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404DFE-DB10-48D3-A9F2-763FA1A7FC2B}" xr6:coauthVersionLast="47" xr6:coauthVersionMax="47" xr10:uidLastSave="{00000000-0000-0000-0000-000000000000}"/>
  <bookViews>
    <workbookView xWindow="-120" yWindow="-120" windowWidth="38640" windowHeight="15720" activeTab="1"/>
  </bookViews>
  <sheets>
    <sheet name="Wheatland 2000 Exp" sheetId="1" r:id="rId1"/>
    <sheet name="Wheatland 2001 Budget" sheetId="2" r:id="rId2"/>
  </sheets>
  <calcPr calcId="0"/>
</workbook>
</file>

<file path=xl/calcChain.xml><?xml version="1.0" encoding="utf-8"?>
<calcChain xmlns="http://schemas.openxmlformats.org/spreadsheetml/2006/main">
  <c r="A5" i="1" l="1"/>
  <c r="A6" i="1"/>
  <c r="O10" i="1"/>
  <c r="Q10" i="1"/>
  <c r="R10" i="1"/>
  <c r="S10" i="1"/>
  <c r="T10" i="1"/>
  <c r="V10" i="1"/>
  <c r="O14" i="1"/>
  <c r="Q14" i="1"/>
  <c r="R14" i="1"/>
  <c r="S14" i="1"/>
  <c r="T14" i="1"/>
  <c r="V14" i="1"/>
  <c r="O15" i="1"/>
  <c r="Q15" i="1"/>
  <c r="R15" i="1"/>
  <c r="S15" i="1"/>
  <c r="T15" i="1"/>
  <c r="V15" i="1"/>
  <c r="O16" i="1"/>
  <c r="Q16" i="1"/>
  <c r="R16" i="1"/>
  <c r="S16" i="1"/>
  <c r="T16" i="1"/>
  <c r="V16" i="1"/>
  <c r="O17" i="1"/>
  <c r="Q17" i="1"/>
  <c r="R17" i="1"/>
  <c r="S17" i="1"/>
  <c r="T17" i="1"/>
  <c r="V17" i="1"/>
  <c r="O18" i="1"/>
  <c r="Q18" i="1"/>
  <c r="R18" i="1"/>
  <c r="S18" i="1"/>
  <c r="T18" i="1"/>
  <c r="V18" i="1"/>
  <c r="O19" i="1"/>
  <c r="Q19" i="1"/>
  <c r="R19" i="1"/>
  <c r="S19" i="1"/>
  <c r="T19" i="1"/>
  <c r="V19" i="1"/>
  <c r="O20" i="1"/>
  <c r="Q20" i="1"/>
  <c r="R20" i="1"/>
  <c r="S20" i="1"/>
  <c r="T20" i="1"/>
  <c r="V20" i="1"/>
  <c r="O21" i="1"/>
  <c r="Q21" i="1"/>
  <c r="R21" i="1"/>
  <c r="S21" i="1"/>
  <c r="T21" i="1"/>
  <c r="V21" i="1"/>
  <c r="O22" i="1"/>
  <c r="Q22" i="1"/>
  <c r="R22" i="1"/>
  <c r="S22" i="1"/>
  <c r="T22" i="1"/>
  <c r="V22" i="1"/>
  <c r="O23" i="1"/>
  <c r="Q23" i="1"/>
  <c r="R23" i="1"/>
  <c r="S23" i="1"/>
  <c r="T23" i="1"/>
  <c r="V23" i="1"/>
  <c r="O24" i="1"/>
  <c r="Q24" i="1"/>
  <c r="R24" i="1"/>
  <c r="S24" i="1"/>
  <c r="T24" i="1"/>
  <c r="V24" i="1"/>
  <c r="O25" i="1"/>
  <c r="Q25" i="1"/>
  <c r="R25" i="1"/>
  <c r="S25" i="1"/>
  <c r="T25" i="1"/>
  <c r="V25" i="1"/>
  <c r="O26" i="1"/>
  <c r="Q26" i="1"/>
  <c r="R26" i="1"/>
  <c r="S26" i="1"/>
  <c r="T26" i="1"/>
  <c r="V26" i="1"/>
  <c r="O27" i="1"/>
  <c r="Q27" i="1"/>
  <c r="R27" i="1"/>
  <c r="S27" i="1"/>
  <c r="T27" i="1"/>
  <c r="V27" i="1"/>
  <c r="O28" i="1"/>
  <c r="Q28" i="1"/>
  <c r="R28" i="1"/>
  <c r="S28" i="1"/>
  <c r="T28" i="1"/>
  <c r="V28" i="1"/>
  <c r="O29" i="1"/>
  <c r="Q29" i="1"/>
  <c r="R29" i="1"/>
  <c r="S29" i="1"/>
  <c r="T29" i="1"/>
  <c r="V29" i="1"/>
  <c r="O30" i="1"/>
  <c r="Q30" i="1"/>
  <c r="R30" i="1"/>
  <c r="S30" i="1"/>
  <c r="T30" i="1"/>
  <c r="V30" i="1"/>
  <c r="O31" i="1"/>
  <c r="Q31" i="1"/>
  <c r="R31" i="1"/>
  <c r="S31" i="1"/>
  <c r="T31" i="1"/>
  <c r="V31" i="1"/>
  <c r="O32" i="1"/>
  <c r="Q32" i="1"/>
  <c r="R32" i="1"/>
  <c r="S32" i="1"/>
  <c r="T32" i="1"/>
  <c r="V32" i="1"/>
  <c r="O33" i="1"/>
  <c r="Q33" i="1"/>
  <c r="R33" i="1"/>
  <c r="S33" i="1"/>
  <c r="T33" i="1"/>
  <c r="V33" i="1"/>
  <c r="O34" i="1"/>
  <c r="Q34" i="1"/>
  <c r="R34" i="1"/>
  <c r="S34" i="1"/>
  <c r="T34" i="1"/>
  <c r="V34" i="1"/>
  <c r="O35" i="1"/>
  <c r="Q35" i="1"/>
  <c r="R35" i="1"/>
  <c r="S35" i="1"/>
  <c r="T35" i="1"/>
  <c r="V35" i="1"/>
  <c r="O36" i="1"/>
  <c r="Q36" i="1"/>
  <c r="R36" i="1"/>
  <c r="S36" i="1"/>
  <c r="T36" i="1"/>
  <c r="V36" i="1"/>
  <c r="O37" i="1"/>
  <c r="Q37" i="1"/>
  <c r="R37" i="1"/>
  <c r="S37" i="1"/>
  <c r="T37" i="1"/>
  <c r="V37" i="1"/>
  <c r="O38" i="1"/>
  <c r="Q38" i="1"/>
  <c r="R38" i="1"/>
  <c r="S38" i="1"/>
  <c r="T38" i="1"/>
  <c r="V38" i="1"/>
  <c r="O39" i="1"/>
  <c r="Q39" i="1"/>
  <c r="R39" i="1"/>
  <c r="S39" i="1"/>
  <c r="T39" i="1"/>
  <c r="V39" i="1"/>
  <c r="O40" i="1"/>
  <c r="Q40" i="1"/>
  <c r="R40" i="1"/>
  <c r="S40" i="1"/>
  <c r="T40" i="1"/>
  <c r="V40" i="1"/>
  <c r="O41" i="1"/>
  <c r="Q41" i="1"/>
  <c r="R41" i="1"/>
  <c r="S41" i="1"/>
  <c r="T41" i="1"/>
  <c r="V41" i="1"/>
  <c r="O42" i="1"/>
  <c r="Q42" i="1"/>
  <c r="R42" i="1"/>
  <c r="S42" i="1"/>
  <c r="T42" i="1"/>
  <c r="V42" i="1"/>
  <c r="Q43" i="1"/>
  <c r="R43" i="1"/>
  <c r="S43" i="1"/>
  <c r="T43" i="1"/>
  <c r="V43" i="1"/>
  <c r="B44" i="1"/>
  <c r="C44" i="1"/>
  <c r="D44" i="1"/>
  <c r="E44" i="1"/>
  <c r="F44" i="1"/>
  <c r="G44" i="1"/>
  <c r="H44" i="1"/>
  <c r="I44" i="1"/>
  <c r="J44" i="1"/>
  <c r="K44" i="1"/>
  <c r="L44" i="1"/>
  <c r="M44" i="1"/>
  <c r="O44" i="1"/>
  <c r="Q44" i="1"/>
  <c r="R44" i="1"/>
  <c r="S44" i="1"/>
  <c r="T44" i="1"/>
  <c r="V44" i="1"/>
  <c r="O47" i="1"/>
  <c r="Q47" i="1"/>
  <c r="R47" i="1"/>
  <c r="S47" i="1"/>
  <c r="T47" i="1"/>
  <c r="V47" i="1"/>
  <c r="O48" i="1"/>
  <c r="Q48" i="1"/>
  <c r="R48" i="1"/>
  <c r="S48" i="1"/>
  <c r="T48" i="1"/>
  <c r="V48" i="1"/>
  <c r="B50" i="1"/>
  <c r="C50" i="1"/>
  <c r="D50" i="1"/>
  <c r="E50" i="1"/>
  <c r="F50" i="1"/>
  <c r="G50" i="1"/>
  <c r="H50" i="1"/>
  <c r="I50" i="1"/>
  <c r="J50" i="1"/>
  <c r="K50" i="1"/>
  <c r="L50" i="1"/>
  <c r="M50" i="1"/>
  <c r="O50" i="1"/>
  <c r="Q50" i="1"/>
  <c r="R50" i="1"/>
  <c r="S50" i="1"/>
  <c r="T50" i="1"/>
  <c r="V50" i="1"/>
  <c r="B52" i="1"/>
  <c r="C52" i="1"/>
  <c r="D52" i="1"/>
  <c r="E52" i="1"/>
  <c r="F52" i="1"/>
  <c r="G52" i="1"/>
  <c r="H52" i="1"/>
  <c r="I52" i="1"/>
  <c r="J52" i="1"/>
  <c r="K52" i="1"/>
  <c r="L52" i="1"/>
  <c r="M52" i="1"/>
  <c r="O52" i="1"/>
  <c r="Q52" i="1"/>
  <c r="R52" i="1"/>
  <c r="S52" i="1"/>
  <c r="T52" i="1"/>
  <c r="V52" i="1"/>
  <c r="O55" i="1"/>
  <c r="Q55" i="1"/>
  <c r="R55" i="1"/>
  <c r="S55" i="1"/>
  <c r="T55" i="1"/>
  <c r="V55" i="1"/>
  <c r="O56" i="1"/>
  <c r="Q56" i="1"/>
  <c r="R56" i="1"/>
  <c r="S56" i="1"/>
  <c r="T56" i="1"/>
  <c r="V56" i="1"/>
  <c r="O57" i="1"/>
  <c r="Q57" i="1"/>
  <c r="R57" i="1"/>
  <c r="S57" i="1"/>
  <c r="T57" i="1"/>
  <c r="V57" i="1"/>
  <c r="O58" i="1"/>
  <c r="Q58" i="1"/>
  <c r="R58" i="1"/>
  <c r="S58" i="1"/>
  <c r="T58" i="1"/>
  <c r="V58" i="1"/>
  <c r="O59" i="1"/>
  <c r="Q59" i="1"/>
  <c r="R59" i="1"/>
  <c r="S59" i="1"/>
  <c r="T59" i="1"/>
  <c r="V59" i="1"/>
  <c r="B60" i="1"/>
  <c r="C60" i="1"/>
  <c r="D60" i="1"/>
  <c r="E60" i="1"/>
  <c r="F60" i="1"/>
  <c r="G60" i="1"/>
  <c r="H60" i="1"/>
  <c r="I60" i="1"/>
  <c r="J60" i="1"/>
  <c r="K60" i="1"/>
  <c r="L60" i="1"/>
  <c r="M60" i="1"/>
  <c r="O60" i="1"/>
  <c r="Q60" i="1"/>
  <c r="R60" i="1"/>
  <c r="S60" i="1"/>
  <c r="T60" i="1"/>
  <c r="V60" i="1"/>
  <c r="O63" i="1"/>
  <c r="Q63" i="1"/>
  <c r="R63" i="1"/>
  <c r="S63" i="1"/>
  <c r="T63" i="1"/>
  <c r="V63" i="1"/>
  <c r="O64" i="1"/>
  <c r="Q64" i="1"/>
  <c r="R64" i="1"/>
  <c r="S64" i="1"/>
  <c r="T64" i="1"/>
  <c r="V64" i="1"/>
  <c r="B66" i="1"/>
  <c r="C66" i="1"/>
  <c r="D66" i="1"/>
  <c r="E66" i="1"/>
  <c r="F66" i="1"/>
  <c r="G66" i="1"/>
  <c r="H66" i="1"/>
  <c r="I66" i="1"/>
  <c r="J66" i="1"/>
  <c r="K66" i="1"/>
  <c r="L66" i="1"/>
  <c r="M66" i="1"/>
  <c r="O66" i="1"/>
  <c r="Q66" i="1"/>
  <c r="R66" i="1"/>
  <c r="S66" i="1"/>
  <c r="T66" i="1"/>
  <c r="V66" i="1"/>
  <c r="B68" i="1"/>
  <c r="C68" i="1"/>
  <c r="D68" i="1"/>
  <c r="E68" i="1"/>
  <c r="F68" i="1"/>
  <c r="G68" i="1"/>
  <c r="H68" i="1"/>
  <c r="I68" i="1"/>
  <c r="J68" i="1"/>
  <c r="K68" i="1"/>
  <c r="L68" i="1"/>
  <c r="M68" i="1"/>
  <c r="O68" i="1"/>
  <c r="Q68" i="1"/>
  <c r="R68" i="1"/>
  <c r="S68" i="1"/>
  <c r="T68" i="1"/>
  <c r="V68" i="1"/>
  <c r="A70" i="1"/>
  <c r="A71" i="1"/>
  <c r="A73" i="1"/>
  <c r="A74" i="1"/>
  <c r="A75" i="1"/>
  <c r="O79" i="1"/>
  <c r="Q79" i="1"/>
  <c r="R79" i="1"/>
  <c r="S79" i="1"/>
  <c r="T79" i="1"/>
  <c r="V79" i="1"/>
  <c r="O83" i="1"/>
  <c r="Q83" i="1"/>
  <c r="R83" i="1"/>
  <c r="S83" i="1"/>
  <c r="T83" i="1"/>
  <c r="V83" i="1"/>
  <c r="O84" i="1"/>
  <c r="Q84" i="1"/>
  <c r="R84" i="1"/>
  <c r="S84" i="1"/>
  <c r="T84" i="1"/>
  <c r="V84" i="1"/>
  <c r="O85" i="1"/>
  <c r="Q85" i="1"/>
  <c r="R85" i="1"/>
  <c r="S85" i="1"/>
  <c r="T85" i="1"/>
  <c r="V85" i="1"/>
  <c r="O86" i="1"/>
  <c r="Q86" i="1"/>
  <c r="R86" i="1"/>
  <c r="S86" i="1"/>
  <c r="T86" i="1"/>
  <c r="V86" i="1"/>
  <c r="O87" i="1"/>
  <c r="Q87" i="1"/>
  <c r="R87" i="1"/>
  <c r="S87" i="1"/>
  <c r="T87" i="1"/>
  <c r="V87" i="1"/>
  <c r="O88" i="1"/>
  <c r="Q88" i="1"/>
  <c r="R88" i="1"/>
  <c r="S88" i="1"/>
  <c r="T88" i="1"/>
  <c r="V88" i="1"/>
  <c r="O89" i="1"/>
  <c r="Q89" i="1"/>
  <c r="R89" i="1"/>
  <c r="S89" i="1"/>
  <c r="T89" i="1"/>
  <c r="V89" i="1"/>
  <c r="O90" i="1"/>
  <c r="Q90" i="1"/>
  <c r="R90" i="1"/>
  <c r="S90" i="1"/>
  <c r="T90" i="1"/>
  <c r="V90" i="1"/>
  <c r="O91" i="1"/>
  <c r="Q91" i="1"/>
  <c r="R91" i="1"/>
  <c r="S91" i="1"/>
  <c r="T91" i="1"/>
  <c r="V91" i="1"/>
  <c r="O92" i="1"/>
  <c r="Q92" i="1"/>
  <c r="R92" i="1"/>
  <c r="S92" i="1"/>
  <c r="T92" i="1"/>
  <c r="V92" i="1"/>
  <c r="O93" i="1"/>
  <c r="Q93" i="1"/>
  <c r="R93" i="1"/>
  <c r="S93" i="1"/>
  <c r="T93" i="1"/>
  <c r="V93" i="1"/>
  <c r="O94" i="1"/>
  <c r="Q94" i="1"/>
  <c r="R94" i="1"/>
  <c r="S94" i="1"/>
  <c r="T94" i="1"/>
  <c r="V94" i="1"/>
  <c r="O95" i="1"/>
  <c r="Q95" i="1"/>
  <c r="R95" i="1"/>
  <c r="S95" i="1"/>
  <c r="T95" i="1"/>
  <c r="V95" i="1"/>
  <c r="O96" i="1"/>
  <c r="Q96" i="1"/>
  <c r="R96" i="1"/>
  <c r="S96" i="1"/>
  <c r="T96" i="1"/>
  <c r="V96" i="1"/>
  <c r="O97" i="1"/>
  <c r="Q97" i="1"/>
  <c r="R97" i="1"/>
  <c r="S97" i="1"/>
  <c r="T97" i="1"/>
  <c r="V97" i="1"/>
  <c r="O98" i="1"/>
  <c r="Q98" i="1"/>
  <c r="R98" i="1"/>
  <c r="S98" i="1"/>
  <c r="T98" i="1"/>
  <c r="V98" i="1"/>
  <c r="O99" i="1"/>
  <c r="Q99" i="1"/>
  <c r="R99" i="1"/>
  <c r="S99" i="1"/>
  <c r="T99" i="1"/>
  <c r="V99" i="1"/>
  <c r="O100" i="1"/>
  <c r="Q100" i="1"/>
  <c r="R100" i="1"/>
  <c r="S100" i="1"/>
  <c r="T100" i="1"/>
  <c r="V100" i="1"/>
  <c r="O101" i="1"/>
  <c r="Q101" i="1"/>
  <c r="R101" i="1"/>
  <c r="S101" i="1"/>
  <c r="T101" i="1"/>
  <c r="V101" i="1"/>
  <c r="O102" i="1"/>
  <c r="Q102" i="1"/>
  <c r="R102" i="1"/>
  <c r="S102" i="1"/>
  <c r="T102" i="1"/>
  <c r="V102" i="1"/>
  <c r="O103" i="1"/>
  <c r="Q103" i="1"/>
  <c r="R103" i="1"/>
  <c r="S103" i="1"/>
  <c r="T103" i="1"/>
  <c r="V103" i="1"/>
  <c r="O104" i="1"/>
  <c r="Q104" i="1"/>
  <c r="R104" i="1"/>
  <c r="S104" i="1"/>
  <c r="T104" i="1"/>
  <c r="V104" i="1"/>
  <c r="O105" i="1"/>
  <c r="Q105" i="1"/>
  <c r="R105" i="1"/>
  <c r="S105" i="1"/>
  <c r="T105" i="1"/>
  <c r="V105" i="1"/>
  <c r="O106" i="1"/>
  <c r="Q106" i="1"/>
  <c r="R106" i="1"/>
  <c r="S106" i="1"/>
  <c r="T106" i="1"/>
  <c r="V106" i="1"/>
  <c r="O107" i="1"/>
  <c r="Q107" i="1"/>
  <c r="R107" i="1"/>
  <c r="S107" i="1"/>
  <c r="T107" i="1"/>
  <c r="V107" i="1"/>
  <c r="O108" i="1"/>
  <c r="Q108" i="1"/>
  <c r="R108" i="1"/>
  <c r="S108" i="1"/>
  <c r="T108" i="1"/>
  <c r="V108" i="1"/>
  <c r="O109" i="1"/>
  <c r="Q109" i="1"/>
  <c r="R109" i="1"/>
  <c r="S109" i="1"/>
  <c r="T109" i="1"/>
  <c r="V109" i="1"/>
  <c r="O110" i="1"/>
  <c r="Q110" i="1"/>
  <c r="R110" i="1"/>
  <c r="S110" i="1"/>
  <c r="T110" i="1"/>
  <c r="V110" i="1"/>
  <c r="O111" i="1"/>
  <c r="Q111" i="1"/>
  <c r="R111" i="1"/>
  <c r="S111" i="1"/>
  <c r="T111" i="1"/>
  <c r="V111" i="1"/>
  <c r="Q112" i="1"/>
  <c r="R112" i="1"/>
  <c r="S112" i="1"/>
  <c r="T112" i="1"/>
  <c r="V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O113" i="1"/>
  <c r="Q113" i="1"/>
  <c r="R113" i="1"/>
  <c r="S113" i="1"/>
  <c r="T113" i="1"/>
  <c r="V113" i="1"/>
  <c r="O116" i="1"/>
  <c r="Q116" i="1"/>
  <c r="R116" i="1"/>
  <c r="S116" i="1"/>
  <c r="T116" i="1"/>
  <c r="V116" i="1"/>
  <c r="O117" i="1"/>
  <c r="Q117" i="1"/>
  <c r="R117" i="1"/>
  <c r="S117" i="1"/>
  <c r="T117" i="1"/>
  <c r="V117" i="1"/>
  <c r="O118" i="1"/>
  <c r="Q118" i="1"/>
  <c r="R118" i="1"/>
  <c r="S118" i="1"/>
  <c r="T118" i="1"/>
  <c r="V118" i="1"/>
  <c r="O119" i="1"/>
  <c r="Q119" i="1"/>
  <c r="R119" i="1"/>
  <c r="S119" i="1"/>
  <c r="T119" i="1"/>
  <c r="V119" i="1"/>
  <c r="O120" i="1"/>
  <c r="Q120" i="1"/>
  <c r="R120" i="1"/>
  <c r="S120" i="1"/>
  <c r="T120" i="1"/>
  <c r="V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O121" i="1"/>
  <c r="Q121" i="1"/>
  <c r="R121" i="1"/>
  <c r="S121" i="1"/>
  <c r="T121" i="1"/>
  <c r="V121" i="1"/>
  <c r="O124" i="1"/>
  <c r="Q124" i="1"/>
  <c r="R124" i="1"/>
  <c r="S124" i="1"/>
  <c r="T124" i="1"/>
  <c r="V124" i="1"/>
  <c r="O125" i="1"/>
  <c r="Q125" i="1"/>
  <c r="R125" i="1"/>
  <c r="S125" i="1"/>
  <c r="T125" i="1"/>
  <c r="V125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O127" i="1"/>
  <c r="Q127" i="1"/>
  <c r="R127" i="1"/>
  <c r="S127" i="1"/>
  <c r="T127" i="1"/>
  <c r="V127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O129" i="1"/>
  <c r="Q129" i="1"/>
  <c r="R129" i="1"/>
  <c r="S129" i="1"/>
  <c r="T129" i="1"/>
  <c r="V129" i="1"/>
  <c r="O132" i="1"/>
  <c r="Q132" i="1"/>
  <c r="R132" i="1"/>
  <c r="S132" i="1"/>
  <c r="T132" i="1"/>
  <c r="V132" i="1"/>
  <c r="O133" i="1"/>
  <c r="Q133" i="1"/>
  <c r="R133" i="1"/>
  <c r="S133" i="1"/>
  <c r="T133" i="1"/>
  <c r="V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O134" i="1"/>
  <c r="Q134" i="1"/>
  <c r="R134" i="1"/>
  <c r="S134" i="1"/>
  <c r="T134" i="1"/>
  <c r="V134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O136" i="1"/>
  <c r="Q136" i="1"/>
  <c r="R136" i="1"/>
  <c r="S136" i="1"/>
  <c r="T136" i="1"/>
  <c r="V136" i="1"/>
  <c r="A138" i="1"/>
  <c r="A139" i="1"/>
  <c r="A141" i="1"/>
  <c r="A142" i="1"/>
  <c r="A143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O147" i="1"/>
  <c r="Q147" i="1"/>
  <c r="R147" i="1"/>
  <c r="S147" i="1"/>
  <c r="T147" i="1"/>
  <c r="V147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O151" i="1"/>
  <c r="Q151" i="1"/>
  <c r="R151" i="1"/>
  <c r="S151" i="1"/>
  <c r="T151" i="1"/>
  <c r="V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O152" i="1"/>
  <c r="Q152" i="1"/>
  <c r="R152" i="1"/>
  <c r="S152" i="1"/>
  <c r="T152" i="1"/>
  <c r="V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O153" i="1"/>
  <c r="Q153" i="1"/>
  <c r="R153" i="1"/>
  <c r="S153" i="1"/>
  <c r="T153" i="1"/>
  <c r="V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O154" i="1"/>
  <c r="Q154" i="1"/>
  <c r="R154" i="1"/>
  <c r="S154" i="1"/>
  <c r="T154" i="1"/>
  <c r="V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O155" i="1"/>
  <c r="Q155" i="1"/>
  <c r="R155" i="1"/>
  <c r="S155" i="1"/>
  <c r="T155" i="1"/>
  <c r="V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O156" i="1"/>
  <c r="Q156" i="1"/>
  <c r="R156" i="1"/>
  <c r="S156" i="1"/>
  <c r="T156" i="1"/>
  <c r="V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O157" i="1"/>
  <c r="Q157" i="1"/>
  <c r="R157" i="1"/>
  <c r="S157" i="1"/>
  <c r="T157" i="1"/>
  <c r="V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O158" i="1"/>
  <c r="Q158" i="1"/>
  <c r="R158" i="1"/>
  <c r="S158" i="1"/>
  <c r="T158" i="1"/>
  <c r="V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O159" i="1"/>
  <c r="Q159" i="1"/>
  <c r="R159" i="1"/>
  <c r="S159" i="1"/>
  <c r="T159" i="1"/>
  <c r="V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O160" i="1"/>
  <c r="Q160" i="1"/>
  <c r="R160" i="1"/>
  <c r="S160" i="1"/>
  <c r="T160" i="1"/>
  <c r="V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O161" i="1"/>
  <c r="Q161" i="1"/>
  <c r="R161" i="1"/>
  <c r="S161" i="1"/>
  <c r="T161" i="1"/>
  <c r="V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O162" i="1"/>
  <c r="Q162" i="1"/>
  <c r="R162" i="1"/>
  <c r="S162" i="1"/>
  <c r="T162" i="1"/>
  <c r="V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O163" i="1"/>
  <c r="Q163" i="1"/>
  <c r="R163" i="1"/>
  <c r="S163" i="1"/>
  <c r="T163" i="1"/>
  <c r="V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O164" i="1"/>
  <c r="Q164" i="1"/>
  <c r="R164" i="1"/>
  <c r="S164" i="1"/>
  <c r="T164" i="1"/>
  <c r="V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O165" i="1"/>
  <c r="Q165" i="1"/>
  <c r="R165" i="1"/>
  <c r="S165" i="1"/>
  <c r="T165" i="1"/>
  <c r="V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O166" i="1"/>
  <c r="Q166" i="1"/>
  <c r="R166" i="1"/>
  <c r="S166" i="1"/>
  <c r="T166" i="1"/>
  <c r="V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O167" i="1"/>
  <c r="Q167" i="1"/>
  <c r="R167" i="1"/>
  <c r="S167" i="1"/>
  <c r="T167" i="1"/>
  <c r="V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O168" i="1"/>
  <c r="Q168" i="1"/>
  <c r="R168" i="1"/>
  <c r="S168" i="1"/>
  <c r="T168" i="1"/>
  <c r="V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O169" i="1"/>
  <c r="Q169" i="1"/>
  <c r="R169" i="1"/>
  <c r="S169" i="1"/>
  <c r="T169" i="1"/>
  <c r="V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O170" i="1"/>
  <c r="Q170" i="1"/>
  <c r="R170" i="1"/>
  <c r="S170" i="1"/>
  <c r="T170" i="1"/>
  <c r="V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O171" i="1"/>
  <c r="Q171" i="1"/>
  <c r="R171" i="1"/>
  <c r="S171" i="1"/>
  <c r="T171" i="1"/>
  <c r="V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O172" i="1"/>
  <c r="Q172" i="1"/>
  <c r="R172" i="1"/>
  <c r="S172" i="1"/>
  <c r="T172" i="1"/>
  <c r="V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O173" i="1"/>
  <c r="Q173" i="1"/>
  <c r="R173" i="1"/>
  <c r="S173" i="1"/>
  <c r="T173" i="1"/>
  <c r="V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O174" i="1"/>
  <c r="Q174" i="1"/>
  <c r="R174" i="1"/>
  <c r="S174" i="1"/>
  <c r="T174" i="1"/>
  <c r="V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O175" i="1"/>
  <c r="Q175" i="1"/>
  <c r="R175" i="1"/>
  <c r="S175" i="1"/>
  <c r="T175" i="1"/>
  <c r="V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O176" i="1"/>
  <c r="Q176" i="1"/>
  <c r="R176" i="1"/>
  <c r="S176" i="1"/>
  <c r="T176" i="1"/>
  <c r="V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O177" i="1"/>
  <c r="Q177" i="1"/>
  <c r="R177" i="1"/>
  <c r="S177" i="1"/>
  <c r="T177" i="1"/>
  <c r="V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O178" i="1"/>
  <c r="Q178" i="1"/>
  <c r="R178" i="1"/>
  <c r="S178" i="1"/>
  <c r="T178" i="1"/>
  <c r="V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O179" i="1"/>
  <c r="Q179" i="1"/>
  <c r="R179" i="1"/>
  <c r="S179" i="1"/>
  <c r="T179" i="1"/>
  <c r="V179" i="1"/>
  <c r="Q180" i="1"/>
  <c r="R180" i="1"/>
  <c r="S180" i="1"/>
  <c r="T180" i="1"/>
  <c r="V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O181" i="1"/>
  <c r="Q181" i="1"/>
  <c r="R181" i="1"/>
  <c r="S181" i="1"/>
  <c r="T181" i="1"/>
  <c r="V181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O184" i="1"/>
  <c r="Q184" i="1"/>
  <c r="R184" i="1"/>
  <c r="S184" i="1"/>
  <c r="T184" i="1"/>
  <c r="V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O185" i="1"/>
  <c r="Q185" i="1"/>
  <c r="R185" i="1"/>
  <c r="S185" i="1"/>
  <c r="T185" i="1"/>
  <c r="V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O186" i="1"/>
  <c r="Q186" i="1"/>
  <c r="R186" i="1"/>
  <c r="S186" i="1"/>
  <c r="T186" i="1"/>
  <c r="V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O187" i="1"/>
  <c r="Q187" i="1"/>
  <c r="R187" i="1"/>
  <c r="S187" i="1"/>
  <c r="T187" i="1"/>
  <c r="V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O188" i="1"/>
  <c r="Q188" i="1"/>
  <c r="R188" i="1"/>
  <c r="S188" i="1"/>
  <c r="T188" i="1"/>
  <c r="V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O189" i="1"/>
  <c r="Q189" i="1"/>
  <c r="R189" i="1"/>
  <c r="S189" i="1"/>
  <c r="T189" i="1"/>
  <c r="V189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O192" i="1"/>
  <c r="Q192" i="1"/>
  <c r="R192" i="1"/>
  <c r="S192" i="1"/>
  <c r="T192" i="1"/>
  <c r="V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O193" i="1"/>
  <c r="Q193" i="1"/>
  <c r="R193" i="1"/>
  <c r="S193" i="1"/>
  <c r="T193" i="1"/>
  <c r="V193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O195" i="1"/>
  <c r="Q195" i="1"/>
  <c r="R195" i="1"/>
  <c r="S195" i="1"/>
  <c r="T195" i="1"/>
  <c r="V195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O197" i="1"/>
  <c r="Q197" i="1"/>
  <c r="R197" i="1"/>
  <c r="S197" i="1"/>
  <c r="T197" i="1"/>
  <c r="V197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O200" i="1"/>
  <c r="Q200" i="1"/>
  <c r="R200" i="1"/>
  <c r="S200" i="1"/>
  <c r="T200" i="1"/>
  <c r="V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O201" i="1"/>
  <c r="Q201" i="1"/>
  <c r="R201" i="1"/>
  <c r="S201" i="1"/>
  <c r="T201" i="1"/>
  <c r="V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O202" i="1"/>
  <c r="Q202" i="1"/>
  <c r="R202" i="1"/>
  <c r="S202" i="1"/>
  <c r="T202" i="1"/>
  <c r="V202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O204" i="1"/>
  <c r="Q204" i="1"/>
  <c r="R204" i="1"/>
  <c r="S204" i="1"/>
  <c r="T204" i="1"/>
  <c r="V204" i="1"/>
  <c r="A5" i="2"/>
  <c r="A6" i="2"/>
  <c r="O9" i="2"/>
  <c r="S9" i="2"/>
  <c r="O13" i="2"/>
  <c r="S13" i="2"/>
  <c r="O14" i="2"/>
  <c r="S14" i="2"/>
  <c r="O15" i="2"/>
  <c r="S15" i="2"/>
  <c r="O16" i="2"/>
  <c r="S16" i="2"/>
  <c r="O17" i="2"/>
  <c r="S17" i="2"/>
  <c r="O18" i="2"/>
  <c r="S18" i="2"/>
  <c r="O19" i="2"/>
  <c r="S19" i="2"/>
  <c r="O20" i="2"/>
  <c r="S20" i="2"/>
  <c r="O21" i="2"/>
  <c r="S21" i="2"/>
  <c r="O22" i="2"/>
  <c r="S22" i="2"/>
  <c r="O23" i="2"/>
  <c r="S23" i="2"/>
  <c r="O24" i="2"/>
  <c r="S24" i="2"/>
  <c r="O25" i="2"/>
  <c r="S25" i="2"/>
  <c r="O26" i="2"/>
  <c r="S26" i="2"/>
  <c r="O27" i="2"/>
  <c r="S27" i="2"/>
  <c r="O28" i="2"/>
  <c r="S28" i="2"/>
  <c r="O29" i="2"/>
  <c r="S29" i="2"/>
  <c r="O30" i="2"/>
  <c r="S30" i="2"/>
  <c r="O31" i="2"/>
  <c r="S31" i="2"/>
  <c r="O32" i="2"/>
  <c r="S32" i="2"/>
  <c r="O33" i="2"/>
  <c r="S33" i="2"/>
  <c r="O34" i="2"/>
  <c r="S34" i="2"/>
  <c r="O35" i="2"/>
  <c r="S35" i="2"/>
  <c r="O36" i="2"/>
  <c r="S36" i="2"/>
  <c r="O37" i="2"/>
  <c r="S37" i="2"/>
  <c r="O38" i="2"/>
  <c r="S38" i="2"/>
  <c r="O39" i="2"/>
  <c r="S39" i="2"/>
  <c r="O40" i="2"/>
  <c r="S40" i="2"/>
  <c r="O41" i="2"/>
  <c r="S41" i="2"/>
  <c r="B43" i="2"/>
  <c r="C43" i="2"/>
  <c r="D43" i="2"/>
  <c r="E43" i="2"/>
  <c r="F43" i="2"/>
  <c r="G43" i="2"/>
  <c r="H43" i="2"/>
  <c r="I43" i="2"/>
  <c r="J43" i="2"/>
  <c r="K43" i="2"/>
  <c r="L43" i="2"/>
  <c r="M43" i="2"/>
  <c r="O43" i="2"/>
  <c r="Q43" i="2"/>
  <c r="S43" i="2"/>
  <c r="O46" i="2"/>
  <c r="S46" i="2"/>
  <c r="O47" i="2"/>
  <c r="S47" i="2"/>
  <c r="B49" i="2"/>
  <c r="C49" i="2"/>
  <c r="D49" i="2"/>
  <c r="E49" i="2"/>
  <c r="F49" i="2"/>
  <c r="G49" i="2"/>
  <c r="H49" i="2"/>
  <c r="I49" i="2"/>
  <c r="J49" i="2"/>
  <c r="K49" i="2"/>
  <c r="L49" i="2"/>
  <c r="M49" i="2"/>
  <c r="O49" i="2"/>
  <c r="Q49" i="2"/>
  <c r="S49" i="2"/>
  <c r="B51" i="2"/>
  <c r="C51" i="2"/>
  <c r="D51" i="2"/>
  <c r="E51" i="2"/>
  <c r="F51" i="2"/>
  <c r="G51" i="2"/>
  <c r="H51" i="2"/>
  <c r="I51" i="2"/>
  <c r="J51" i="2"/>
  <c r="K51" i="2"/>
  <c r="L51" i="2"/>
  <c r="M51" i="2"/>
  <c r="O51" i="2"/>
  <c r="Q51" i="2"/>
  <c r="S51" i="2"/>
  <c r="O54" i="2"/>
  <c r="S54" i="2"/>
  <c r="O55" i="2"/>
  <c r="S55" i="2"/>
  <c r="O56" i="2"/>
  <c r="S56" i="2"/>
  <c r="O57" i="2"/>
  <c r="S57" i="2"/>
  <c r="B59" i="2"/>
  <c r="C59" i="2"/>
  <c r="D59" i="2"/>
  <c r="E59" i="2"/>
  <c r="F59" i="2"/>
  <c r="G59" i="2"/>
  <c r="H59" i="2"/>
  <c r="I59" i="2"/>
  <c r="J59" i="2"/>
  <c r="K59" i="2"/>
  <c r="L59" i="2"/>
  <c r="M59" i="2"/>
  <c r="O59" i="2"/>
  <c r="Q59" i="2"/>
  <c r="S59" i="2"/>
  <c r="O62" i="2"/>
  <c r="S62" i="2"/>
  <c r="O63" i="2"/>
  <c r="S63" i="2"/>
  <c r="O64" i="2"/>
  <c r="S64" i="2"/>
  <c r="B65" i="2"/>
  <c r="C65" i="2"/>
  <c r="D65" i="2"/>
  <c r="E65" i="2"/>
  <c r="F65" i="2"/>
  <c r="G65" i="2"/>
  <c r="H65" i="2"/>
  <c r="I65" i="2"/>
  <c r="J65" i="2"/>
  <c r="K65" i="2"/>
  <c r="L65" i="2"/>
  <c r="M65" i="2"/>
  <c r="O65" i="2"/>
  <c r="Q65" i="2"/>
  <c r="S65" i="2"/>
  <c r="B67" i="2"/>
  <c r="C67" i="2"/>
  <c r="D67" i="2"/>
  <c r="E67" i="2"/>
  <c r="F67" i="2"/>
  <c r="G67" i="2"/>
  <c r="H67" i="2"/>
  <c r="I67" i="2"/>
  <c r="J67" i="2"/>
  <c r="K67" i="2"/>
  <c r="L67" i="2"/>
  <c r="M67" i="2"/>
  <c r="O67" i="2"/>
  <c r="Q67" i="2"/>
  <c r="S67" i="2"/>
</calcChain>
</file>

<file path=xl/sharedStrings.xml><?xml version="1.0" encoding="utf-8"?>
<sst xmlns="http://schemas.openxmlformats.org/spreadsheetml/2006/main" count="279" uniqueCount="79">
  <si>
    <t>GENCO - Wheatland</t>
  </si>
  <si>
    <t>Expense Analysis Summary</t>
  </si>
  <si>
    <t>Actuals / Current Estimate (Monthly)</t>
  </si>
  <si>
    <t>Actuals</t>
  </si>
  <si>
    <t>Flash</t>
  </si>
  <si>
    <t>CE</t>
  </si>
  <si>
    <t>Total</t>
  </si>
  <si>
    <t>1st Qtr</t>
  </si>
  <si>
    <t>2nd Qtr</t>
  </si>
  <si>
    <t>3rd Qtr</t>
  </si>
  <si>
    <t>4th Qtr</t>
  </si>
  <si>
    <t>Mobilization</t>
  </si>
  <si>
    <t>Operations &amp; Maintenance:</t>
  </si>
  <si>
    <t>O&amp;M Expenses</t>
  </si>
  <si>
    <t>Aux Fuel System (Liquid Fuel)</t>
  </si>
  <si>
    <t>Fuel Handling System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</si>
  <si>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</si>
  <si>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</si>
  <si>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</si>
  <si>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</si>
  <si>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</si>
  <si>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</si>
  <si>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</si>
  <si>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</si>
  <si>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</si>
  <si>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</si>
  <si>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Bldg. Utilities &amp; HVAC System</t>
  </si>
  <si>
    <t>Elect Distribution System</t>
  </si>
  <si>
    <t>Steam Distribution System</t>
  </si>
  <si>
    <t>Distributed Control System</t>
  </si>
  <si>
    <t>Plant Consumable Sypplies</t>
  </si>
  <si>
    <t>Plant Gen &amp; Administrative</t>
  </si>
  <si>
    <t>Reimbursable Labor</t>
  </si>
  <si>
    <t>Tools &amp; Equipment</t>
  </si>
  <si>
    <t>Potable Water</t>
  </si>
  <si>
    <t>Gas</t>
  </si>
  <si>
    <t>Cell Phones &amp; Pagers</t>
  </si>
  <si>
    <t>Garbage Removal</t>
  </si>
  <si>
    <t>Phone Service</t>
  </si>
  <si>
    <t>Instrument / Service Air</t>
  </si>
  <si>
    <t>Gas T/G System</t>
  </si>
  <si>
    <t>HRSG System</t>
  </si>
  <si>
    <t>Non-Scope Costs</t>
  </si>
  <si>
    <t>Subtotal Other O&amp;M</t>
  </si>
  <si>
    <t>Owner's Expense:</t>
  </si>
  <si>
    <t>Insurance</t>
  </si>
  <si>
    <t>Property Taxes</t>
  </si>
  <si>
    <t>Interconnection Fees</t>
  </si>
  <si>
    <t>Gas Pipeline Metering Cost</t>
  </si>
  <si>
    <t>Misc</t>
  </si>
  <si>
    <t>Franchise Taxes</t>
  </si>
  <si>
    <t>Subtotal - Owner's Expense</t>
  </si>
  <si>
    <t>Total Fixed O&amp;M</t>
  </si>
  <si>
    <t>Variable O&amp;M</t>
  </si>
  <si>
    <t>Demineralized Water System</t>
  </si>
  <si>
    <t>Electricity</t>
  </si>
  <si>
    <t>Subtotal Variable O&amp;M</t>
  </si>
  <si>
    <t>Total O&amp;M</t>
  </si>
  <si>
    <t>Budget (Monthly)</t>
  </si>
  <si>
    <t>Budget</t>
  </si>
  <si>
    <t>Variance (Monthly)</t>
  </si>
  <si>
    <t>Variance</t>
  </si>
  <si>
    <t>Taxes</t>
  </si>
  <si>
    <t>Subtotal - Taxes</t>
  </si>
  <si>
    <t>Total Expenses</t>
  </si>
  <si>
    <t>Subtotal Fixed O&amp;M</t>
  </si>
  <si>
    <t>Wheatland</t>
  </si>
  <si>
    <t>2001 BUDGET</t>
  </si>
  <si>
    <t>2000 CE*</t>
  </si>
  <si>
    <t>Fuel Handling Sstem (Gas)</t>
  </si>
  <si>
    <t>Building Utilities &amp; HVAC System</t>
  </si>
  <si>
    <t>Electrical Distribution System</t>
  </si>
  <si>
    <t>Plant Consumable Supplies</t>
  </si>
  <si>
    <t>Plant G&amp;A</t>
  </si>
  <si>
    <t>Other Utilities</t>
  </si>
  <si>
    <t>Raw Water System</t>
  </si>
  <si>
    <t>Instrument/Service Air</t>
  </si>
  <si>
    <t>Other Client Requests</t>
  </si>
  <si>
    <t>Spare Parts Useage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</si>
</sst>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/d/yy\ h:mm\ AM/PM"/>
  </numFmts>
  <fonts count="1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Continuous"/>
    </xf>
    <xf numFmtId="165" fontId="2" fillId="0" borderId="0" xfId="1" applyNumberFormat="1" applyFont="1"/>
    <xf numFmtId="0" fontId="2" fillId="0" borderId="0" xfId="0" applyFont="1"/>
    <xf numFmtId="0" fontId="3" fillId="0" borderId="0" xfId="0" applyFont="1" applyAlignment="1">
      <alignment horizontal="centerContinuous"/>
    </xf>
    <xf numFmtId="14" fontId="4" fillId="0" borderId="0" xfId="0" applyNumberFormat="1" applyFont="1" applyAlignment="1">
      <alignment horizontal="centerContinuous"/>
    </xf>
    <xf numFmtId="14" fontId="5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left"/>
    </xf>
    <xf numFmtId="165" fontId="6" fillId="0" borderId="0" xfId="1" applyNumberFormat="1" applyFont="1" applyAlignment="1">
      <alignment horizontal="center"/>
    </xf>
    <xf numFmtId="165" fontId="7" fillId="0" borderId="0" xfId="1" applyNumberFormat="1" applyFont="1" applyAlignment="1">
      <alignment horizontal="center"/>
    </xf>
    <xf numFmtId="165" fontId="1" fillId="0" borderId="0" xfId="1" applyNumberFormat="1"/>
    <xf numFmtId="0" fontId="8" fillId="0" borderId="0" xfId="0" applyFont="1" applyAlignment="1">
      <alignment horizontal="center"/>
    </xf>
    <xf numFmtId="17" fontId="8" fillId="0" borderId="0" xfId="1" applyNumberFormat="1" applyFont="1" applyAlignment="1">
      <alignment horizontal="center"/>
    </xf>
    <xf numFmtId="165" fontId="8" fillId="0" borderId="0" xfId="1" applyNumberFormat="1" applyFont="1" applyAlignment="1">
      <alignment horizontal="center"/>
    </xf>
    <xf numFmtId="0" fontId="9" fillId="0" borderId="0" xfId="0" applyFont="1"/>
    <xf numFmtId="165" fontId="1" fillId="0" borderId="1" xfId="1" applyNumberFormat="1" applyBorder="1"/>
    <xf numFmtId="0" fontId="10" fillId="0" borderId="0" xfId="0" applyFont="1" applyAlignment="1">
      <alignment horizontal="left" indent="1"/>
    </xf>
    <xf numFmtId="0" fontId="10" fillId="0" borderId="0" xfId="0" applyFont="1" applyAlignment="1">
      <alignment horizontal="left" indent="2"/>
    </xf>
    <xf numFmtId="165" fontId="10" fillId="0" borderId="0" xfId="1" applyNumberFormat="1" applyFont="1"/>
    <xf numFmtId="165" fontId="1" fillId="0" borderId="0" xfId="1" applyNumberFormat="1" applyFont="1"/>
    <xf numFmtId="0" fontId="10" fillId="0" borderId="0" xfId="0" applyFont="1" applyAlignment="1">
      <alignment horizontal="left" indent="3"/>
    </xf>
    <xf numFmtId="165" fontId="1" fillId="0" borderId="2" xfId="1" applyNumberFormat="1" applyBorder="1"/>
    <xf numFmtId="165" fontId="1" fillId="0" borderId="0" xfId="1" applyNumberFormat="1" applyBorder="1"/>
    <xf numFmtId="0" fontId="0" fillId="0" borderId="0" xfId="0" applyAlignment="1">
      <alignment horizontal="left" indent="2"/>
    </xf>
    <xf numFmtId="165" fontId="1" fillId="0" borderId="0" xfId="1" applyNumberFormat="1" applyFill="1"/>
    <xf numFmtId="0" fontId="0" fillId="0" borderId="0" xfId="0" applyAlignment="1">
      <alignment horizontal="left" indent="3"/>
    </xf>
    <xf numFmtId="165" fontId="1" fillId="0" borderId="3" xfId="1" applyNumberFormat="1" applyBorder="1"/>
    <xf numFmtId="165" fontId="1" fillId="0" borderId="4" xfId="1" applyNumberFormat="1" applyBorder="1"/>
    <xf numFmtId="0" fontId="11" fillId="0" borderId="0" xfId="0" applyFont="1"/>
    <xf numFmtId="165" fontId="12" fillId="0" borderId="0" xfId="1" applyNumberFormat="1" applyFont="1" applyAlignment="1">
      <alignment horizontal="center"/>
    </xf>
    <xf numFmtId="165" fontId="11" fillId="0" borderId="0" xfId="1" applyNumberFormat="1" applyFont="1"/>
    <xf numFmtId="165" fontId="9" fillId="0" borderId="0" xfId="1" applyNumberFormat="1" applyFont="1"/>
    <xf numFmtId="165" fontId="0" fillId="0" borderId="0" xfId="1" applyNumberFormat="1" applyFont="1" applyBorder="1"/>
    <xf numFmtId="165" fontId="0" fillId="0" borderId="0" xfId="1" applyNumberFormat="1" applyFont="1"/>
    <xf numFmtId="165" fontId="0" fillId="0" borderId="5" xfId="1" applyNumberFormat="1" applyFont="1" applyBorder="1"/>
    <xf numFmtId="165" fontId="10" fillId="0" borderId="0" xfId="1" applyNumberFormat="1" applyFont="1" applyFill="1"/>
    <xf numFmtId="165" fontId="1" fillId="0" borderId="5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B205"/>
  <sheetViews>
    <sheetView zoomScale="75" zoomScaleNormal="100" workbookViewId="0">
      <pane xSplit="1" ySplit="8" topLeftCell="B36" activePane="bottomRight" state="frozen"/>
      <selection activeCell="A4" sqref="A4:V4"/>
      <selection pane="topRight" activeCell="A4" sqref="A4:V4"/>
      <selection pane="bottomLeft" activeCell="A4" sqref="A4:V4"/>
      <selection pane="bottomRight" activeCell="A68" sqref="A68"/>
    </sheetView>
  </sheetViews>
  <sheetFormatPr defaultColWidth="8.85546875" defaultRowHeight="12.75" x14ac:dyDescent="0.2"/>
  <cols>
    <col min="1" max="1" width="41.140625" customWidth="1"/>
    <col min="2" max="8" width="10.28515625" style="11" bestFit="1" customWidth="1"/>
    <col min="9" max="9" width="11.5703125" style="11" bestFit="1" customWidth="1"/>
    <col min="10" max="10" width="11.42578125" style="11" customWidth="1"/>
    <col min="11" max="13" width="10.28515625" style="11" bestFit="1" customWidth="1"/>
    <col min="14" max="14" width="0.85546875" style="11" customWidth="1"/>
    <col min="15" max="15" width="12" style="11" customWidth="1"/>
    <col min="16" max="16" width="2.7109375" style="11" customWidth="1"/>
    <col min="17" max="18" width="10.28515625" style="11" bestFit="1" customWidth="1"/>
    <col min="19" max="19" width="12.140625" style="11" customWidth="1"/>
    <col min="20" max="20" width="10.28515625" style="11" bestFit="1" customWidth="1"/>
    <col min="21" max="21" width="0.85546875" style="11" customWidth="1"/>
    <col min="22" max="22" width="11.85546875" style="11" customWidth="1"/>
    <col min="23" max="80" width="8.85546875" style="11" customWidth="1"/>
  </cols>
  <sheetData>
    <row r="1" spans="1:80" s="3" customFormat="1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1:80" s="3" customFormat="1" ht="15.7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80" s="3" customFormat="1" ht="15.75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s="3" customFormat="1" ht="15.75" x14ac:dyDescent="0.25">
      <c r="A4" s="5">
        <v>36769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3" customFormat="1" ht="15.75" x14ac:dyDescent="0.25">
      <c r="A5" s="6" t="str">
        <f ca="1">CELL("filename")</f>
        <v>C:\WINNT\Profiles\gservices\Desktop\[2001 Budget 2.xls]Gleason 2001 Budget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3" customFormat="1" ht="15.75" x14ac:dyDescent="0.25">
      <c r="A6" s="8">
        <f ca="1">NOW()</f>
        <v>36805.893913425927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x14ac:dyDescent="0.2">
      <c r="B7" s="9" t="s">
        <v>3</v>
      </c>
      <c r="C7" s="9" t="s">
        <v>3</v>
      </c>
      <c r="D7" s="9" t="s">
        <v>3</v>
      </c>
      <c r="E7" s="9" t="s">
        <v>3</v>
      </c>
      <c r="F7" s="9" t="s">
        <v>3</v>
      </c>
      <c r="G7" s="9" t="s">
        <v>3</v>
      </c>
      <c r="H7" s="9" t="s">
        <v>3</v>
      </c>
      <c r="I7" s="9" t="s">
        <v>3</v>
      </c>
      <c r="J7" s="10" t="s">
        <v>4</v>
      </c>
      <c r="K7" s="10" t="s">
        <v>5</v>
      </c>
      <c r="L7" s="10" t="s">
        <v>5</v>
      </c>
      <c r="M7" s="10" t="s">
        <v>5</v>
      </c>
      <c r="O7" s="10" t="s">
        <v>5</v>
      </c>
      <c r="Q7" s="9" t="s">
        <v>3</v>
      </c>
      <c r="R7" s="9" t="s">
        <v>3</v>
      </c>
      <c r="S7" s="10" t="s">
        <v>5</v>
      </c>
      <c r="T7" s="10" t="s">
        <v>5</v>
      </c>
      <c r="V7" s="10" t="s">
        <v>5</v>
      </c>
    </row>
    <row r="8" spans="1:80" s="12" customFormat="1" x14ac:dyDescent="0.2">
      <c r="B8" s="13">
        <v>36526</v>
      </c>
      <c r="C8" s="13">
        <v>36557</v>
      </c>
      <c r="D8" s="13">
        <v>36586</v>
      </c>
      <c r="E8" s="13">
        <v>36617</v>
      </c>
      <c r="F8" s="13">
        <v>36647</v>
      </c>
      <c r="G8" s="13">
        <v>36678</v>
      </c>
      <c r="H8" s="13">
        <v>36708</v>
      </c>
      <c r="I8" s="13">
        <v>36739</v>
      </c>
      <c r="J8" s="13">
        <v>36770</v>
      </c>
      <c r="K8" s="13">
        <v>36800</v>
      </c>
      <c r="L8" s="13">
        <v>36831</v>
      </c>
      <c r="M8" s="13">
        <v>36861</v>
      </c>
      <c r="N8" s="13"/>
      <c r="O8" s="14" t="s">
        <v>6</v>
      </c>
      <c r="P8" s="14"/>
      <c r="Q8" s="14" t="s">
        <v>7</v>
      </c>
      <c r="R8" s="14" t="s">
        <v>8</v>
      </c>
      <c r="S8" s="14" t="s">
        <v>9</v>
      </c>
      <c r="T8" s="14" t="s">
        <v>10</v>
      </c>
      <c r="U8" s="14"/>
      <c r="V8" s="14" t="s">
        <v>6</v>
      </c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</row>
    <row r="10" spans="1:80" ht="13.5" thickBot="1" x14ac:dyDescent="0.25">
      <c r="A10" s="15" t="s">
        <v>11</v>
      </c>
      <c r="B10" s="16">
        <v>0</v>
      </c>
      <c r="C10" s="16">
        <v>99387.82</v>
      </c>
      <c r="D10" s="16">
        <v>147932</v>
      </c>
      <c r="E10" s="16">
        <v>162493.07</v>
      </c>
      <c r="F10" s="16">
        <v>216684</v>
      </c>
      <c r="G10" s="16">
        <v>183126</v>
      </c>
      <c r="H10" s="16">
        <v>164872.12</v>
      </c>
      <c r="I10" s="16">
        <v>85226.45</v>
      </c>
      <c r="J10" s="16">
        <v>27389.33</v>
      </c>
      <c r="K10" s="16">
        <v>0</v>
      </c>
      <c r="L10" s="16">
        <v>0</v>
      </c>
      <c r="M10" s="16">
        <v>0</v>
      </c>
      <c r="O10" s="16">
        <f>SUM(B10:M10)</f>
        <v>1087110.79</v>
      </c>
      <c r="Q10" s="16">
        <f>SUM(B10:D10)</f>
        <v>247319.82</v>
      </c>
      <c r="R10" s="16">
        <f>SUM(E10:G10)</f>
        <v>562303.07000000007</v>
      </c>
      <c r="S10" s="16">
        <f>SUM(H10:J10)</f>
        <v>277487.90000000002</v>
      </c>
      <c r="T10" s="16">
        <f>SUM(K10:M10)</f>
        <v>0</v>
      </c>
      <c r="V10" s="16">
        <f>SUM(Q10:U10)</f>
        <v>1087110.79</v>
      </c>
    </row>
    <row r="12" spans="1:80" x14ac:dyDescent="0.2">
      <c r="A12" s="15" t="s">
        <v>12</v>
      </c>
    </row>
    <row r="13" spans="1:80" x14ac:dyDescent="0.2">
      <c r="A13" s="17" t="s">
        <v>13</v>
      </c>
    </row>
    <row r="14" spans="1:80" x14ac:dyDescent="0.2">
      <c r="A14" s="18" t="s">
        <v>14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O14" s="11">
        <f t="shared" ref="O14:O42" si="0">SUM(B14:M14)</f>
        <v>0</v>
      </c>
      <c r="Q14" s="11">
        <f t="shared" ref="Q14:Q44" si="1">SUM(B14:D14)</f>
        <v>0</v>
      </c>
      <c r="R14" s="11">
        <f t="shared" ref="R14:R44" si="2">SUM(E14:G14)</f>
        <v>0</v>
      </c>
      <c r="S14" s="11">
        <f t="shared" ref="S14:S44" si="3">SUM(H14:J14)</f>
        <v>0</v>
      </c>
      <c r="T14" s="11">
        <f t="shared" ref="T14:T44" si="4">SUM(K14:M14)</f>
        <v>0</v>
      </c>
      <c r="V14" s="11">
        <f t="shared" ref="V14:V44" si="5">SUM(Q14:U14)</f>
        <v>0</v>
      </c>
    </row>
    <row r="15" spans="1:80" x14ac:dyDescent="0.2">
      <c r="A15" s="18" t="s">
        <v>15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642.9</v>
      </c>
      <c r="K15" s="11">
        <v>0</v>
      </c>
      <c r="L15" s="11">
        <v>0</v>
      </c>
      <c r="M15" s="11">
        <v>0</v>
      </c>
      <c r="O15" s="11">
        <f t="shared" si="0"/>
        <v>642.9</v>
      </c>
      <c r="Q15" s="11">
        <f t="shared" si="1"/>
        <v>0</v>
      </c>
      <c r="R15" s="11">
        <f t="shared" si="2"/>
        <v>0</v>
      </c>
      <c r="S15" s="11">
        <f t="shared" si="3"/>
        <v>642.9</v>
      </c>
      <c r="T15" s="11">
        <f t="shared" si="4"/>
        <v>0</v>
      </c>
      <c r="V15" s="11">
        <f t="shared" si="5"/>
        <v>642.9</v>
      </c>
    </row>
    <row r="16" spans="1:80" x14ac:dyDescent="0.2">
      <c r="A16" s="18" t="s">
        <v>16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O16" s="11">
        <f t="shared" si="0"/>
        <v>0</v>
      </c>
      <c r="Q16" s="11">
        <f t="shared" si="1"/>
        <v>0</v>
      </c>
      <c r="R16" s="11">
        <f t="shared" si="2"/>
        <v>0</v>
      </c>
      <c r="S16" s="11">
        <f t="shared" si="3"/>
        <v>0</v>
      </c>
      <c r="T16" s="11">
        <f t="shared" si="4"/>
        <v>0</v>
      </c>
      <c r="V16" s="11">
        <f t="shared" si="5"/>
        <v>0</v>
      </c>
    </row>
    <row r="17" spans="1:22" x14ac:dyDescent="0.2">
      <c r="A17" s="18" t="s">
        <v>17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O17" s="11">
        <f t="shared" si="0"/>
        <v>0</v>
      </c>
      <c r="Q17" s="11">
        <f t="shared" si="1"/>
        <v>0</v>
      </c>
      <c r="R17" s="11">
        <f t="shared" si="2"/>
        <v>0</v>
      </c>
      <c r="S17" s="11">
        <f t="shared" si="3"/>
        <v>0</v>
      </c>
      <c r="T17" s="11">
        <f t="shared" si="4"/>
        <v>0</v>
      </c>
      <c r="V17" s="11">
        <f t="shared" si="5"/>
        <v>0</v>
      </c>
    </row>
    <row r="18" spans="1:22" x14ac:dyDescent="0.2">
      <c r="A18" s="18" t="s">
        <v>18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O18" s="11">
        <f t="shared" si="0"/>
        <v>0</v>
      </c>
      <c r="Q18" s="11">
        <f t="shared" si="1"/>
        <v>0</v>
      </c>
      <c r="R18" s="11">
        <f t="shared" si="2"/>
        <v>0</v>
      </c>
      <c r="S18" s="11">
        <f t="shared" si="3"/>
        <v>0</v>
      </c>
      <c r="T18" s="11">
        <f t="shared" si="4"/>
        <v>0</v>
      </c>
      <c r="V18" s="11">
        <f t="shared" si="5"/>
        <v>0</v>
      </c>
    </row>
    <row r="19" spans="1:22" x14ac:dyDescent="0.2">
      <c r="A19" s="18" t="s">
        <v>19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O19" s="11">
        <f t="shared" si="0"/>
        <v>0</v>
      </c>
      <c r="Q19" s="11">
        <f t="shared" si="1"/>
        <v>0</v>
      </c>
      <c r="R19" s="11">
        <f t="shared" si="2"/>
        <v>0</v>
      </c>
      <c r="S19" s="11">
        <f t="shared" si="3"/>
        <v>0</v>
      </c>
      <c r="T19" s="11">
        <f t="shared" si="4"/>
        <v>0</v>
      </c>
      <c r="V19" s="11">
        <f t="shared" si="5"/>
        <v>0</v>
      </c>
    </row>
    <row r="20" spans="1:22" x14ac:dyDescent="0.2">
      <c r="A20" s="18" t="s">
        <v>20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9873</v>
      </c>
      <c r="L20" s="11">
        <v>1975</v>
      </c>
      <c r="M20" s="11">
        <v>1974</v>
      </c>
      <c r="O20" s="11">
        <f t="shared" si="0"/>
        <v>13822</v>
      </c>
      <c r="Q20" s="11">
        <f t="shared" si="1"/>
        <v>0</v>
      </c>
      <c r="R20" s="11">
        <f t="shared" si="2"/>
        <v>0</v>
      </c>
      <c r="S20" s="11">
        <f t="shared" si="3"/>
        <v>0</v>
      </c>
      <c r="T20" s="11">
        <f t="shared" si="4"/>
        <v>13822</v>
      </c>
      <c r="V20" s="11">
        <f t="shared" si="5"/>
        <v>13822</v>
      </c>
    </row>
    <row r="21" spans="1:22" x14ac:dyDescent="0.2">
      <c r="A21" s="18" t="s">
        <v>21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O21" s="11">
        <f t="shared" si="0"/>
        <v>0</v>
      </c>
      <c r="Q21" s="11">
        <f t="shared" si="1"/>
        <v>0</v>
      </c>
      <c r="R21" s="11">
        <f t="shared" si="2"/>
        <v>0</v>
      </c>
      <c r="S21" s="11">
        <f t="shared" si="3"/>
        <v>0</v>
      </c>
      <c r="T21" s="11">
        <f t="shared" si="4"/>
        <v>0</v>
      </c>
      <c r="V21" s="11">
        <f t="shared" si="5"/>
        <v>0</v>
      </c>
    </row>
    <row r="22" spans="1:22" x14ac:dyDescent="0.2">
      <c r="A22" s="18" t="s">
        <v>22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20664</v>
      </c>
      <c r="J22" s="11">
        <v>0</v>
      </c>
      <c r="K22" s="11">
        <v>0</v>
      </c>
      <c r="L22" s="11">
        <v>0</v>
      </c>
      <c r="M22" s="11">
        <v>0</v>
      </c>
      <c r="O22" s="11">
        <f t="shared" si="0"/>
        <v>20664</v>
      </c>
      <c r="Q22" s="11">
        <f t="shared" si="1"/>
        <v>0</v>
      </c>
      <c r="R22" s="11">
        <f t="shared" si="2"/>
        <v>0</v>
      </c>
      <c r="S22" s="11">
        <f t="shared" si="3"/>
        <v>20664</v>
      </c>
      <c r="T22" s="11">
        <f t="shared" si="4"/>
        <v>0</v>
      </c>
      <c r="V22" s="11">
        <f t="shared" si="5"/>
        <v>20664</v>
      </c>
    </row>
    <row r="23" spans="1:22" x14ac:dyDescent="0.2">
      <c r="A23" s="18" t="s">
        <v>23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9">
        <v>0</v>
      </c>
      <c r="K23" s="11">
        <v>0</v>
      </c>
      <c r="L23" s="11">
        <v>0</v>
      </c>
      <c r="M23" s="11">
        <v>0</v>
      </c>
      <c r="O23" s="11">
        <f t="shared" si="0"/>
        <v>0</v>
      </c>
      <c r="Q23" s="11">
        <f t="shared" si="1"/>
        <v>0</v>
      </c>
      <c r="R23" s="11">
        <f t="shared" si="2"/>
        <v>0</v>
      </c>
      <c r="S23" s="11">
        <f t="shared" si="3"/>
        <v>0</v>
      </c>
      <c r="T23" s="11">
        <f t="shared" si="4"/>
        <v>0</v>
      </c>
      <c r="V23" s="11">
        <f t="shared" si="5"/>
        <v>0</v>
      </c>
    </row>
    <row r="24" spans="1:22" x14ac:dyDescent="0.2">
      <c r="A24" s="18" t="s">
        <v>24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9">
        <v>0</v>
      </c>
      <c r="K24" s="11">
        <v>0</v>
      </c>
      <c r="L24" s="11">
        <v>0</v>
      </c>
      <c r="M24" s="11">
        <v>0</v>
      </c>
      <c r="O24" s="11">
        <f t="shared" si="0"/>
        <v>0</v>
      </c>
      <c r="Q24" s="11">
        <f t="shared" si="1"/>
        <v>0</v>
      </c>
      <c r="R24" s="11">
        <f t="shared" si="2"/>
        <v>0</v>
      </c>
      <c r="S24" s="11">
        <f t="shared" si="3"/>
        <v>0</v>
      </c>
      <c r="T24" s="11">
        <f t="shared" si="4"/>
        <v>0</v>
      </c>
      <c r="V24" s="11">
        <f t="shared" si="5"/>
        <v>0</v>
      </c>
    </row>
    <row r="25" spans="1:22" x14ac:dyDescent="0.2">
      <c r="A25" s="18" t="s">
        <v>25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9">
        <v>0</v>
      </c>
      <c r="K25" s="11">
        <v>0</v>
      </c>
      <c r="L25" s="11">
        <v>0</v>
      </c>
      <c r="M25" s="11">
        <v>0</v>
      </c>
      <c r="O25" s="11">
        <f t="shared" si="0"/>
        <v>0</v>
      </c>
      <c r="Q25" s="11">
        <f t="shared" si="1"/>
        <v>0</v>
      </c>
      <c r="R25" s="11">
        <f t="shared" si="2"/>
        <v>0</v>
      </c>
      <c r="S25" s="11">
        <f t="shared" si="3"/>
        <v>0</v>
      </c>
      <c r="T25" s="11">
        <f t="shared" si="4"/>
        <v>0</v>
      </c>
      <c r="V25" s="11">
        <f t="shared" si="5"/>
        <v>0</v>
      </c>
    </row>
    <row r="26" spans="1:22" x14ac:dyDescent="0.2">
      <c r="A26" s="18" t="s">
        <v>26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9">
        <v>0</v>
      </c>
      <c r="K26" s="11">
        <v>1123</v>
      </c>
      <c r="L26" s="11">
        <v>225</v>
      </c>
      <c r="M26" s="11">
        <v>224</v>
      </c>
      <c r="O26" s="11">
        <f t="shared" si="0"/>
        <v>1572</v>
      </c>
      <c r="Q26" s="11">
        <f t="shared" si="1"/>
        <v>0</v>
      </c>
      <c r="R26" s="11">
        <f t="shared" si="2"/>
        <v>0</v>
      </c>
      <c r="S26" s="11">
        <f t="shared" si="3"/>
        <v>0</v>
      </c>
      <c r="T26" s="11">
        <f t="shared" si="4"/>
        <v>1572</v>
      </c>
      <c r="V26" s="11">
        <f t="shared" si="5"/>
        <v>1572</v>
      </c>
    </row>
    <row r="27" spans="1:22" x14ac:dyDescent="0.2">
      <c r="A27" s="18" t="s">
        <v>27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9">
        <v>0</v>
      </c>
      <c r="K27" s="11">
        <v>5965</v>
      </c>
      <c r="L27" s="11">
        <v>1193</v>
      </c>
      <c r="M27" s="11">
        <v>1193</v>
      </c>
      <c r="O27" s="11">
        <f t="shared" si="0"/>
        <v>8351</v>
      </c>
      <c r="Q27" s="11">
        <f t="shared" si="1"/>
        <v>0</v>
      </c>
      <c r="R27" s="11">
        <f t="shared" si="2"/>
        <v>0</v>
      </c>
      <c r="S27" s="11">
        <f t="shared" si="3"/>
        <v>0</v>
      </c>
      <c r="T27" s="11">
        <f t="shared" si="4"/>
        <v>8351</v>
      </c>
      <c r="V27" s="11">
        <f t="shared" si="5"/>
        <v>8351</v>
      </c>
    </row>
    <row r="28" spans="1:22" x14ac:dyDescent="0.2">
      <c r="A28" s="18" t="s">
        <v>28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9">
        <v>0</v>
      </c>
      <c r="K28" s="11">
        <v>0</v>
      </c>
      <c r="L28" s="11">
        <v>0</v>
      </c>
      <c r="M28" s="11">
        <v>0</v>
      </c>
      <c r="O28" s="11">
        <f t="shared" si="0"/>
        <v>0</v>
      </c>
      <c r="Q28" s="11">
        <f t="shared" si="1"/>
        <v>0</v>
      </c>
      <c r="R28" s="11">
        <f t="shared" si="2"/>
        <v>0</v>
      </c>
      <c r="S28" s="11">
        <f t="shared" si="3"/>
        <v>0</v>
      </c>
      <c r="T28" s="11">
        <f t="shared" si="4"/>
        <v>0</v>
      </c>
      <c r="V28" s="11">
        <f t="shared" si="5"/>
        <v>0</v>
      </c>
    </row>
    <row r="29" spans="1:22" x14ac:dyDescent="0.2">
      <c r="A29" s="18" t="s">
        <v>29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9">
        <v>0</v>
      </c>
      <c r="K29" s="11">
        <v>2333</v>
      </c>
      <c r="L29" s="11">
        <v>466</v>
      </c>
      <c r="M29" s="11">
        <v>467</v>
      </c>
      <c r="O29" s="11">
        <f t="shared" si="0"/>
        <v>3266</v>
      </c>
      <c r="Q29" s="11">
        <f t="shared" si="1"/>
        <v>0</v>
      </c>
      <c r="R29" s="11">
        <f t="shared" si="2"/>
        <v>0</v>
      </c>
      <c r="S29" s="11">
        <f t="shared" si="3"/>
        <v>0</v>
      </c>
      <c r="T29" s="11">
        <f t="shared" si="4"/>
        <v>3266</v>
      </c>
      <c r="V29" s="11">
        <f t="shared" si="5"/>
        <v>3266</v>
      </c>
    </row>
    <row r="30" spans="1:22" x14ac:dyDescent="0.2">
      <c r="A30" s="18" t="s">
        <v>30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25.49</v>
      </c>
      <c r="J30" s="19">
        <v>520.1</v>
      </c>
      <c r="K30" s="11">
        <v>2760</v>
      </c>
      <c r="L30" s="11">
        <v>1379</v>
      </c>
      <c r="M30" s="11">
        <v>1379</v>
      </c>
      <c r="O30" s="11">
        <f t="shared" si="0"/>
        <v>6063.59</v>
      </c>
      <c r="Q30" s="11">
        <f t="shared" si="1"/>
        <v>0</v>
      </c>
      <c r="R30" s="11">
        <f t="shared" si="2"/>
        <v>0</v>
      </c>
      <c r="S30" s="11">
        <f t="shared" si="3"/>
        <v>545.59</v>
      </c>
      <c r="T30" s="11">
        <f t="shared" si="4"/>
        <v>5518</v>
      </c>
      <c r="V30" s="11">
        <f t="shared" si="5"/>
        <v>6063.59</v>
      </c>
    </row>
    <row r="31" spans="1:22" x14ac:dyDescent="0.2">
      <c r="A31" s="18" t="s">
        <v>31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122.9</v>
      </c>
      <c r="I31" s="11">
        <v>3564.9</v>
      </c>
      <c r="J31" s="19">
        <v>25109.040000000001</v>
      </c>
      <c r="K31" s="11">
        <v>33754.285714285717</v>
      </c>
      <c r="L31" s="11">
        <v>16877.142857142859</v>
      </c>
      <c r="M31" s="11">
        <v>16877.142857142859</v>
      </c>
      <c r="O31" s="11">
        <f t="shared" si="0"/>
        <v>96305.411428571431</v>
      </c>
      <c r="Q31" s="11">
        <f t="shared" si="1"/>
        <v>0</v>
      </c>
      <c r="R31" s="11">
        <f t="shared" si="2"/>
        <v>0</v>
      </c>
      <c r="S31" s="11">
        <f t="shared" si="3"/>
        <v>28796.84</v>
      </c>
      <c r="T31" s="11">
        <f t="shared" si="4"/>
        <v>67508.571428571435</v>
      </c>
      <c r="V31" s="11">
        <f t="shared" si="5"/>
        <v>96305.411428571431</v>
      </c>
    </row>
    <row r="32" spans="1:22" x14ac:dyDescent="0.2">
      <c r="A32" s="18" t="s">
        <v>32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20">
        <v>70549.240000000005</v>
      </c>
      <c r="I32" s="20">
        <v>82914.37</v>
      </c>
      <c r="J32" s="19">
        <v>84738.4</v>
      </c>
      <c r="K32" s="20">
        <v>168500</v>
      </c>
      <c r="L32" s="20">
        <v>84250</v>
      </c>
      <c r="M32" s="20">
        <v>84250</v>
      </c>
      <c r="O32" s="11">
        <f t="shared" si="0"/>
        <v>575202.01</v>
      </c>
      <c r="Q32" s="11">
        <f t="shared" si="1"/>
        <v>0</v>
      </c>
      <c r="R32" s="11">
        <f t="shared" si="2"/>
        <v>0</v>
      </c>
      <c r="S32" s="11">
        <f t="shared" si="3"/>
        <v>238202.00999999998</v>
      </c>
      <c r="T32" s="11">
        <f t="shared" si="4"/>
        <v>337000</v>
      </c>
      <c r="V32" s="11">
        <f t="shared" si="5"/>
        <v>575202.01</v>
      </c>
    </row>
    <row r="33" spans="1:22" x14ac:dyDescent="0.2">
      <c r="A33" s="18" t="s">
        <v>33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1859.31</v>
      </c>
      <c r="I33" s="11">
        <v>2171.5300000000002</v>
      </c>
      <c r="J33" s="19">
        <v>2692.84</v>
      </c>
      <c r="K33" s="11">
        <v>4442</v>
      </c>
      <c r="L33" s="11">
        <v>2221</v>
      </c>
      <c r="M33" s="11">
        <v>2222</v>
      </c>
      <c r="O33" s="11">
        <f t="shared" si="0"/>
        <v>15608.68</v>
      </c>
      <c r="Q33" s="11">
        <f t="shared" si="1"/>
        <v>0</v>
      </c>
      <c r="R33" s="11">
        <f t="shared" si="2"/>
        <v>0</v>
      </c>
      <c r="S33" s="11">
        <f t="shared" si="3"/>
        <v>6723.68</v>
      </c>
      <c r="T33" s="11">
        <f t="shared" si="4"/>
        <v>8885</v>
      </c>
      <c r="V33" s="11">
        <f t="shared" si="5"/>
        <v>15608.68</v>
      </c>
    </row>
    <row r="34" spans="1:22" x14ac:dyDescent="0.2">
      <c r="A34" s="18" t="s">
        <v>34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9">
        <v>39.89</v>
      </c>
      <c r="K34" s="11">
        <v>112</v>
      </c>
      <c r="L34" s="11">
        <v>56</v>
      </c>
      <c r="M34" s="11">
        <v>58</v>
      </c>
      <c r="O34" s="11">
        <f t="shared" si="0"/>
        <v>265.89</v>
      </c>
      <c r="Q34" s="11">
        <f t="shared" si="1"/>
        <v>0</v>
      </c>
      <c r="R34" s="11">
        <f t="shared" si="2"/>
        <v>0</v>
      </c>
      <c r="S34" s="11">
        <f t="shared" si="3"/>
        <v>39.89</v>
      </c>
      <c r="T34" s="11">
        <f t="shared" si="4"/>
        <v>226</v>
      </c>
      <c r="V34" s="11">
        <f t="shared" si="5"/>
        <v>265.89</v>
      </c>
    </row>
    <row r="35" spans="1:22" x14ac:dyDescent="0.2">
      <c r="A35" s="18" t="s">
        <v>35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9">
        <v>0</v>
      </c>
      <c r="K35" s="11">
        <v>0</v>
      </c>
      <c r="L35" s="11">
        <v>0</v>
      </c>
      <c r="M35" s="11">
        <v>0</v>
      </c>
      <c r="O35" s="11">
        <f t="shared" si="0"/>
        <v>0</v>
      </c>
      <c r="Q35" s="11">
        <f t="shared" si="1"/>
        <v>0</v>
      </c>
      <c r="R35" s="11">
        <f t="shared" si="2"/>
        <v>0</v>
      </c>
      <c r="S35" s="11">
        <f t="shared" si="3"/>
        <v>0</v>
      </c>
      <c r="T35" s="11">
        <f t="shared" si="4"/>
        <v>0</v>
      </c>
      <c r="V35" s="11">
        <f t="shared" si="5"/>
        <v>0</v>
      </c>
    </row>
    <row r="36" spans="1:22" x14ac:dyDescent="0.2">
      <c r="A36" s="18" t="s">
        <v>36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38.78</v>
      </c>
      <c r="I36" s="11">
        <v>109.75</v>
      </c>
      <c r="J36" s="19">
        <v>152.55000000000001</v>
      </c>
      <c r="K36" s="11">
        <v>0</v>
      </c>
      <c r="L36" s="11">
        <v>0</v>
      </c>
      <c r="M36" s="11">
        <v>0</v>
      </c>
      <c r="O36" s="11">
        <f t="shared" si="0"/>
        <v>301.08000000000004</v>
      </c>
      <c r="Q36" s="11">
        <f t="shared" si="1"/>
        <v>0</v>
      </c>
      <c r="R36" s="11">
        <f t="shared" si="2"/>
        <v>0</v>
      </c>
      <c r="S36" s="11">
        <f t="shared" si="3"/>
        <v>301.08000000000004</v>
      </c>
      <c r="T36" s="11">
        <f t="shared" si="4"/>
        <v>0</v>
      </c>
      <c r="V36" s="11">
        <f t="shared" si="5"/>
        <v>301.08000000000004</v>
      </c>
    </row>
    <row r="37" spans="1:22" x14ac:dyDescent="0.2">
      <c r="A37" s="18" t="s">
        <v>37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9">
        <v>71.19</v>
      </c>
      <c r="K37" s="11">
        <v>138</v>
      </c>
      <c r="L37" s="11">
        <v>69</v>
      </c>
      <c r="M37" s="11">
        <v>67</v>
      </c>
      <c r="O37" s="11">
        <f t="shared" si="0"/>
        <v>345.19</v>
      </c>
      <c r="Q37" s="11">
        <f t="shared" si="1"/>
        <v>0</v>
      </c>
      <c r="R37" s="11">
        <f t="shared" si="2"/>
        <v>0</v>
      </c>
      <c r="S37" s="11">
        <f t="shared" si="3"/>
        <v>71.19</v>
      </c>
      <c r="T37" s="11">
        <f t="shared" si="4"/>
        <v>274</v>
      </c>
      <c r="V37" s="11">
        <f t="shared" si="5"/>
        <v>345.19</v>
      </c>
    </row>
    <row r="38" spans="1:22" x14ac:dyDescent="0.2">
      <c r="A38" s="18" t="s">
        <v>38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3179.31</v>
      </c>
      <c r="J38" s="19">
        <v>3738.31</v>
      </c>
      <c r="K38" s="11">
        <v>2190</v>
      </c>
      <c r="L38" s="11">
        <v>1095</v>
      </c>
      <c r="M38" s="11">
        <v>1095</v>
      </c>
      <c r="O38" s="11">
        <f t="shared" si="0"/>
        <v>11297.619999999999</v>
      </c>
      <c r="Q38" s="11">
        <f t="shared" si="1"/>
        <v>0</v>
      </c>
      <c r="R38" s="11">
        <f t="shared" si="2"/>
        <v>0</v>
      </c>
      <c r="S38" s="11">
        <f t="shared" si="3"/>
        <v>6917.62</v>
      </c>
      <c r="T38" s="11">
        <f t="shared" si="4"/>
        <v>4380</v>
      </c>
      <c r="V38" s="11">
        <f t="shared" si="5"/>
        <v>11297.619999999999</v>
      </c>
    </row>
    <row r="39" spans="1:22" x14ac:dyDescent="0.2">
      <c r="A39" s="18" t="s">
        <v>39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9"/>
      <c r="K39" s="11">
        <v>350</v>
      </c>
      <c r="L39" s="11">
        <v>44</v>
      </c>
      <c r="M39" s="11">
        <v>44</v>
      </c>
      <c r="O39" s="11">
        <f t="shared" si="0"/>
        <v>438</v>
      </c>
      <c r="Q39" s="11">
        <f t="shared" si="1"/>
        <v>0</v>
      </c>
      <c r="R39" s="11">
        <f t="shared" si="2"/>
        <v>0</v>
      </c>
      <c r="S39" s="11">
        <f t="shared" si="3"/>
        <v>0</v>
      </c>
      <c r="T39" s="11">
        <f t="shared" si="4"/>
        <v>438</v>
      </c>
      <c r="V39" s="11">
        <f t="shared" si="5"/>
        <v>438</v>
      </c>
    </row>
    <row r="40" spans="1:22" x14ac:dyDescent="0.2">
      <c r="A40" s="18" t="s">
        <v>40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109</v>
      </c>
      <c r="J40" s="19">
        <v>1309.49</v>
      </c>
      <c r="K40" s="11">
        <v>77000</v>
      </c>
      <c r="L40" s="11">
        <v>15400</v>
      </c>
      <c r="M40" s="11">
        <v>15400</v>
      </c>
      <c r="O40" s="11">
        <f t="shared" si="0"/>
        <v>109218.49</v>
      </c>
      <c r="Q40" s="11">
        <f t="shared" si="1"/>
        <v>0</v>
      </c>
      <c r="R40" s="11">
        <f t="shared" si="2"/>
        <v>0</v>
      </c>
      <c r="S40" s="11">
        <f t="shared" si="3"/>
        <v>1418.49</v>
      </c>
      <c r="T40" s="11">
        <f t="shared" si="4"/>
        <v>107800</v>
      </c>
      <c r="V40" s="11">
        <f t="shared" si="5"/>
        <v>109218.49</v>
      </c>
    </row>
    <row r="41" spans="1:22" x14ac:dyDescent="0.2">
      <c r="A41" s="18" t="s">
        <v>41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9">
        <v>0</v>
      </c>
      <c r="K41" s="11">
        <v>0</v>
      </c>
      <c r="L41" s="11">
        <v>0</v>
      </c>
      <c r="M41" s="11">
        <v>0</v>
      </c>
      <c r="O41" s="11">
        <f t="shared" si="0"/>
        <v>0</v>
      </c>
      <c r="Q41" s="11">
        <f t="shared" si="1"/>
        <v>0</v>
      </c>
      <c r="R41" s="11">
        <f t="shared" si="2"/>
        <v>0</v>
      </c>
      <c r="S41" s="11">
        <f t="shared" si="3"/>
        <v>0</v>
      </c>
      <c r="T41" s="11">
        <f t="shared" si="4"/>
        <v>0</v>
      </c>
      <c r="V41" s="11">
        <f t="shared" si="5"/>
        <v>0</v>
      </c>
    </row>
    <row r="42" spans="1:22" x14ac:dyDescent="0.2">
      <c r="A42" s="18" t="s">
        <v>42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J42" s="19">
        <v>475</v>
      </c>
      <c r="K42" s="11">
        <v>2916</v>
      </c>
      <c r="L42" s="11">
        <v>1458</v>
      </c>
      <c r="M42" s="11">
        <v>1459</v>
      </c>
      <c r="O42" s="11">
        <f t="shared" si="0"/>
        <v>6308</v>
      </c>
      <c r="Q42" s="11">
        <f t="shared" si="1"/>
        <v>0</v>
      </c>
      <c r="R42" s="11">
        <f t="shared" si="2"/>
        <v>0</v>
      </c>
      <c r="S42" s="11">
        <f t="shared" si="3"/>
        <v>475</v>
      </c>
      <c r="T42" s="11">
        <f t="shared" si="4"/>
        <v>5833</v>
      </c>
      <c r="V42" s="11">
        <f t="shared" si="5"/>
        <v>6308</v>
      </c>
    </row>
    <row r="43" spans="1:22" x14ac:dyDescent="0.2">
      <c r="A43" s="18"/>
      <c r="Q43" s="11">
        <f t="shared" si="1"/>
        <v>0</v>
      </c>
      <c r="R43" s="11">
        <f t="shared" si="2"/>
        <v>0</v>
      </c>
      <c r="S43" s="11">
        <f t="shared" si="3"/>
        <v>0</v>
      </c>
      <c r="T43" s="11">
        <f t="shared" si="4"/>
        <v>0</v>
      </c>
      <c r="V43" s="11">
        <f t="shared" si="5"/>
        <v>0</v>
      </c>
    </row>
    <row r="44" spans="1:22" x14ac:dyDescent="0.2">
      <c r="A44" s="21" t="s">
        <v>65</v>
      </c>
      <c r="B44" s="22">
        <f t="shared" ref="B44:M44" si="6">SUM(B13:B43)</f>
        <v>0</v>
      </c>
      <c r="C44" s="22">
        <f t="shared" si="6"/>
        <v>0</v>
      </c>
      <c r="D44" s="22">
        <f t="shared" si="6"/>
        <v>0</v>
      </c>
      <c r="E44" s="22">
        <f t="shared" si="6"/>
        <v>0</v>
      </c>
      <c r="F44" s="22">
        <f t="shared" si="6"/>
        <v>0</v>
      </c>
      <c r="G44" s="22">
        <f t="shared" si="6"/>
        <v>0</v>
      </c>
      <c r="H44" s="22">
        <f t="shared" si="6"/>
        <v>72570.23</v>
      </c>
      <c r="I44" s="22">
        <f t="shared" si="6"/>
        <v>112738.34999999999</v>
      </c>
      <c r="J44" s="22">
        <f t="shared" si="6"/>
        <v>119489.71</v>
      </c>
      <c r="K44" s="22">
        <f t="shared" si="6"/>
        <v>311456.28571428568</v>
      </c>
      <c r="L44" s="22">
        <f t="shared" si="6"/>
        <v>126708.14285714286</v>
      </c>
      <c r="M44" s="22">
        <f t="shared" si="6"/>
        <v>126709.14285714286</v>
      </c>
      <c r="O44" s="22">
        <f>SUM(O13:O43)</f>
        <v>869671.8614285714</v>
      </c>
      <c r="Q44" s="22">
        <f t="shared" si="1"/>
        <v>0</v>
      </c>
      <c r="R44" s="22">
        <f t="shared" si="2"/>
        <v>0</v>
      </c>
      <c r="S44" s="22">
        <f t="shared" si="3"/>
        <v>304798.28999999998</v>
      </c>
      <c r="T44" s="22">
        <f t="shared" si="4"/>
        <v>564873.57142857136</v>
      </c>
      <c r="V44" s="22">
        <f t="shared" si="5"/>
        <v>869671.8614285714</v>
      </c>
    </row>
    <row r="45" spans="1:22" x14ac:dyDescent="0.2">
      <c r="A45" s="21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O45" s="23"/>
      <c r="Q45" s="23"/>
      <c r="R45" s="23"/>
      <c r="S45" s="23"/>
      <c r="T45" s="23"/>
      <c r="V45" s="23"/>
    </row>
    <row r="46" spans="1:22" x14ac:dyDescent="0.2">
      <c r="A46" s="15" t="s">
        <v>53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O46" s="23"/>
      <c r="Q46" s="23"/>
      <c r="R46" s="23"/>
      <c r="S46" s="23"/>
      <c r="T46" s="23"/>
      <c r="V46" s="23"/>
    </row>
    <row r="47" spans="1:22" x14ac:dyDescent="0.2">
      <c r="A47" s="18" t="s">
        <v>54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71840</v>
      </c>
      <c r="J47" s="19">
        <v>61984.35</v>
      </c>
      <c r="K47" s="11">
        <v>53130</v>
      </c>
      <c r="L47" s="11">
        <v>10626</v>
      </c>
      <c r="M47" s="11">
        <v>10626</v>
      </c>
      <c r="O47" s="11">
        <f>SUM(B47:M47)</f>
        <v>208206.35</v>
      </c>
      <c r="Q47" s="11">
        <f>SUM(B47:D47)</f>
        <v>0</v>
      </c>
      <c r="R47" s="11">
        <f>SUM(E47:G47)</f>
        <v>0</v>
      </c>
      <c r="S47" s="11">
        <f>SUM(H47:J47)</f>
        <v>133824.35</v>
      </c>
      <c r="T47" s="11">
        <f>SUM(K47:M47)</f>
        <v>74382</v>
      </c>
      <c r="V47" s="11">
        <f>SUM(Q47:U47)</f>
        <v>208206.35</v>
      </c>
    </row>
    <row r="48" spans="1:22" x14ac:dyDescent="0.2">
      <c r="A48" s="18" t="s">
        <v>55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61952.55</v>
      </c>
      <c r="J48" s="19">
        <v>63182.45</v>
      </c>
      <c r="K48" s="11">
        <v>26670</v>
      </c>
      <c r="L48" s="11">
        <v>13335</v>
      </c>
      <c r="M48" s="11">
        <v>13335</v>
      </c>
      <c r="O48" s="11">
        <f>SUM(B48:M48)</f>
        <v>178475</v>
      </c>
      <c r="Q48" s="11">
        <f>SUM(B48:D48)</f>
        <v>0</v>
      </c>
      <c r="R48" s="11">
        <f>SUM(E48:G48)</f>
        <v>0</v>
      </c>
      <c r="S48" s="11">
        <f>SUM(H48:J48)</f>
        <v>125135</v>
      </c>
      <c r="T48" s="11">
        <f>SUM(K48:M48)</f>
        <v>53340</v>
      </c>
      <c r="V48" s="11">
        <f>SUM(Q48:U48)</f>
        <v>178475</v>
      </c>
    </row>
    <row r="49" spans="1:80" x14ac:dyDescent="0.2">
      <c r="A49" s="18"/>
      <c r="J49" s="19"/>
    </row>
    <row r="50" spans="1:80" x14ac:dyDescent="0.2">
      <c r="A50" s="21" t="s">
        <v>56</v>
      </c>
      <c r="B50" s="22">
        <f t="shared" ref="B50:M50" si="7">SUM(B47:B48)</f>
        <v>0</v>
      </c>
      <c r="C50" s="22">
        <f t="shared" si="7"/>
        <v>0</v>
      </c>
      <c r="D50" s="22">
        <f t="shared" si="7"/>
        <v>0</v>
      </c>
      <c r="E50" s="22">
        <f t="shared" si="7"/>
        <v>0</v>
      </c>
      <c r="F50" s="22">
        <f t="shared" si="7"/>
        <v>0</v>
      </c>
      <c r="G50" s="22">
        <f t="shared" si="7"/>
        <v>0</v>
      </c>
      <c r="H50" s="22">
        <f t="shared" si="7"/>
        <v>0</v>
      </c>
      <c r="I50" s="22">
        <f t="shared" si="7"/>
        <v>133792.54999999999</v>
      </c>
      <c r="J50" s="22">
        <f t="shared" si="7"/>
        <v>125166.79999999999</v>
      </c>
      <c r="K50" s="22">
        <f t="shared" si="7"/>
        <v>79800</v>
      </c>
      <c r="L50" s="22">
        <f t="shared" si="7"/>
        <v>23961</v>
      </c>
      <c r="M50" s="22">
        <f t="shared" si="7"/>
        <v>23961</v>
      </c>
      <c r="O50" s="22">
        <f>SUM(O47:O48)</f>
        <v>386681.35</v>
      </c>
      <c r="Q50" s="22">
        <f>SUM(B50:D50)</f>
        <v>0</v>
      </c>
      <c r="R50" s="22">
        <f>SUM(E50:G50)</f>
        <v>0</v>
      </c>
      <c r="S50" s="22">
        <f>SUM(H50:J50)</f>
        <v>258959.34999999998</v>
      </c>
      <c r="T50" s="22">
        <f>SUM(K50:M50)</f>
        <v>127722</v>
      </c>
      <c r="V50" s="22">
        <f>SUM(Q50:U50)</f>
        <v>386681.35</v>
      </c>
    </row>
    <row r="51" spans="1:80" x14ac:dyDescent="0.2">
      <c r="A51" s="15"/>
    </row>
    <row r="52" spans="1:80" ht="13.5" thickBot="1" x14ac:dyDescent="0.25">
      <c r="A52" s="15" t="s">
        <v>57</v>
      </c>
      <c r="B52" s="27">
        <f>B44+B50</f>
        <v>0</v>
      </c>
      <c r="C52" s="27">
        <f t="shared" ref="C52:O52" si="8">C44+C50</f>
        <v>0</v>
      </c>
      <c r="D52" s="27">
        <f t="shared" si="8"/>
        <v>0</v>
      </c>
      <c r="E52" s="27">
        <f t="shared" si="8"/>
        <v>0</v>
      </c>
      <c r="F52" s="27">
        <f t="shared" si="8"/>
        <v>0</v>
      </c>
      <c r="G52" s="27">
        <f t="shared" si="8"/>
        <v>0</v>
      </c>
      <c r="H52" s="27">
        <f t="shared" si="8"/>
        <v>72570.23</v>
      </c>
      <c r="I52" s="27">
        <f t="shared" si="8"/>
        <v>246530.89999999997</v>
      </c>
      <c r="J52" s="27">
        <f t="shared" si="8"/>
        <v>244656.51</v>
      </c>
      <c r="K52" s="27">
        <f t="shared" si="8"/>
        <v>391256.28571428568</v>
      </c>
      <c r="L52" s="27">
        <f t="shared" si="8"/>
        <v>150669.14285714284</v>
      </c>
      <c r="M52" s="27">
        <f t="shared" si="8"/>
        <v>150670.14285714284</v>
      </c>
      <c r="N52" s="27"/>
      <c r="O52" s="27">
        <f t="shared" si="8"/>
        <v>1256353.2114285715</v>
      </c>
      <c r="Q52" s="27">
        <f>SUM(B52:D52)</f>
        <v>0</v>
      </c>
      <c r="R52" s="27">
        <f>SUM(E52:G52)</f>
        <v>0</v>
      </c>
      <c r="S52" s="27">
        <f>SUM(H52:J52)</f>
        <v>563757.6399999999</v>
      </c>
      <c r="T52" s="27">
        <f>SUM(K52:M52)</f>
        <v>692595.57142857136</v>
      </c>
      <c r="V52" s="27">
        <f>SUM(Q52:U52)</f>
        <v>1256353.2114285713</v>
      </c>
    </row>
    <row r="53" spans="1:80" ht="13.5" thickTop="1" x14ac:dyDescent="0.2">
      <c r="A53" s="15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Q53" s="23"/>
      <c r="R53" s="23"/>
      <c r="S53" s="23"/>
      <c r="T53" s="23"/>
      <c r="V53" s="23"/>
    </row>
    <row r="54" spans="1:80" x14ac:dyDescent="0.2">
      <c r="A54" s="15" t="s">
        <v>44</v>
      </c>
    </row>
    <row r="55" spans="1:80" x14ac:dyDescent="0.2">
      <c r="A55" s="24" t="s">
        <v>45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I55" s="11">
        <v>112942.39999999999</v>
      </c>
      <c r="J55" s="11">
        <v>18823.73</v>
      </c>
      <c r="K55" s="11">
        <v>18823.73</v>
      </c>
      <c r="L55" s="11">
        <v>18823.73</v>
      </c>
      <c r="M55" s="11">
        <v>18823.73</v>
      </c>
      <c r="O55" s="11">
        <f>SUM(B55:M55)</f>
        <v>188237.32000000004</v>
      </c>
      <c r="Q55" s="11">
        <f t="shared" ref="Q55:Q60" si="9">SUM(B55:D55)</f>
        <v>0</v>
      </c>
      <c r="R55" s="11">
        <f t="shared" ref="R55:R60" si="10">SUM(E55:G55)</f>
        <v>0</v>
      </c>
      <c r="S55" s="11">
        <f t="shared" ref="S55:S60" si="11">SUM(H55:J55)</f>
        <v>131766.13</v>
      </c>
      <c r="T55" s="11">
        <f t="shared" ref="T55:T60" si="12">SUM(K55:M55)</f>
        <v>56471.19</v>
      </c>
      <c r="V55" s="11">
        <f t="shared" ref="V55:V60" si="13">SUM(Q55:U55)</f>
        <v>188237.32</v>
      </c>
    </row>
    <row r="56" spans="1:80" x14ac:dyDescent="0.2">
      <c r="A56" s="24" t="s">
        <v>47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J56" s="11">
        <v>0</v>
      </c>
      <c r="K56" s="11">
        <v>7038.333333333333</v>
      </c>
      <c r="L56" s="11">
        <v>7038.333333333333</v>
      </c>
      <c r="M56" s="11">
        <v>7038.333333333333</v>
      </c>
      <c r="O56" s="11">
        <f>SUM(B56:M56)</f>
        <v>21115</v>
      </c>
      <c r="Q56" s="11">
        <f t="shared" si="9"/>
        <v>0</v>
      </c>
      <c r="R56" s="11">
        <f t="shared" si="10"/>
        <v>0</v>
      </c>
      <c r="S56" s="11">
        <f t="shared" si="11"/>
        <v>0</v>
      </c>
      <c r="T56" s="11">
        <f t="shared" si="12"/>
        <v>21115</v>
      </c>
      <c r="V56" s="11">
        <f t="shared" si="13"/>
        <v>21115</v>
      </c>
    </row>
    <row r="57" spans="1:80" x14ac:dyDescent="0.2">
      <c r="A57" s="24" t="s">
        <v>48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J57" s="11">
        <v>0</v>
      </c>
      <c r="K57" s="11">
        <v>0</v>
      </c>
      <c r="L57" s="11">
        <v>0</v>
      </c>
      <c r="M57" s="11">
        <v>0</v>
      </c>
      <c r="O57" s="11">
        <f>SUM(B57:M57)</f>
        <v>0</v>
      </c>
      <c r="Q57" s="11">
        <f t="shared" si="9"/>
        <v>0</v>
      </c>
      <c r="R57" s="11">
        <f t="shared" si="10"/>
        <v>0</v>
      </c>
      <c r="S57" s="11">
        <f t="shared" si="11"/>
        <v>0</v>
      </c>
      <c r="T57" s="11">
        <f t="shared" si="12"/>
        <v>0</v>
      </c>
      <c r="V57" s="11">
        <f t="shared" si="13"/>
        <v>0</v>
      </c>
    </row>
    <row r="58" spans="1:80" x14ac:dyDescent="0.2">
      <c r="A58" s="24" t="s">
        <v>49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100</v>
      </c>
      <c r="K58" s="11">
        <v>0</v>
      </c>
      <c r="L58" s="11">
        <v>0</v>
      </c>
      <c r="M58" s="25">
        <v>0</v>
      </c>
      <c r="O58" s="11">
        <f>SUM(B58:M58)</f>
        <v>100</v>
      </c>
      <c r="Q58" s="11">
        <f t="shared" si="9"/>
        <v>0</v>
      </c>
      <c r="R58" s="11">
        <f t="shared" si="10"/>
        <v>0</v>
      </c>
      <c r="S58" s="11">
        <f t="shared" si="11"/>
        <v>100</v>
      </c>
      <c r="T58" s="11">
        <f t="shared" si="12"/>
        <v>0</v>
      </c>
      <c r="V58" s="11">
        <f t="shared" si="13"/>
        <v>100</v>
      </c>
    </row>
    <row r="59" spans="1:80" x14ac:dyDescent="0.2">
      <c r="A59" s="24"/>
      <c r="O59" s="11">
        <f>SUM(B59:M59)</f>
        <v>0</v>
      </c>
      <c r="Q59" s="11">
        <f t="shared" si="9"/>
        <v>0</v>
      </c>
      <c r="R59" s="11">
        <f t="shared" si="10"/>
        <v>0</v>
      </c>
      <c r="S59" s="11">
        <f t="shared" si="11"/>
        <v>0</v>
      </c>
      <c r="T59" s="11">
        <f t="shared" si="12"/>
        <v>0</v>
      </c>
      <c r="V59" s="11">
        <f t="shared" si="13"/>
        <v>0</v>
      </c>
    </row>
    <row r="60" spans="1:80" x14ac:dyDescent="0.2">
      <c r="A60" s="26" t="s">
        <v>51</v>
      </c>
      <c r="B60" s="22">
        <f t="shared" ref="B60:M60" si="14">SUM(B54:B59)</f>
        <v>0</v>
      </c>
      <c r="C60" s="22">
        <f t="shared" si="14"/>
        <v>0</v>
      </c>
      <c r="D60" s="22">
        <f t="shared" si="14"/>
        <v>0</v>
      </c>
      <c r="E60" s="22">
        <f t="shared" si="14"/>
        <v>0</v>
      </c>
      <c r="F60" s="22">
        <f t="shared" si="14"/>
        <v>0</v>
      </c>
      <c r="G60" s="22">
        <f t="shared" si="14"/>
        <v>0</v>
      </c>
      <c r="H60" s="22">
        <f t="shared" si="14"/>
        <v>0</v>
      </c>
      <c r="I60" s="22">
        <f t="shared" si="14"/>
        <v>112942.39999999999</v>
      </c>
      <c r="J60" s="22">
        <f t="shared" si="14"/>
        <v>18923.73</v>
      </c>
      <c r="K60" s="22">
        <f t="shared" si="14"/>
        <v>25862.063333333332</v>
      </c>
      <c r="L60" s="22">
        <f t="shared" si="14"/>
        <v>25862.063333333332</v>
      </c>
      <c r="M60" s="22">
        <f t="shared" si="14"/>
        <v>25862.063333333332</v>
      </c>
      <c r="O60" s="22">
        <f>SUM(O54:O59)</f>
        <v>209452.32000000004</v>
      </c>
      <c r="Q60" s="22">
        <f t="shared" si="9"/>
        <v>0</v>
      </c>
      <c r="R60" s="22">
        <f t="shared" si="10"/>
        <v>0</v>
      </c>
      <c r="S60" s="22">
        <f t="shared" si="11"/>
        <v>131866.13</v>
      </c>
      <c r="T60" s="22">
        <f t="shared" si="12"/>
        <v>77586.19</v>
      </c>
      <c r="V60" s="22">
        <f t="shared" si="13"/>
        <v>209452.32</v>
      </c>
    </row>
    <row r="61" spans="1:80" x14ac:dyDescent="0.2">
      <c r="A61" s="24"/>
    </row>
    <row r="62" spans="1:80" x14ac:dyDescent="0.2">
      <c r="A62" s="15" t="s">
        <v>62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4"/>
      <c r="Q62" s="33"/>
      <c r="R62" s="33"/>
      <c r="S62" s="33"/>
      <c r="T62" s="33"/>
      <c r="U62" s="34"/>
      <c r="V62" s="33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</row>
    <row r="63" spans="1:80" x14ac:dyDescent="0.2">
      <c r="A63" s="24" t="s">
        <v>46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I63" s="11">
        <v>33879.5</v>
      </c>
      <c r="J63" s="11">
        <v>16939.5</v>
      </c>
      <c r="K63" s="11">
        <v>16939.5</v>
      </c>
      <c r="L63" s="11">
        <v>16939.5</v>
      </c>
      <c r="M63" s="11">
        <v>16939.5</v>
      </c>
      <c r="O63" s="11">
        <f>SUM(B63:M63)</f>
        <v>101637.5</v>
      </c>
      <c r="Q63" s="11">
        <f>SUM(B63:D63)</f>
        <v>0</v>
      </c>
      <c r="R63" s="11">
        <f>SUM(E63:G63)</f>
        <v>0</v>
      </c>
      <c r="S63" s="11">
        <f>SUM(H63:J63)</f>
        <v>50819</v>
      </c>
      <c r="T63" s="11">
        <f>SUM(K63:M63)</f>
        <v>50818.5</v>
      </c>
      <c r="V63" s="11">
        <f>SUM(Q63:U63)</f>
        <v>101637.5</v>
      </c>
    </row>
    <row r="64" spans="1:80" x14ac:dyDescent="0.2">
      <c r="A64" s="24" t="s">
        <v>50</v>
      </c>
      <c r="B64" s="11">
        <v>0</v>
      </c>
      <c r="C64" s="11">
        <v>0</v>
      </c>
      <c r="D64" s="11">
        <v>0</v>
      </c>
      <c r="E64" s="11">
        <v>0</v>
      </c>
      <c r="F64" s="11">
        <v>100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O64" s="11">
        <f>SUM(B64:M64)</f>
        <v>100</v>
      </c>
      <c r="Q64" s="11">
        <f>SUM(B64:D64)</f>
        <v>0</v>
      </c>
      <c r="R64" s="11">
        <f>SUM(E64:G64)</f>
        <v>100</v>
      </c>
      <c r="S64" s="11">
        <f>SUM(H64:J64)</f>
        <v>0</v>
      </c>
      <c r="T64" s="11">
        <f>SUM(K64:M64)</f>
        <v>0</v>
      </c>
      <c r="V64" s="11">
        <f>SUM(Q64:U64)</f>
        <v>100</v>
      </c>
    </row>
    <row r="65" spans="1:80" x14ac:dyDescent="0.2">
      <c r="A65" s="2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</row>
    <row r="66" spans="1:80" ht="13.5" thickBot="1" x14ac:dyDescent="0.25">
      <c r="A66" s="26" t="s">
        <v>63</v>
      </c>
      <c r="B66" s="35">
        <f t="shared" ref="B66:M66" si="15">SUM(B63:B64)</f>
        <v>0</v>
      </c>
      <c r="C66" s="35">
        <f t="shared" si="15"/>
        <v>0</v>
      </c>
      <c r="D66" s="35">
        <f t="shared" si="15"/>
        <v>0</v>
      </c>
      <c r="E66" s="35">
        <f t="shared" si="15"/>
        <v>0</v>
      </c>
      <c r="F66" s="35">
        <f t="shared" si="15"/>
        <v>100</v>
      </c>
      <c r="G66" s="35">
        <f t="shared" si="15"/>
        <v>0</v>
      </c>
      <c r="H66" s="35">
        <f t="shared" si="15"/>
        <v>0</v>
      </c>
      <c r="I66" s="35">
        <f t="shared" si="15"/>
        <v>33879.5</v>
      </c>
      <c r="J66" s="35">
        <f t="shared" si="15"/>
        <v>16939.5</v>
      </c>
      <c r="K66" s="35">
        <f t="shared" si="15"/>
        <v>16939.5</v>
      </c>
      <c r="L66" s="35">
        <f t="shared" si="15"/>
        <v>16939.5</v>
      </c>
      <c r="M66" s="35">
        <f t="shared" si="15"/>
        <v>16939.5</v>
      </c>
      <c r="N66" s="35"/>
      <c r="O66" s="35">
        <f>SUM(O63:O64)</f>
        <v>101737.5</v>
      </c>
      <c r="P66" s="34"/>
      <c r="Q66" s="35">
        <f>SUM(B66:D66)</f>
        <v>0</v>
      </c>
      <c r="R66" s="35">
        <f>SUM(E66:G66)</f>
        <v>100</v>
      </c>
      <c r="S66" s="35">
        <f>SUM(H66:J66)</f>
        <v>50819</v>
      </c>
      <c r="T66" s="35">
        <f>SUM(K66:M66)</f>
        <v>50818.5</v>
      </c>
      <c r="U66" s="34"/>
      <c r="V66" s="35">
        <f>SUM(Q66:U66)</f>
        <v>101737.5</v>
      </c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</row>
    <row r="67" spans="1:80" x14ac:dyDescent="0.2">
      <c r="A67" s="24"/>
    </row>
    <row r="68" spans="1:80" ht="13.5" thickBot="1" x14ac:dyDescent="0.25">
      <c r="A68" s="15" t="s">
        <v>64</v>
      </c>
      <c r="B68" s="28">
        <f>B10+B52+B60+B66</f>
        <v>0</v>
      </c>
      <c r="C68" s="28">
        <f t="shared" ref="C68:O68" si="16">C10+C52+C60+C66</f>
        <v>99387.82</v>
      </c>
      <c r="D68" s="28">
        <f t="shared" si="16"/>
        <v>147932</v>
      </c>
      <c r="E68" s="28">
        <f t="shared" si="16"/>
        <v>162493.07</v>
      </c>
      <c r="F68" s="28">
        <f t="shared" si="16"/>
        <v>216784</v>
      </c>
      <c r="G68" s="28">
        <f t="shared" si="16"/>
        <v>183126</v>
      </c>
      <c r="H68" s="28">
        <f t="shared" si="16"/>
        <v>237442.34999999998</v>
      </c>
      <c r="I68" s="28">
        <f t="shared" si="16"/>
        <v>478579.25</v>
      </c>
      <c r="J68" s="28">
        <f t="shared" si="16"/>
        <v>307909.07</v>
      </c>
      <c r="K68" s="28">
        <f t="shared" si="16"/>
        <v>434057.84904761903</v>
      </c>
      <c r="L68" s="28">
        <f t="shared" si="16"/>
        <v>193470.70619047616</v>
      </c>
      <c r="M68" s="28">
        <f t="shared" si="16"/>
        <v>193471.70619047616</v>
      </c>
      <c r="N68" s="28"/>
      <c r="O68" s="28">
        <f t="shared" si="16"/>
        <v>2654653.8214285714</v>
      </c>
      <c r="Q68" s="28">
        <f>SUM(B68:D68)</f>
        <v>247319.82</v>
      </c>
      <c r="R68" s="28">
        <f>SUM(E68:G68)</f>
        <v>562403.07000000007</v>
      </c>
      <c r="S68" s="28">
        <f>SUM(H68:J68)</f>
        <v>1023930.6699999999</v>
      </c>
      <c r="T68" s="28">
        <f>SUM(K68:M68)</f>
        <v>821000.26142857142</v>
      </c>
      <c r="U68" s="28"/>
      <c r="V68" s="28">
        <f>SUM(Q68:U68)</f>
        <v>2654653.8214285714</v>
      </c>
    </row>
    <row r="69" spans="1:80" ht="13.5" thickTop="1" x14ac:dyDescent="0.2">
      <c r="A69" s="15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/>
      <c r="N69"/>
      <c r="O69"/>
      <c r="Q69" s="23"/>
      <c r="R69" s="23"/>
      <c r="S69" s="23"/>
      <c r="T69" s="23"/>
      <c r="V69" s="23"/>
    </row>
    <row r="70" spans="1:80" ht="15.75" x14ac:dyDescent="0.25">
      <c r="A70" s="1" t="str">
        <f>+A1</f>
        <v>GENCO - Wheatland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80" ht="15.75" x14ac:dyDescent="0.25">
      <c r="A71" s="1" t="str">
        <f>+A2</f>
        <v>Expense Analysis Summary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80" ht="15.75" x14ac:dyDescent="0.25">
      <c r="A72" s="4" t="s">
        <v>58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80" ht="15.75" x14ac:dyDescent="0.25">
      <c r="A73" s="5">
        <f>+A4</f>
        <v>36769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80" ht="15.75" x14ac:dyDescent="0.25">
      <c r="A74" s="6" t="str">
        <f ca="1">CELL("filename")</f>
        <v>C:\WINNT\Profiles\gservices\Desktop\[2001 Budget 2.xls]Gleason 2001 Budget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80" ht="15.75" x14ac:dyDescent="0.25">
      <c r="A75" s="8">
        <f ca="1">NOW()</f>
        <v>36805.893913425927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80" s="29" customFormat="1" x14ac:dyDescent="0.2">
      <c r="B76" s="30" t="s">
        <v>59</v>
      </c>
      <c r="C76" s="30" t="s">
        <v>59</v>
      </c>
      <c r="D76" s="30" t="s">
        <v>59</v>
      </c>
      <c r="E76" s="30" t="s">
        <v>59</v>
      </c>
      <c r="F76" s="30" t="s">
        <v>59</v>
      </c>
      <c r="G76" s="30" t="s">
        <v>59</v>
      </c>
      <c r="H76" s="30" t="s">
        <v>59</v>
      </c>
      <c r="I76" s="30" t="s">
        <v>59</v>
      </c>
      <c r="J76" s="30" t="s">
        <v>59</v>
      </c>
      <c r="K76" s="30" t="s">
        <v>59</v>
      </c>
      <c r="L76" s="30" t="s">
        <v>59</v>
      </c>
      <c r="M76" s="30" t="s">
        <v>59</v>
      </c>
      <c r="N76" s="31"/>
      <c r="O76" s="30" t="s">
        <v>59</v>
      </c>
      <c r="P76" s="31"/>
      <c r="Q76" s="30" t="s">
        <v>59</v>
      </c>
      <c r="R76" s="30" t="s">
        <v>59</v>
      </c>
      <c r="S76" s="30" t="s">
        <v>59</v>
      </c>
      <c r="T76" s="30" t="s">
        <v>59</v>
      </c>
      <c r="U76" s="31"/>
      <c r="V76" s="30" t="s">
        <v>59</v>
      </c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</row>
    <row r="77" spans="1:80" x14ac:dyDescent="0.2">
      <c r="A77" s="12"/>
      <c r="B77" s="13">
        <v>36526</v>
      </c>
      <c r="C77" s="13">
        <v>36557</v>
      </c>
      <c r="D77" s="13">
        <v>36586</v>
      </c>
      <c r="E77" s="13">
        <v>36617</v>
      </c>
      <c r="F77" s="13">
        <v>36647</v>
      </c>
      <c r="G77" s="13">
        <v>36678</v>
      </c>
      <c r="H77" s="13">
        <v>36708</v>
      </c>
      <c r="I77" s="13">
        <v>36739</v>
      </c>
      <c r="J77" s="13">
        <v>36770</v>
      </c>
      <c r="K77" s="13">
        <v>36800</v>
      </c>
      <c r="L77" s="13">
        <v>36831</v>
      </c>
      <c r="M77" s="13">
        <v>36861</v>
      </c>
      <c r="N77" s="13"/>
      <c r="O77" s="14" t="s">
        <v>6</v>
      </c>
      <c r="P77" s="14"/>
      <c r="Q77" s="14" t="s">
        <v>7</v>
      </c>
      <c r="R77" s="14" t="s">
        <v>8</v>
      </c>
      <c r="S77" s="14" t="s">
        <v>9</v>
      </c>
      <c r="T77" s="14" t="s">
        <v>10</v>
      </c>
      <c r="U77" s="14"/>
      <c r="V77" s="14" t="s">
        <v>6</v>
      </c>
    </row>
    <row r="79" spans="1:80" ht="13.5" thickBot="1" x14ac:dyDescent="0.25">
      <c r="A79" s="15" t="s">
        <v>11</v>
      </c>
      <c r="B79" s="16">
        <v>170256</v>
      </c>
      <c r="C79" s="16">
        <v>197273</v>
      </c>
      <c r="D79" s="16">
        <v>219778</v>
      </c>
      <c r="E79" s="16">
        <v>170278</v>
      </c>
      <c r="F79" s="16">
        <v>133496</v>
      </c>
      <c r="G79" s="16">
        <v>30833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O79" s="16">
        <f>SUM(B79:M79)</f>
        <v>921914</v>
      </c>
      <c r="Q79" s="16">
        <f>SUM(B79:D79)</f>
        <v>587307</v>
      </c>
      <c r="R79" s="16">
        <f>SUM(E79:G79)</f>
        <v>334607</v>
      </c>
      <c r="S79" s="16">
        <f>SUM(H79:J79)</f>
        <v>0</v>
      </c>
      <c r="T79" s="16">
        <f>SUM(K79:M79)</f>
        <v>0</v>
      </c>
      <c r="V79" s="16">
        <f>SUM(Q79:U79)</f>
        <v>921914</v>
      </c>
    </row>
    <row r="81" spans="1:22" x14ac:dyDescent="0.2">
      <c r="A81" s="15" t="s">
        <v>12</v>
      </c>
    </row>
    <row r="82" spans="1:22" x14ac:dyDescent="0.2">
      <c r="A82" s="17" t="s">
        <v>13</v>
      </c>
    </row>
    <row r="83" spans="1:22" x14ac:dyDescent="0.2">
      <c r="A83" s="18" t="s">
        <v>14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O83" s="11">
        <f t="shared" ref="O83:O111" si="17">SUM(B83:M83)</f>
        <v>0</v>
      </c>
      <c r="Q83" s="11">
        <f t="shared" ref="Q83:Q113" si="18">SUM(B83:D83)</f>
        <v>0</v>
      </c>
      <c r="R83" s="11">
        <f t="shared" ref="R83:R113" si="19">SUM(E83:G83)</f>
        <v>0</v>
      </c>
      <c r="S83" s="11">
        <f t="shared" ref="S83:S113" si="20">SUM(H83:J83)</f>
        <v>0</v>
      </c>
      <c r="T83" s="11">
        <f t="shared" ref="T83:T113" si="21">SUM(K83:M83)</f>
        <v>0</v>
      </c>
      <c r="V83" s="11">
        <f t="shared" ref="V83:V113" si="22">SUM(Q83:U83)</f>
        <v>0</v>
      </c>
    </row>
    <row r="84" spans="1:22" x14ac:dyDescent="0.2">
      <c r="A84" s="18" t="s">
        <v>15</v>
      </c>
      <c r="B84" s="11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O84" s="11">
        <f t="shared" si="17"/>
        <v>0</v>
      </c>
      <c r="Q84" s="11">
        <f t="shared" si="18"/>
        <v>0</v>
      </c>
      <c r="R84" s="11">
        <f t="shared" si="19"/>
        <v>0</v>
      </c>
      <c r="S84" s="11">
        <f t="shared" si="20"/>
        <v>0</v>
      </c>
      <c r="T84" s="11">
        <f t="shared" si="21"/>
        <v>0</v>
      </c>
      <c r="V84" s="11">
        <f t="shared" si="22"/>
        <v>0</v>
      </c>
    </row>
    <row r="85" spans="1:22" x14ac:dyDescent="0.2">
      <c r="A85" s="18" t="s">
        <v>16</v>
      </c>
      <c r="B85" s="11">
        <v>0</v>
      </c>
      <c r="C85" s="11"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O85" s="11">
        <f t="shared" si="17"/>
        <v>0</v>
      </c>
      <c r="Q85" s="11">
        <f t="shared" si="18"/>
        <v>0</v>
      </c>
      <c r="R85" s="11">
        <f t="shared" si="19"/>
        <v>0</v>
      </c>
      <c r="S85" s="11">
        <f t="shared" si="20"/>
        <v>0</v>
      </c>
      <c r="T85" s="11">
        <f t="shared" si="21"/>
        <v>0</v>
      </c>
      <c r="V85" s="11">
        <f t="shared" si="22"/>
        <v>0</v>
      </c>
    </row>
    <row r="86" spans="1:22" x14ac:dyDescent="0.2">
      <c r="A86" s="18" t="s">
        <v>17</v>
      </c>
      <c r="B86" s="11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O86" s="11">
        <f t="shared" si="17"/>
        <v>0</v>
      </c>
      <c r="Q86" s="11">
        <f t="shared" si="18"/>
        <v>0</v>
      </c>
      <c r="R86" s="11">
        <f t="shared" si="19"/>
        <v>0</v>
      </c>
      <c r="S86" s="11">
        <f t="shared" si="20"/>
        <v>0</v>
      </c>
      <c r="T86" s="11">
        <f t="shared" si="21"/>
        <v>0</v>
      </c>
      <c r="V86" s="11">
        <f t="shared" si="22"/>
        <v>0</v>
      </c>
    </row>
    <row r="87" spans="1:22" x14ac:dyDescent="0.2">
      <c r="A87" s="18" t="s">
        <v>18</v>
      </c>
      <c r="B87" s="11">
        <v>0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O87" s="11">
        <f t="shared" si="17"/>
        <v>0</v>
      </c>
      <c r="Q87" s="11">
        <f t="shared" si="18"/>
        <v>0</v>
      </c>
      <c r="R87" s="11">
        <f t="shared" si="19"/>
        <v>0</v>
      </c>
      <c r="S87" s="11">
        <f t="shared" si="20"/>
        <v>0</v>
      </c>
      <c r="T87" s="11">
        <f t="shared" si="21"/>
        <v>0</v>
      </c>
      <c r="V87" s="11">
        <f t="shared" si="22"/>
        <v>0</v>
      </c>
    </row>
    <row r="88" spans="1:22" x14ac:dyDescent="0.2">
      <c r="A88" s="18" t="s">
        <v>19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O88" s="11">
        <f t="shared" si="17"/>
        <v>0</v>
      </c>
      <c r="Q88" s="11">
        <f t="shared" si="18"/>
        <v>0</v>
      </c>
      <c r="R88" s="11">
        <f t="shared" si="19"/>
        <v>0</v>
      </c>
      <c r="S88" s="11">
        <f t="shared" si="20"/>
        <v>0</v>
      </c>
      <c r="T88" s="11">
        <f t="shared" si="21"/>
        <v>0</v>
      </c>
      <c r="V88" s="11">
        <f t="shared" si="22"/>
        <v>0</v>
      </c>
    </row>
    <row r="89" spans="1:22" x14ac:dyDescent="0.2">
      <c r="A89" s="18" t="s">
        <v>20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>
        <v>1974</v>
      </c>
      <c r="H89" s="11">
        <v>1975</v>
      </c>
      <c r="I89" s="11">
        <v>1975</v>
      </c>
      <c r="J89" s="11">
        <v>1974</v>
      </c>
      <c r="K89" s="11">
        <v>7898</v>
      </c>
      <c r="L89" s="11">
        <v>1975</v>
      </c>
      <c r="M89" s="11">
        <v>1974</v>
      </c>
      <c r="O89" s="11">
        <f t="shared" si="17"/>
        <v>19745</v>
      </c>
      <c r="Q89" s="11">
        <f t="shared" si="18"/>
        <v>0</v>
      </c>
      <c r="R89" s="11">
        <f t="shared" si="19"/>
        <v>1974</v>
      </c>
      <c r="S89" s="11">
        <f t="shared" si="20"/>
        <v>5924</v>
      </c>
      <c r="T89" s="11">
        <f t="shared" si="21"/>
        <v>11847</v>
      </c>
      <c r="V89" s="11">
        <f t="shared" si="22"/>
        <v>19745</v>
      </c>
    </row>
    <row r="90" spans="1:22" x14ac:dyDescent="0.2">
      <c r="A90" s="18" t="s">
        <v>21</v>
      </c>
      <c r="B90" s="11">
        <v>0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O90" s="11">
        <f t="shared" si="17"/>
        <v>0</v>
      </c>
      <c r="Q90" s="11">
        <f t="shared" si="18"/>
        <v>0</v>
      </c>
      <c r="R90" s="11">
        <f t="shared" si="19"/>
        <v>0</v>
      </c>
      <c r="S90" s="11">
        <f t="shared" si="20"/>
        <v>0</v>
      </c>
      <c r="T90" s="11">
        <f t="shared" si="21"/>
        <v>0</v>
      </c>
      <c r="V90" s="11">
        <f t="shared" si="22"/>
        <v>0</v>
      </c>
    </row>
    <row r="91" spans="1:22" x14ac:dyDescent="0.2">
      <c r="A91" s="18" t="s">
        <v>22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O91" s="11">
        <f t="shared" si="17"/>
        <v>0</v>
      </c>
      <c r="Q91" s="11">
        <f t="shared" si="18"/>
        <v>0</v>
      </c>
      <c r="R91" s="11">
        <f t="shared" si="19"/>
        <v>0</v>
      </c>
      <c r="S91" s="11">
        <f t="shared" si="20"/>
        <v>0</v>
      </c>
      <c r="T91" s="11">
        <f t="shared" si="21"/>
        <v>0</v>
      </c>
      <c r="V91" s="11">
        <f t="shared" si="22"/>
        <v>0</v>
      </c>
    </row>
    <row r="92" spans="1:22" x14ac:dyDescent="0.2">
      <c r="A92" s="18" t="s">
        <v>23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O92" s="11">
        <f t="shared" si="17"/>
        <v>0</v>
      </c>
      <c r="Q92" s="11">
        <f t="shared" si="18"/>
        <v>0</v>
      </c>
      <c r="R92" s="11">
        <f t="shared" si="19"/>
        <v>0</v>
      </c>
      <c r="S92" s="11">
        <f t="shared" si="20"/>
        <v>0</v>
      </c>
      <c r="T92" s="11">
        <f t="shared" si="21"/>
        <v>0</v>
      </c>
      <c r="V92" s="11">
        <f t="shared" si="22"/>
        <v>0</v>
      </c>
    </row>
    <row r="93" spans="1:22" x14ac:dyDescent="0.2">
      <c r="A93" s="18" t="s">
        <v>24</v>
      </c>
      <c r="B93" s="11">
        <v>0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O93" s="11">
        <f t="shared" si="17"/>
        <v>0</v>
      </c>
      <c r="Q93" s="11">
        <f t="shared" si="18"/>
        <v>0</v>
      </c>
      <c r="R93" s="11">
        <f t="shared" si="19"/>
        <v>0</v>
      </c>
      <c r="S93" s="11">
        <f t="shared" si="20"/>
        <v>0</v>
      </c>
      <c r="T93" s="11">
        <f t="shared" si="21"/>
        <v>0</v>
      </c>
      <c r="V93" s="11">
        <f t="shared" si="22"/>
        <v>0</v>
      </c>
    </row>
    <row r="94" spans="1:22" x14ac:dyDescent="0.2">
      <c r="A94" s="18" t="s">
        <v>25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O94" s="11">
        <f t="shared" si="17"/>
        <v>0</v>
      </c>
      <c r="Q94" s="11">
        <f t="shared" si="18"/>
        <v>0</v>
      </c>
      <c r="R94" s="11">
        <f t="shared" si="19"/>
        <v>0</v>
      </c>
      <c r="S94" s="11">
        <f t="shared" si="20"/>
        <v>0</v>
      </c>
      <c r="T94" s="11">
        <f t="shared" si="21"/>
        <v>0</v>
      </c>
      <c r="V94" s="11">
        <f t="shared" si="22"/>
        <v>0</v>
      </c>
    </row>
    <row r="95" spans="1:22" x14ac:dyDescent="0.2">
      <c r="A95" s="18" t="s">
        <v>26</v>
      </c>
      <c r="B95" s="11">
        <v>0</v>
      </c>
      <c r="C95" s="11">
        <v>0</v>
      </c>
      <c r="D95" s="11">
        <v>0</v>
      </c>
      <c r="E95" s="11">
        <v>0</v>
      </c>
      <c r="F95" s="11">
        <v>0</v>
      </c>
      <c r="G95" s="11">
        <v>225</v>
      </c>
      <c r="H95" s="11">
        <v>224</v>
      </c>
      <c r="I95" s="11">
        <v>225</v>
      </c>
      <c r="J95" s="11">
        <v>225</v>
      </c>
      <c r="K95" s="11">
        <v>898</v>
      </c>
      <c r="L95" s="11">
        <v>225</v>
      </c>
      <c r="M95" s="11">
        <v>224</v>
      </c>
      <c r="O95" s="11">
        <f t="shared" si="17"/>
        <v>2246</v>
      </c>
      <c r="Q95" s="11">
        <f t="shared" si="18"/>
        <v>0</v>
      </c>
      <c r="R95" s="11">
        <f t="shared" si="19"/>
        <v>225</v>
      </c>
      <c r="S95" s="11">
        <f t="shared" si="20"/>
        <v>674</v>
      </c>
      <c r="T95" s="11">
        <f t="shared" si="21"/>
        <v>1347</v>
      </c>
      <c r="V95" s="11">
        <f t="shared" si="22"/>
        <v>2246</v>
      </c>
    </row>
    <row r="96" spans="1:22" x14ac:dyDescent="0.2">
      <c r="A96" s="18" t="s">
        <v>27</v>
      </c>
      <c r="B96" s="11">
        <v>0</v>
      </c>
      <c r="C96" s="11">
        <v>0</v>
      </c>
      <c r="D96" s="11">
        <v>0</v>
      </c>
      <c r="E96" s="11">
        <v>0</v>
      </c>
      <c r="F96" s="11">
        <v>0</v>
      </c>
      <c r="G96" s="11">
        <v>1193</v>
      </c>
      <c r="H96" s="11">
        <v>1193</v>
      </c>
      <c r="I96" s="11">
        <v>1192</v>
      </c>
      <c r="J96" s="11">
        <v>1193</v>
      </c>
      <c r="K96" s="11">
        <v>4772</v>
      </c>
      <c r="L96" s="11">
        <v>1193</v>
      </c>
      <c r="M96" s="11">
        <v>1193</v>
      </c>
      <c r="O96" s="11">
        <f t="shared" si="17"/>
        <v>11929</v>
      </c>
      <c r="Q96" s="11">
        <f t="shared" si="18"/>
        <v>0</v>
      </c>
      <c r="R96" s="11">
        <f t="shared" si="19"/>
        <v>1193</v>
      </c>
      <c r="S96" s="11">
        <f t="shared" si="20"/>
        <v>3578</v>
      </c>
      <c r="T96" s="11">
        <f t="shared" si="21"/>
        <v>7158</v>
      </c>
      <c r="V96" s="11">
        <f t="shared" si="22"/>
        <v>11929</v>
      </c>
    </row>
    <row r="97" spans="1:22" x14ac:dyDescent="0.2">
      <c r="A97" s="18" t="s">
        <v>28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O97" s="11">
        <f t="shared" si="17"/>
        <v>0</v>
      </c>
      <c r="Q97" s="11">
        <f t="shared" si="18"/>
        <v>0</v>
      </c>
      <c r="R97" s="11">
        <f t="shared" si="19"/>
        <v>0</v>
      </c>
      <c r="S97" s="11">
        <f t="shared" si="20"/>
        <v>0</v>
      </c>
      <c r="T97" s="11">
        <f t="shared" si="21"/>
        <v>0</v>
      </c>
      <c r="V97" s="11">
        <f t="shared" si="22"/>
        <v>0</v>
      </c>
    </row>
    <row r="98" spans="1:22" x14ac:dyDescent="0.2">
      <c r="A98" s="18" t="s">
        <v>29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467</v>
      </c>
      <c r="H98" s="11">
        <v>467</v>
      </c>
      <c r="I98" s="11">
        <v>467</v>
      </c>
      <c r="J98" s="11">
        <v>466</v>
      </c>
      <c r="K98" s="11">
        <v>1867</v>
      </c>
      <c r="L98" s="11">
        <v>466</v>
      </c>
      <c r="M98" s="11">
        <v>467</v>
      </c>
      <c r="O98" s="11">
        <f t="shared" si="17"/>
        <v>4667</v>
      </c>
      <c r="Q98" s="11">
        <f t="shared" si="18"/>
        <v>0</v>
      </c>
      <c r="R98" s="11">
        <f t="shared" si="19"/>
        <v>467</v>
      </c>
      <c r="S98" s="11">
        <f t="shared" si="20"/>
        <v>1400</v>
      </c>
      <c r="T98" s="11">
        <f t="shared" si="21"/>
        <v>2800</v>
      </c>
      <c r="V98" s="11">
        <f t="shared" si="22"/>
        <v>4667</v>
      </c>
    </row>
    <row r="99" spans="1:22" x14ac:dyDescent="0.2">
      <c r="A99" s="18" t="s">
        <v>30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1379</v>
      </c>
      <c r="H99" s="11">
        <v>1379</v>
      </c>
      <c r="I99" s="11">
        <v>1379</v>
      </c>
      <c r="J99" s="11">
        <v>1379</v>
      </c>
      <c r="K99" s="11">
        <v>1380</v>
      </c>
      <c r="L99" s="11">
        <v>1379</v>
      </c>
      <c r="M99" s="11">
        <v>1379</v>
      </c>
      <c r="O99" s="11">
        <f t="shared" si="17"/>
        <v>9654</v>
      </c>
      <c r="Q99" s="11">
        <f t="shared" si="18"/>
        <v>0</v>
      </c>
      <c r="R99" s="11">
        <f t="shared" si="19"/>
        <v>1379</v>
      </c>
      <c r="S99" s="11">
        <f t="shared" si="20"/>
        <v>4137</v>
      </c>
      <c r="T99" s="11">
        <f t="shared" si="21"/>
        <v>4138</v>
      </c>
      <c r="V99" s="11">
        <f t="shared" si="22"/>
        <v>9654</v>
      </c>
    </row>
    <row r="100" spans="1:22" x14ac:dyDescent="0.2">
      <c r="A100" s="18" t="s">
        <v>31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16877.142857142859</v>
      </c>
      <c r="H100" s="11">
        <v>16877.142857142859</v>
      </c>
      <c r="I100" s="11">
        <v>16877.142857142859</v>
      </c>
      <c r="J100" s="11">
        <v>16877.142857142859</v>
      </c>
      <c r="K100" s="11">
        <v>16877.142857142859</v>
      </c>
      <c r="L100" s="11">
        <v>16877.142857142859</v>
      </c>
      <c r="M100" s="11">
        <v>16877.142857142859</v>
      </c>
      <c r="O100" s="11">
        <f t="shared" si="17"/>
        <v>118140</v>
      </c>
      <c r="Q100" s="11">
        <f t="shared" si="18"/>
        <v>0</v>
      </c>
      <c r="R100" s="11">
        <f t="shared" si="19"/>
        <v>16877.142857142859</v>
      </c>
      <c r="S100" s="11">
        <f t="shared" si="20"/>
        <v>50631.42857142858</v>
      </c>
      <c r="T100" s="11">
        <f t="shared" si="21"/>
        <v>50631.42857142858</v>
      </c>
      <c r="V100" s="11">
        <f t="shared" si="22"/>
        <v>118140.00000000001</v>
      </c>
    </row>
    <row r="101" spans="1:22" x14ac:dyDescent="0.2">
      <c r="A101" s="18" t="s">
        <v>32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20">
        <v>84250</v>
      </c>
      <c r="H101" s="20">
        <v>84250</v>
      </c>
      <c r="I101" s="20">
        <v>84250</v>
      </c>
      <c r="J101" s="20">
        <v>84250</v>
      </c>
      <c r="K101" s="20">
        <v>84250</v>
      </c>
      <c r="L101" s="20">
        <v>84250</v>
      </c>
      <c r="M101" s="20">
        <v>84250</v>
      </c>
      <c r="O101" s="11">
        <f t="shared" si="17"/>
        <v>589750</v>
      </c>
      <c r="Q101" s="11">
        <f t="shared" si="18"/>
        <v>0</v>
      </c>
      <c r="R101" s="11">
        <f t="shared" si="19"/>
        <v>84250</v>
      </c>
      <c r="S101" s="11">
        <f t="shared" si="20"/>
        <v>252750</v>
      </c>
      <c r="T101" s="11">
        <f t="shared" si="21"/>
        <v>252750</v>
      </c>
      <c r="V101" s="11">
        <f t="shared" si="22"/>
        <v>589750</v>
      </c>
    </row>
    <row r="102" spans="1:22" x14ac:dyDescent="0.2">
      <c r="A102" s="18" t="s">
        <v>33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2222</v>
      </c>
      <c r="H102" s="11">
        <v>2221</v>
      </c>
      <c r="I102" s="11">
        <v>2221</v>
      </c>
      <c r="J102" s="11">
        <v>2222</v>
      </c>
      <c r="K102" s="11">
        <v>2221</v>
      </c>
      <c r="L102" s="11">
        <v>2221</v>
      </c>
      <c r="M102" s="11">
        <v>2222</v>
      </c>
      <c r="O102" s="11">
        <f t="shared" si="17"/>
        <v>15550</v>
      </c>
      <c r="Q102" s="11">
        <f t="shared" si="18"/>
        <v>0</v>
      </c>
      <c r="R102" s="11">
        <f t="shared" si="19"/>
        <v>2222</v>
      </c>
      <c r="S102" s="11">
        <f t="shared" si="20"/>
        <v>6664</v>
      </c>
      <c r="T102" s="11">
        <f t="shared" si="21"/>
        <v>6664</v>
      </c>
      <c r="V102" s="11">
        <f t="shared" si="22"/>
        <v>15550</v>
      </c>
    </row>
    <row r="103" spans="1:22" x14ac:dyDescent="0.2">
      <c r="A103" s="18" t="s">
        <v>34</v>
      </c>
      <c r="B103" s="11">
        <v>0</v>
      </c>
      <c r="C103" s="11">
        <v>0</v>
      </c>
      <c r="D103" s="11">
        <v>0</v>
      </c>
      <c r="E103" s="11">
        <v>0</v>
      </c>
      <c r="F103" s="11">
        <v>0</v>
      </c>
      <c r="G103" s="11">
        <v>56</v>
      </c>
      <c r="H103" s="11">
        <v>56</v>
      </c>
      <c r="I103" s="11">
        <v>56</v>
      </c>
      <c r="J103" s="11">
        <v>56</v>
      </c>
      <c r="K103" s="11">
        <v>56</v>
      </c>
      <c r="L103" s="11">
        <v>56</v>
      </c>
      <c r="M103" s="11">
        <v>58</v>
      </c>
      <c r="O103" s="11">
        <f t="shared" si="17"/>
        <v>394</v>
      </c>
      <c r="Q103" s="11">
        <f t="shared" si="18"/>
        <v>0</v>
      </c>
      <c r="R103" s="11">
        <f t="shared" si="19"/>
        <v>56</v>
      </c>
      <c r="S103" s="11">
        <f t="shared" si="20"/>
        <v>168</v>
      </c>
      <c r="T103" s="11">
        <f t="shared" si="21"/>
        <v>170</v>
      </c>
      <c r="V103" s="11">
        <f t="shared" si="22"/>
        <v>394</v>
      </c>
    </row>
    <row r="104" spans="1:22" x14ac:dyDescent="0.2">
      <c r="A104" s="18" t="s">
        <v>35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O104" s="11">
        <f t="shared" si="17"/>
        <v>0</v>
      </c>
      <c r="Q104" s="11">
        <f t="shared" si="18"/>
        <v>0</v>
      </c>
      <c r="R104" s="11">
        <f t="shared" si="19"/>
        <v>0</v>
      </c>
      <c r="S104" s="11">
        <f t="shared" si="20"/>
        <v>0</v>
      </c>
      <c r="T104" s="11">
        <f t="shared" si="21"/>
        <v>0</v>
      </c>
      <c r="V104" s="11">
        <f t="shared" si="22"/>
        <v>0</v>
      </c>
    </row>
    <row r="105" spans="1:22" x14ac:dyDescent="0.2">
      <c r="A105" s="18" t="s">
        <v>36</v>
      </c>
      <c r="B105" s="11">
        <v>0</v>
      </c>
      <c r="C105" s="11"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O105" s="11">
        <f t="shared" si="17"/>
        <v>0</v>
      </c>
      <c r="Q105" s="11">
        <f t="shared" si="18"/>
        <v>0</v>
      </c>
      <c r="R105" s="11">
        <f t="shared" si="19"/>
        <v>0</v>
      </c>
      <c r="S105" s="11">
        <f t="shared" si="20"/>
        <v>0</v>
      </c>
      <c r="T105" s="11">
        <f t="shared" si="21"/>
        <v>0</v>
      </c>
      <c r="V105" s="11">
        <f t="shared" si="22"/>
        <v>0</v>
      </c>
    </row>
    <row r="106" spans="1:22" x14ac:dyDescent="0.2">
      <c r="A106" s="18" t="s">
        <v>37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69</v>
      </c>
      <c r="H106" s="11">
        <v>69</v>
      </c>
      <c r="I106" s="11">
        <v>69</v>
      </c>
      <c r="J106" s="11">
        <v>69</v>
      </c>
      <c r="K106" s="11">
        <v>69</v>
      </c>
      <c r="L106" s="11">
        <v>69</v>
      </c>
      <c r="M106" s="11">
        <v>67</v>
      </c>
      <c r="O106" s="11">
        <f t="shared" si="17"/>
        <v>481</v>
      </c>
      <c r="Q106" s="11">
        <f t="shared" si="18"/>
        <v>0</v>
      </c>
      <c r="R106" s="11">
        <f t="shared" si="19"/>
        <v>69</v>
      </c>
      <c r="S106" s="11">
        <f t="shared" si="20"/>
        <v>207</v>
      </c>
      <c r="T106" s="11">
        <f t="shared" si="21"/>
        <v>205</v>
      </c>
      <c r="V106" s="11">
        <f t="shared" si="22"/>
        <v>481</v>
      </c>
    </row>
    <row r="107" spans="1:22" x14ac:dyDescent="0.2">
      <c r="A107" s="18" t="s">
        <v>38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1095</v>
      </c>
      <c r="H107" s="11">
        <v>1095</v>
      </c>
      <c r="I107" s="11">
        <v>1095</v>
      </c>
      <c r="J107" s="11">
        <v>1095</v>
      </c>
      <c r="K107" s="11">
        <v>1095</v>
      </c>
      <c r="L107" s="11">
        <v>1095</v>
      </c>
      <c r="M107" s="11">
        <v>1095</v>
      </c>
      <c r="O107" s="11">
        <f t="shared" si="17"/>
        <v>7665</v>
      </c>
      <c r="Q107" s="11">
        <f t="shared" si="18"/>
        <v>0</v>
      </c>
      <c r="R107" s="11">
        <f t="shared" si="19"/>
        <v>1095</v>
      </c>
      <c r="S107" s="11">
        <f t="shared" si="20"/>
        <v>3285</v>
      </c>
      <c r="T107" s="11">
        <f t="shared" si="21"/>
        <v>3285</v>
      </c>
      <c r="V107" s="11">
        <f t="shared" si="22"/>
        <v>7665</v>
      </c>
    </row>
    <row r="108" spans="1:22" x14ac:dyDescent="0.2">
      <c r="A108" s="18" t="s">
        <v>39</v>
      </c>
      <c r="B108" s="11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43</v>
      </c>
      <c r="H108" s="11">
        <v>44</v>
      </c>
      <c r="I108" s="11">
        <v>44</v>
      </c>
      <c r="J108" s="11">
        <v>44</v>
      </c>
      <c r="K108" s="11">
        <v>175</v>
      </c>
      <c r="L108" s="11">
        <v>44</v>
      </c>
      <c r="M108" s="11">
        <v>44</v>
      </c>
      <c r="O108" s="11">
        <f t="shared" si="17"/>
        <v>438</v>
      </c>
      <c r="Q108" s="11">
        <f t="shared" si="18"/>
        <v>0</v>
      </c>
      <c r="R108" s="11">
        <f t="shared" si="19"/>
        <v>43</v>
      </c>
      <c r="S108" s="11">
        <f t="shared" si="20"/>
        <v>132</v>
      </c>
      <c r="T108" s="11">
        <f t="shared" si="21"/>
        <v>263</v>
      </c>
      <c r="V108" s="11">
        <f t="shared" si="22"/>
        <v>438</v>
      </c>
    </row>
    <row r="109" spans="1:22" x14ac:dyDescent="0.2">
      <c r="A109" s="18" t="s">
        <v>40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15400</v>
      </c>
      <c r="H109" s="11">
        <v>15400</v>
      </c>
      <c r="I109" s="11">
        <v>15400</v>
      </c>
      <c r="J109" s="11">
        <v>15400</v>
      </c>
      <c r="K109" s="11">
        <v>61600</v>
      </c>
      <c r="L109" s="11">
        <v>15400</v>
      </c>
      <c r="M109" s="11">
        <v>15400</v>
      </c>
      <c r="O109" s="11">
        <f t="shared" si="17"/>
        <v>154000</v>
      </c>
      <c r="Q109" s="11">
        <f t="shared" si="18"/>
        <v>0</v>
      </c>
      <c r="R109" s="11">
        <f t="shared" si="19"/>
        <v>15400</v>
      </c>
      <c r="S109" s="11">
        <f t="shared" si="20"/>
        <v>46200</v>
      </c>
      <c r="T109" s="11">
        <f t="shared" si="21"/>
        <v>92400</v>
      </c>
      <c r="V109" s="11">
        <f t="shared" si="22"/>
        <v>154000</v>
      </c>
    </row>
    <row r="110" spans="1:22" x14ac:dyDescent="0.2">
      <c r="A110" s="18" t="s">
        <v>41</v>
      </c>
      <c r="B110" s="11">
        <v>0</v>
      </c>
      <c r="C110" s="11">
        <v>0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O110" s="11">
        <f t="shared" si="17"/>
        <v>0</v>
      </c>
      <c r="Q110" s="11">
        <f t="shared" si="18"/>
        <v>0</v>
      </c>
      <c r="R110" s="11">
        <f t="shared" si="19"/>
        <v>0</v>
      </c>
      <c r="S110" s="11">
        <f t="shared" si="20"/>
        <v>0</v>
      </c>
      <c r="T110" s="11">
        <f t="shared" si="21"/>
        <v>0</v>
      </c>
      <c r="V110" s="11">
        <f t="shared" si="22"/>
        <v>0</v>
      </c>
    </row>
    <row r="111" spans="1:22" x14ac:dyDescent="0.2">
      <c r="A111" s="18" t="s">
        <v>42</v>
      </c>
      <c r="B111" s="11">
        <v>0</v>
      </c>
      <c r="C111" s="11">
        <v>0</v>
      </c>
      <c r="D111" s="11">
        <v>0</v>
      </c>
      <c r="E111" s="11">
        <v>0</v>
      </c>
      <c r="F111" s="11">
        <v>0</v>
      </c>
      <c r="G111" s="11">
        <v>1458</v>
      </c>
      <c r="H111" s="11">
        <v>1458</v>
      </c>
      <c r="I111" s="11">
        <v>1458</v>
      </c>
      <c r="J111" s="11">
        <v>1458</v>
      </c>
      <c r="K111" s="11">
        <v>1458</v>
      </c>
      <c r="L111" s="11">
        <v>1458</v>
      </c>
      <c r="M111" s="11">
        <v>1459</v>
      </c>
      <c r="O111" s="11">
        <f t="shared" si="17"/>
        <v>10207</v>
      </c>
      <c r="Q111" s="11">
        <f t="shared" si="18"/>
        <v>0</v>
      </c>
      <c r="R111" s="11">
        <f t="shared" si="19"/>
        <v>1458</v>
      </c>
      <c r="S111" s="11">
        <f t="shared" si="20"/>
        <v>4374</v>
      </c>
      <c r="T111" s="11">
        <f t="shared" si="21"/>
        <v>4375</v>
      </c>
      <c r="V111" s="11">
        <f t="shared" si="22"/>
        <v>10207</v>
      </c>
    </row>
    <row r="112" spans="1:22" x14ac:dyDescent="0.2">
      <c r="A112" s="18"/>
      <c r="Q112" s="11">
        <f t="shared" si="18"/>
        <v>0</v>
      </c>
      <c r="R112" s="11">
        <f t="shared" si="19"/>
        <v>0</v>
      </c>
      <c r="S112" s="11">
        <f t="shared" si="20"/>
        <v>0</v>
      </c>
      <c r="T112" s="11">
        <f t="shared" si="21"/>
        <v>0</v>
      </c>
      <c r="V112" s="11">
        <f t="shared" si="22"/>
        <v>0</v>
      </c>
    </row>
    <row r="113" spans="1:80" x14ac:dyDescent="0.2">
      <c r="A113" s="21" t="s">
        <v>43</v>
      </c>
      <c r="B113" s="22">
        <f t="shared" ref="B113:M113" si="23">SUM(B82:B112)</f>
        <v>0</v>
      </c>
      <c r="C113" s="22">
        <f t="shared" si="23"/>
        <v>0</v>
      </c>
      <c r="D113" s="22">
        <f t="shared" si="23"/>
        <v>0</v>
      </c>
      <c r="E113" s="22">
        <f t="shared" si="23"/>
        <v>0</v>
      </c>
      <c r="F113" s="22">
        <f t="shared" si="23"/>
        <v>0</v>
      </c>
      <c r="G113" s="22">
        <f t="shared" si="23"/>
        <v>126708.14285714286</v>
      </c>
      <c r="H113" s="22">
        <f t="shared" si="23"/>
        <v>126708.14285714286</v>
      </c>
      <c r="I113" s="22">
        <f t="shared" si="23"/>
        <v>126708.14285714286</v>
      </c>
      <c r="J113" s="22">
        <f t="shared" si="23"/>
        <v>126708.14285714286</v>
      </c>
      <c r="K113" s="22">
        <f t="shared" si="23"/>
        <v>184616.14285714284</v>
      </c>
      <c r="L113" s="22">
        <f t="shared" si="23"/>
        <v>126708.14285714286</v>
      </c>
      <c r="M113" s="22">
        <f t="shared" si="23"/>
        <v>126709.14285714286</v>
      </c>
      <c r="O113" s="22">
        <f>SUM(O82:O112)</f>
        <v>944866</v>
      </c>
      <c r="Q113" s="22">
        <f t="shared" si="18"/>
        <v>0</v>
      </c>
      <c r="R113" s="22">
        <f t="shared" si="19"/>
        <v>126708.14285714286</v>
      </c>
      <c r="S113" s="22">
        <f t="shared" si="20"/>
        <v>380124.42857142858</v>
      </c>
      <c r="T113" s="22">
        <f t="shared" si="21"/>
        <v>438033.42857142852</v>
      </c>
      <c r="V113" s="22">
        <f t="shared" si="22"/>
        <v>944866</v>
      </c>
    </row>
    <row r="114" spans="1:80" x14ac:dyDescent="0.2">
      <c r="A114" s="21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O114" s="23"/>
      <c r="Q114" s="23"/>
      <c r="R114" s="23"/>
      <c r="S114" s="23"/>
      <c r="T114" s="23"/>
      <c r="V114" s="23"/>
    </row>
    <row r="115" spans="1:80" x14ac:dyDescent="0.2">
      <c r="A115" s="15" t="s">
        <v>44</v>
      </c>
    </row>
    <row r="116" spans="1:80" x14ac:dyDescent="0.2">
      <c r="A116" s="24" t="s">
        <v>45</v>
      </c>
      <c r="B116" s="11">
        <v>0</v>
      </c>
      <c r="C116" s="11">
        <v>0</v>
      </c>
      <c r="D116" s="11">
        <v>0</v>
      </c>
      <c r="E116" s="11">
        <v>0</v>
      </c>
      <c r="F116" s="11">
        <v>0</v>
      </c>
      <c r="G116" s="11">
        <v>15908.833333333332</v>
      </c>
      <c r="H116" s="11">
        <v>15908.833333333332</v>
      </c>
      <c r="I116" s="11">
        <v>15908.833333333332</v>
      </c>
      <c r="J116" s="11">
        <v>15908.833333333332</v>
      </c>
      <c r="K116" s="11">
        <v>15908.833333333332</v>
      </c>
      <c r="L116" s="11">
        <v>15909.833333333332</v>
      </c>
      <c r="M116" s="11">
        <v>15908.833333333332</v>
      </c>
      <c r="O116" s="11">
        <f>SUM(B116:M116)</f>
        <v>111362.83333333331</v>
      </c>
      <c r="Q116" s="11">
        <f t="shared" ref="Q116:Q121" si="24">SUM(B116:D116)</f>
        <v>0</v>
      </c>
      <c r="R116" s="11">
        <f t="shared" ref="R116:R121" si="25">SUM(E116:G116)</f>
        <v>15908.833333333332</v>
      </c>
      <c r="S116" s="11">
        <f t="shared" ref="S116:S121" si="26">SUM(H116:J116)</f>
        <v>47726.5</v>
      </c>
      <c r="T116" s="11">
        <f t="shared" ref="T116:T121" si="27">SUM(K116:M116)</f>
        <v>47727.5</v>
      </c>
      <c r="V116" s="11">
        <f t="shared" ref="V116:V121" si="28">SUM(Q116:U116)</f>
        <v>111362.83333333333</v>
      </c>
    </row>
    <row r="117" spans="1:80" x14ac:dyDescent="0.2">
      <c r="A117" s="24" t="s">
        <v>47</v>
      </c>
      <c r="B117" s="11">
        <v>0</v>
      </c>
      <c r="C117" s="11">
        <v>0</v>
      </c>
      <c r="D117" s="11">
        <v>0</v>
      </c>
      <c r="E117" s="11">
        <v>0</v>
      </c>
      <c r="F117" s="11">
        <v>0</v>
      </c>
      <c r="G117" s="11">
        <v>7038.333333333333</v>
      </c>
      <c r="H117" s="11">
        <v>7038.333333333333</v>
      </c>
      <c r="I117" s="11">
        <v>7038.333333333333</v>
      </c>
      <c r="J117" s="11">
        <v>7038.333333333333</v>
      </c>
      <c r="K117" s="11">
        <v>7038.333333333333</v>
      </c>
      <c r="L117" s="11">
        <v>7038.333333333333</v>
      </c>
      <c r="M117" s="11">
        <v>7038.333333333333</v>
      </c>
      <c r="O117" s="11">
        <f>SUM(B117:M117)</f>
        <v>49268.333333333336</v>
      </c>
      <c r="Q117" s="11">
        <f t="shared" si="24"/>
        <v>0</v>
      </c>
      <c r="R117" s="11">
        <f t="shared" si="25"/>
        <v>7038.333333333333</v>
      </c>
      <c r="S117" s="11">
        <f t="shared" si="26"/>
        <v>21115</v>
      </c>
      <c r="T117" s="11">
        <f t="shared" si="27"/>
        <v>21115</v>
      </c>
      <c r="V117" s="11">
        <f t="shared" si="28"/>
        <v>49268.333333333328</v>
      </c>
    </row>
    <row r="118" spans="1:80" x14ac:dyDescent="0.2">
      <c r="A118" s="24" t="s">
        <v>48</v>
      </c>
      <c r="B118" s="11">
        <v>0</v>
      </c>
      <c r="C118" s="11">
        <v>0</v>
      </c>
      <c r="D118" s="11">
        <v>0</v>
      </c>
      <c r="E118" s="11">
        <v>0</v>
      </c>
      <c r="F118" s="11">
        <v>0</v>
      </c>
      <c r="G118" s="11">
        <v>2575</v>
      </c>
      <c r="H118" s="11">
        <v>2575</v>
      </c>
      <c r="I118" s="11">
        <v>2575</v>
      </c>
      <c r="J118" s="11">
        <v>2575</v>
      </c>
      <c r="K118" s="11">
        <v>2575</v>
      </c>
      <c r="L118" s="11">
        <v>2575</v>
      </c>
      <c r="M118" s="11">
        <v>2575</v>
      </c>
      <c r="O118" s="11">
        <f>SUM(B118:M118)</f>
        <v>18025</v>
      </c>
      <c r="Q118" s="11">
        <f t="shared" si="24"/>
        <v>0</v>
      </c>
      <c r="R118" s="11">
        <f t="shared" si="25"/>
        <v>2575</v>
      </c>
      <c r="S118" s="11">
        <f t="shared" si="26"/>
        <v>7725</v>
      </c>
      <c r="T118" s="11">
        <f t="shared" si="27"/>
        <v>7725</v>
      </c>
      <c r="V118" s="11">
        <f t="shared" si="28"/>
        <v>18025</v>
      </c>
    </row>
    <row r="119" spans="1:80" x14ac:dyDescent="0.2">
      <c r="A119" s="24" t="s">
        <v>49</v>
      </c>
      <c r="B119" s="11">
        <v>0</v>
      </c>
      <c r="C119" s="11">
        <v>0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25">
        <v>0</v>
      </c>
      <c r="O119" s="11">
        <f>SUM(B119:M119)</f>
        <v>0</v>
      </c>
      <c r="Q119" s="11">
        <f t="shared" si="24"/>
        <v>0</v>
      </c>
      <c r="R119" s="11">
        <f t="shared" si="25"/>
        <v>0</v>
      </c>
      <c r="S119" s="11">
        <f t="shared" si="26"/>
        <v>0</v>
      </c>
      <c r="T119" s="11">
        <f t="shared" si="27"/>
        <v>0</v>
      </c>
      <c r="V119" s="11">
        <f t="shared" si="28"/>
        <v>0</v>
      </c>
    </row>
    <row r="120" spans="1:80" x14ac:dyDescent="0.2">
      <c r="A120" s="24"/>
      <c r="O120" s="11">
        <f>SUM(B120:M120)</f>
        <v>0</v>
      </c>
      <c r="Q120" s="11">
        <f t="shared" si="24"/>
        <v>0</v>
      </c>
      <c r="R120" s="11">
        <f t="shared" si="25"/>
        <v>0</v>
      </c>
      <c r="S120" s="11">
        <f t="shared" si="26"/>
        <v>0</v>
      </c>
      <c r="T120" s="11">
        <f t="shared" si="27"/>
        <v>0</v>
      </c>
      <c r="V120" s="11">
        <f t="shared" si="28"/>
        <v>0</v>
      </c>
    </row>
    <row r="121" spans="1:80" x14ac:dyDescent="0.2">
      <c r="A121" s="26" t="s">
        <v>51</v>
      </c>
      <c r="B121" s="22">
        <f t="shared" ref="B121:M121" si="29">SUM(B115:B120)</f>
        <v>0</v>
      </c>
      <c r="C121" s="22">
        <f t="shared" si="29"/>
        <v>0</v>
      </c>
      <c r="D121" s="22">
        <f t="shared" si="29"/>
        <v>0</v>
      </c>
      <c r="E121" s="22">
        <f t="shared" si="29"/>
        <v>0</v>
      </c>
      <c r="F121" s="22">
        <f t="shared" si="29"/>
        <v>0</v>
      </c>
      <c r="G121" s="22">
        <f t="shared" si="29"/>
        <v>25522.166666666664</v>
      </c>
      <c r="H121" s="22">
        <f t="shared" si="29"/>
        <v>25522.166666666664</v>
      </c>
      <c r="I121" s="22">
        <f t="shared" si="29"/>
        <v>25522.166666666664</v>
      </c>
      <c r="J121" s="22">
        <f t="shared" si="29"/>
        <v>25522.166666666664</v>
      </c>
      <c r="K121" s="22">
        <f t="shared" si="29"/>
        <v>25522.166666666664</v>
      </c>
      <c r="L121" s="22">
        <f t="shared" si="29"/>
        <v>25523.166666666664</v>
      </c>
      <c r="M121" s="22">
        <f t="shared" si="29"/>
        <v>25522.166666666664</v>
      </c>
      <c r="O121" s="22">
        <f>SUM(O115:O120)</f>
        <v>178656.16666666666</v>
      </c>
      <c r="Q121" s="22">
        <f t="shared" si="24"/>
        <v>0</v>
      </c>
      <c r="R121" s="22">
        <f t="shared" si="25"/>
        <v>25522.166666666664</v>
      </c>
      <c r="S121" s="22">
        <f t="shared" si="26"/>
        <v>76566.5</v>
      </c>
      <c r="T121" s="22">
        <f t="shared" si="27"/>
        <v>76567.5</v>
      </c>
      <c r="V121" s="22">
        <f t="shared" si="28"/>
        <v>178656.16666666666</v>
      </c>
    </row>
    <row r="122" spans="1:80" x14ac:dyDescent="0.2">
      <c r="A122" s="24"/>
    </row>
    <row r="123" spans="1:80" x14ac:dyDescent="0.2">
      <c r="A123" s="15" t="s">
        <v>62</v>
      </c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4"/>
      <c r="Q123" s="33"/>
      <c r="R123" s="33"/>
      <c r="S123" s="33"/>
      <c r="T123" s="33"/>
      <c r="U123" s="34"/>
      <c r="V123" s="33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</row>
    <row r="124" spans="1:80" x14ac:dyDescent="0.2">
      <c r="A124" s="24" t="s">
        <v>46</v>
      </c>
      <c r="B124" s="11">
        <v>0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O124" s="11">
        <f>SUM(B124:M124)</f>
        <v>0</v>
      </c>
      <c r="Q124" s="11">
        <f>SUM(B124:D124)</f>
        <v>0</v>
      </c>
      <c r="R124" s="11">
        <f>SUM(E124:G124)</f>
        <v>0</v>
      </c>
      <c r="S124" s="11">
        <f>SUM(H124:J124)</f>
        <v>0</v>
      </c>
      <c r="T124" s="11">
        <f>SUM(K124:M124)</f>
        <v>0</v>
      </c>
      <c r="V124" s="11">
        <f>SUM(Q124:U124)</f>
        <v>0</v>
      </c>
    </row>
    <row r="125" spans="1:80" x14ac:dyDescent="0.2">
      <c r="A125" s="24" t="s">
        <v>50</v>
      </c>
      <c r="B125" s="11">
        <v>0</v>
      </c>
      <c r="C125" s="11"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O125" s="11">
        <f>SUM(B125:M125)</f>
        <v>0</v>
      </c>
      <c r="Q125" s="11">
        <f>SUM(B125:D125)</f>
        <v>0</v>
      </c>
      <c r="R125" s="11">
        <f>SUM(E125:G125)</f>
        <v>0</v>
      </c>
      <c r="S125" s="11">
        <f>SUM(H125:J125)</f>
        <v>0</v>
      </c>
      <c r="T125" s="11">
        <f>SUM(K125:M125)</f>
        <v>0</v>
      </c>
      <c r="V125" s="11">
        <f>SUM(Q125:U125)</f>
        <v>0</v>
      </c>
    </row>
    <row r="126" spans="1:80" x14ac:dyDescent="0.2">
      <c r="A126" s="2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</row>
    <row r="127" spans="1:80" ht="13.5" thickBot="1" x14ac:dyDescent="0.25">
      <c r="A127" s="26" t="s">
        <v>63</v>
      </c>
      <c r="B127" s="35">
        <f t="shared" ref="B127:M127" si="30">SUM(B124:B125)</f>
        <v>0</v>
      </c>
      <c r="C127" s="35">
        <f t="shared" si="30"/>
        <v>0</v>
      </c>
      <c r="D127" s="35">
        <f t="shared" si="30"/>
        <v>0</v>
      </c>
      <c r="E127" s="35">
        <f t="shared" si="30"/>
        <v>0</v>
      </c>
      <c r="F127" s="35">
        <f t="shared" si="30"/>
        <v>0</v>
      </c>
      <c r="G127" s="35">
        <f t="shared" si="30"/>
        <v>0</v>
      </c>
      <c r="H127" s="35">
        <f t="shared" si="30"/>
        <v>0</v>
      </c>
      <c r="I127" s="35">
        <f t="shared" si="30"/>
        <v>0</v>
      </c>
      <c r="J127" s="35">
        <f t="shared" si="30"/>
        <v>0</v>
      </c>
      <c r="K127" s="35">
        <f t="shared" si="30"/>
        <v>0</v>
      </c>
      <c r="L127" s="35">
        <f t="shared" si="30"/>
        <v>0</v>
      </c>
      <c r="M127" s="35">
        <f t="shared" si="30"/>
        <v>0</v>
      </c>
      <c r="N127" s="35"/>
      <c r="O127" s="35">
        <f>SUM(O124:O125)</f>
        <v>0</v>
      </c>
      <c r="P127" s="34"/>
      <c r="Q127" s="35">
        <f>SUM(B127:D127)</f>
        <v>0</v>
      </c>
      <c r="R127" s="35">
        <f>SUM(E127:G127)</f>
        <v>0</v>
      </c>
      <c r="S127" s="35">
        <f>SUM(H127:J127)</f>
        <v>0</v>
      </c>
      <c r="T127" s="35">
        <f>SUM(K127:M127)</f>
        <v>0</v>
      </c>
      <c r="U127" s="34"/>
      <c r="V127" s="35">
        <f>SUM(Q127:U127)</f>
        <v>0</v>
      </c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</row>
    <row r="128" spans="1:80" x14ac:dyDescent="0.2">
      <c r="A128" s="24"/>
    </row>
    <row r="129" spans="1:22" ht="13.5" thickBot="1" x14ac:dyDescent="0.25">
      <c r="A129" s="15" t="s">
        <v>52</v>
      </c>
      <c r="B129" s="27">
        <f t="shared" ref="B129:M129" si="31">+B79+B113+B121+B127</f>
        <v>170256</v>
      </c>
      <c r="C129" s="27">
        <f t="shared" si="31"/>
        <v>197273</v>
      </c>
      <c r="D129" s="27">
        <f t="shared" si="31"/>
        <v>219778</v>
      </c>
      <c r="E129" s="27">
        <f t="shared" si="31"/>
        <v>170278</v>
      </c>
      <c r="F129" s="27">
        <f t="shared" si="31"/>
        <v>133496</v>
      </c>
      <c r="G129" s="27">
        <f t="shared" si="31"/>
        <v>183063.3095238095</v>
      </c>
      <c r="H129" s="27">
        <f t="shared" si="31"/>
        <v>152230.30952380953</v>
      </c>
      <c r="I129" s="27">
        <f t="shared" si="31"/>
        <v>152230.30952380953</v>
      </c>
      <c r="J129" s="27">
        <f t="shared" si="31"/>
        <v>152230.30952380953</v>
      </c>
      <c r="K129" s="27">
        <f t="shared" si="31"/>
        <v>210138.3095238095</v>
      </c>
      <c r="L129" s="27">
        <f t="shared" si="31"/>
        <v>152231.30952380953</v>
      </c>
      <c r="M129" s="27">
        <f t="shared" si="31"/>
        <v>152231.30952380953</v>
      </c>
      <c r="N129" s="27"/>
      <c r="O129" s="27">
        <f>+O79+O113+O121+O127</f>
        <v>2045436.1666666667</v>
      </c>
      <c r="Q129" s="27">
        <f>SUM(B129:D129)</f>
        <v>587307</v>
      </c>
      <c r="R129" s="27">
        <f>SUM(E129:G129)</f>
        <v>486837.30952380947</v>
      </c>
      <c r="S129" s="27">
        <f>SUM(H129:J129)</f>
        <v>456690.92857142858</v>
      </c>
      <c r="T129" s="27">
        <f>SUM(K129:M129)</f>
        <v>514600.92857142858</v>
      </c>
      <c r="V129" s="27">
        <f>SUM(Q129:U129)</f>
        <v>2045436.1666666667</v>
      </c>
    </row>
    <row r="130" spans="1:22" ht="13.5" thickTop="1" x14ac:dyDescent="0.2">
      <c r="A130" s="15"/>
    </row>
    <row r="131" spans="1:22" x14ac:dyDescent="0.2">
      <c r="A131" s="15" t="s">
        <v>53</v>
      </c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O131" s="23"/>
      <c r="Q131" s="23"/>
      <c r="R131" s="23"/>
      <c r="S131" s="23"/>
      <c r="T131" s="23"/>
      <c r="V131" s="23"/>
    </row>
    <row r="132" spans="1:22" x14ac:dyDescent="0.2">
      <c r="A132" s="18" t="s">
        <v>54</v>
      </c>
      <c r="B132" s="11">
        <v>0</v>
      </c>
      <c r="C132" s="11">
        <v>0</v>
      </c>
      <c r="D132" s="11">
        <v>0</v>
      </c>
      <c r="E132" s="11">
        <v>0</v>
      </c>
      <c r="F132" s="11">
        <v>0</v>
      </c>
      <c r="G132" s="11">
        <v>10626</v>
      </c>
      <c r="H132" s="11">
        <v>10626</v>
      </c>
      <c r="I132" s="11">
        <v>10626</v>
      </c>
      <c r="J132" s="11">
        <v>10626</v>
      </c>
      <c r="K132" s="11">
        <v>42504</v>
      </c>
      <c r="L132" s="11">
        <v>10626</v>
      </c>
      <c r="M132" s="11">
        <v>10626</v>
      </c>
      <c r="O132" s="11">
        <f>SUM(B132:M132)</f>
        <v>106260</v>
      </c>
      <c r="Q132" s="11">
        <f>SUM(B132:D132)</f>
        <v>0</v>
      </c>
      <c r="R132" s="11">
        <f>SUM(E132:G132)</f>
        <v>10626</v>
      </c>
      <c r="S132" s="11">
        <f>SUM(H132:J132)</f>
        <v>31878</v>
      </c>
      <c r="T132" s="11">
        <f>SUM(K132:M132)</f>
        <v>63756</v>
      </c>
      <c r="V132" s="11">
        <f>SUM(Q132:U132)</f>
        <v>106260</v>
      </c>
    </row>
    <row r="133" spans="1:22" x14ac:dyDescent="0.2">
      <c r="A133" s="18" t="s">
        <v>55</v>
      </c>
      <c r="B133" s="11">
        <v>0</v>
      </c>
      <c r="C133" s="11">
        <v>0</v>
      </c>
      <c r="D133" s="11">
        <v>0</v>
      </c>
      <c r="E133" s="11">
        <v>0</v>
      </c>
      <c r="F133" s="11">
        <v>0</v>
      </c>
      <c r="G133" s="11">
        <v>13335</v>
      </c>
      <c r="H133" s="11">
        <v>13335</v>
      </c>
      <c r="I133" s="11">
        <v>13335</v>
      </c>
      <c r="J133" s="11">
        <v>13335</v>
      </c>
      <c r="K133" s="11">
        <v>13335</v>
      </c>
      <c r="L133" s="11">
        <v>13335</v>
      </c>
      <c r="M133" s="11">
        <v>13335</v>
      </c>
      <c r="O133" s="11">
        <f>SUM(B133:M133)</f>
        <v>93345</v>
      </c>
      <c r="Q133" s="11">
        <f>SUM(B133:D133)</f>
        <v>0</v>
      </c>
      <c r="R133" s="11">
        <f>SUM(E133:G133)</f>
        <v>13335</v>
      </c>
      <c r="S133" s="11">
        <f>SUM(H133:J133)</f>
        <v>40005</v>
      </c>
      <c r="T133" s="11">
        <f>SUM(K133:M133)</f>
        <v>40005</v>
      </c>
      <c r="V133" s="11">
        <f>SUM(Q133:U133)</f>
        <v>93345</v>
      </c>
    </row>
    <row r="134" spans="1:22" x14ac:dyDescent="0.2">
      <c r="A134" s="21" t="s">
        <v>56</v>
      </c>
      <c r="B134" s="22">
        <f t="shared" ref="B134:M134" si="32">SUM(B132:B133)</f>
        <v>0</v>
      </c>
      <c r="C134" s="22">
        <f t="shared" si="32"/>
        <v>0</v>
      </c>
      <c r="D134" s="22">
        <f t="shared" si="32"/>
        <v>0</v>
      </c>
      <c r="E134" s="22">
        <f t="shared" si="32"/>
        <v>0</v>
      </c>
      <c r="F134" s="22">
        <f t="shared" si="32"/>
        <v>0</v>
      </c>
      <c r="G134" s="22">
        <f t="shared" si="32"/>
        <v>23961</v>
      </c>
      <c r="H134" s="22">
        <f t="shared" si="32"/>
        <v>23961</v>
      </c>
      <c r="I134" s="22">
        <f t="shared" si="32"/>
        <v>23961</v>
      </c>
      <c r="J134" s="22">
        <f t="shared" si="32"/>
        <v>23961</v>
      </c>
      <c r="K134" s="22">
        <f t="shared" si="32"/>
        <v>55839</v>
      </c>
      <c r="L134" s="22">
        <f t="shared" si="32"/>
        <v>23961</v>
      </c>
      <c r="M134" s="22">
        <f t="shared" si="32"/>
        <v>23961</v>
      </c>
      <c r="O134" s="22">
        <f>SUM(O132:O133)</f>
        <v>199605</v>
      </c>
      <c r="Q134" s="22">
        <f>SUM(B134:D134)</f>
        <v>0</v>
      </c>
      <c r="R134" s="22">
        <f>SUM(E134:G134)</f>
        <v>23961</v>
      </c>
      <c r="S134" s="22">
        <f>SUM(H134:J134)</f>
        <v>71883</v>
      </c>
      <c r="T134" s="22">
        <f>SUM(K134:M134)</f>
        <v>103761</v>
      </c>
      <c r="V134" s="22">
        <f>SUM(Q134:U134)</f>
        <v>199605</v>
      </c>
    </row>
    <row r="135" spans="1:22" x14ac:dyDescent="0.2">
      <c r="B135" s="32"/>
    </row>
    <row r="136" spans="1:22" ht="13.5" thickBot="1" x14ac:dyDescent="0.25">
      <c r="A136" s="15" t="s">
        <v>57</v>
      </c>
      <c r="B136" s="28">
        <f t="shared" ref="B136:M136" si="33">B129+B134</f>
        <v>170256</v>
      </c>
      <c r="C136" s="28">
        <f t="shared" si="33"/>
        <v>197273</v>
      </c>
      <c r="D136" s="28">
        <f t="shared" si="33"/>
        <v>219778</v>
      </c>
      <c r="E136" s="28">
        <f t="shared" si="33"/>
        <v>170278</v>
      </c>
      <c r="F136" s="28">
        <f t="shared" si="33"/>
        <v>133496</v>
      </c>
      <c r="G136" s="28">
        <f t="shared" si="33"/>
        <v>207024.3095238095</v>
      </c>
      <c r="H136" s="28">
        <f t="shared" si="33"/>
        <v>176191.30952380953</v>
      </c>
      <c r="I136" s="28">
        <f t="shared" si="33"/>
        <v>176191.30952380953</v>
      </c>
      <c r="J136" s="28">
        <f t="shared" si="33"/>
        <v>176191.30952380953</v>
      </c>
      <c r="K136" s="28">
        <f t="shared" si="33"/>
        <v>265977.30952380947</v>
      </c>
      <c r="L136" s="28">
        <f t="shared" si="33"/>
        <v>176192.30952380953</v>
      </c>
      <c r="M136" s="28">
        <f t="shared" si="33"/>
        <v>176192.30952380953</v>
      </c>
      <c r="N136" s="28"/>
      <c r="O136" s="28">
        <f>O129+O134</f>
        <v>2245041.166666667</v>
      </c>
      <c r="Q136" s="28">
        <f>SUM(B136:D136)</f>
        <v>587307</v>
      </c>
      <c r="R136" s="28">
        <f>SUM(E136:G136)</f>
        <v>510798.30952380947</v>
      </c>
      <c r="S136" s="28">
        <f>SUM(H136:J136)</f>
        <v>528573.92857142864</v>
      </c>
      <c r="T136" s="28">
        <f>SUM(K136:M136)</f>
        <v>618361.92857142852</v>
      </c>
      <c r="U136" s="28"/>
      <c r="V136" s="28">
        <f>SUM(Q136:U136)</f>
        <v>2245041.1666666665</v>
      </c>
    </row>
    <row r="137" spans="1:22" ht="13.5" thickTop="1" x14ac:dyDescent="0.2"/>
    <row r="138" spans="1:22" ht="15.75" x14ac:dyDescent="0.25">
      <c r="A138" s="1" t="str">
        <f>+A1</f>
        <v>GENCO - Wheatland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x14ac:dyDescent="0.25">
      <c r="A139" s="1" t="str">
        <f>+A2</f>
        <v>Expense Analysis Summary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x14ac:dyDescent="0.25">
      <c r="A140" s="4" t="s">
        <v>60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5.75" x14ac:dyDescent="0.25">
      <c r="A141" s="5">
        <f>+A4</f>
        <v>36769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5.75" x14ac:dyDescent="0.25">
      <c r="A142" s="6" t="str">
        <f ca="1">CELL("filename")</f>
        <v>C:\WINNT\Profiles\gservices\Desktop\[2001 Budget 2.xls]Gleason 2001 Budget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5.75" x14ac:dyDescent="0.25">
      <c r="A143" s="8">
        <f ca="1">NOW()</f>
        <v>36805.893913425927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x14ac:dyDescent="0.2">
      <c r="B144" s="9" t="s">
        <v>61</v>
      </c>
      <c r="C144" s="9" t="s">
        <v>61</v>
      </c>
      <c r="D144" s="9" t="s">
        <v>61</v>
      </c>
      <c r="E144" s="9" t="s">
        <v>61</v>
      </c>
      <c r="F144" s="9" t="s">
        <v>61</v>
      </c>
      <c r="G144" s="9" t="s">
        <v>61</v>
      </c>
      <c r="H144" s="9" t="s">
        <v>61</v>
      </c>
      <c r="I144" s="9" t="s">
        <v>61</v>
      </c>
      <c r="J144" s="9" t="s">
        <v>61</v>
      </c>
      <c r="K144" s="9" t="s">
        <v>61</v>
      </c>
      <c r="L144" s="9" t="s">
        <v>61</v>
      </c>
      <c r="M144" s="9" t="s">
        <v>61</v>
      </c>
      <c r="O144" s="9" t="s">
        <v>61</v>
      </c>
      <c r="Q144" s="9" t="s">
        <v>61</v>
      </c>
      <c r="R144" s="9" t="s">
        <v>61</v>
      </c>
      <c r="S144" s="9" t="s">
        <v>61</v>
      </c>
      <c r="T144" s="9" t="s">
        <v>61</v>
      </c>
      <c r="V144" s="9" t="s">
        <v>61</v>
      </c>
    </row>
    <row r="145" spans="1:22" x14ac:dyDescent="0.2">
      <c r="A145" s="12"/>
      <c r="B145" s="13">
        <v>36526</v>
      </c>
      <c r="C145" s="13">
        <v>36557</v>
      </c>
      <c r="D145" s="13">
        <v>36586</v>
      </c>
      <c r="E145" s="13">
        <v>36617</v>
      </c>
      <c r="F145" s="13">
        <v>36647</v>
      </c>
      <c r="G145" s="13">
        <v>36678</v>
      </c>
      <c r="H145" s="13">
        <v>36708</v>
      </c>
      <c r="I145" s="13">
        <v>36739</v>
      </c>
      <c r="J145" s="13">
        <v>36770</v>
      </c>
      <c r="K145" s="13">
        <v>36800</v>
      </c>
      <c r="L145" s="13">
        <v>36831</v>
      </c>
      <c r="M145" s="13">
        <v>36861</v>
      </c>
      <c r="N145" s="13"/>
      <c r="O145" s="14" t="s">
        <v>6</v>
      </c>
      <c r="P145" s="14"/>
      <c r="Q145" s="14" t="s">
        <v>7</v>
      </c>
      <c r="R145" s="14" t="s">
        <v>8</v>
      </c>
      <c r="S145" s="14" t="s">
        <v>9</v>
      </c>
      <c r="T145" s="14" t="s">
        <v>10</v>
      </c>
      <c r="U145" s="14"/>
      <c r="V145" s="14" t="s">
        <v>6</v>
      </c>
    </row>
    <row r="147" spans="1:22" ht="13.5" thickBot="1" x14ac:dyDescent="0.25">
      <c r="A147" s="15" t="s">
        <v>11</v>
      </c>
      <c r="B147" s="16">
        <f t="shared" ref="B147:M147" si="34">+B79-B10</f>
        <v>170256</v>
      </c>
      <c r="C147" s="16">
        <f t="shared" si="34"/>
        <v>97885.18</v>
      </c>
      <c r="D147" s="16">
        <f t="shared" si="34"/>
        <v>71846</v>
      </c>
      <c r="E147" s="16">
        <f t="shared" si="34"/>
        <v>7784.929999999993</v>
      </c>
      <c r="F147" s="16">
        <f t="shared" si="34"/>
        <v>-83188</v>
      </c>
      <c r="G147" s="16">
        <f t="shared" si="34"/>
        <v>-152293</v>
      </c>
      <c r="H147" s="16">
        <f t="shared" si="34"/>
        <v>-164872.12</v>
      </c>
      <c r="I147" s="16">
        <f t="shared" si="34"/>
        <v>-85226.45</v>
      </c>
      <c r="J147" s="16">
        <f t="shared" si="34"/>
        <v>-27389.33</v>
      </c>
      <c r="K147" s="16">
        <f t="shared" si="34"/>
        <v>0</v>
      </c>
      <c r="L147" s="16">
        <f t="shared" si="34"/>
        <v>0</v>
      </c>
      <c r="M147" s="16">
        <f t="shared" si="34"/>
        <v>0</v>
      </c>
      <c r="O147" s="16">
        <f>SUM(B147:M147)</f>
        <v>-165196.79000000004</v>
      </c>
      <c r="Q147" s="16">
        <f>SUM(B147:D147)</f>
        <v>339987.18</v>
      </c>
      <c r="R147" s="16">
        <f>SUM(E147:G147)</f>
        <v>-227696.07</v>
      </c>
      <c r="S147" s="16">
        <f>SUM(H147:J147)</f>
        <v>-277487.90000000002</v>
      </c>
      <c r="T147" s="16">
        <f>SUM(K147:M147)</f>
        <v>0</v>
      </c>
      <c r="V147" s="16">
        <f>SUM(Q147:U147)</f>
        <v>-165196.79000000004</v>
      </c>
    </row>
    <row r="149" spans="1:22" x14ac:dyDescent="0.2">
      <c r="A149" s="15" t="s">
        <v>12</v>
      </c>
    </row>
    <row r="150" spans="1:22" x14ac:dyDescent="0.2">
      <c r="A150" s="17" t="s">
        <v>13</v>
      </c>
    </row>
    <row r="151" spans="1:22" x14ac:dyDescent="0.2">
      <c r="A151" s="18" t="s">
        <v>14</v>
      </c>
      <c r="B151" s="11">
        <f t="shared" ref="B151:M151" si="35">+B83-B14</f>
        <v>0</v>
      </c>
      <c r="C151" s="11">
        <f t="shared" si="35"/>
        <v>0</v>
      </c>
      <c r="D151" s="11">
        <f t="shared" si="35"/>
        <v>0</v>
      </c>
      <c r="E151" s="11">
        <f t="shared" si="35"/>
        <v>0</v>
      </c>
      <c r="F151" s="11">
        <f t="shared" si="35"/>
        <v>0</v>
      </c>
      <c r="G151" s="11">
        <f t="shared" si="35"/>
        <v>0</v>
      </c>
      <c r="H151" s="11">
        <f t="shared" si="35"/>
        <v>0</v>
      </c>
      <c r="I151" s="11">
        <f t="shared" si="35"/>
        <v>0</v>
      </c>
      <c r="J151" s="11">
        <f t="shared" si="35"/>
        <v>0</v>
      </c>
      <c r="K151" s="11">
        <f t="shared" si="35"/>
        <v>0</v>
      </c>
      <c r="L151" s="11">
        <f t="shared" si="35"/>
        <v>0</v>
      </c>
      <c r="M151" s="11">
        <f t="shared" si="35"/>
        <v>0</v>
      </c>
      <c r="O151" s="11">
        <f t="shared" ref="O151:O179" si="36">SUM(B151:M151)</f>
        <v>0</v>
      </c>
      <c r="Q151" s="11">
        <f t="shared" ref="Q151:Q181" si="37">SUM(B151:D151)</f>
        <v>0</v>
      </c>
      <c r="R151" s="11">
        <f t="shared" ref="R151:R181" si="38">SUM(E151:G151)</f>
        <v>0</v>
      </c>
      <c r="S151" s="11">
        <f t="shared" ref="S151:S181" si="39">SUM(H151:J151)</f>
        <v>0</v>
      </c>
      <c r="T151" s="11">
        <f t="shared" ref="T151:T181" si="40">SUM(K151:M151)</f>
        <v>0</v>
      </c>
      <c r="V151" s="11">
        <f t="shared" ref="V151:V181" si="41">SUM(Q151:U151)</f>
        <v>0</v>
      </c>
    </row>
    <row r="152" spans="1:22" x14ac:dyDescent="0.2">
      <c r="A152" s="18" t="s">
        <v>15</v>
      </c>
      <c r="B152" s="11">
        <f t="shared" ref="B152:M152" si="42">+B84-B15</f>
        <v>0</v>
      </c>
      <c r="C152" s="11">
        <f t="shared" si="42"/>
        <v>0</v>
      </c>
      <c r="D152" s="11">
        <f t="shared" si="42"/>
        <v>0</v>
      </c>
      <c r="E152" s="11">
        <f t="shared" si="42"/>
        <v>0</v>
      </c>
      <c r="F152" s="11">
        <f t="shared" si="42"/>
        <v>0</v>
      </c>
      <c r="G152" s="11">
        <f t="shared" si="42"/>
        <v>0</v>
      </c>
      <c r="H152" s="11">
        <f t="shared" si="42"/>
        <v>0</v>
      </c>
      <c r="I152" s="11">
        <f t="shared" si="42"/>
        <v>0</v>
      </c>
      <c r="J152" s="11">
        <f t="shared" si="42"/>
        <v>-642.9</v>
      </c>
      <c r="K152" s="11">
        <f t="shared" si="42"/>
        <v>0</v>
      </c>
      <c r="L152" s="11">
        <f t="shared" si="42"/>
        <v>0</v>
      </c>
      <c r="M152" s="11">
        <f t="shared" si="42"/>
        <v>0</v>
      </c>
      <c r="O152" s="11">
        <f t="shared" si="36"/>
        <v>-642.9</v>
      </c>
      <c r="Q152" s="11">
        <f t="shared" si="37"/>
        <v>0</v>
      </c>
      <c r="R152" s="11">
        <f t="shared" si="38"/>
        <v>0</v>
      </c>
      <c r="S152" s="11">
        <f t="shared" si="39"/>
        <v>-642.9</v>
      </c>
      <c r="T152" s="11">
        <f t="shared" si="40"/>
        <v>0</v>
      </c>
      <c r="V152" s="11">
        <f t="shared" si="41"/>
        <v>-642.9</v>
      </c>
    </row>
    <row r="153" spans="1:22" x14ac:dyDescent="0.2">
      <c r="A153" s="18" t="s">
        <v>16</v>
      </c>
      <c r="B153" s="11">
        <f t="shared" ref="B153:M153" si="43">+B85-B16</f>
        <v>0</v>
      </c>
      <c r="C153" s="11">
        <f t="shared" si="43"/>
        <v>0</v>
      </c>
      <c r="D153" s="11">
        <f t="shared" si="43"/>
        <v>0</v>
      </c>
      <c r="E153" s="11">
        <f t="shared" si="43"/>
        <v>0</v>
      </c>
      <c r="F153" s="11">
        <f t="shared" si="43"/>
        <v>0</v>
      </c>
      <c r="G153" s="11">
        <f t="shared" si="43"/>
        <v>0</v>
      </c>
      <c r="H153" s="11">
        <f t="shared" si="43"/>
        <v>0</v>
      </c>
      <c r="I153" s="11">
        <f t="shared" si="43"/>
        <v>0</v>
      </c>
      <c r="J153" s="11">
        <f t="shared" si="43"/>
        <v>0</v>
      </c>
      <c r="K153" s="11">
        <f t="shared" si="43"/>
        <v>0</v>
      </c>
      <c r="L153" s="11">
        <f t="shared" si="43"/>
        <v>0</v>
      </c>
      <c r="M153" s="11">
        <f t="shared" si="43"/>
        <v>0</v>
      </c>
      <c r="O153" s="11">
        <f t="shared" si="36"/>
        <v>0</v>
      </c>
      <c r="Q153" s="11">
        <f t="shared" si="37"/>
        <v>0</v>
      </c>
      <c r="R153" s="11">
        <f t="shared" si="38"/>
        <v>0</v>
      </c>
      <c r="S153" s="11">
        <f t="shared" si="39"/>
        <v>0</v>
      </c>
      <c r="T153" s="11">
        <f t="shared" si="40"/>
        <v>0</v>
      </c>
      <c r="V153" s="11">
        <f t="shared" si="41"/>
        <v>0</v>
      </c>
    </row>
    <row r="154" spans="1:22" x14ac:dyDescent="0.2">
      <c r="A154" s="18" t="s">
        <v>17</v>
      </c>
      <c r="B154" s="11">
        <f t="shared" ref="B154:M154" si="44">+B86-B17</f>
        <v>0</v>
      </c>
      <c r="C154" s="11">
        <f t="shared" si="44"/>
        <v>0</v>
      </c>
      <c r="D154" s="11">
        <f t="shared" si="44"/>
        <v>0</v>
      </c>
      <c r="E154" s="11">
        <f t="shared" si="44"/>
        <v>0</v>
      </c>
      <c r="F154" s="11">
        <f t="shared" si="44"/>
        <v>0</v>
      </c>
      <c r="G154" s="11">
        <f t="shared" si="44"/>
        <v>0</v>
      </c>
      <c r="H154" s="11">
        <f t="shared" si="44"/>
        <v>0</v>
      </c>
      <c r="I154" s="11">
        <f t="shared" si="44"/>
        <v>0</v>
      </c>
      <c r="J154" s="11">
        <f t="shared" si="44"/>
        <v>0</v>
      </c>
      <c r="K154" s="11">
        <f t="shared" si="44"/>
        <v>0</v>
      </c>
      <c r="L154" s="11">
        <f t="shared" si="44"/>
        <v>0</v>
      </c>
      <c r="M154" s="11">
        <f t="shared" si="44"/>
        <v>0</v>
      </c>
      <c r="O154" s="11">
        <f t="shared" si="36"/>
        <v>0</v>
      </c>
      <c r="Q154" s="11">
        <f t="shared" si="37"/>
        <v>0</v>
      </c>
      <c r="R154" s="11">
        <f t="shared" si="38"/>
        <v>0</v>
      </c>
      <c r="S154" s="11">
        <f t="shared" si="39"/>
        <v>0</v>
      </c>
      <c r="T154" s="11">
        <f t="shared" si="40"/>
        <v>0</v>
      </c>
      <c r="V154" s="11">
        <f t="shared" si="41"/>
        <v>0</v>
      </c>
    </row>
    <row r="155" spans="1:22" x14ac:dyDescent="0.2">
      <c r="A155" s="18" t="s">
        <v>18</v>
      </c>
      <c r="B155" s="11">
        <f t="shared" ref="B155:M155" si="45">+B87-B18</f>
        <v>0</v>
      </c>
      <c r="C155" s="11">
        <f t="shared" si="45"/>
        <v>0</v>
      </c>
      <c r="D155" s="11">
        <f t="shared" si="45"/>
        <v>0</v>
      </c>
      <c r="E155" s="11">
        <f t="shared" si="45"/>
        <v>0</v>
      </c>
      <c r="F155" s="11">
        <f t="shared" si="45"/>
        <v>0</v>
      </c>
      <c r="G155" s="11">
        <f t="shared" si="45"/>
        <v>0</v>
      </c>
      <c r="H155" s="11">
        <f t="shared" si="45"/>
        <v>0</v>
      </c>
      <c r="I155" s="11">
        <f t="shared" si="45"/>
        <v>0</v>
      </c>
      <c r="J155" s="11">
        <f t="shared" si="45"/>
        <v>0</v>
      </c>
      <c r="K155" s="11">
        <f t="shared" si="45"/>
        <v>0</v>
      </c>
      <c r="L155" s="11">
        <f t="shared" si="45"/>
        <v>0</v>
      </c>
      <c r="M155" s="11">
        <f t="shared" si="45"/>
        <v>0</v>
      </c>
      <c r="O155" s="11">
        <f t="shared" si="36"/>
        <v>0</v>
      </c>
      <c r="Q155" s="11">
        <f t="shared" si="37"/>
        <v>0</v>
      </c>
      <c r="R155" s="11">
        <f t="shared" si="38"/>
        <v>0</v>
      </c>
      <c r="S155" s="11">
        <f t="shared" si="39"/>
        <v>0</v>
      </c>
      <c r="T155" s="11">
        <f t="shared" si="40"/>
        <v>0</v>
      </c>
      <c r="V155" s="11">
        <f t="shared" si="41"/>
        <v>0</v>
      </c>
    </row>
    <row r="156" spans="1:22" x14ac:dyDescent="0.2">
      <c r="A156" s="18" t="s">
        <v>19</v>
      </c>
      <c r="B156" s="11">
        <f t="shared" ref="B156:M156" si="46">+B88-B19</f>
        <v>0</v>
      </c>
      <c r="C156" s="11">
        <f t="shared" si="46"/>
        <v>0</v>
      </c>
      <c r="D156" s="11">
        <f t="shared" si="46"/>
        <v>0</v>
      </c>
      <c r="E156" s="11">
        <f t="shared" si="46"/>
        <v>0</v>
      </c>
      <c r="F156" s="11">
        <f t="shared" si="46"/>
        <v>0</v>
      </c>
      <c r="G156" s="11">
        <f t="shared" si="46"/>
        <v>0</v>
      </c>
      <c r="H156" s="11">
        <f t="shared" si="46"/>
        <v>0</v>
      </c>
      <c r="I156" s="11">
        <f t="shared" si="46"/>
        <v>0</v>
      </c>
      <c r="J156" s="11">
        <f t="shared" si="46"/>
        <v>0</v>
      </c>
      <c r="K156" s="11">
        <f t="shared" si="46"/>
        <v>0</v>
      </c>
      <c r="L156" s="11">
        <f t="shared" si="46"/>
        <v>0</v>
      </c>
      <c r="M156" s="11">
        <f t="shared" si="46"/>
        <v>0</v>
      </c>
      <c r="O156" s="11">
        <f t="shared" si="36"/>
        <v>0</v>
      </c>
      <c r="Q156" s="11">
        <f t="shared" si="37"/>
        <v>0</v>
      </c>
      <c r="R156" s="11">
        <f t="shared" si="38"/>
        <v>0</v>
      </c>
      <c r="S156" s="11">
        <f t="shared" si="39"/>
        <v>0</v>
      </c>
      <c r="T156" s="11">
        <f t="shared" si="40"/>
        <v>0</v>
      </c>
      <c r="V156" s="11">
        <f t="shared" si="41"/>
        <v>0</v>
      </c>
    </row>
    <row r="157" spans="1:22" x14ac:dyDescent="0.2">
      <c r="A157" s="18" t="s">
        <v>20</v>
      </c>
      <c r="B157" s="11">
        <f t="shared" ref="B157:M157" si="47">+B89-B20</f>
        <v>0</v>
      </c>
      <c r="C157" s="11">
        <f t="shared" si="47"/>
        <v>0</v>
      </c>
      <c r="D157" s="11">
        <f t="shared" si="47"/>
        <v>0</v>
      </c>
      <c r="E157" s="11">
        <f t="shared" si="47"/>
        <v>0</v>
      </c>
      <c r="F157" s="11">
        <f t="shared" si="47"/>
        <v>0</v>
      </c>
      <c r="G157" s="11">
        <f t="shared" si="47"/>
        <v>1974</v>
      </c>
      <c r="H157" s="11">
        <f t="shared" si="47"/>
        <v>1975</v>
      </c>
      <c r="I157" s="11">
        <f t="shared" si="47"/>
        <v>1975</v>
      </c>
      <c r="J157" s="11">
        <f t="shared" si="47"/>
        <v>1974</v>
      </c>
      <c r="K157" s="11">
        <f t="shared" si="47"/>
        <v>-1975</v>
      </c>
      <c r="L157" s="11">
        <f t="shared" si="47"/>
        <v>0</v>
      </c>
      <c r="M157" s="11">
        <f t="shared" si="47"/>
        <v>0</v>
      </c>
      <c r="O157" s="11">
        <f t="shared" si="36"/>
        <v>5923</v>
      </c>
      <c r="Q157" s="11">
        <f t="shared" si="37"/>
        <v>0</v>
      </c>
      <c r="R157" s="11">
        <f t="shared" si="38"/>
        <v>1974</v>
      </c>
      <c r="S157" s="11">
        <f t="shared" si="39"/>
        <v>5924</v>
      </c>
      <c r="T157" s="11">
        <f t="shared" si="40"/>
        <v>-1975</v>
      </c>
      <c r="V157" s="11">
        <f t="shared" si="41"/>
        <v>5923</v>
      </c>
    </row>
    <row r="158" spans="1:22" x14ac:dyDescent="0.2">
      <c r="A158" s="18" t="s">
        <v>21</v>
      </c>
      <c r="B158" s="11">
        <f t="shared" ref="B158:M158" si="48">+B90-B21</f>
        <v>0</v>
      </c>
      <c r="C158" s="11">
        <f t="shared" si="48"/>
        <v>0</v>
      </c>
      <c r="D158" s="11">
        <f t="shared" si="48"/>
        <v>0</v>
      </c>
      <c r="E158" s="11">
        <f t="shared" si="48"/>
        <v>0</v>
      </c>
      <c r="F158" s="11">
        <f t="shared" si="48"/>
        <v>0</v>
      </c>
      <c r="G158" s="11">
        <f t="shared" si="48"/>
        <v>0</v>
      </c>
      <c r="H158" s="11">
        <f t="shared" si="48"/>
        <v>0</v>
      </c>
      <c r="I158" s="11">
        <f t="shared" si="48"/>
        <v>0</v>
      </c>
      <c r="J158" s="11">
        <f t="shared" si="48"/>
        <v>0</v>
      </c>
      <c r="K158" s="11">
        <f t="shared" si="48"/>
        <v>0</v>
      </c>
      <c r="L158" s="11">
        <f t="shared" si="48"/>
        <v>0</v>
      </c>
      <c r="M158" s="11">
        <f t="shared" si="48"/>
        <v>0</v>
      </c>
      <c r="O158" s="11">
        <f t="shared" si="36"/>
        <v>0</v>
      </c>
      <c r="Q158" s="11">
        <f t="shared" si="37"/>
        <v>0</v>
      </c>
      <c r="R158" s="11">
        <f t="shared" si="38"/>
        <v>0</v>
      </c>
      <c r="S158" s="11">
        <f t="shared" si="39"/>
        <v>0</v>
      </c>
      <c r="T158" s="11">
        <f t="shared" si="40"/>
        <v>0</v>
      </c>
      <c r="V158" s="11">
        <f t="shared" si="41"/>
        <v>0</v>
      </c>
    </row>
    <row r="159" spans="1:22" x14ac:dyDescent="0.2">
      <c r="A159" s="18" t="s">
        <v>22</v>
      </c>
      <c r="B159" s="11">
        <f t="shared" ref="B159:M159" si="49">+B91-B22</f>
        <v>0</v>
      </c>
      <c r="C159" s="11">
        <f t="shared" si="49"/>
        <v>0</v>
      </c>
      <c r="D159" s="11">
        <f t="shared" si="49"/>
        <v>0</v>
      </c>
      <c r="E159" s="11">
        <f t="shared" si="49"/>
        <v>0</v>
      </c>
      <c r="F159" s="11">
        <f t="shared" si="49"/>
        <v>0</v>
      </c>
      <c r="G159" s="11">
        <f t="shared" si="49"/>
        <v>0</v>
      </c>
      <c r="H159" s="11">
        <f t="shared" si="49"/>
        <v>0</v>
      </c>
      <c r="I159" s="11">
        <f t="shared" si="49"/>
        <v>-20664</v>
      </c>
      <c r="J159" s="11">
        <f t="shared" si="49"/>
        <v>0</v>
      </c>
      <c r="K159" s="11">
        <f t="shared" si="49"/>
        <v>0</v>
      </c>
      <c r="L159" s="11">
        <f t="shared" si="49"/>
        <v>0</v>
      </c>
      <c r="M159" s="11">
        <f t="shared" si="49"/>
        <v>0</v>
      </c>
      <c r="O159" s="11">
        <f t="shared" si="36"/>
        <v>-20664</v>
      </c>
      <c r="Q159" s="11">
        <f t="shared" si="37"/>
        <v>0</v>
      </c>
      <c r="R159" s="11">
        <f t="shared" si="38"/>
        <v>0</v>
      </c>
      <c r="S159" s="11">
        <f t="shared" si="39"/>
        <v>-20664</v>
      </c>
      <c r="T159" s="11">
        <f t="shared" si="40"/>
        <v>0</v>
      </c>
      <c r="V159" s="11">
        <f t="shared" si="41"/>
        <v>-20664</v>
      </c>
    </row>
    <row r="160" spans="1:22" x14ac:dyDescent="0.2">
      <c r="A160" s="18" t="s">
        <v>23</v>
      </c>
      <c r="B160" s="11">
        <f t="shared" ref="B160:M160" si="50">+B92-B23</f>
        <v>0</v>
      </c>
      <c r="C160" s="11">
        <f t="shared" si="50"/>
        <v>0</v>
      </c>
      <c r="D160" s="11">
        <f t="shared" si="50"/>
        <v>0</v>
      </c>
      <c r="E160" s="11">
        <f t="shared" si="50"/>
        <v>0</v>
      </c>
      <c r="F160" s="11">
        <f t="shared" si="50"/>
        <v>0</v>
      </c>
      <c r="G160" s="11">
        <f t="shared" si="50"/>
        <v>0</v>
      </c>
      <c r="H160" s="11">
        <f t="shared" si="50"/>
        <v>0</v>
      </c>
      <c r="I160" s="11">
        <f t="shared" si="50"/>
        <v>0</v>
      </c>
      <c r="J160" s="11">
        <f t="shared" si="50"/>
        <v>0</v>
      </c>
      <c r="K160" s="11">
        <f t="shared" si="50"/>
        <v>0</v>
      </c>
      <c r="L160" s="11">
        <f t="shared" si="50"/>
        <v>0</v>
      </c>
      <c r="M160" s="11">
        <f t="shared" si="50"/>
        <v>0</v>
      </c>
      <c r="O160" s="11">
        <f t="shared" si="36"/>
        <v>0</v>
      </c>
      <c r="Q160" s="11">
        <f t="shared" si="37"/>
        <v>0</v>
      </c>
      <c r="R160" s="11">
        <f t="shared" si="38"/>
        <v>0</v>
      </c>
      <c r="S160" s="11">
        <f t="shared" si="39"/>
        <v>0</v>
      </c>
      <c r="T160" s="11">
        <f t="shared" si="40"/>
        <v>0</v>
      </c>
      <c r="V160" s="11">
        <f t="shared" si="41"/>
        <v>0</v>
      </c>
    </row>
    <row r="161" spans="1:22" x14ac:dyDescent="0.2">
      <c r="A161" s="18" t="s">
        <v>24</v>
      </c>
      <c r="B161" s="11">
        <f t="shared" ref="B161:M161" si="51">+B93-B24</f>
        <v>0</v>
      </c>
      <c r="C161" s="11">
        <f t="shared" si="51"/>
        <v>0</v>
      </c>
      <c r="D161" s="11">
        <f t="shared" si="51"/>
        <v>0</v>
      </c>
      <c r="E161" s="11">
        <f t="shared" si="51"/>
        <v>0</v>
      </c>
      <c r="F161" s="11">
        <f t="shared" si="51"/>
        <v>0</v>
      </c>
      <c r="G161" s="11">
        <f t="shared" si="51"/>
        <v>0</v>
      </c>
      <c r="H161" s="11">
        <f t="shared" si="51"/>
        <v>0</v>
      </c>
      <c r="I161" s="11">
        <f t="shared" si="51"/>
        <v>0</v>
      </c>
      <c r="J161" s="11">
        <f t="shared" si="51"/>
        <v>0</v>
      </c>
      <c r="K161" s="11">
        <f t="shared" si="51"/>
        <v>0</v>
      </c>
      <c r="L161" s="11">
        <f t="shared" si="51"/>
        <v>0</v>
      </c>
      <c r="M161" s="11">
        <f t="shared" si="51"/>
        <v>0</v>
      </c>
      <c r="O161" s="11">
        <f t="shared" si="36"/>
        <v>0</v>
      </c>
      <c r="Q161" s="11">
        <f t="shared" si="37"/>
        <v>0</v>
      </c>
      <c r="R161" s="11">
        <f t="shared" si="38"/>
        <v>0</v>
      </c>
      <c r="S161" s="11">
        <f t="shared" si="39"/>
        <v>0</v>
      </c>
      <c r="T161" s="11">
        <f t="shared" si="40"/>
        <v>0</v>
      </c>
      <c r="V161" s="11">
        <f t="shared" si="41"/>
        <v>0</v>
      </c>
    </row>
    <row r="162" spans="1:22" x14ac:dyDescent="0.2">
      <c r="A162" s="18" t="s">
        <v>25</v>
      </c>
      <c r="B162" s="11">
        <f t="shared" ref="B162:M162" si="52">+B94-B25</f>
        <v>0</v>
      </c>
      <c r="C162" s="11">
        <f t="shared" si="52"/>
        <v>0</v>
      </c>
      <c r="D162" s="11">
        <f t="shared" si="52"/>
        <v>0</v>
      </c>
      <c r="E162" s="11">
        <f t="shared" si="52"/>
        <v>0</v>
      </c>
      <c r="F162" s="11">
        <f t="shared" si="52"/>
        <v>0</v>
      </c>
      <c r="G162" s="11">
        <f t="shared" si="52"/>
        <v>0</v>
      </c>
      <c r="H162" s="11">
        <f t="shared" si="52"/>
        <v>0</v>
      </c>
      <c r="I162" s="11">
        <f t="shared" si="52"/>
        <v>0</v>
      </c>
      <c r="J162" s="11">
        <f t="shared" si="52"/>
        <v>0</v>
      </c>
      <c r="K162" s="11">
        <f t="shared" si="52"/>
        <v>0</v>
      </c>
      <c r="L162" s="11">
        <f t="shared" si="52"/>
        <v>0</v>
      </c>
      <c r="M162" s="11">
        <f t="shared" si="52"/>
        <v>0</v>
      </c>
      <c r="O162" s="11">
        <f t="shared" si="36"/>
        <v>0</v>
      </c>
      <c r="Q162" s="11">
        <f t="shared" si="37"/>
        <v>0</v>
      </c>
      <c r="R162" s="11">
        <f t="shared" si="38"/>
        <v>0</v>
      </c>
      <c r="S162" s="11">
        <f t="shared" si="39"/>
        <v>0</v>
      </c>
      <c r="T162" s="11">
        <f t="shared" si="40"/>
        <v>0</v>
      </c>
      <c r="V162" s="11">
        <f t="shared" si="41"/>
        <v>0</v>
      </c>
    </row>
    <row r="163" spans="1:22" x14ac:dyDescent="0.2">
      <c r="A163" s="18" t="s">
        <v>26</v>
      </c>
      <c r="B163" s="11">
        <f t="shared" ref="B163:M163" si="53">+B95-B26</f>
        <v>0</v>
      </c>
      <c r="C163" s="11">
        <f t="shared" si="53"/>
        <v>0</v>
      </c>
      <c r="D163" s="11">
        <f t="shared" si="53"/>
        <v>0</v>
      </c>
      <c r="E163" s="11">
        <f t="shared" si="53"/>
        <v>0</v>
      </c>
      <c r="F163" s="11">
        <f t="shared" si="53"/>
        <v>0</v>
      </c>
      <c r="G163" s="11">
        <f t="shared" si="53"/>
        <v>225</v>
      </c>
      <c r="H163" s="11">
        <f t="shared" si="53"/>
        <v>224</v>
      </c>
      <c r="I163" s="11">
        <f t="shared" si="53"/>
        <v>225</v>
      </c>
      <c r="J163" s="11">
        <f t="shared" si="53"/>
        <v>225</v>
      </c>
      <c r="K163" s="11">
        <f t="shared" si="53"/>
        <v>-225</v>
      </c>
      <c r="L163" s="11">
        <f t="shared" si="53"/>
        <v>0</v>
      </c>
      <c r="M163" s="11">
        <f t="shared" si="53"/>
        <v>0</v>
      </c>
      <c r="O163" s="11">
        <f t="shared" si="36"/>
        <v>674</v>
      </c>
      <c r="Q163" s="11">
        <f t="shared" si="37"/>
        <v>0</v>
      </c>
      <c r="R163" s="11">
        <f t="shared" si="38"/>
        <v>225</v>
      </c>
      <c r="S163" s="11">
        <f t="shared" si="39"/>
        <v>674</v>
      </c>
      <c r="T163" s="11">
        <f t="shared" si="40"/>
        <v>-225</v>
      </c>
      <c r="V163" s="11">
        <f t="shared" si="41"/>
        <v>674</v>
      </c>
    </row>
    <row r="164" spans="1:22" x14ac:dyDescent="0.2">
      <c r="A164" s="18" t="s">
        <v>27</v>
      </c>
      <c r="B164" s="11">
        <f t="shared" ref="B164:M164" si="54">+B96-B27</f>
        <v>0</v>
      </c>
      <c r="C164" s="11">
        <f t="shared" si="54"/>
        <v>0</v>
      </c>
      <c r="D164" s="11">
        <f t="shared" si="54"/>
        <v>0</v>
      </c>
      <c r="E164" s="11">
        <f t="shared" si="54"/>
        <v>0</v>
      </c>
      <c r="F164" s="11">
        <f t="shared" si="54"/>
        <v>0</v>
      </c>
      <c r="G164" s="11">
        <f t="shared" si="54"/>
        <v>1193</v>
      </c>
      <c r="H164" s="11">
        <f t="shared" si="54"/>
        <v>1193</v>
      </c>
      <c r="I164" s="11">
        <f t="shared" si="54"/>
        <v>1192</v>
      </c>
      <c r="J164" s="11">
        <f t="shared" si="54"/>
        <v>1193</v>
      </c>
      <c r="K164" s="11">
        <f t="shared" si="54"/>
        <v>-1193</v>
      </c>
      <c r="L164" s="11">
        <f t="shared" si="54"/>
        <v>0</v>
      </c>
      <c r="M164" s="11">
        <f t="shared" si="54"/>
        <v>0</v>
      </c>
      <c r="O164" s="11">
        <f t="shared" si="36"/>
        <v>3578</v>
      </c>
      <c r="Q164" s="11">
        <f t="shared" si="37"/>
        <v>0</v>
      </c>
      <c r="R164" s="11">
        <f t="shared" si="38"/>
        <v>1193</v>
      </c>
      <c r="S164" s="11">
        <f t="shared" si="39"/>
        <v>3578</v>
      </c>
      <c r="T164" s="11">
        <f t="shared" si="40"/>
        <v>-1193</v>
      </c>
      <c r="V164" s="11">
        <f t="shared" si="41"/>
        <v>3578</v>
      </c>
    </row>
    <row r="165" spans="1:22" x14ac:dyDescent="0.2">
      <c r="A165" s="18" t="s">
        <v>28</v>
      </c>
      <c r="B165" s="11">
        <f t="shared" ref="B165:M165" si="55">+B97-B28</f>
        <v>0</v>
      </c>
      <c r="C165" s="11">
        <f t="shared" si="55"/>
        <v>0</v>
      </c>
      <c r="D165" s="11">
        <f t="shared" si="55"/>
        <v>0</v>
      </c>
      <c r="E165" s="11">
        <f t="shared" si="55"/>
        <v>0</v>
      </c>
      <c r="F165" s="11">
        <f t="shared" si="55"/>
        <v>0</v>
      </c>
      <c r="G165" s="11">
        <f t="shared" si="55"/>
        <v>0</v>
      </c>
      <c r="H165" s="11">
        <f t="shared" si="55"/>
        <v>0</v>
      </c>
      <c r="I165" s="11">
        <f t="shared" si="55"/>
        <v>0</v>
      </c>
      <c r="J165" s="11">
        <f t="shared" si="55"/>
        <v>0</v>
      </c>
      <c r="K165" s="11">
        <f t="shared" si="55"/>
        <v>0</v>
      </c>
      <c r="L165" s="11">
        <f t="shared" si="55"/>
        <v>0</v>
      </c>
      <c r="M165" s="11">
        <f t="shared" si="55"/>
        <v>0</v>
      </c>
      <c r="O165" s="11">
        <f t="shared" si="36"/>
        <v>0</v>
      </c>
      <c r="Q165" s="11">
        <f t="shared" si="37"/>
        <v>0</v>
      </c>
      <c r="R165" s="11">
        <f t="shared" si="38"/>
        <v>0</v>
      </c>
      <c r="S165" s="11">
        <f t="shared" si="39"/>
        <v>0</v>
      </c>
      <c r="T165" s="11">
        <f t="shared" si="40"/>
        <v>0</v>
      </c>
      <c r="V165" s="11">
        <f t="shared" si="41"/>
        <v>0</v>
      </c>
    </row>
    <row r="166" spans="1:22" x14ac:dyDescent="0.2">
      <c r="A166" s="18" t="s">
        <v>29</v>
      </c>
      <c r="B166" s="11">
        <f t="shared" ref="B166:M166" si="56">+B98-B29</f>
        <v>0</v>
      </c>
      <c r="C166" s="11">
        <f t="shared" si="56"/>
        <v>0</v>
      </c>
      <c r="D166" s="11">
        <f t="shared" si="56"/>
        <v>0</v>
      </c>
      <c r="E166" s="11">
        <f t="shared" si="56"/>
        <v>0</v>
      </c>
      <c r="F166" s="11">
        <f t="shared" si="56"/>
        <v>0</v>
      </c>
      <c r="G166" s="11">
        <f t="shared" si="56"/>
        <v>467</v>
      </c>
      <c r="H166" s="11">
        <f t="shared" si="56"/>
        <v>467</v>
      </c>
      <c r="I166" s="11">
        <f t="shared" si="56"/>
        <v>467</v>
      </c>
      <c r="J166" s="11">
        <f t="shared" si="56"/>
        <v>466</v>
      </c>
      <c r="K166" s="11">
        <f t="shared" si="56"/>
        <v>-466</v>
      </c>
      <c r="L166" s="11">
        <f t="shared" si="56"/>
        <v>0</v>
      </c>
      <c r="M166" s="11">
        <f t="shared" si="56"/>
        <v>0</v>
      </c>
      <c r="O166" s="11">
        <f t="shared" si="36"/>
        <v>1401</v>
      </c>
      <c r="Q166" s="11">
        <f t="shared" si="37"/>
        <v>0</v>
      </c>
      <c r="R166" s="11">
        <f t="shared" si="38"/>
        <v>467</v>
      </c>
      <c r="S166" s="11">
        <f t="shared" si="39"/>
        <v>1400</v>
      </c>
      <c r="T166" s="11">
        <f t="shared" si="40"/>
        <v>-466</v>
      </c>
      <c r="V166" s="11">
        <f t="shared" si="41"/>
        <v>1401</v>
      </c>
    </row>
    <row r="167" spans="1:22" x14ac:dyDescent="0.2">
      <c r="A167" s="18" t="s">
        <v>30</v>
      </c>
      <c r="B167" s="11">
        <f t="shared" ref="B167:M167" si="57">+B99-B30</f>
        <v>0</v>
      </c>
      <c r="C167" s="11">
        <f t="shared" si="57"/>
        <v>0</v>
      </c>
      <c r="D167" s="11">
        <f t="shared" si="57"/>
        <v>0</v>
      </c>
      <c r="E167" s="11">
        <f t="shared" si="57"/>
        <v>0</v>
      </c>
      <c r="F167" s="11">
        <f t="shared" si="57"/>
        <v>0</v>
      </c>
      <c r="G167" s="11">
        <f t="shared" si="57"/>
        <v>1379</v>
      </c>
      <c r="H167" s="11">
        <f t="shared" si="57"/>
        <v>1379</v>
      </c>
      <c r="I167" s="11">
        <f t="shared" si="57"/>
        <v>1353.51</v>
      </c>
      <c r="J167" s="11">
        <f t="shared" si="57"/>
        <v>858.9</v>
      </c>
      <c r="K167" s="11">
        <f t="shared" si="57"/>
        <v>-1380</v>
      </c>
      <c r="L167" s="11">
        <f t="shared" si="57"/>
        <v>0</v>
      </c>
      <c r="M167" s="11">
        <f t="shared" si="57"/>
        <v>0</v>
      </c>
      <c r="O167" s="11">
        <f t="shared" si="36"/>
        <v>3590.41</v>
      </c>
      <c r="Q167" s="11">
        <f t="shared" si="37"/>
        <v>0</v>
      </c>
      <c r="R167" s="11">
        <f t="shared" si="38"/>
        <v>1379</v>
      </c>
      <c r="S167" s="11">
        <f t="shared" si="39"/>
        <v>3591.4100000000003</v>
      </c>
      <c r="T167" s="11">
        <f t="shared" si="40"/>
        <v>-1380</v>
      </c>
      <c r="V167" s="11">
        <f t="shared" si="41"/>
        <v>3590.41</v>
      </c>
    </row>
    <row r="168" spans="1:22" x14ac:dyDescent="0.2">
      <c r="A168" s="18" t="s">
        <v>31</v>
      </c>
      <c r="B168" s="11">
        <f t="shared" ref="B168:M168" si="58">+B100-B31</f>
        <v>0</v>
      </c>
      <c r="C168" s="11">
        <f t="shared" si="58"/>
        <v>0</v>
      </c>
      <c r="D168" s="11">
        <f t="shared" si="58"/>
        <v>0</v>
      </c>
      <c r="E168" s="11">
        <f t="shared" si="58"/>
        <v>0</v>
      </c>
      <c r="F168" s="11">
        <f t="shared" si="58"/>
        <v>0</v>
      </c>
      <c r="G168" s="11">
        <f t="shared" si="58"/>
        <v>16877.142857142859</v>
      </c>
      <c r="H168" s="11">
        <f t="shared" si="58"/>
        <v>16754.242857142857</v>
      </c>
      <c r="I168" s="11">
        <f t="shared" si="58"/>
        <v>13312.242857142859</v>
      </c>
      <c r="J168" s="11">
        <f t="shared" si="58"/>
        <v>-8231.8971428571422</v>
      </c>
      <c r="K168" s="11">
        <f t="shared" si="58"/>
        <v>-16877.142857142859</v>
      </c>
      <c r="L168" s="11">
        <f t="shared" si="58"/>
        <v>0</v>
      </c>
      <c r="M168" s="11">
        <f t="shared" si="58"/>
        <v>0</v>
      </c>
      <c r="O168" s="11">
        <f t="shared" si="36"/>
        <v>21834.58857142858</v>
      </c>
      <c r="Q168" s="11">
        <f t="shared" si="37"/>
        <v>0</v>
      </c>
      <c r="R168" s="11">
        <f t="shared" si="38"/>
        <v>16877.142857142859</v>
      </c>
      <c r="S168" s="11">
        <f t="shared" si="39"/>
        <v>21834.588571428572</v>
      </c>
      <c r="T168" s="11">
        <f t="shared" si="40"/>
        <v>-16877.142857142859</v>
      </c>
      <c r="V168" s="11">
        <f t="shared" si="41"/>
        <v>21834.588571428572</v>
      </c>
    </row>
    <row r="169" spans="1:22" x14ac:dyDescent="0.2">
      <c r="A169" s="18" t="s">
        <v>32</v>
      </c>
      <c r="B169" s="11">
        <f t="shared" ref="B169:M169" si="59">+B101-B32</f>
        <v>0</v>
      </c>
      <c r="C169" s="11">
        <f t="shared" si="59"/>
        <v>0</v>
      </c>
      <c r="D169" s="11">
        <f t="shared" si="59"/>
        <v>0</v>
      </c>
      <c r="E169" s="11">
        <f t="shared" si="59"/>
        <v>0</v>
      </c>
      <c r="F169" s="11">
        <f t="shared" si="59"/>
        <v>0</v>
      </c>
      <c r="G169" s="11">
        <f t="shared" si="59"/>
        <v>84250</v>
      </c>
      <c r="H169" s="11">
        <f t="shared" si="59"/>
        <v>13700.759999999995</v>
      </c>
      <c r="I169" s="11">
        <f t="shared" si="59"/>
        <v>1335.6300000000047</v>
      </c>
      <c r="J169" s="11">
        <f t="shared" si="59"/>
        <v>-488.39999999999418</v>
      </c>
      <c r="K169" s="11">
        <f t="shared" si="59"/>
        <v>-84250</v>
      </c>
      <c r="L169" s="11">
        <f t="shared" si="59"/>
        <v>0</v>
      </c>
      <c r="M169" s="11">
        <f t="shared" si="59"/>
        <v>0</v>
      </c>
      <c r="O169" s="11">
        <f t="shared" si="36"/>
        <v>14547.990000000005</v>
      </c>
      <c r="Q169" s="11">
        <f t="shared" si="37"/>
        <v>0</v>
      </c>
      <c r="R169" s="11">
        <f t="shared" si="38"/>
        <v>84250</v>
      </c>
      <c r="S169" s="11">
        <f t="shared" si="39"/>
        <v>14547.990000000005</v>
      </c>
      <c r="T169" s="11">
        <f t="shared" si="40"/>
        <v>-84250</v>
      </c>
      <c r="V169" s="11">
        <f t="shared" si="41"/>
        <v>14547.990000000005</v>
      </c>
    </row>
    <row r="170" spans="1:22" x14ac:dyDescent="0.2">
      <c r="A170" s="18" t="s">
        <v>33</v>
      </c>
      <c r="B170" s="11">
        <f t="shared" ref="B170:M170" si="60">+B102-B33</f>
        <v>0</v>
      </c>
      <c r="C170" s="11">
        <f t="shared" si="60"/>
        <v>0</v>
      </c>
      <c r="D170" s="11">
        <f t="shared" si="60"/>
        <v>0</v>
      </c>
      <c r="E170" s="11">
        <f t="shared" si="60"/>
        <v>0</v>
      </c>
      <c r="F170" s="11">
        <f t="shared" si="60"/>
        <v>0</v>
      </c>
      <c r="G170" s="11">
        <f t="shared" si="60"/>
        <v>2222</v>
      </c>
      <c r="H170" s="11">
        <f t="shared" si="60"/>
        <v>361.69000000000005</v>
      </c>
      <c r="I170" s="11">
        <f t="shared" si="60"/>
        <v>49.4699999999998</v>
      </c>
      <c r="J170" s="11">
        <f t="shared" si="60"/>
        <v>-470.84000000000015</v>
      </c>
      <c r="K170" s="11">
        <f t="shared" si="60"/>
        <v>-2221</v>
      </c>
      <c r="L170" s="11">
        <f t="shared" si="60"/>
        <v>0</v>
      </c>
      <c r="M170" s="11">
        <f t="shared" si="60"/>
        <v>0</v>
      </c>
      <c r="O170" s="11">
        <f t="shared" si="36"/>
        <v>-58.680000000000291</v>
      </c>
      <c r="Q170" s="11">
        <f t="shared" si="37"/>
        <v>0</v>
      </c>
      <c r="R170" s="11">
        <f t="shared" si="38"/>
        <v>2222</v>
      </c>
      <c r="S170" s="11">
        <f t="shared" si="39"/>
        <v>-59.680000000000291</v>
      </c>
      <c r="T170" s="11">
        <f t="shared" si="40"/>
        <v>-2221</v>
      </c>
      <c r="V170" s="11">
        <f t="shared" si="41"/>
        <v>-58.680000000000291</v>
      </c>
    </row>
    <row r="171" spans="1:22" x14ac:dyDescent="0.2">
      <c r="A171" s="18" t="s">
        <v>34</v>
      </c>
      <c r="B171" s="11">
        <f t="shared" ref="B171:M171" si="61">+B103-B34</f>
        <v>0</v>
      </c>
      <c r="C171" s="11">
        <f t="shared" si="61"/>
        <v>0</v>
      </c>
      <c r="D171" s="11">
        <f t="shared" si="61"/>
        <v>0</v>
      </c>
      <c r="E171" s="11">
        <f t="shared" si="61"/>
        <v>0</v>
      </c>
      <c r="F171" s="11">
        <f t="shared" si="61"/>
        <v>0</v>
      </c>
      <c r="G171" s="11">
        <f t="shared" si="61"/>
        <v>56</v>
      </c>
      <c r="H171" s="11">
        <f t="shared" si="61"/>
        <v>56</v>
      </c>
      <c r="I171" s="11">
        <f t="shared" si="61"/>
        <v>56</v>
      </c>
      <c r="J171" s="11">
        <f t="shared" si="61"/>
        <v>16.11</v>
      </c>
      <c r="K171" s="11">
        <f t="shared" si="61"/>
        <v>-56</v>
      </c>
      <c r="L171" s="11">
        <f t="shared" si="61"/>
        <v>0</v>
      </c>
      <c r="M171" s="11">
        <f t="shared" si="61"/>
        <v>0</v>
      </c>
      <c r="O171" s="11">
        <f t="shared" si="36"/>
        <v>128.11000000000001</v>
      </c>
      <c r="Q171" s="11">
        <f t="shared" si="37"/>
        <v>0</v>
      </c>
      <c r="R171" s="11">
        <f t="shared" si="38"/>
        <v>56</v>
      </c>
      <c r="S171" s="11">
        <f t="shared" si="39"/>
        <v>128.11000000000001</v>
      </c>
      <c r="T171" s="11">
        <f t="shared" si="40"/>
        <v>-56</v>
      </c>
      <c r="V171" s="11">
        <f t="shared" si="41"/>
        <v>128.11000000000001</v>
      </c>
    </row>
    <row r="172" spans="1:22" x14ac:dyDescent="0.2">
      <c r="A172" s="18" t="s">
        <v>35</v>
      </c>
      <c r="B172" s="11">
        <f t="shared" ref="B172:M172" si="62">+B104-B35</f>
        <v>0</v>
      </c>
      <c r="C172" s="11">
        <f t="shared" si="62"/>
        <v>0</v>
      </c>
      <c r="D172" s="11">
        <f t="shared" si="62"/>
        <v>0</v>
      </c>
      <c r="E172" s="11">
        <f t="shared" si="62"/>
        <v>0</v>
      </c>
      <c r="F172" s="11">
        <f t="shared" si="62"/>
        <v>0</v>
      </c>
      <c r="G172" s="11">
        <f t="shared" si="62"/>
        <v>0</v>
      </c>
      <c r="H172" s="11">
        <f t="shared" si="62"/>
        <v>0</v>
      </c>
      <c r="I172" s="11">
        <f t="shared" si="62"/>
        <v>0</v>
      </c>
      <c r="J172" s="11">
        <f t="shared" si="62"/>
        <v>0</v>
      </c>
      <c r="K172" s="11">
        <f t="shared" si="62"/>
        <v>0</v>
      </c>
      <c r="L172" s="11">
        <f t="shared" si="62"/>
        <v>0</v>
      </c>
      <c r="M172" s="11">
        <f t="shared" si="62"/>
        <v>0</v>
      </c>
      <c r="O172" s="11">
        <f t="shared" si="36"/>
        <v>0</v>
      </c>
      <c r="Q172" s="11">
        <f t="shared" si="37"/>
        <v>0</v>
      </c>
      <c r="R172" s="11">
        <f t="shared" si="38"/>
        <v>0</v>
      </c>
      <c r="S172" s="11">
        <f t="shared" si="39"/>
        <v>0</v>
      </c>
      <c r="T172" s="11">
        <f t="shared" si="40"/>
        <v>0</v>
      </c>
      <c r="V172" s="11">
        <f t="shared" si="41"/>
        <v>0</v>
      </c>
    </row>
    <row r="173" spans="1:22" x14ac:dyDescent="0.2">
      <c r="A173" s="18" t="s">
        <v>36</v>
      </c>
      <c r="B173" s="11">
        <f t="shared" ref="B173:M173" si="63">+B105-B36</f>
        <v>0</v>
      </c>
      <c r="C173" s="11">
        <f t="shared" si="63"/>
        <v>0</v>
      </c>
      <c r="D173" s="11">
        <f t="shared" si="63"/>
        <v>0</v>
      </c>
      <c r="E173" s="11">
        <f t="shared" si="63"/>
        <v>0</v>
      </c>
      <c r="F173" s="11">
        <f t="shared" si="63"/>
        <v>0</v>
      </c>
      <c r="G173" s="11">
        <f t="shared" si="63"/>
        <v>0</v>
      </c>
      <c r="H173" s="11">
        <f t="shared" si="63"/>
        <v>-38.78</v>
      </c>
      <c r="I173" s="11">
        <f t="shared" si="63"/>
        <v>-109.75</v>
      </c>
      <c r="J173" s="11">
        <f t="shared" si="63"/>
        <v>-152.55000000000001</v>
      </c>
      <c r="K173" s="11">
        <f t="shared" si="63"/>
        <v>0</v>
      </c>
      <c r="L173" s="11">
        <f t="shared" si="63"/>
        <v>0</v>
      </c>
      <c r="M173" s="11">
        <f t="shared" si="63"/>
        <v>0</v>
      </c>
      <c r="O173" s="11">
        <f t="shared" si="36"/>
        <v>-301.08000000000004</v>
      </c>
      <c r="Q173" s="11">
        <f t="shared" si="37"/>
        <v>0</v>
      </c>
      <c r="R173" s="11">
        <f t="shared" si="38"/>
        <v>0</v>
      </c>
      <c r="S173" s="11">
        <f t="shared" si="39"/>
        <v>-301.08000000000004</v>
      </c>
      <c r="T173" s="11">
        <f t="shared" si="40"/>
        <v>0</v>
      </c>
      <c r="V173" s="11">
        <f t="shared" si="41"/>
        <v>-301.08000000000004</v>
      </c>
    </row>
    <row r="174" spans="1:22" x14ac:dyDescent="0.2">
      <c r="A174" s="18" t="s">
        <v>37</v>
      </c>
      <c r="B174" s="11">
        <f t="shared" ref="B174:M174" si="64">+B106-B37</f>
        <v>0</v>
      </c>
      <c r="C174" s="11">
        <f t="shared" si="64"/>
        <v>0</v>
      </c>
      <c r="D174" s="11">
        <f t="shared" si="64"/>
        <v>0</v>
      </c>
      <c r="E174" s="11">
        <f t="shared" si="64"/>
        <v>0</v>
      </c>
      <c r="F174" s="11">
        <f t="shared" si="64"/>
        <v>0</v>
      </c>
      <c r="G174" s="11">
        <f t="shared" si="64"/>
        <v>69</v>
      </c>
      <c r="H174" s="11">
        <f t="shared" si="64"/>
        <v>69</v>
      </c>
      <c r="I174" s="11">
        <f t="shared" si="64"/>
        <v>69</v>
      </c>
      <c r="J174" s="11">
        <f t="shared" si="64"/>
        <v>-2.1899999999999977</v>
      </c>
      <c r="K174" s="11">
        <f t="shared" si="64"/>
        <v>-69</v>
      </c>
      <c r="L174" s="11">
        <f t="shared" si="64"/>
        <v>0</v>
      </c>
      <c r="M174" s="11">
        <f t="shared" si="64"/>
        <v>0</v>
      </c>
      <c r="O174" s="11">
        <f t="shared" si="36"/>
        <v>135.81</v>
      </c>
      <c r="Q174" s="11">
        <f t="shared" si="37"/>
        <v>0</v>
      </c>
      <c r="R174" s="11">
        <f t="shared" si="38"/>
        <v>69</v>
      </c>
      <c r="S174" s="11">
        <f t="shared" si="39"/>
        <v>135.81</v>
      </c>
      <c r="T174" s="11">
        <f t="shared" si="40"/>
        <v>-69</v>
      </c>
      <c r="V174" s="11">
        <f t="shared" si="41"/>
        <v>135.81</v>
      </c>
    </row>
    <row r="175" spans="1:22" x14ac:dyDescent="0.2">
      <c r="A175" s="18" t="s">
        <v>38</v>
      </c>
      <c r="B175" s="11">
        <f t="shared" ref="B175:M175" si="65">+B107-B38</f>
        <v>0</v>
      </c>
      <c r="C175" s="11">
        <f t="shared" si="65"/>
        <v>0</v>
      </c>
      <c r="D175" s="11">
        <f t="shared" si="65"/>
        <v>0</v>
      </c>
      <c r="E175" s="11">
        <f t="shared" si="65"/>
        <v>0</v>
      </c>
      <c r="F175" s="11">
        <f t="shared" si="65"/>
        <v>0</v>
      </c>
      <c r="G175" s="11">
        <f t="shared" si="65"/>
        <v>1095</v>
      </c>
      <c r="H175" s="11">
        <f t="shared" si="65"/>
        <v>1095</v>
      </c>
      <c r="I175" s="11">
        <f t="shared" si="65"/>
        <v>-2084.31</v>
      </c>
      <c r="J175" s="11">
        <f t="shared" si="65"/>
        <v>-2643.31</v>
      </c>
      <c r="K175" s="11">
        <f t="shared" si="65"/>
        <v>-1095</v>
      </c>
      <c r="L175" s="11">
        <f t="shared" si="65"/>
        <v>0</v>
      </c>
      <c r="M175" s="11">
        <f t="shared" si="65"/>
        <v>0</v>
      </c>
      <c r="O175" s="11">
        <f t="shared" si="36"/>
        <v>-3632.62</v>
      </c>
      <c r="Q175" s="11">
        <f t="shared" si="37"/>
        <v>0</v>
      </c>
      <c r="R175" s="11">
        <f t="shared" si="38"/>
        <v>1095</v>
      </c>
      <c r="S175" s="11">
        <f t="shared" si="39"/>
        <v>-3632.62</v>
      </c>
      <c r="T175" s="11">
        <f t="shared" si="40"/>
        <v>-1095</v>
      </c>
      <c r="V175" s="11">
        <f t="shared" si="41"/>
        <v>-3632.62</v>
      </c>
    </row>
    <row r="176" spans="1:22" x14ac:dyDescent="0.2">
      <c r="A176" s="18" t="s">
        <v>39</v>
      </c>
      <c r="B176" s="11">
        <f t="shared" ref="B176:M176" si="66">+B108-B39</f>
        <v>0</v>
      </c>
      <c r="C176" s="11">
        <f t="shared" si="66"/>
        <v>0</v>
      </c>
      <c r="D176" s="11">
        <f t="shared" si="66"/>
        <v>0</v>
      </c>
      <c r="E176" s="11">
        <f t="shared" si="66"/>
        <v>0</v>
      </c>
      <c r="F176" s="11">
        <f t="shared" si="66"/>
        <v>0</v>
      </c>
      <c r="G176" s="11">
        <f t="shared" si="66"/>
        <v>43</v>
      </c>
      <c r="H176" s="11">
        <f t="shared" si="66"/>
        <v>44</v>
      </c>
      <c r="I176" s="11">
        <f t="shared" si="66"/>
        <v>44</v>
      </c>
      <c r="J176" s="11">
        <f t="shared" si="66"/>
        <v>44</v>
      </c>
      <c r="K176" s="11">
        <f t="shared" si="66"/>
        <v>-175</v>
      </c>
      <c r="L176" s="11">
        <f t="shared" si="66"/>
        <v>0</v>
      </c>
      <c r="M176" s="11">
        <f t="shared" si="66"/>
        <v>0</v>
      </c>
      <c r="O176" s="11">
        <f t="shared" si="36"/>
        <v>0</v>
      </c>
      <c r="Q176" s="11">
        <f t="shared" si="37"/>
        <v>0</v>
      </c>
      <c r="R176" s="11">
        <f t="shared" si="38"/>
        <v>43</v>
      </c>
      <c r="S176" s="11">
        <f t="shared" si="39"/>
        <v>132</v>
      </c>
      <c r="T176" s="11">
        <f t="shared" si="40"/>
        <v>-175</v>
      </c>
      <c r="V176" s="11">
        <f t="shared" si="41"/>
        <v>0</v>
      </c>
    </row>
    <row r="177" spans="1:80" x14ac:dyDescent="0.2">
      <c r="A177" s="18" t="s">
        <v>40</v>
      </c>
      <c r="B177" s="11">
        <f t="shared" ref="B177:M177" si="67">+B109-B40</f>
        <v>0</v>
      </c>
      <c r="C177" s="11">
        <f t="shared" si="67"/>
        <v>0</v>
      </c>
      <c r="D177" s="11">
        <f t="shared" si="67"/>
        <v>0</v>
      </c>
      <c r="E177" s="11">
        <f t="shared" si="67"/>
        <v>0</v>
      </c>
      <c r="F177" s="11">
        <f t="shared" si="67"/>
        <v>0</v>
      </c>
      <c r="G177" s="11">
        <f t="shared" si="67"/>
        <v>15400</v>
      </c>
      <c r="H177" s="11">
        <f t="shared" si="67"/>
        <v>15400</v>
      </c>
      <c r="I177" s="11">
        <f t="shared" si="67"/>
        <v>15291</v>
      </c>
      <c r="J177" s="11">
        <f t="shared" si="67"/>
        <v>14090.51</v>
      </c>
      <c r="K177" s="11">
        <f t="shared" si="67"/>
        <v>-15400</v>
      </c>
      <c r="L177" s="11">
        <f t="shared" si="67"/>
        <v>0</v>
      </c>
      <c r="M177" s="11">
        <f t="shared" si="67"/>
        <v>0</v>
      </c>
      <c r="O177" s="11">
        <f t="shared" si="36"/>
        <v>44781.51</v>
      </c>
      <c r="Q177" s="11">
        <f t="shared" si="37"/>
        <v>0</v>
      </c>
      <c r="R177" s="11">
        <f t="shared" si="38"/>
        <v>15400</v>
      </c>
      <c r="S177" s="11">
        <f t="shared" si="39"/>
        <v>44781.51</v>
      </c>
      <c r="T177" s="11">
        <f t="shared" si="40"/>
        <v>-15400</v>
      </c>
      <c r="V177" s="11">
        <f t="shared" si="41"/>
        <v>44781.51</v>
      </c>
    </row>
    <row r="178" spans="1:80" x14ac:dyDescent="0.2">
      <c r="A178" s="18" t="s">
        <v>41</v>
      </c>
      <c r="B178" s="11">
        <f t="shared" ref="B178:M178" si="68">+B110-B41</f>
        <v>0</v>
      </c>
      <c r="C178" s="11">
        <f t="shared" si="68"/>
        <v>0</v>
      </c>
      <c r="D178" s="11">
        <f t="shared" si="68"/>
        <v>0</v>
      </c>
      <c r="E178" s="11">
        <f t="shared" si="68"/>
        <v>0</v>
      </c>
      <c r="F178" s="11">
        <f t="shared" si="68"/>
        <v>0</v>
      </c>
      <c r="G178" s="11">
        <f t="shared" si="68"/>
        <v>0</v>
      </c>
      <c r="H178" s="11">
        <f t="shared" si="68"/>
        <v>0</v>
      </c>
      <c r="I178" s="11">
        <f t="shared" si="68"/>
        <v>0</v>
      </c>
      <c r="J178" s="11">
        <f t="shared" si="68"/>
        <v>0</v>
      </c>
      <c r="K178" s="11">
        <f t="shared" si="68"/>
        <v>0</v>
      </c>
      <c r="L178" s="11">
        <f t="shared" si="68"/>
        <v>0</v>
      </c>
      <c r="M178" s="11">
        <f t="shared" si="68"/>
        <v>0</v>
      </c>
      <c r="O178" s="11">
        <f t="shared" si="36"/>
        <v>0</v>
      </c>
      <c r="Q178" s="11">
        <f t="shared" si="37"/>
        <v>0</v>
      </c>
      <c r="R178" s="11">
        <f t="shared" si="38"/>
        <v>0</v>
      </c>
      <c r="S178" s="11">
        <f t="shared" si="39"/>
        <v>0</v>
      </c>
      <c r="T178" s="11">
        <f t="shared" si="40"/>
        <v>0</v>
      </c>
      <c r="V178" s="11">
        <f t="shared" si="41"/>
        <v>0</v>
      </c>
    </row>
    <row r="179" spans="1:80" x14ac:dyDescent="0.2">
      <c r="A179" s="18" t="s">
        <v>42</v>
      </c>
      <c r="B179" s="11">
        <f t="shared" ref="B179:M179" si="69">+B111-B42</f>
        <v>0</v>
      </c>
      <c r="C179" s="11">
        <f t="shared" si="69"/>
        <v>0</v>
      </c>
      <c r="D179" s="11">
        <f t="shared" si="69"/>
        <v>0</v>
      </c>
      <c r="E179" s="11">
        <f t="shared" si="69"/>
        <v>0</v>
      </c>
      <c r="F179" s="11">
        <f t="shared" si="69"/>
        <v>0</v>
      </c>
      <c r="G179" s="11">
        <f t="shared" si="69"/>
        <v>1458</v>
      </c>
      <c r="H179" s="11">
        <f t="shared" si="69"/>
        <v>1458</v>
      </c>
      <c r="I179" s="11">
        <f t="shared" si="69"/>
        <v>1458</v>
      </c>
      <c r="J179" s="11">
        <f t="shared" si="69"/>
        <v>983</v>
      </c>
      <c r="K179" s="11">
        <f t="shared" si="69"/>
        <v>-1458</v>
      </c>
      <c r="L179" s="11">
        <f t="shared" si="69"/>
        <v>0</v>
      </c>
      <c r="M179" s="11">
        <f t="shared" si="69"/>
        <v>0</v>
      </c>
      <c r="O179" s="11">
        <f t="shared" si="36"/>
        <v>3899</v>
      </c>
      <c r="Q179" s="11">
        <f t="shared" si="37"/>
        <v>0</v>
      </c>
      <c r="R179" s="11">
        <f t="shared" si="38"/>
        <v>1458</v>
      </c>
      <c r="S179" s="11">
        <f t="shared" si="39"/>
        <v>3899</v>
      </c>
      <c r="T179" s="11">
        <f t="shared" si="40"/>
        <v>-1458</v>
      </c>
      <c r="V179" s="11">
        <f t="shared" si="41"/>
        <v>3899</v>
      </c>
    </row>
    <row r="180" spans="1:80" x14ac:dyDescent="0.2">
      <c r="A180" s="18"/>
      <c r="Q180" s="11">
        <f t="shared" si="37"/>
        <v>0</v>
      </c>
      <c r="R180" s="11">
        <f t="shared" si="38"/>
        <v>0</v>
      </c>
      <c r="S180" s="11">
        <f t="shared" si="39"/>
        <v>0</v>
      </c>
      <c r="T180" s="11">
        <f t="shared" si="40"/>
        <v>0</v>
      </c>
      <c r="V180" s="11">
        <f t="shared" si="41"/>
        <v>0</v>
      </c>
    </row>
    <row r="181" spans="1:80" x14ac:dyDescent="0.2">
      <c r="A181" s="21" t="s">
        <v>43</v>
      </c>
      <c r="B181" s="22">
        <f t="shared" ref="B181:M181" si="70">SUM(B150:B180)</f>
        <v>0</v>
      </c>
      <c r="C181" s="22">
        <f t="shared" si="70"/>
        <v>0</v>
      </c>
      <c r="D181" s="22">
        <f t="shared" si="70"/>
        <v>0</v>
      </c>
      <c r="E181" s="22">
        <f t="shared" si="70"/>
        <v>0</v>
      </c>
      <c r="F181" s="22">
        <f t="shared" si="70"/>
        <v>0</v>
      </c>
      <c r="G181" s="22">
        <f t="shared" si="70"/>
        <v>126708.14285714286</v>
      </c>
      <c r="H181" s="22">
        <f t="shared" si="70"/>
        <v>54137.912857142859</v>
      </c>
      <c r="I181" s="22">
        <f t="shared" si="70"/>
        <v>13969.792857142864</v>
      </c>
      <c r="J181" s="22">
        <f t="shared" si="70"/>
        <v>7218.4328571428632</v>
      </c>
      <c r="K181" s="22">
        <f t="shared" si="70"/>
        <v>-126840.14285714286</v>
      </c>
      <c r="L181" s="22">
        <f t="shared" si="70"/>
        <v>0</v>
      </c>
      <c r="M181" s="22">
        <f t="shared" si="70"/>
        <v>0</v>
      </c>
      <c r="O181" s="22">
        <f>SUM(O150:O180)</f>
        <v>75194.138571428586</v>
      </c>
      <c r="Q181" s="22">
        <f t="shared" si="37"/>
        <v>0</v>
      </c>
      <c r="R181" s="22">
        <f t="shared" si="38"/>
        <v>126708.14285714286</v>
      </c>
      <c r="S181" s="22">
        <f t="shared" si="39"/>
        <v>75326.138571428586</v>
      </c>
      <c r="T181" s="22">
        <f t="shared" si="40"/>
        <v>-126840.14285714286</v>
      </c>
      <c r="V181" s="22">
        <f t="shared" si="41"/>
        <v>75194.138571428586</v>
      </c>
    </row>
    <row r="182" spans="1:80" x14ac:dyDescent="0.2">
      <c r="A182" s="21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O182" s="23"/>
      <c r="Q182" s="23"/>
      <c r="R182" s="23"/>
      <c r="S182" s="23"/>
      <c r="T182" s="23"/>
      <c r="V182" s="23"/>
    </row>
    <row r="183" spans="1:80" x14ac:dyDescent="0.2">
      <c r="A183" s="15" t="s">
        <v>44</v>
      </c>
    </row>
    <row r="184" spans="1:80" x14ac:dyDescent="0.2">
      <c r="A184" s="24" t="s">
        <v>45</v>
      </c>
      <c r="B184" s="11">
        <f t="shared" ref="B184:M184" si="71">+B116-B55</f>
        <v>0</v>
      </c>
      <c r="C184" s="11">
        <f t="shared" si="71"/>
        <v>0</v>
      </c>
      <c r="D184" s="11">
        <f t="shared" si="71"/>
        <v>0</v>
      </c>
      <c r="E184" s="11">
        <f t="shared" si="71"/>
        <v>0</v>
      </c>
      <c r="F184" s="11">
        <f t="shared" si="71"/>
        <v>0</v>
      </c>
      <c r="G184" s="11">
        <f t="shared" si="71"/>
        <v>15908.833333333332</v>
      </c>
      <c r="H184" s="11">
        <f t="shared" si="71"/>
        <v>15908.833333333332</v>
      </c>
      <c r="I184" s="11">
        <f t="shared" si="71"/>
        <v>-97033.566666666666</v>
      </c>
      <c r="J184" s="11">
        <f t="shared" si="71"/>
        <v>-2914.8966666666674</v>
      </c>
      <c r="K184" s="11">
        <f t="shared" si="71"/>
        <v>-2914.8966666666674</v>
      </c>
      <c r="L184" s="11">
        <f t="shared" si="71"/>
        <v>-2913.8966666666674</v>
      </c>
      <c r="M184" s="11">
        <f t="shared" si="71"/>
        <v>-2914.8966666666674</v>
      </c>
      <c r="O184" s="11">
        <f>SUM(B184:M184)</f>
        <v>-76874.486666666664</v>
      </c>
      <c r="Q184" s="11">
        <f t="shared" ref="Q184:Q189" si="72">SUM(B184:D184)</f>
        <v>0</v>
      </c>
      <c r="R184" s="11">
        <f t="shared" ref="R184:R189" si="73">SUM(E184:G184)</f>
        <v>15908.833333333332</v>
      </c>
      <c r="S184" s="11">
        <f t="shared" ref="S184:S189" si="74">SUM(H184:J184)</f>
        <v>-84039.63</v>
      </c>
      <c r="T184" s="11">
        <f t="shared" ref="T184:T189" si="75">SUM(K184:M184)</f>
        <v>-8743.6900000000023</v>
      </c>
      <c r="V184" s="11">
        <f t="shared" ref="V184:V189" si="76">SUM(Q184:U184)</f>
        <v>-76874.486666666679</v>
      </c>
    </row>
    <row r="185" spans="1:80" x14ac:dyDescent="0.2">
      <c r="A185" s="24" t="s">
        <v>47</v>
      </c>
      <c r="B185" s="11">
        <f t="shared" ref="B185:M185" si="77">+B117-B56</f>
        <v>0</v>
      </c>
      <c r="C185" s="11">
        <f t="shared" si="77"/>
        <v>0</v>
      </c>
      <c r="D185" s="11">
        <f t="shared" si="77"/>
        <v>0</v>
      </c>
      <c r="E185" s="11">
        <f t="shared" si="77"/>
        <v>0</v>
      </c>
      <c r="F185" s="11">
        <f t="shared" si="77"/>
        <v>0</v>
      </c>
      <c r="G185" s="11">
        <f t="shared" si="77"/>
        <v>7038.333333333333</v>
      </c>
      <c r="H185" s="11">
        <f t="shared" si="77"/>
        <v>7038.333333333333</v>
      </c>
      <c r="I185" s="11">
        <f t="shared" si="77"/>
        <v>7038.333333333333</v>
      </c>
      <c r="J185" s="11">
        <f t="shared" si="77"/>
        <v>7038.333333333333</v>
      </c>
      <c r="K185" s="11">
        <f t="shared" si="77"/>
        <v>0</v>
      </c>
      <c r="L185" s="11">
        <f t="shared" si="77"/>
        <v>0</v>
      </c>
      <c r="M185" s="11">
        <f t="shared" si="77"/>
        <v>0</v>
      </c>
      <c r="O185" s="11">
        <f>SUM(B185:M185)</f>
        <v>28153.333333333332</v>
      </c>
      <c r="Q185" s="11">
        <f t="shared" si="72"/>
        <v>0</v>
      </c>
      <c r="R185" s="11">
        <f t="shared" si="73"/>
        <v>7038.333333333333</v>
      </c>
      <c r="S185" s="11">
        <f t="shared" si="74"/>
        <v>21115</v>
      </c>
      <c r="T185" s="11">
        <f t="shared" si="75"/>
        <v>0</v>
      </c>
      <c r="V185" s="11">
        <f t="shared" si="76"/>
        <v>28153.333333333332</v>
      </c>
    </row>
    <row r="186" spans="1:80" x14ac:dyDescent="0.2">
      <c r="A186" s="24" t="s">
        <v>48</v>
      </c>
      <c r="B186" s="11">
        <f t="shared" ref="B186:M186" si="78">+B118-B57</f>
        <v>0</v>
      </c>
      <c r="C186" s="11">
        <f t="shared" si="78"/>
        <v>0</v>
      </c>
      <c r="D186" s="11">
        <f t="shared" si="78"/>
        <v>0</v>
      </c>
      <c r="E186" s="11">
        <f t="shared" si="78"/>
        <v>0</v>
      </c>
      <c r="F186" s="11">
        <f t="shared" si="78"/>
        <v>0</v>
      </c>
      <c r="G186" s="11">
        <f t="shared" si="78"/>
        <v>2575</v>
      </c>
      <c r="H186" s="11">
        <f t="shared" si="78"/>
        <v>2575</v>
      </c>
      <c r="I186" s="11">
        <f t="shared" si="78"/>
        <v>2575</v>
      </c>
      <c r="J186" s="11">
        <f t="shared" si="78"/>
        <v>2575</v>
      </c>
      <c r="K186" s="11">
        <f t="shared" si="78"/>
        <v>2575</v>
      </c>
      <c r="L186" s="11">
        <f t="shared" si="78"/>
        <v>2575</v>
      </c>
      <c r="M186" s="11">
        <f t="shared" si="78"/>
        <v>2575</v>
      </c>
      <c r="O186" s="11">
        <f>SUM(B186:M186)</f>
        <v>18025</v>
      </c>
      <c r="Q186" s="11">
        <f t="shared" si="72"/>
        <v>0</v>
      </c>
      <c r="R186" s="11">
        <f t="shared" si="73"/>
        <v>2575</v>
      </c>
      <c r="S186" s="11">
        <f t="shared" si="74"/>
        <v>7725</v>
      </c>
      <c r="T186" s="11">
        <f t="shared" si="75"/>
        <v>7725</v>
      </c>
      <c r="V186" s="11">
        <f t="shared" si="76"/>
        <v>18025</v>
      </c>
    </row>
    <row r="187" spans="1:80" x14ac:dyDescent="0.2">
      <c r="A187" s="24" t="s">
        <v>49</v>
      </c>
      <c r="B187" s="11">
        <f t="shared" ref="B187:M187" si="79">+B119-B58</f>
        <v>0</v>
      </c>
      <c r="C187" s="11">
        <f t="shared" si="79"/>
        <v>0</v>
      </c>
      <c r="D187" s="11">
        <f t="shared" si="79"/>
        <v>0</v>
      </c>
      <c r="E187" s="11">
        <f t="shared" si="79"/>
        <v>0</v>
      </c>
      <c r="F187" s="11">
        <f t="shared" si="79"/>
        <v>0</v>
      </c>
      <c r="G187" s="11">
        <f t="shared" si="79"/>
        <v>0</v>
      </c>
      <c r="H187" s="11">
        <f t="shared" si="79"/>
        <v>0</v>
      </c>
      <c r="I187" s="11">
        <f t="shared" si="79"/>
        <v>0</v>
      </c>
      <c r="J187" s="11">
        <f t="shared" si="79"/>
        <v>-100</v>
      </c>
      <c r="K187" s="11">
        <f t="shared" si="79"/>
        <v>0</v>
      </c>
      <c r="L187" s="11">
        <f t="shared" si="79"/>
        <v>0</v>
      </c>
      <c r="M187" s="11">
        <f t="shared" si="79"/>
        <v>0</v>
      </c>
      <c r="O187" s="11">
        <f>SUM(B187:M187)</f>
        <v>-100</v>
      </c>
      <c r="Q187" s="11">
        <f t="shared" si="72"/>
        <v>0</v>
      </c>
      <c r="R187" s="11">
        <f t="shared" si="73"/>
        <v>0</v>
      </c>
      <c r="S187" s="11">
        <f t="shared" si="74"/>
        <v>-100</v>
      </c>
      <c r="T187" s="11">
        <f t="shared" si="75"/>
        <v>0</v>
      </c>
      <c r="V187" s="11">
        <f t="shared" si="76"/>
        <v>-100</v>
      </c>
    </row>
    <row r="188" spans="1:80" x14ac:dyDescent="0.2">
      <c r="A188" s="24"/>
      <c r="B188" s="11">
        <f t="shared" ref="B188:M188" si="80">+B120-B59</f>
        <v>0</v>
      </c>
      <c r="C188" s="11">
        <f t="shared" si="80"/>
        <v>0</v>
      </c>
      <c r="D188" s="11">
        <f t="shared" si="80"/>
        <v>0</v>
      </c>
      <c r="E188" s="11">
        <f t="shared" si="80"/>
        <v>0</v>
      </c>
      <c r="F188" s="11">
        <f t="shared" si="80"/>
        <v>0</v>
      </c>
      <c r="G188" s="11">
        <f t="shared" si="80"/>
        <v>0</v>
      </c>
      <c r="H188" s="11">
        <f t="shared" si="80"/>
        <v>0</v>
      </c>
      <c r="I188" s="11">
        <f t="shared" si="80"/>
        <v>0</v>
      </c>
      <c r="J188" s="11">
        <f t="shared" si="80"/>
        <v>0</v>
      </c>
      <c r="K188" s="11">
        <f t="shared" si="80"/>
        <v>0</v>
      </c>
      <c r="L188" s="11">
        <f t="shared" si="80"/>
        <v>0</v>
      </c>
      <c r="M188" s="11">
        <f t="shared" si="80"/>
        <v>0</v>
      </c>
      <c r="O188" s="11">
        <f>SUM(B188:M188)</f>
        <v>0</v>
      </c>
      <c r="Q188" s="11">
        <f t="shared" si="72"/>
        <v>0</v>
      </c>
      <c r="R188" s="11">
        <f t="shared" si="73"/>
        <v>0</v>
      </c>
      <c r="S188" s="11">
        <f t="shared" si="74"/>
        <v>0</v>
      </c>
      <c r="T188" s="11">
        <f t="shared" si="75"/>
        <v>0</v>
      </c>
      <c r="V188" s="11">
        <f t="shared" si="76"/>
        <v>0</v>
      </c>
    </row>
    <row r="189" spans="1:80" x14ac:dyDescent="0.2">
      <c r="A189" s="26" t="s">
        <v>51</v>
      </c>
      <c r="B189" s="22">
        <f t="shared" ref="B189:M189" si="81">SUM(B183:B188)</f>
        <v>0</v>
      </c>
      <c r="C189" s="22">
        <f t="shared" si="81"/>
        <v>0</v>
      </c>
      <c r="D189" s="22">
        <f t="shared" si="81"/>
        <v>0</v>
      </c>
      <c r="E189" s="22">
        <f t="shared" si="81"/>
        <v>0</v>
      </c>
      <c r="F189" s="22">
        <f t="shared" si="81"/>
        <v>0</v>
      </c>
      <c r="G189" s="22">
        <f t="shared" si="81"/>
        <v>25522.166666666664</v>
      </c>
      <c r="H189" s="22">
        <f t="shared" si="81"/>
        <v>25522.166666666664</v>
      </c>
      <c r="I189" s="22">
        <f t="shared" si="81"/>
        <v>-87420.233333333337</v>
      </c>
      <c r="J189" s="22">
        <f t="shared" si="81"/>
        <v>6598.4366666666656</v>
      </c>
      <c r="K189" s="22">
        <f t="shared" si="81"/>
        <v>-339.89666666666744</v>
      </c>
      <c r="L189" s="22">
        <f t="shared" si="81"/>
        <v>-338.89666666666744</v>
      </c>
      <c r="M189" s="22">
        <f t="shared" si="81"/>
        <v>-339.89666666666744</v>
      </c>
      <c r="O189" s="22">
        <f>SUM(O183:O188)</f>
        <v>-30796.153333333335</v>
      </c>
      <c r="Q189" s="22">
        <f t="shared" si="72"/>
        <v>0</v>
      </c>
      <c r="R189" s="22">
        <f t="shared" si="73"/>
        <v>25522.166666666664</v>
      </c>
      <c r="S189" s="22">
        <f t="shared" si="74"/>
        <v>-55299.630000000005</v>
      </c>
      <c r="T189" s="22">
        <f t="shared" si="75"/>
        <v>-1018.6900000000023</v>
      </c>
      <c r="V189" s="22">
        <f t="shared" si="76"/>
        <v>-30796.153333333343</v>
      </c>
    </row>
    <row r="190" spans="1:80" x14ac:dyDescent="0.2">
      <c r="A190" s="24"/>
    </row>
    <row r="191" spans="1:80" x14ac:dyDescent="0.2">
      <c r="A191" s="15" t="s">
        <v>62</v>
      </c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4"/>
      <c r="Q191" s="33"/>
      <c r="R191" s="33"/>
      <c r="S191" s="33"/>
      <c r="T191" s="33"/>
      <c r="U191" s="34"/>
      <c r="V191" s="33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</row>
    <row r="192" spans="1:80" x14ac:dyDescent="0.2">
      <c r="A192" s="24" t="s">
        <v>46</v>
      </c>
      <c r="B192" s="11">
        <f t="shared" ref="B192:M192" si="82">+B124-B63</f>
        <v>0</v>
      </c>
      <c r="C192" s="11">
        <f t="shared" si="82"/>
        <v>0</v>
      </c>
      <c r="D192" s="11">
        <f t="shared" si="82"/>
        <v>0</v>
      </c>
      <c r="E192" s="11">
        <f t="shared" si="82"/>
        <v>0</v>
      </c>
      <c r="F192" s="11">
        <f t="shared" si="82"/>
        <v>0</v>
      </c>
      <c r="G192" s="11">
        <f t="shared" si="82"/>
        <v>0</v>
      </c>
      <c r="H192" s="11">
        <f t="shared" si="82"/>
        <v>0</v>
      </c>
      <c r="I192" s="11">
        <f t="shared" si="82"/>
        <v>-33879.5</v>
      </c>
      <c r="J192" s="11">
        <f t="shared" si="82"/>
        <v>-16939.5</v>
      </c>
      <c r="K192" s="11">
        <f t="shared" si="82"/>
        <v>-16939.5</v>
      </c>
      <c r="L192" s="11">
        <f t="shared" si="82"/>
        <v>-16939.5</v>
      </c>
      <c r="M192" s="11">
        <f t="shared" si="82"/>
        <v>-16939.5</v>
      </c>
      <c r="O192" s="11">
        <f>SUM(B192:M192)</f>
        <v>-101637.5</v>
      </c>
      <c r="Q192" s="11">
        <f>SUM(B192:D192)</f>
        <v>0</v>
      </c>
      <c r="R192" s="11">
        <f>SUM(E192:G192)</f>
        <v>0</v>
      </c>
      <c r="S192" s="11">
        <f>SUM(H192:J192)</f>
        <v>-50819</v>
      </c>
      <c r="T192" s="11">
        <f>SUM(K192:M192)</f>
        <v>-50818.5</v>
      </c>
      <c r="V192" s="11">
        <f>SUM(Q192:U192)</f>
        <v>-101637.5</v>
      </c>
    </row>
    <row r="193" spans="1:80" x14ac:dyDescent="0.2">
      <c r="A193" s="24" t="s">
        <v>50</v>
      </c>
      <c r="B193" s="11">
        <f t="shared" ref="B193:M193" si="83">+B125-B64</f>
        <v>0</v>
      </c>
      <c r="C193" s="11">
        <f t="shared" si="83"/>
        <v>0</v>
      </c>
      <c r="D193" s="11">
        <f t="shared" si="83"/>
        <v>0</v>
      </c>
      <c r="E193" s="11">
        <f t="shared" si="83"/>
        <v>0</v>
      </c>
      <c r="F193" s="11">
        <f t="shared" si="83"/>
        <v>-100</v>
      </c>
      <c r="G193" s="11">
        <f t="shared" si="83"/>
        <v>0</v>
      </c>
      <c r="H193" s="11">
        <f t="shared" si="83"/>
        <v>0</v>
      </c>
      <c r="I193" s="11">
        <f t="shared" si="83"/>
        <v>0</v>
      </c>
      <c r="J193" s="11">
        <f t="shared" si="83"/>
        <v>0</v>
      </c>
      <c r="K193" s="11">
        <f t="shared" si="83"/>
        <v>0</v>
      </c>
      <c r="L193" s="11">
        <f t="shared" si="83"/>
        <v>0</v>
      </c>
      <c r="M193" s="11">
        <f t="shared" si="83"/>
        <v>0</v>
      </c>
      <c r="O193" s="11">
        <f>SUM(B193:M193)</f>
        <v>-100</v>
      </c>
      <c r="Q193" s="11">
        <f>SUM(B193:D193)</f>
        <v>0</v>
      </c>
      <c r="R193" s="11">
        <f>SUM(E193:G193)</f>
        <v>-100</v>
      </c>
      <c r="S193" s="11">
        <f>SUM(H193:J193)</f>
        <v>0</v>
      </c>
      <c r="T193" s="11">
        <f>SUM(K193:M193)</f>
        <v>0</v>
      </c>
      <c r="V193" s="11">
        <f>SUM(Q193:U193)</f>
        <v>-100</v>
      </c>
    </row>
    <row r="194" spans="1:80" x14ac:dyDescent="0.2">
      <c r="A194" s="2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</row>
    <row r="195" spans="1:80" ht="13.5" thickBot="1" x14ac:dyDescent="0.25">
      <c r="A195" s="26" t="s">
        <v>63</v>
      </c>
      <c r="B195" s="35">
        <f t="shared" ref="B195:M195" si="84">SUM(B192:B193)</f>
        <v>0</v>
      </c>
      <c r="C195" s="35">
        <f t="shared" si="84"/>
        <v>0</v>
      </c>
      <c r="D195" s="35">
        <f t="shared" si="84"/>
        <v>0</v>
      </c>
      <c r="E195" s="35">
        <f t="shared" si="84"/>
        <v>0</v>
      </c>
      <c r="F195" s="35">
        <f t="shared" si="84"/>
        <v>-100</v>
      </c>
      <c r="G195" s="35">
        <f t="shared" si="84"/>
        <v>0</v>
      </c>
      <c r="H195" s="35">
        <f t="shared" si="84"/>
        <v>0</v>
      </c>
      <c r="I195" s="35">
        <f t="shared" si="84"/>
        <v>-33879.5</v>
      </c>
      <c r="J195" s="35">
        <f t="shared" si="84"/>
        <v>-16939.5</v>
      </c>
      <c r="K195" s="35">
        <f t="shared" si="84"/>
        <v>-16939.5</v>
      </c>
      <c r="L195" s="35">
        <f t="shared" si="84"/>
        <v>-16939.5</v>
      </c>
      <c r="M195" s="35">
        <f t="shared" si="84"/>
        <v>-16939.5</v>
      </c>
      <c r="N195" s="35"/>
      <c r="O195" s="35">
        <f>SUM(O192:O193)</f>
        <v>-101737.5</v>
      </c>
      <c r="P195" s="34"/>
      <c r="Q195" s="35">
        <f>SUM(B195:D195)</f>
        <v>0</v>
      </c>
      <c r="R195" s="35">
        <f>SUM(E195:G195)</f>
        <v>-100</v>
      </c>
      <c r="S195" s="35">
        <f>SUM(H195:J195)</f>
        <v>-50819</v>
      </c>
      <c r="T195" s="35">
        <f>SUM(K195:M195)</f>
        <v>-50818.5</v>
      </c>
      <c r="U195" s="34"/>
      <c r="V195" s="35">
        <f>SUM(Q195:U195)</f>
        <v>-101737.5</v>
      </c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</row>
    <row r="196" spans="1:80" x14ac:dyDescent="0.2">
      <c r="A196" s="24"/>
    </row>
    <row r="197" spans="1:80" ht="13.5" thickBot="1" x14ac:dyDescent="0.25">
      <c r="A197" s="15" t="s">
        <v>52</v>
      </c>
      <c r="B197" s="27">
        <f t="shared" ref="B197:M197" si="85">+B147+B181+B189+B195</f>
        <v>170256</v>
      </c>
      <c r="C197" s="27">
        <f t="shared" si="85"/>
        <v>97885.18</v>
      </c>
      <c r="D197" s="27">
        <f t="shared" si="85"/>
        <v>71846</v>
      </c>
      <c r="E197" s="27">
        <f t="shared" si="85"/>
        <v>7784.929999999993</v>
      </c>
      <c r="F197" s="27">
        <f t="shared" si="85"/>
        <v>-83288</v>
      </c>
      <c r="G197" s="27">
        <f t="shared" si="85"/>
        <v>-62.690476190480695</v>
      </c>
      <c r="H197" s="27">
        <f t="shared" si="85"/>
        <v>-85212.040476190479</v>
      </c>
      <c r="I197" s="27">
        <f t="shared" si="85"/>
        <v>-192556.39047619049</v>
      </c>
      <c r="J197" s="27">
        <f t="shared" si="85"/>
        <v>-30511.960476190474</v>
      </c>
      <c r="K197" s="27">
        <f t="shared" si="85"/>
        <v>-144119.53952380951</v>
      </c>
      <c r="L197" s="27">
        <f t="shared" si="85"/>
        <v>-17278.396666666667</v>
      </c>
      <c r="M197" s="27">
        <f t="shared" si="85"/>
        <v>-17279.396666666667</v>
      </c>
      <c r="N197" s="27"/>
      <c r="O197" s="27">
        <f>+O147+O181+O189+O195</f>
        <v>-222536.30476190479</v>
      </c>
      <c r="Q197" s="27">
        <f>SUM(B197:D197)</f>
        <v>339987.18</v>
      </c>
      <c r="R197" s="27">
        <f>SUM(E197:G197)</f>
        <v>-75565.76047619048</v>
      </c>
      <c r="S197" s="27">
        <f>SUM(H197:J197)</f>
        <v>-308280.39142857149</v>
      </c>
      <c r="T197" s="27">
        <f>SUM(K197:M197)</f>
        <v>-178677.33285714284</v>
      </c>
      <c r="V197" s="27">
        <f>SUM(Q197:U197)</f>
        <v>-222536.30476190482</v>
      </c>
    </row>
    <row r="198" spans="1:80" ht="13.5" thickTop="1" x14ac:dyDescent="0.2">
      <c r="A198" s="15"/>
    </row>
    <row r="199" spans="1:80" x14ac:dyDescent="0.2">
      <c r="A199" s="15" t="s">
        <v>53</v>
      </c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O199" s="23"/>
      <c r="Q199" s="23"/>
      <c r="R199" s="23"/>
      <c r="S199" s="23"/>
      <c r="T199" s="23"/>
      <c r="V199" s="23"/>
    </row>
    <row r="200" spans="1:80" x14ac:dyDescent="0.2">
      <c r="A200" s="18" t="s">
        <v>54</v>
      </c>
      <c r="B200" s="11">
        <f t="shared" ref="B200:M200" si="86">+B132-B47</f>
        <v>0</v>
      </c>
      <c r="C200" s="11">
        <f t="shared" si="86"/>
        <v>0</v>
      </c>
      <c r="D200" s="11">
        <f t="shared" si="86"/>
        <v>0</v>
      </c>
      <c r="E200" s="11">
        <f t="shared" si="86"/>
        <v>0</v>
      </c>
      <c r="F200" s="11">
        <f t="shared" si="86"/>
        <v>0</v>
      </c>
      <c r="G200" s="11">
        <f t="shared" si="86"/>
        <v>10626</v>
      </c>
      <c r="H200" s="11">
        <f t="shared" si="86"/>
        <v>10626</v>
      </c>
      <c r="I200" s="11">
        <f t="shared" si="86"/>
        <v>-61214</v>
      </c>
      <c r="J200" s="11">
        <f t="shared" si="86"/>
        <v>-51358.35</v>
      </c>
      <c r="K200" s="11">
        <f t="shared" si="86"/>
        <v>-10626</v>
      </c>
      <c r="L200" s="11">
        <f t="shared" si="86"/>
        <v>0</v>
      </c>
      <c r="M200" s="11">
        <f t="shared" si="86"/>
        <v>0</v>
      </c>
      <c r="O200" s="11">
        <f>SUM(B200:M200)</f>
        <v>-101946.35</v>
      </c>
      <c r="Q200" s="11">
        <f>SUM(B200:D200)</f>
        <v>0</v>
      </c>
      <c r="R200" s="11">
        <f>SUM(E200:G200)</f>
        <v>10626</v>
      </c>
      <c r="S200" s="11">
        <f>SUM(H200:J200)</f>
        <v>-101946.35</v>
      </c>
      <c r="T200" s="11">
        <f>SUM(K200:M200)</f>
        <v>-10626</v>
      </c>
      <c r="V200" s="11">
        <f>SUM(Q200:U200)</f>
        <v>-101946.35</v>
      </c>
    </row>
    <row r="201" spans="1:80" x14ac:dyDescent="0.2">
      <c r="A201" s="18" t="s">
        <v>55</v>
      </c>
      <c r="B201" s="11">
        <f t="shared" ref="B201:M201" si="87">+B133-B48</f>
        <v>0</v>
      </c>
      <c r="C201" s="11">
        <f t="shared" si="87"/>
        <v>0</v>
      </c>
      <c r="D201" s="11">
        <f t="shared" si="87"/>
        <v>0</v>
      </c>
      <c r="E201" s="11">
        <f t="shared" si="87"/>
        <v>0</v>
      </c>
      <c r="F201" s="11">
        <f t="shared" si="87"/>
        <v>0</v>
      </c>
      <c r="G201" s="11">
        <f t="shared" si="87"/>
        <v>13335</v>
      </c>
      <c r="H201" s="11">
        <f t="shared" si="87"/>
        <v>13335</v>
      </c>
      <c r="I201" s="11">
        <f t="shared" si="87"/>
        <v>-48617.55</v>
      </c>
      <c r="J201" s="11">
        <f t="shared" si="87"/>
        <v>-49847.45</v>
      </c>
      <c r="K201" s="11">
        <f t="shared" si="87"/>
        <v>-13335</v>
      </c>
      <c r="L201" s="11">
        <f t="shared" si="87"/>
        <v>0</v>
      </c>
      <c r="M201" s="11">
        <f t="shared" si="87"/>
        <v>0</v>
      </c>
      <c r="O201" s="11">
        <f>SUM(B201:M201)</f>
        <v>-85130</v>
      </c>
      <c r="Q201" s="11">
        <f>SUM(B201:D201)</f>
        <v>0</v>
      </c>
      <c r="R201" s="11">
        <f>SUM(E201:G201)</f>
        <v>13335</v>
      </c>
      <c r="S201" s="11">
        <f>SUM(H201:J201)</f>
        <v>-85130</v>
      </c>
      <c r="T201" s="11">
        <f>SUM(K201:M201)</f>
        <v>-13335</v>
      </c>
      <c r="V201" s="11">
        <f>SUM(Q201:U201)</f>
        <v>-85130</v>
      </c>
    </row>
    <row r="202" spans="1:80" x14ac:dyDescent="0.2">
      <c r="A202" s="21" t="s">
        <v>56</v>
      </c>
      <c r="B202" s="22">
        <f t="shared" ref="B202:M202" si="88">SUM(B200:B201)</f>
        <v>0</v>
      </c>
      <c r="C202" s="22">
        <f t="shared" si="88"/>
        <v>0</v>
      </c>
      <c r="D202" s="22">
        <f t="shared" si="88"/>
        <v>0</v>
      </c>
      <c r="E202" s="22">
        <f t="shared" si="88"/>
        <v>0</v>
      </c>
      <c r="F202" s="22">
        <f t="shared" si="88"/>
        <v>0</v>
      </c>
      <c r="G202" s="22">
        <f t="shared" si="88"/>
        <v>23961</v>
      </c>
      <c r="H202" s="22">
        <f t="shared" si="88"/>
        <v>23961</v>
      </c>
      <c r="I202" s="22">
        <f t="shared" si="88"/>
        <v>-109831.55</v>
      </c>
      <c r="J202" s="22">
        <f t="shared" si="88"/>
        <v>-101205.79999999999</v>
      </c>
      <c r="K202" s="22">
        <f t="shared" si="88"/>
        <v>-23961</v>
      </c>
      <c r="L202" s="22">
        <f t="shared" si="88"/>
        <v>0</v>
      </c>
      <c r="M202" s="22">
        <f t="shared" si="88"/>
        <v>0</v>
      </c>
      <c r="O202" s="22">
        <f>SUM(O200:O201)</f>
        <v>-187076.35</v>
      </c>
      <c r="Q202" s="22">
        <f>SUM(B202:D202)</f>
        <v>0</v>
      </c>
      <c r="R202" s="22">
        <f>SUM(E202:G202)</f>
        <v>23961</v>
      </c>
      <c r="S202" s="22">
        <f>SUM(H202:J202)</f>
        <v>-187076.34999999998</v>
      </c>
      <c r="T202" s="22">
        <f>SUM(K202:M202)</f>
        <v>-23961</v>
      </c>
      <c r="V202" s="22">
        <f>SUM(Q202:U202)</f>
        <v>-187076.34999999998</v>
      </c>
    </row>
    <row r="204" spans="1:80" ht="13.5" thickBot="1" x14ac:dyDescent="0.25">
      <c r="A204" s="15" t="s">
        <v>57</v>
      </c>
      <c r="B204" s="28">
        <f t="shared" ref="B204:M204" si="89">B197+B202</f>
        <v>170256</v>
      </c>
      <c r="C204" s="28">
        <f t="shared" si="89"/>
        <v>97885.18</v>
      </c>
      <c r="D204" s="28">
        <f t="shared" si="89"/>
        <v>71846</v>
      </c>
      <c r="E204" s="28">
        <f t="shared" si="89"/>
        <v>7784.929999999993</v>
      </c>
      <c r="F204" s="28">
        <f t="shared" si="89"/>
        <v>-83288</v>
      </c>
      <c r="G204" s="28">
        <f t="shared" si="89"/>
        <v>23898.309523809519</v>
      </c>
      <c r="H204" s="28">
        <f t="shared" si="89"/>
        <v>-61251.040476190479</v>
      </c>
      <c r="I204" s="28">
        <f t="shared" si="89"/>
        <v>-302387.94047619047</v>
      </c>
      <c r="J204" s="28">
        <f t="shared" si="89"/>
        <v>-131717.76047619045</v>
      </c>
      <c r="K204" s="28">
        <f t="shared" si="89"/>
        <v>-168080.53952380951</v>
      </c>
      <c r="L204" s="28">
        <f t="shared" si="89"/>
        <v>-17278.396666666667</v>
      </c>
      <c r="M204" s="28">
        <f t="shared" si="89"/>
        <v>-17279.396666666667</v>
      </c>
      <c r="N204" s="28"/>
      <c r="O204" s="28">
        <f>O197+O202</f>
        <v>-409612.65476190479</v>
      </c>
      <c r="Q204" s="28">
        <f>SUM(B204:D204)</f>
        <v>339987.18</v>
      </c>
      <c r="R204" s="28">
        <f>SUM(E204:G204)</f>
        <v>-51604.760476190488</v>
      </c>
      <c r="S204" s="28">
        <f>SUM(H204:J204)</f>
        <v>-495356.7414285714</v>
      </c>
      <c r="T204" s="28">
        <f>SUM(K204:M204)</f>
        <v>-202638.33285714284</v>
      </c>
      <c r="U204" s="28"/>
      <c r="V204" s="28">
        <f>SUM(Q204:U204)</f>
        <v>-409612.65476190473</v>
      </c>
    </row>
    <row r="205" spans="1:80" ht="13.5" thickTop="1" x14ac:dyDescent="0.2"/>
  </sheetData>
  <printOptions horizontalCentered="1"/>
  <pageMargins left="0.25" right="0.25" top="0.5" bottom="0.5" header="0.5" footer="0.5"/>
  <pageSetup scale="55" fitToHeight="0" orientation="landscape" r:id="rId1"/>
  <headerFooter alignWithMargins="0"/>
  <rowBreaks count="2" manualBreakCount="2">
    <brk id="69" max="16383" man="1"/>
    <brk id="13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8"/>
  <sheetViews>
    <sheetView tabSelected="1" zoomScale="7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8" sqref="C8"/>
    </sheetView>
  </sheetViews>
  <sheetFormatPr defaultColWidth="8.85546875" defaultRowHeight="12.75" x14ac:dyDescent="0.2"/>
  <cols>
    <col min="1" max="1" width="41.140625" customWidth="1"/>
    <col min="2" max="9" width="10.28515625" style="11" customWidth="1"/>
    <col min="10" max="10" width="11.42578125" style="11" customWidth="1"/>
    <col min="11" max="13" width="10.28515625" style="11" customWidth="1"/>
    <col min="14" max="14" width="0.85546875" style="11" customWidth="1"/>
    <col min="15" max="15" width="12" style="11" customWidth="1"/>
    <col min="16" max="16" width="2.140625" style="11" customWidth="1"/>
    <col min="17" max="17" width="11.28515625" style="11" customWidth="1"/>
    <col min="18" max="18" width="2.140625" style="11" customWidth="1"/>
    <col min="19" max="19" width="11.28515625" style="11" customWidth="1"/>
  </cols>
  <sheetData>
    <row r="1" spans="1:19" s="3" customFormat="1" ht="15.75" x14ac:dyDescent="0.25">
      <c r="A1" s="1" t="s">
        <v>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</row>
    <row r="2" spans="1:19" s="3" customFormat="1" ht="15.7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2"/>
      <c r="R2" s="2"/>
      <c r="S2" s="2"/>
    </row>
    <row r="3" spans="1:19" s="3" customFormat="1" ht="15.75" x14ac:dyDescent="0.25">
      <c r="A3" s="4" t="s">
        <v>67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"/>
      <c r="Q3" s="2"/>
      <c r="R3" s="2"/>
      <c r="S3" s="2"/>
    </row>
    <row r="4" spans="1:19" s="3" customFormat="1" ht="15.75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  <c r="Q4" s="2"/>
      <c r="R4" s="2"/>
      <c r="S4" s="2"/>
    </row>
    <row r="5" spans="1:19" s="3" customFormat="1" ht="15.75" x14ac:dyDescent="0.25">
      <c r="A5" s="6" t="str">
        <f ca="1">CELL("filename")</f>
        <v>C:\WINNT\Profiles\gservices\Desktop\[2001 Budget 2.xls]Gleason 2001 Budget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2"/>
      <c r="Q5" s="2"/>
      <c r="R5" s="2"/>
      <c r="S5" s="2"/>
    </row>
    <row r="6" spans="1:19" s="3" customFormat="1" ht="15.75" x14ac:dyDescent="0.25">
      <c r="A6" s="8">
        <f ca="1">NOW()</f>
        <v>36805.893913541666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2"/>
      <c r="Q6" s="2"/>
      <c r="R6" s="2"/>
      <c r="S6" s="2"/>
    </row>
    <row r="7" spans="1:19" s="12" customFormat="1" x14ac:dyDescent="0.2">
      <c r="B7" s="13">
        <v>36892</v>
      </c>
      <c r="C7" s="13">
        <v>36923</v>
      </c>
      <c r="D7" s="13">
        <v>36951</v>
      </c>
      <c r="E7" s="13">
        <v>36982</v>
      </c>
      <c r="F7" s="13">
        <v>37012</v>
      </c>
      <c r="G7" s="13">
        <v>37043</v>
      </c>
      <c r="H7" s="13">
        <v>37073</v>
      </c>
      <c r="I7" s="13">
        <v>37104</v>
      </c>
      <c r="J7" s="13">
        <v>37135</v>
      </c>
      <c r="K7" s="13">
        <v>37165</v>
      </c>
      <c r="L7" s="13">
        <v>37196</v>
      </c>
      <c r="M7" s="13">
        <v>37226</v>
      </c>
      <c r="N7" s="13"/>
      <c r="O7" s="14" t="s">
        <v>6</v>
      </c>
      <c r="P7" s="14"/>
      <c r="Q7" s="14" t="s">
        <v>68</v>
      </c>
      <c r="R7" s="14"/>
      <c r="S7" s="14" t="s">
        <v>61</v>
      </c>
    </row>
    <row r="9" spans="1:19" ht="13.5" thickBot="1" x14ac:dyDescent="0.25">
      <c r="A9" s="15" t="s">
        <v>11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O9" s="16">
        <f>SUM(B9:M9)</f>
        <v>0</v>
      </c>
      <c r="Q9" s="16">
        <v>1087110.79</v>
      </c>
      <c r="S9" s="16">
        <f>Q9-O9</f>
        <v>1087110.79</v>
      </c>
    </row>
    <row r="11" spans="1:19" x14ac:dyDescent="0.2">
      <c r="A11" s="15" t="s">
        <v>12</v>
      </c>
    </row>
    <row r="12" spans="1:19" x14ac:dyDescent="0.2">
      <c r="A12" s="17" t="s">
        <v>13</v>
      </c>
    </row>
    <row r="13" spans="1:19" x14ac:dyDescent="0.2">
      <c r="A13" s="18" t="s">
        <v>14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O13" s="11">
        <f t="shared" ref="O13:O41" si="0">SUM(B13:M13)</f>
        <v>0</v>
      </c>
      <c r="Q13" s="23">
        <v>0</v>
      </c>
      <c r="S13" s="23">
        <f t="shared" ref="S13:S41" si="1">Q13-O13</f>
        <v>0</v>
      </c>
    </row>
    <row r="14" spans="1:19" x14ac:dyDescent="0.2">
      <c r="A14" s="18" t="s">
        <v>69</v>
      </c>
      <c r="B14" s="11">
        <v>734</v>
      </c>
      <c r="C14" s="11">
        <v>734</v>
      </c>
      <c r="D14" s="11">
        <v>0</v>
      </c>
      <c r="E14" s="11">
        <v>0</v>
      </c>
      <c r="F14" s="11">
        <v>734</v>
      </c>
      <c r="G14" s="11">
        <v>734</v>
      </c>
      <c r="H14" s="11">
        <v>734</v>
      </c>
      <c r="I14" s="11">
        <v>734</v>
      </c>
      <c r="J14" s="11">
        <v>734</v>
      </c>
      <c r="K14" s="11">
        <v>0</v>
      </c>
      <c r="L14" s="11">
        <v>0</v>
      </c>
      <c r="M14" s="11">
        <v>734</v>
      </c>
      <c r="O14" s="11">
        <f t="shared" si="0"/>
        <v>5872</v>
      </c>
      <c r="Q14" s="23">
        <v>1285.8</v>
      </c>
      <c r="S14" s="23">
        <f t="shared" si="1"/>
        <v>-4586.2</v>
      </c>
    </row>
    <row r="15" spans="1:19" x14ac:dyDescent="0.2">
      <c r="A15" s="18" t="s">
        <v>16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O15" s="11">
        <f t="shared" si="0"/>
        <v>0</v>
      </c>
      <c r="Q15" s="23">
        <v>0</v>
      </c>
      <c r="S15" s="23">
        <f t="shared" si="1"/>
        <v>0</v>
      </c>
    </row>
    <row r="16" spans="1:19" x14ac:dyDescent="0.2">
      <c r="A16" s="18" t="s">
        <v>17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O16" s="11">
        <f t="shared" si="0"/>
        <v>0</v>
      </c>
      <c r="Q16" s="23">
        <v>0</v>
      </c>
      <c r="S16" s="23">
        <f t="shared" si="1"/>
        <v>0</v>
      </c>
    </row>
    <row r="17" spans="1:19" x14ac:dyDescent="0.2">
      <c r="A17" s="18" t="s">
        <v>18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O17" s="11">
        <f t="shared" si="0"/>
        <v>0</v>
      </c>
      <c r="Q17" s="23">
        <v>0</v>
      </c>
      <c r="S17" s="23">
        <f t="shared" si="1"/>
        <v>0</v>
      </c>
    </row>
    <row r="18" spans="1:19" x14ac:dyDescent="0.2">
      <c r="A18" s="18" t="s">
        <v>19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O18" s="11">
        <f t="shared" si="0"/>
        <v>0</v>
      </c>
      <c r="Q18" s="23">
        <v>0</v>
      </c>
      <c r="S18" s="23">
        <f t="shared" si="1"/>
        <v>0</v>
      </c>
    </row>
    <row r="19" spans="1:19" x14ac:dyDescent="0.2">
      <c r="A19" s="18" t="s">
        <v>20</v>
      </c>
      <c r="B19" s="11">
        <v>4628</v>
      </c>
      <c r="C19" s="11">
        <v>4628</v>
      </c>
      <c r="D19" s="11">
        <v>4628</v>
      </c>
      <c r="E19" s="11">
        <v>4628</v>
      </c>
      <c r="F19" s="11">
        <v>4628</v>
      </c>
      <c r="G19" s="11">
        <v>4628</v>
      </c>
      <c r="H19" s="11">
        <v>4628</v>
      </c>
      <c r="I19" s="11">
        <v>4628</v>
      </c>
      <c r="J19" s="11">
        <v>4629</v>
      </c>
      <c r="K19" s="11">
        <v>4629</v>
      </c>
      <c r="L19" s="11">
        <v>4629</v>
      </c>
      <c r="M19" s="11">
        <v>4629</v>
      </c>
      <c r="O19" s="11">
        <f t="shared" si="0"/>
        <v>55540</v>
      </c>
      <c r="Q19" s="23">
        <v>27644</v>
      </c>
      <c r="S19" s="23">
        <f t="shared" si="1"/>
        <v>-27896</v>
      </c>
    </row>
    <row r="20" spans="1:19" x14ac:dyDescent="0.2">
      <c r="A20" s="18" t="s">
        <v>21</v>
      </c>
      <c r="B20" s="11">
        <v>0</v>
      </c>
      <c r="O20" s="11">
        <f t="shared" si="0"/>
        <v>0</v>
      </c>
      <c r="Q20" s="23">
        <v>0</v>
      </c>
      <c r="S20" s="23">
        <f t="shared" si="1"/>
        <v>0</v>
      </c>
    </row>
    <row r="21" spans="1:19" x14ac:dyDescent="0.2">
      <c r="A21" s="18" t="s">
        <v>22</v>
      </c>
      <c r="B21" s="11">
        <v>317</v>
      </c>
      <c r="C21" s="11">
        <v>267</v>
      </c>
      <c r="D21" s="11">
        <v>717</v>
      </c>
      <c r="E21" s="11">
        <v>267</v>
      </c>
      <c r="F21" s="11">
        <v>317</v>
      </c>
      <c r="G21" s="11">
        <v>267</v>
      </c>
      <c r="H21" s="11">
        <v>317</v>
      </c>
      <c r="I21" s="11">
        <v>267</v>
      </c>
      <c r="J21" s="11">
        <v>317</v>
      </c>
      <c r="K21" s="11">
        <v>1467</v>
      </c>
      <c r="L21" s="11">
        <v>317</v>
      </c>
      <c r="M21" s="11">
        <v>267</v>
      </c>
      <c r="O21" s="11">
        <f t="shared" si="0"/>
        <v>5104</v>
      </c>
      <c r="Q21" s="23">
        <v>41328</v>
      </c>
      <c r="S21" s="23">
        <f t="shared" si="1"/>
        <v>36224</v>
      </c>
    </row>
    <row r="22" spans="1:19" x14ac:dyDescent="0.2">
      <c r="A22" s="18" t="s">
        <v>23</v>
      </c>
      <c r="B22" s="11">
        <v>7200</v>
      </c>
      <c r="C22" s="11">
        <v>7200</v>
      </c>
      <c r="D22" s="11">
        <v>3600</v>
      </c>
      <c r="E22" s="11">
        <v>3200</v>
      </c>
      <c r="F22" s="11">
        <v>7200</v>
      </c>
      <c r="G22" s="11">
        <v>13200</v>
      </c>
      <c r="H22" s="11">
        <v>13200</v>
      </c>
      <c r="I22" s="11">
        <v>13200</v>
      </c>
      <c r="J22" s="11">
        <v>7200</v>
      </c>
      <c r="K22" s="11">
        <v>3600</v>
      </c>
      <c r="L22" s="11">
        <v>3200</v>
      </c>
      <c r="M22" s="11">
        <v>7200</v>
      </c>
      <c r="O22" s="11">
        <f t="shared" si="0"/>
        <v>89200</v>
      </c>
      <c r="Q22" s="23">
        <v>0</v>
      </c>
      <c r="S22" s="23">
        <f t="shared" si="1"/>
        <v>-89200</v>
      </c>
    </row>
    <row r="23" spans="1:19" x14ac:dyDescent="0.2">
      <c r="A23" s="18" t="s">
        <v>24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O23" s="11">
        <f t="shared" si="0"/>
        <v>0</v>
      </c>
      <c r="Q23" s="23">
        <v>0</v>
      </c>
      <c r="S23" s="23">
        <f t="shared" si="1"/>
        <v>0</v>
      </c>
    </row>
    <row r="24" spans="1:19" x14ac:dyDescent="0.2">
      <c r="A24" s="18" t="s">
        <v>25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O24" s="11">
        <f t="shared" si="0"/>
        <v>0</v>
      </c>
      <c r="Q24" s="23">
        <v>0</v>
      </c>
      <c r="S24" s="23">
        <f t="shared" si="1"/>
        <v>0</v>
      </c>
    </row>
    <row r="25" spans="1:19" x14ac:dyDescent="0.2">
      <c r="A25" s="18" t="s">
        <v>70</v>
      </c>
      <c r="B25" s="11">
        <v>500</v>
      </c>
      <c r="C25" s="11">
        <v>500</v>
      </c>
      <c r="D25" s="11">
        <v>500</v>
      </c>
      <c r="E25" s="11">
        <v>500</v>
      </c>
      <c r="F25" s="11">
        <v>500</v>
      </c>
      <c r="G25" s="11">
        <v>500</v>
      </c>
      <c r="H25" s="11">
        <v>500</v>
      </c>
      <c r="I25" s="11">
        <v>500</v>
      </c>
      <c r="J25" s="11">
        <v>500</v>
      </c>
      <c r="K25" s="11">
        <v>500</v>
      </c>
      <c r="L25" s="11">
        <v>500</v>
      </c>
      <c r="M25" s="11">
        <v>500</v>
      </c>
      <c r="O25" s="11">
        <f t="shared" si="0"/>
        <v>6000</v>
      </c>
      <c r="Q25" s="23">
        <v>3144</v>
      </c>
      <c r="S25" s="23">
        <f t="shared" si="1"/>
        <v>-2856</v>
      </c>
    </row>
    <row r="26" spans="1:19" x14ac:dyDescent="0.2">
      <c r="A26" s="18" t="s">
        <v>71</v>
      </c>
      <c r="B26" s="11">
        <v>5542</v>
      </c>
      <c r="C26" s="11">
        <v>5542</v>
      </c>
      <c r="D26" s="11">
        <v>5542</v>
      </c>
      <c r="E26" s="11">
        <v>5542</v>
      </c>
      <c r="F26" s="11">
        <v>5542</v>
      </c>
      <c r="G26" s="11">
        <v>5542</v>
      </c>
      <c r="H26" s="11">
        <v>5542</v>
      </c>
      <c r="I26" s="11">
        <v>5542</v>
      </c>
      <c r="J26" s="11">
        <v>5541</v>
      </c>
      <c r="K26" s="11">
        <v>5541</v>
      </c>
      <c r="L26" s="11">
        <v>5541</v>
      </c>
      <c r="M26" s="11">
        <v>5541</v>
      </c>
      <c r="O26" s="11">
        <f t="shared" si="0"/>
        <v>66500</v>
      </c>
      <c r="Q26" s="23">
        <v>16702</v>
      </c>
      <c r="S26" s="23">
        <f t="shared" si="1"/>
        <v>-49798</v>
      </c>
    </row>
    <row r="27" spans="1:19" x14ac:dyDescent="0.2">
      <c r="A27" s="18" t="s">
        <v>28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O27" s="11">
        <f t="shared" si="0"/>
        <v>0</v>
      </c>
      <c r="Q27" s="23">
        <v>0</v>
      </c>
      <c r="S27" s="23">
        <f t="shared" si="1"/>
        <v>0</v>
      </c>
    </row>
    <row r="28" spans="1:19" x14ac:dyDescent="0.2">
      <c r="A28" s="18" t="s">
        <v>29</v>
      </c>
      <c r="B28" s="11">
        <v>943</v>
      </c>
      <c r="C28" s="11">
        <v>943</v>
      </c>
      <c r="D28" s="11">
        <v>943</v>
      </c>
      <c r="E28" s="11">
        <v>943</v>
      </c>
      <c r="F28" s="11">
        <v>943</v>
      </c>
      <c r="G28" s="11">
        <v>943</v>
      </c>
      <c r="H28" s="11">
        <v>943</v>
      </c>
      <c r="I28" s="11">
        <v>943</v>
      </c>
      <c r="J28" s="11">
        <v>943</v>
      </c>
      <c r="K28" s="11">
        <v>943</v>
      </c>
      <c r="L28" s="11">
        <v>943</v>
      </c>
      <c r="M28" s="11">
        <v>943</v>
      </c>
      <c r="O28" s="11">
        <f t="shared" si="0"/>
        <v>11316</v>
      </c>
      <c r="Q28" s="23">
        <v>6532</v>
      </c>
      <c r="S28" s="23">
        <f t="shared" si="1"/>
        <v>-4784</v>
      </c>
    </row>
    <row r="29" spans="1:19" x14ac:dyDescent="0.2">
      <c r="A29" s="18" t="s">
        <v>72</v>
      </c>
      <c r="B29" s="11">
        <v>1520</v>
      </c>
      <c r="C29" s="11">
        <v>1520</v>
      </c>
      <c r="D29" s="11">
        <v>1520</v>
      </c>
      <c r="E29" s="36">
        <v>1520</v>
      </c>
      <c r="F29" s="25">
        <v>2200</v>
      </c>
      <c r="G29" s="19">
        <v>2200</v>
      </c>
      <c r="H29" s="11">
        <v>2200</v>
      </c>
      <c r="I29" s="11">
        <v>2200</v>
      </c>
      <c r="J29" s="11">
        <v>2200</v>
      </c>
      <c r="K29" s="11">
        <v>1520</v>
      </c>
      <c r="L29" s="11">
        <v>1520</v>
      </c>
      <c r="M29" s="11">
        <v>1520</v>
      </c>
      <c r="O29" s="11">
        <f t="shared" si="0"/>
        <v>21640</v>
      </c>
      <c r="Q29" s="23">
        <v>12127.18</v>
      </c>
      <c r="S29" s="23">
        <f t="shared" si="1"/>
        <v>-9512.82</v>
      </c>
    </row>
    <row r="30" spans="1:19" x14ac:dyDescent="0.2">
      <c r="A30" s="18" t="s">
        <v>73</v>
      </c>
      <c r="B30" s="11">
        <v>8930</v>
      </c>
      <c r="C30" s="11">
        <v>9080</v>
      </c>
      <c r="D30" s="11">
        <v>15780</v>
      </c>
      <c r="E30" s="11">
        <v>9180</v>
      </c>
      <c r="F30" s="11">
        <v>8780</v>
      </c>
      <c r="G30" s="11">
        <v>8580</v>
      </c>
      <c r="H30" s="11">
        <v>8930</v>
      </c>
      <c r="I30" s="11">
        <v>8580</v>
      </c>
      <c r="J30" s="11">
        <v>9280</v>
      </c>
      <c r="K30" s="11">
        <v>9180</v>
      </c>
      <c r="L30" s="11">
        <v>15930</v>
      </c>
      <c r="M30" s="11">
        <v>8580</v>
      </c>
      <c r="O30" s="11">
        <f t="shared" si="0"/>
        <v>120810</v>
      </c>
      <c r="Q30" s="23">
        <v>192610.82285714286</v>
      </c>
      <c r="S30" s="23">
        <f t="shared" si="1"/>
        <v>71800.822857142863</v>
      </c>
    </row>
    <row r="31" spans="1:19" x14ac:dyDescent="0.2">
      <c r="A31" s="18" t="s">
        <v>32</v>
      </c>
      <c r="B31" s="11">
        <v>93663</v>
      </c>
      <c r="C31" s="11">
        <v>93673</v>
      </c>
      <c r="D31" s="11">
        <v>93674</v>
      </c>
      <c r="E31" s="11">
        <v>93673</v>
      </c>
      <c r="F31" s="11">
        <v>125847</v>
      </c>
      <c r="G31" s="11">
        <v>93673</v>
      </c>
      <c r="H31" s="11">
        <v>93673</v>
      </c>
      <c r="I31" s="11">
        <v>93673</v>
      </c>
      <c r="J31" s="11">
        <v>93672</v>
      </c>
      <c r="K31" s="11">
        <v>93668</v>
      </c>
      <c r="L31" s="11">
        <v>125836</v>
      </c>
      <c r="M31" s="11">
        <v>93674</v>
      </c>
      <c r="O31" s="11">
        <f t="shared" si="0"/>
        <v>1188399</v>
      </c>
      <c r="Q31" s="23">
        <v>1150404.02</v>
      </c>
      <c r="S31" s="23">
        <f t="shared" si="1"/>
        <v>-37994.979999999981</v>
      </c>
    </row>
    <row r="32" spans="1:19" x14ac:dyDescent="0.2">
      <c r="A32" s="18" t="s">
        <v>33</v>
      </c>
      <c r="B32" s="11">
        <v>3450</v>
      </c>
      <c r="C32" s="11">
        <v>3450</v>
      </c>
      <c r="D32" s="11">
        <v>5650</v>
      </c>
      <c r="E32" s="11">
        <v>3450</v>
      </c>
      <c r="F32" s="11">
        <v>3650</v>
      </c>
      <c r="G32" s="11">
        <v>3650</v>
      </c>
      <c r="H32" s="11">
        <v>3650</v>
      </c>
      <c r="I32" s="11">
        <v>3650</v>
      </c>
      <c r="J32" s="11">
        <v>3650</v>
      </c>
      <c r="K32" s="11">
        <v>5650</v>
      </c>
      <c r="L32" s="11">
        <v>3450</v>
      </c>
      <c r="M32" s="11">
        <v>3450</v>
      </c>
      <c r="O32" s="11">
        <f t="shared" si="0"/>
        <v>46800</v>
      </c>
      <c r="Q32" s="23">
        <v>31217.360000000001</v>
      </c>
      <c r="S32" s="23">
        <f t="shared" si="1"/>
        <v>-15582.64</v>
      </c>
    </row>
    <row r="33" spans="1:19" x14ac:dyDescent="0.2">
      <c r="A33" s="18" t="s">
        <v>34</v>
      </c>
      <c r="B33" s="11">
        <v>150</v>
      </c>
      <c r="C33" s="11">
        <v>150</v>
      </c>
      <c r="D33" s="11">
        <v>150</v>
      </c>
      <c r="E33" s="11">
        <v>150</v>
      </c>
      <c r="F33" s="11">
        <v>150</v>
      </c>
      <c r="G33" s="11">
        <v>150</v>
      </c>
      <c r="H33" s="11">
        <v>150</v>
      </c>
      <c r="I33" s="11">
        <v>150</v>
      </c>
      <c r="J33" s="11">
        <v>150</v>
      </c>
      <c r="K33" s="11">
        <v>150</v>
      </c>
      <c r="L33" s="11">
        <v>150</v>
      </c>
      <c r="M33" s="11">
        <v>150</v>
      </c>
      <c r="O33" s="11">
        <f t="shared" si="0"/>
        <v>1800</v>
      </c>
      <c r="Q33" s="23">
        <v>531.78</v>
      </c>
      <c r="S33" s="23">
        <f t="shared" si="1"/>
        <v>-1268.22</v>
      </c>
    </row>
    <row r="34" spans="1:19" x14ac:dyDescent="0.2">
      <c r="A34" s="18" t="s">
        <v>38</v>
      </c>
      <c r="B34" s="11">
        <v>2250</v>
      </c>
      <c r="C34" s="11">
        <v>2250</v>
      </c>
      <c r="D34" s="11">
        <v>2250</v>
      </c>
      <c r="E34" s="11">
        <v>2250</v>
      </c>
      <c r="F34" s="11">
        <v>2250</v>
      </c>
      <c r="G34" s="11">
        <v>2250</v>
      </c>
      <c r="H34" s="11">
        <v>2250</v>
      </c>
      <c r="I34" s="11">
        <v>2250</v>
      </c>
      <c r="J34" s="11">
        <v>2250</v>
      </c>
      <c r="K34" s="11">
        <v>2250</v>
      </c>
      <c r="L34" s="11">
        <v>2250</v>
      </c>
      <c r="M34" s="11">
        <v>2250</v>
      </c>
      <c r="O34" s="11">
        <f t="shared" si="0"/>
        <v>27000</v>
      </c>
      <c r="Q34" s="23">
        <v>0</v>
      </c>
      <c r="S34" s="23">
        <f t="shared" si="1"/>
        <v>-27000</v>
      </c>
    </row>
    <row r="35" spans="1:19" x14ac:dyDescent="0.2">
      <c r="A35" s="18" t="s">
        <v>36</v>
      </c>
      <c r="B35" s="11">
        <v>210</v>
      </c>
      <c r="C35" s="11">
        <v>210</v>
      </c>
      <c r="D35" s="11">
        <v>210</v>
      </c>
      <c r="E35" s="11">
        <v>210</v>
      </c>
      <c r="F35" s="11">
        <v>210</v>
      </c>
      <c r="G35" s="11">
        <v>210</v>
      </c>
      <c r="H35" s="11">
        <v>210</v>
      </c>
      <c r="I35" s="11">
        <v>210</v>
      </c>
      <c r="J35" s="11">
        <v>210</v>
      </c>
      <c r="K35" s="11">
        <v>210</v>
      </c>
      <c r="L35" s="11">
        <v>210</v>
      </c>
      <c r="M35" s="11">
        <v>210</v>
      </c>
      <c r="O35" s="11">
        <f t="shared" si="0"/>
        <v>2520</v>
      </c>
      <c r="Q35" s="23">
        <v>602.16</v>
      </c>
      <c r="S35" s="23">
        <f t="shared" si="1"/>
        <v>-1917.8400000000001</v>
      </c>
    </row>
    <row r="36" spans="1:19" x14ac:dyDescent="0.2">
      <c r="A36" s="18" t="s">
        <v>74</v>
      </c>
      <c r="B36" s="11">
        <v>100</v>
      </c>
      <c r="C36" s="11">
        <v>100</v>
      </c>
      <c r="D36" s="11">
        <v>100</v>
      </c>
      <c r="E36" s="11">
        <v>100</v>
      </c>
      <c r="F36" s="11">
        <v>100</v>
      </c>
      <c r="G36" s="11">
        <v>100</v>
      </c>
      <c r="H36" s="11">
        <v>100</v>
      </c>
      <c r="I36" s="11">
        <v>100</v>
      </c>
      <c r="J36" s="11">
        <v>100</v>
      </c>
      <c r="K36" s="11">
        <v>100</v>
      </c>
      <c r="L36" s="11">
        <v>100</v>
      </c>
      <c r="M36" s="11">
        <v>100</v>
      </c>
      <c r="O36" s="11">
        <f t="shared" si="0"/>
        <v>1200</v>
      </c>
      <c r="Q36" s="23">
        <v>690.38</v>
      </c>
      <c r="S36" s="23">
        <f t="shared" si="1"/>
        <v>-509.62</v>
      </c>
    </row>
    <row r="37" spans="1:19" x14ac:dyDescent="0.2">
      <c r="A37" s="18" t="s">
        <v>75</v>
      </c>
      <c r="B37" s="11">
        <v>290</v>
      </c>
      <c r="C37" s="11">
        <v>290</v>
      </c>
      <c r="D37" s="11">
        <v>440</v>
      </c>
      <c r="E37" s="11">
        <v>290</v>
      </c>
      <c r="F37" s="11">
        <v>440</v>
      </c>
      <c r="G37" s="11">
        <v>440</v>
      </c>
      <c r="H37" s="11">
        <v>440</v>
      </c>
      <c r="I37" s="11">
        <v>440</v>
      </c>
      <c r="J37" s="11">
        <v>440</v>
      </c>
      <c r="K37" s="11">
        <v>440</v>
      </c>
      <c r="L37" s="11">
        <v>290</v>
      </c>
      <c r="M37" s="11">
        <v>290</v>
      </c>
      <c r="O37" s="11">
        <f t="shared" si="0"/>
        <v>4530</v>
      </c>
      <c r="Q37" s="23">
        <v>22595.24</v>
      </c>
      <c r="S37" s="23">
        <f t="shared" si="1"/>
        <v>18065.240000000002</v>
      </c>
    </row>
    <row r="38" spans="1:19" x14ac:dyDescent="0.2">
      <c r="A38" s="18" t="s">
        <v>76</v>
      </c>
      <c r="B38" s="11">
        <v>235</v>
      </c>
      <c r="C38" s="11">
        <v>235</v>
      </c>
      <c r="D38" s="11">
        <v>235</v>
      </c>
      <c r="E38" s="11">
        <v>235</v>
      </c>
      <c r="F38" s="11">
        <v>235</v>
      </c>
      <c r="G38" s="11">
        <v>235</v>
      </c>
      <c r="H38" s="11">
        <v>235</v>
      </c>
      <c r="I38" s="11">
        <v>235</v>
      </c>
      <c r="J38" s="11">
        <v>235</v>
      </c>
      <c r="K38" s="11">
        <v>235</v>
      </c>
      <c r="L38" s="11">
        <v>235</v>
      </c>
      <c r="M38" s="11">
        <v>235</v>
      </c>
      <c r="O38" s="11">
        <f t="shared" si="0"/>
        <v>2820</v>
      </c>
      <c r="Q38" s="23">
        <v>876</v>
      </c>
      <c r="S38" s="23">
        <f t="shared" si="1"/>
        <v>-1944</v>
      </c>
    </row>
    <row r="39" spans="1:19" x14ac:dyDescent="0.2">
      <c r="A39" s="18" t="s">
        <v>40</v>
      </c>
      <c r="B39" s="11">
        <v>3113</v>
      </c>
      <c r="C39" s="11">
        <v>3113</v>
      </c>
      <c r="D39" s="11">
        <v>82000</v>
      </c>
      <c r="E39" s="11">
        <v>3113</v>
      </c>
      <c r="F39" s="11">
        <v>9113</v>
      </c>
      <c r="G39" s="11">
        <v>3113</v>
      </c>
      <c r="H39" s="11">
        <v>3113</v>
      </c>
      <c r="I39" s="11">
        <v>3113</v>
      </c>
      <c r="J39" s="11">
        <v>3113</v>
      </c>
      <c r="K39" s="11">
        <v>82000</v>
      </c>
      <c r="L39" s="11">
        <v>3113</v>
      </c>
      <c r="M39" s="11">
        <v>3113</v>
      </c>
      <c r="O39" s="11">
        <f t="shared" si="0"/>
        <v>201130</v>
      </c>
      <c r="Q39" s="23">
        <v>218436.98</v>
      </c>
      <c r="S39" s="23">
        <f t="shared" si="1"/>
        <v>17306.98000000001</v>
      </c>
    </row>
    <row r="40" spans="1:19" x14ac:dyDescent="0.2">
      <c r="A40" s="18" t="s">
        <v>41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O40" s="11">
        <f t="shared" si="0"/>
        <v>0</v>
      </c>
      <c r="Q40" s="23">
        <v>0</v>
      </c>
      <c r="S40" s="23">
        <f t="shared" si="1"/>
        <v>0</v>
      </c>
    </row>
    <row r="41" spans="1:19" x14ac:dyDescent="0.2">
      <c r="A41" s="18" t="s">
        <v>77</v>
      </c>
      <c r="B41" s="11">
        <v>8333</v>
      </c>
      <c r="C41" s="11">
        <v>8333</v>
      </c>
      <c r="D41" s="11">
        <v>8333</v>
      </c>
      <c r="E41" s="11">
        <v>8333</v>
      </c>
      <c r="F41" s="11">
        <v>8333</v>
      </c>
      <c r="G41" s="11">
        <v>8333</v>
      </c>
      <c r="H41" s="11">
        <v>8333</v>
      </c>
      <c r="I41" s="11">
        <v>8333</v>
      </c>
      <c r="J41" s="11">
        <v>8334</v>
      </c>
      <c r="K41" s="11">
        <v>8334</v>
      </c>
      <c r="L41" s="11">
        <v>8334</v>
      </c>
      <c r="M41" s="11">
        <v>8334</v>
      </c>
      <c r="O41" s="11">
        <f t="shared" si="0"/>
        <v>100000</v>
      </c>
      <c r="Q41" s="23">
        <v>12616</v>
      </c>
      <c r="S41" s="23">
        <f t="shared" si="1"/>
        <v>-87384</v>
      </c>
    </row>
    <row r="42" spans="1:19" x14ac:dyDescent="0.2">
      <c r="A42" s="18"/>
      <c r="C42" s="20"/>
    </row>
    <row r="43" spans="1:19" x14ac:dyDescent="0.2">
      <c r="A43" s="21" t="s">
        <v>65</v>
      </c>
      <c r="B43" s="22">
        <f t="shared" ref="B43:M43" si="2">SUM(B12:B41)</f>
        <v>142108</v>
      </c>
      <c r="C43" s="22">
        <f t="shared" si="2"/>
        <v>142218</v>
      </c>
      <c r="D43" s="22">
        <f t="shared" si="2"/>
        <v>226272</v>
      </c>
      <c r="E43" s="22">
        <f t="shared" si="2"/>
        <v>137584</v>
      </c>
      <c r="F43" s="22">
        <f t="shared" si="2"/>
        <v>181172</v>
      </c>
      <c r="G43" s="22">
        <f t="shared" si="2"/>
        <v>148748</v>
      </c>
      <c r="H43" s="22">
        <f t="shared" si="2"/>
        <v>149148</v>
      </c>
      <c r="I43" s="22">
        <f t="shared" si="2"/>
        <v>148748</v>
      </c>
      <c r="J43" s="22">
        <f t="shared" si="2"/>
        <v>143498</v>
      </c>
      <c r="K43" s="22">
        <f t="shared" si="2"/>
        <v>220417</v>
      </c>
      <c r="L43" s="22">
        <f t="shared" si="2"/>
        <v>176548</v>
      </c>
      <c r="M43" s="22">
        <f t="shared" si="2"/>
        <v>141720</v>
      </c>
      <c r="O43" s="22">
        <f>SUM(O12:O41)</f>
        <v>1958181</v>
      </c>
      <c r="Q43" s="22">
        <f>SUM(Q12:Q41)</f>
        <v>1739343.7228571428</v>
      </c>
      <c r="S43" s="22">
        <f>Q43-O43</f>
        <v>-218837.2771428572</v>
      </c>
    </row>
    <row r="44" spans="1:19" x14ac:dyDescent="0.2">
      <c r="A44" s="21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O44" s="23"/>
      <c r="Q44" s="23"/>
      <c r="S44" s="23"/>
    </row>
    <row r="45" spans="1:19" x14ac:dyDescent="0.2">
      <c r="A45" s="15" t="s">
        <v>53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O45" s="23"/>
      <c r="Q45" s="23"/>
      <c r="S45" s="23"/>
    </row>
    <row r="46" spans="1:19" x14ac:dyDescent="0.2">
      <c r="A46" s="18" t="s">
        <v>54</v>
      </c>
      <c r="B46" s="11">
        <v>100050</v>
      </c>
      <c r="C46" s="11">
        <v>100050</v>
      </c>
      <c r="D46" s="11">
        <v>50</v>
      </c>
      <c r="E46" s="11">
        <v>50</v>
      </c>
      <c r="F46" s="25">
        <v>100050</v>
      </c>
      <c r="G46" s="19">
        <v>300050</v>
      </c>
      <c r="H46" s="11">
        <v>300050</v>
      </c>
      <c r="I46" s="11">
        <v>300050</v>
      </c>
      <c r="J46" s="11">
        <v>100050</v>
      </c>
      <c r="K46" s="11">
        <v>50</v>
      </c>
      <c r="L46" s="11">
        <v>50</v>
      </c>
      <c r="M46" s="11">
        <v>100050</v>
      </c>
      <c r="O46" s="11">
        <f>SUM(B46:M46)</f>
        <v>1400600</v>
      </c>
      <c r="Q46" s="23">
        <v>416412.7</v>
      </c>
      <c r="S46" s="23">
        <f>Q46-O46</f>
        <v>-984187.3</v>
      </c>
    </row>
    <row r="47" spans="1:19" x14ac:dyDescent="0.2">
      <c r="A47" s="18" t="s">
        <v>55</v>
      </c>
      <c r="B47" s="11">
        <v>66674</v>
      </c>
      <c r="C47" s="11">
        <v>66674</v>
      </c>
      <c r="D47" s="11">
        <v>66674</v>
      </c>
      <c r="E47" s="11">
        <v>66674</v>
      </c>
      <c r="F47" s="11">
        <v>66674</v>
      </c>
      <c r="G47" s="11">
        <v>66674</v>
      </c>
      <c r="H47" s="11">
        <v>66674</v>
      </c>
      <c r="I47" s="11">
        <v>66674</v>
      </c>
      <c r="J47" s="11">
        <v>66674</v>
      </c>
      <c r="K47" s="11">
        <v>66674</v>
      </c>
      <c r="L47" s="11">
        <v>66674</v>
      </c>
      <c r="M47" s="11">
        <v>66674</v>
      </c>
      <c r="O47" s="11">
        <f>SUM(B47:M47)</f>
        <v>800088</v>
      </c>
      <c r="Q47" s="23">
        <v>356950</v>
      </c>
      <c r="S47" s="23">
        <f>Q47-O47</f>
        <v>-443138</v>
      </c>
    </row>
    <row r="48" spans="1:19" x14ac:dyDescent="0.2">
      <c r="A48" s="21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O48" s="23"/>
      <c r="Q48" s="23"/>
      <c r="S48" s="23"/>
    </row>
    <row r="49" spans="1:19" ht="13.5" thickBot="1" x14ac:dyDescent="0.25">
      <c r="A49" s="21" t="s">
        <v>56</v>
      </c>
      <c r="B49" s="37">
        <f t="shared" ref="B49:M49" si="3">SUM(B46:B47)</f>
        <v>166724</v>
      </c>
      <c r="C49" s="37">
        <f t="shared" si="3"/>
        <v>166724</v>
      </c>
      <c r="D49" s="37">
        <f t="shared" si="3"/>
        <v>66724</v>
      </c>
      <c r="E49" s="37">
        <f t="shared" si="3"/>
        <v>66724</v>
      </c>
      <c r="F49" s="37">
        <f t="shared" si="3"/>
        <v>166724</v>
      </c>
      <c r="G49" s="37">
        <f t="shared" si="3"/>
        <v>366724</v>
      </c>
      <c r="H49" s="37">
        <f t="shared" si="3"/>
        <v>366724</v>
      </c>
      <c r="I49" s="37">
        <f t="shared" si="3"/>
        <v>366724</v>
      </c>
      <c r="J49" s="37">
        <f t="shared" si="3"/>
        <v>166724</v>
      </c>
      <c r="K49" s="37">
        <f t="shared" si="3"/>
        <v>66724</v>
      </c>
      <c r="L49" s="37">
        <f t="shared" si="3"/>
        <v>66724</v>
      </c>
      <c r="M49" s="37">
        <f t="shared" si="3"/>
        <v>166724</v>
      </c>
      <c r="O49" s="37">
        <f>SUM(O46:O47)</f>
        <v>2200688</v>
      </c>
      <c r="Q49" s="37">
        <f>SUM(Q46:Q47)</f>
        <v>773362.7</v>
      </c>
      <c r="S49" s="37">
        <f>Q49-O49</f>
        <v>-1427325.3</v>
      </c>
    </row>
    <row r="50" spans="1:19" x14ac:dyDescent="0.2">
      <c r="A50" s="21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O50" s="23"/>
      <c r="Q50" s="23"/>
      <c r="S50" s="23"/>
    </row>
    <row r="51" spans="1:19" ht="13.5" thickBot="1" x14ac:dyDescent="0.25">
      <c r="A51" s="15" t="s">
        <v>57</v>
      </c>
      <c r="B51" s="27">
        <f t="shared" ref="B51:M51" si="4">B43+B49</f>
        <v>308832</v>
      </c>
      <c r="C51" s="27">
        <f t="shared" si="4"/>
        <v>308942</v>
      </c>
      <c r="D51" s="27">
        <f t="shared" si="4"/>
        <v>292996</v>
      </c>
      <c r="E51" s="27">
        <f t="shared" si="4"/>
        <v>204308</v>
      </c>
      <c r="F51" s="27">
        <f t="shared" si="4"/>
        <v>347896</v>
      </c>
      <c r="G51" s="27">
        <f t="shared" si="4"/>
        <v>515472</v>
      </c>
      <c r="H51" s="27">
        <f t="shared" si="4"/>
        <v>515872</v>
      </c>
      <c r="I51" s="27">
        <f t="shared" si="4"/>
        <v>515472</v>
      </c>
      <c r="J51" s="27">
        <f t="shared" si="4"/>
        <v>310222</v>
      </c>
      <c r="K51" s="27">
        <f t="shared" si="4"/>
        <v>287141</v>
      </c>
      <c r="L51" s="27">
        <f t="shared" si="4"/>
        <v>243272</v>
      </c>
      <c r="M51" s="27">
        <f t="shared" si="4"/>
        <v>308444</v>
      </c>
      <c r="O51" s="27">
        <f>O43+O49</f>
        <v>4158869</v>
      </c>
      <c r="Q51" s="27">
        <f>Q43+Q49</f>
        <v>2512706.422857143</v>
      </c>
      <c r="S51" s="27">
        <f>Q51-O51</f>
        <v>-1646162.577142857</v>
      </c>
    </row>
    <row r="52" spans="1:19" ht="13.5" thickTop="1" x14ac:dyDescent="0.2">
      <c r="A52" s="21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O52" s="23"/>
    </row>
    <row r="53" spans="1:19" x14ac:dyDescent="0.2">
      <c r="A53" s="15" t="s">
        <v>44</v>
      </c>
    </row>
    <row r="54" spans="1:19" x14ac:dyDescent="0.2">
      <c r="A54" s="24" t="s">
        <v>45</v>
      </c>
      <c r="B54" s="11">
        <v>19166.666666666668</v>
      </c>
      <c r="C54" s="11">
        <v>19166.666666666668</v>
      </c>
      <c r="D54" s="11">
        <v>19166.666666666668</v>
      </c>
      <c r="E54" s="11">
        <v>19166.666666666668</v>
      </c>
      <c r="F54" s="11">
        <v>19166.666666666668</v>
      </c>
      <c r="G54" s="11">
        <v>19166.666666666668</v>
      </c>
      <c r="H54" s="11">
        <v>19166.666666666668</v>
      </c>
      <c r="I54" s="11">
        <v>19166.666666666668</v>
      </c>
      <c r="J54" s="11">
        <v>19166.666666666668</v>
      </c>
      <c r="K54" s="11">
        <v>19166.666666666668</v>
      </c>
      <c r="L54" s="11">
        <v>19166.666666666668</v>
      </c>
      <c r="M54" s="11">
        <v>19166.666666666668</v>
      </c>
      <c r="O54" s="11">
        <f>SUM(B54:M54)</f>
        <v>229999.99999999997</v>
      </c>
      <c r="Q54" s="23">
        <v>225884.78400000004</v>
      </c>
      <c r="S54" s="23">
        <f t="shared" ref="S54:S59" si="5">Q54-O54</f>
        <v>-4115.2159999999276</v>
      </c>
    </row>
    <row r="55" spans="1:19" x14ac:dyDescent="0.2">
      <c r="A55" s="24" t="s">
        <v>47</v>
      </c>
      <c r="B55" s="11">
        <v>7038.333333333333</v>
      </c>
      <c r="C55" s="11">
        <v>7038.333333333333</v>
      </c>
      <c r="D55" s="11">
        <v>7038.333333333333</v>
      </c>
      <c r="E55" s="11">
        <v>7038.333333333333</v>
      </c>
      <c r="F55" s="11">
        <v>7038.333333333333</v>
      </c>
      <c r="G55" s="11">
        <v>7038.333333333333</v>
      </c>
      <c r="H55" s="11">
        <v>7038.333333333333</v>
      </c>
      <c r="I55" s="11">
        <v>7038.333333333333</v>
      </c>
      <c r="J55" s="11">
        <v>7038.333333333333</v>
      </c>
      <c r="K55" s="11">
        <v>7038.333333333333</v>
      </c>
      <c r="L55" s="11">
        <v>7038.333333333333</v>
      </c>
      <c r="M55" s="11">
        <v>7038.333333333333</v>
      </c>
      <c r="O55" s="11">
        <f>SUM(B55:M55)</f>
        <v>84460</v>
      </c>
      <c r="Q55" s="23">
        <v>42230</v>
      </c>
      <c r="S55" s="23">
        <f t="shared" si="5"/>
        <v>-42230</v>
      </c>
    </row>
    <row r="56" spans="1:19" x14ac:dyDescent="0.2">
      <c r="A56" s="24" t="s">
        <v>78</v>
      </c>
      <c r="B56" s="11">
        <v>0</v>
      </c>
      <c r="C56" s="11">
        <v>0</v>
      </c>
      <c r="D56" s="11">
        <v>0</v>
      </c>
      <c r="E56" s="11">
        <v>0</v>
      </c>
      <c r="F56" s="25">
        <v>0</v>
      </c>
      <c r="G56" s="11">
        <v>0</v>
      </c>
      <c r="H56" s="11">
        <v>0</v>
      </c>
      <c r="O56" s="11">
        <f>SUM(B56:M56)</f>
        <v>0</v>
      </c>
      <c r="Q56" s="23">
        <v>0</v>
      </c>
      <c r="S56" s="23">
        <f t="shared" si="5"/>
        <v>0</v>
      </c>
    </row>
    <row r="57" spans="1:19" x14ac:dyDescent="0.2">
      <c r="A57" s="24" t="s">
        <v>49</v>
      </c>
      <c r="B57" s="11">
        <v>5000</v>
      </c>
      <c r="C57" s="11">
        <v>5000</v>
      </c>
      <c r="D57" s="11">
        <v>5000</v>
      </c>
      <c r="E57" s="11">
        <v>5000</v>
      </c>
      <c r="F57" s="11">
        <v>5000</v>
      </c>
      <c r="G57" s="11">
        <v>5000</v>
      </c>
      <c r="H57" s="11">
        <v>5000</v>
      </c>
      <c r="I57" s="11">
        <v>5000</v>
      </c>
      <c r="J57" s="11">
        <v>5000</v>
      </c>
      <c r="K57" s="11">
        <v>5000</v>
      </c>
      <c r="L57" s="11">
        <v>5000</v>
      </c>
      <c r="M57" s="11">
        <v>5000</v>
      </c>
      <c r="O57" s="11">
        <f>SUM(B57:M57)</f>
        <v>60000</v>
      </c>
      <c r="Q57" s="23">
        <v>0</v>
      </c>
      <c r="S57" s="23">
        <f t="shared" si="5"/>
        <v>-60000</v>
      </c>
    </row>
    <row r="58" spans="1:19" x14ac:dyDescent="0.2">
      <c r="A58" s="24"/>
      <c r="Q58" s="23"/>
      <c r="S58" s="23"/>
    </row>
    <row r="59" spans="1:19" ht="13.5" thickBot="1" x14ac:dyDescent="0.25">
      <c r="A59" s="26" t="s">
        <v>51</v>
      </c>
      <c r="B59" s="37">
        <f t="shared" ref="B59:M59" si="6">SUM(B53:B58)</f>
        <v>31205</v>
      </c>
      <c r="C59" s="37">
        <f t="shared" si="6"/>
        <v>31205</v>
      </c>
      <c r="D59" s="37">
        <f t="shared" si="6"/>
        <v>31205</v>
      </c>
      <c r="E59" s="37">
        <f t="shared" si="6"/>
        <v>31205</v>
      </c>
      <c r="F59" s="37">
        <f t="shared" si="6"/>
        <v>31205</v>
      </c>
      <c r="G59" s="37">
        <f t="shared" si="6"/>
        <v>31205</v>
      </c>
      <c r="H59" s="37">
        <f t="shared" si="6"/>
        <v>31205</v>
      </c>
      <c r="I59" s="37">
        <f t="shared" si="6"/>
        <v>31205</v>
      </c>
      <c r="J59" s="37">
        <f t="shared" si="6"/>
        <v>31205</v>
      </c>
      <c r="K59" s="37">
        <f t="shared" si="6"/>
        <v>31205</v>
      </c>
      <c r="L59" s="37">
        <f t="shared" si="6"/>
        <v>31205</v>
      </c>
      <c r="M59" s="37">
        <f t="shared" si="6"/>
        <v>31205</v>
      </c>
      <c r="O59" s="37">
        <f>SUM(O53:O58)</f>
        <v>374460</v>
      </c>
      <c r="Q59" s="37">
        <f>SUM(Q53:Q58)</f>
        <v>268114.78400000004</v>
      </c>
      <c r="S59" s="37">
        <f t="shared" si="5"/>
        <v>-106345.21599999996</v>
      </c>
    </row>
    <row r="60" spans="1:19" x14ac:dyDescent="0.2">
      <c r="A60" s="24"/>
    </row>
    <row r="61" spans="1:19" x14ac:dyDescent="0.2">
      <c r="A61" s="15" t="s">
        <v>62</v>
      </c>
    </row>
    <row r="62" spans="1:19" x14ac:dyDescent="0.2">
      <c r="A62" s="24" t="s">
        <v>46</v>
      </c>
      <c r="B62" s="11">
        <v>20400</v>
      </c>
      <c r="C62" s="11">
        <v>20400</v>
      </c>
      <c r="D62" s="11">
        <v>20400</v>
      </c>
      <c r="E62" s="11">
        <v>20400</v>
      </c>
      <c r="F62" s="11">
        <v>20400</v>
      </c>
      <c r="G62" s="11">
        <v>20400</v>
      </c>
      <c r="H62" s="11">
        <v>20400</v>
      </c>
      <c r="I62" s="11">
        <v>20400</v>
      </c>
      <c r="J62" s="11">
        <v>20400</v>
      </c>
      <c r="K62" s="11">
        <v>20400</v>
      </c>
      <c r="L62" s="11">
        <v>20400</v>
      </c>
      <c r="M62" s="11">
        <v>20400</v>
      </c>
      <c r="O62" s="11">
        <f>SUM(B62:M62)</f>
        <v>244800</v>
      </c>
      <c r="Q62" s="23">
        <v>203275</v>
      </c>
      <c r="S62" s="23">
        <f>Q62-O62</f>
        <v>-41525</v>
      </c>
    </row>
    <row r="63" spans="1:19" x14ac:dyDescent="0.2">
      <c r="A63" s="24" t="s">
        <v>50</v>
      </c>
      <c r="B63" s="11">
        <v>0</v>
      </c>
      <c r="C63" s="11">
        <v>0</v>
      </c>
      <c r="D63" s="11">
        <v>0</v>
      </c>
      <c r="E63" s="11">
        <v>0</v>
      </c>
      <c r="F63" s="11">
        <v>100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O63" s="11">
        <f>SUM(B63:M63)</f>
        <v>100</v>
      </c>
      <c r="Q63" s="23">
        <v>100</v>
      </c>
      <c r="S63" s="23">
        <f>Q63-O63</f>
        <v>0</v>
      </c>
    </row>
    <row r="64" spans="1:19" x14ac:dyDescent="0.2">
      <c r="A64" s="24"/>
      <c r="O64" s="11">
        <f>SUM(B64:M64)</f>
        <v>0</v>
      </c>
      <c r="Q64" s="23"/>
      <c r="S64" s="23">
        <f>Q64-O64</f>
        <v>0</v>
      </c>
    </row>
    <row r="65" spans="1:19" ht="13.5" thickBot="1" x14ac:dyDescent="0.25">
      <c r="A65" s="26" t="s">
        <v>63</v>
      </c>
      <c r="B65" s="37">
        <f t="shared" ref="B65:M65" si="7">SUM(B61:B64)</f>
        <v>20400</v>
      </c>
      <c r="C65" s="37">
        <f t="shared" si="7"/>
        <v>20400</v>
      </c>
      <c r="D65" s="37">
        <f t="shared" si="7"/>
        <v>20400</v>
      </c>
      <c r="E65" s="37">
        <f t="shared" si="7"/>
        <v>20400</v>
      </c>
      <c r="F65" s="37">
        <f t="shared" si="7"/>
        <v>20500</v>
      </c>
      <c r="G65" s="37">
        <f t="shared" si="7"/>
        <v>20400</v>
      </c>
      <c r="H65" s="37">
        <f t="shared" si="7"/>
        <v>20400</v>
      </c>
      <c r="I65" s="37">
        <f t="shared" si="7"/>
        <v>20400</v>
      </c>
      <c r="J65" s="37">
        <f t="shared" si="7"/>
        <v>20400</v>
      </c>
      <c r="K65" s="37">
        <f t="shared" si="7"/>
        <v>20400</v>
      </c>
      <c r="L65" s="37">
        <f t="shared" si="7"/>
        <v>20400</v>
      </c>
      <c r="M65" s="37">
        <f t="shared" si="7"/>
        <v>20400</v>
      </c>
      <c r="O65" s="37">
        <f>SUM(O61:O64)</f>
        <v>244900</v>
      </c>
      <c r="Q65" s="37">
        <f>SUM(Q61:Q64)</f>
        <v>203375</v>
      </c>
      <c r="S65" s="37">
        <f>Q65-O65</f>
        <v>-41525</v>
      </c>
    </row>
    <row r="67" spans="1:19" ht="13.5" thickBot="1" x14ac:dyDescent="0.25">
      <c r="A67" s="15" t="s">
        <v>64</v>
      </c>
      <c r="B67" s="27">
        <f t="shared" ref="B67:M67" si="8">B9+B51+B59+B65</f>
        <v>360437</v>
      </c>
      <c r="C67" s="27">
        <f t="shared" si="8"/>
        <v>360547</v>
      </c>
      <c r="D67" s="27">
        <f t="shared" si="8"/>
        <v>344601</v>
      </c>
      <c r="E67" s="27">
        <f t="shared" si="8"/>
        <v>255913</v>
      </c>
      <c r="F67" s="27">
        <f t="shared" si="8"/>
        <v>399601</v>
      </c>
      <c r="G67" s="27">
        <f t="shared" si="8"/>
        <v>567077</v>
      </c>
      <c r="H67" s="27">
        <f t="shared" si="8"/>
        <v>567477</v>
      </c>
      <c r="I67" s="27">
        <f t="shared" si="8"/>
        <v>567077</v>
      </c>
      <c r="J67" s="27">
        <f t="shared" si="8"/>
        <v>361827</v>
      </c>
      <c r="K67" s="27">
        <f t="shared" si="8"/>
        <v>338746</v>
      </c>
      <c r="L67" s="27">
        <f t="shared" si="8"/>
        <v>294877</v>
      </c>
      <c r="M67" s="27">
        <f t="shared" si="8"/>
        <v>360049</v>
      </c>
      <c r="N67" s="27"/>
      <c r="O67" s="27">
        <f>O9+O51+O59+O65</f>
        <v>4778229</v>
      </c>
      <c r="Q67" s="27">
        <f>Q9+Q51+Q59+Q65</f>
        <v>4071306.996857143</v>
      </c>
      <c r="S67" s="27">
        <f>Q67-O67</f>
        <v>-706922.00314285699</v>
      </c>
    </row>
    <row r="68" spans="1:19" ht="13.5" thickTop="1" x14ac:dyDescent="0.2"/>
  </sheetData>
  <printOptions horizontalCentered="1"/>
  <pageMargins left="0.25" right="0.25" top="0.35" bottom="0.19" header="0.5" footer="0.44"/>
  <pageSetup scale="5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Wheatland 2000 Exp</vt:lpstr>
      <vt:lpstr>Wheatland 2001 Budget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Jan Havlíček</cp:lastModifiedBy>
  <cp:lastPrinted>2000-10-06T21:26:58Z</cp:lastPrinted>
  <dcterms:created xsi:type="dcterms:W3CDTF">2000-10-06T17:55:57Z</dcterms:created>
  <dcterms:modified xsi:type="dcterms:W3CDTF">2023-09-13T21:28:14Z</dcterms:modified>
</cp:coreProperties>
</file>