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D3AAF92-CAA7-40E0-9324-0798E4B8FD40}" xr6:coauthVersionLast="47" xr6:coauthVersionMax="47" xr10:uidLastSave="{00000000-0000-0000-0000-000000000000}"/>
  <bookViews>
    <workbookView xWindow="-120" yWindow="-120" windowWidth="38640" windowHeight="15720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<sst xmlns="http://schemas.openxmlformats.org/spreadsheetml/2006/main" count="13531" uniqueCount="99">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</sst>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5E65D584-9DA8-50A0-5083-9005CFBE6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FD5566ED-5F6B-6005-8E08-F0DB804DB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36804D2-63B0-C4D5-1D38-E08F38837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7700B46A-5358-9B4D-21E7-CDFD7C694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138CDA83-134C-B80D-08A3-96A7C9A09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8B987F7-7FC8-F9CE-0332-CA82E48BB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330E1234-E024-CABA-5979-F7FD40487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7FBA0020-14BE-4C4C-DB82-20ECB1CA6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P46" sqref="P46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0</v>
      </c>
      <c r="I8" s="241">
        <f ca="1">IF($H$60=1,OFFSET('Raw Data'!$V$6,$V8,LOOKUP($B$55,'Raw Data'!$P$6:$P$10,'Raw Data'!$R$6:$R$10)+1),OFFSET('Raw Data'!$AK$6,$V8,LOOKUP($B$55,'Raw Data'!$P$6:$P$10,'Raw Data'!$R$6:$R$10)+1))</f>
        <v>0</v>
      </c>
      <c r="J8" s="242">
        <f ca="1">IF($H$60=1,OFFSET('Raw Data'!$V$6,$V8,LOOKUP($B$55,'Raw Data'!$P$6:$P$10,'Raw Data'!$R$6:$R$10)+2),OFFSET('Raw Data'!$AK$6,$V8,LOOKUP($B$55,'Raw Data'!$P$6:$P$10,'Raw Data'!$R$6:$R$10)+2))</f>
        <v>0</v>
      </c>
      <c r="K8" s="239">
        <f ca="1">IF($B$63=1,B8-E8,C8-F8)</f>
        <v>0.29749999999999588</v>
      </c>
      <c r="L8" s="239">
        <f ca="1">IF($B$63=1,E8-H8,F8-I8)</f>
        <v>26.711250000000003</v>
      </c>
      <c r="M8" s="239">
        <f ca="1">IF($B$63=1,B8-H8,C8-I8)</f>
        <v>27.008749999999999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0</v>
      </c>
      <c r="AG8" s="20">
        <f t="shared" ref="AG8:AG38" ca="1" si="9">+IF($W8&lt;6,I8,0)</f>
        <v>0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26.711250000000003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27.008749999999999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 t="str">
        <f ca="1">+IF(J8&gt;0,J8,"")</f>
        <v/>
      </c>
    </row>
    <row r="9" spans="1:53" x14ac:dyDescent="0.2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0</v>
      </c>
      <c r="I9" s="155">
        <f ca="1">IF($H$60=1,OFFSET('Raw Data'!$V$6,$V9,LOOKUP($B$55,'Raw Data'!$P$6:$P$10,'Raw Data'!$R$6:$R$10)+1),OFFSET('Raw Data'!$AK$6,$V9,LOOKUP($B$55,'Raw Data'!$P$6:$P$10,'Raw Data'!$R$6:$R$10)+1))</f>
        <v>0</v>
      </c>
      <c r="J9" s="156">
        <f ca="1">IF($H$60=1,OFFSET('Raw Data'!$V$6,$V9,LOOKUP($B$55,'Raw Data'!$P$6:$P$10,'Raw Data'!$R$6:$R$10)+2),OFFSET('Raw Data'!$AK$6,$V9,LOOKUP($B$55,'Raw Data'!$P$6:$P$10,'Raw Data'!$R$6:$R$10)+2))</f>
        <v>0</v>
      </c>
      <c r="K9" s="43">
        <f t="shared" ref="K9:K38" ca="1" si="25">IF($B$63=1,B9-E9,C9-F9)</f>
        <v>-3.5112499999999969</v>
      </c>
      <c r="L9" s="43">
        <f t="shared" ref="L9:L38" ca="1" si="26">IF($B$63=1,E9-H9,F9-I9)</f>
        <v>28.186874999999997</v>
      </c>
      <c r="M9" s="43">
        <f t="shared" ref="M9:M38" ca="1" si="27">IF($B$63=1,B9-H9,C9-I9)</f>
        <v>24.675625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0</v>
      </c>
      <c r="AG9" s="20">
        <f t="shared" ca="1" si="9"/>
        <v>0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28.186874999999997</v>
      </c>
      <c r="AR9" s="20" t="str">
        <f t="shared" si="20"/>
        <v/>
      </c>
      <c r="AS9" s="20" t="str">
        <f t="shared" si="21"/>
        <v/>
      </c>
      <c r="AT9" s="91">
        <f t="shared" ca="1" si="22"/>
        <v>24.675625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 t="str">
        <f t="shared" ref="BA9:BA38" ca="1" si="32">+IF(J9&gt;0,J9,"")</f>
        <v/>
      </c>
    </row>
    <row r="10" spans="1:53" x14ac:dyDescent="0.2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0</v>
      </c>
      <c r="I10" s="155">
        <f ca="1">IF($H$60=1,OFFSET('Raw Data'!$V$6,$V10,LOOKUP($B$55,'Raw Data'!$P$6:$P$10,'Raw Data'!$R$6:$R$10)+1),OFFSET('Raw Data'!$AK$6,$V10,LOOKUP($B$55,'Raw Data'!$P$6:$P$10,'Raw Data'!$R$6:$R$10)+1))</f>
        <v>0</v>
      </c>
      <c r="J10" s="156">
        <f ca="1">IF($H$60=1,OFFSET('Raw Data'!$V$6,$V10,LOOKUP($B$55,'Raw Data'!$P$6:$P$10,'Raw Data'!$R$6:$R$10)+2),OFFSET('Raw Data'!$AK$6,$V10,LOOKUP($B$55,'Raw Data'!$P$6:$P$10,'Raw Data'!$R$6:$R$10)+2))</f>
        <v>0</v>
      </c>
      <c r="K10" s="43">
        <f t="shared" ca="1" si="25"/>
        <v>3.1500000000000021</v>
      </c>
      <c r="L10" s="43">
        <f t="shared" ca="1" si="26"/>
        <v>24.112500000000001</v>
      </c>
      <c r="M10" s="43">
        <f t="shared" ca="1" si="27"/>
        <v>27.262500000000003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0</v>
      </c>
      <c r="AG10" s="20">
        <f t="shared" ca="1" si="9"/>
        <v>0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24.112500000000001</v>
      </c>
      <c r="AR10" s="20" t="str">
        <f t="shared" si="20"/>
        <v/>
      </c>
      <c r="AS10" s="20" t="str">
        <f t="shared" si="21"/>
        <v/>
      </c>
      <c r="AT10" s="91">
        <f t="shared" ca="1" si="22"/>
        <v>27.262500000000003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 t="str">
        <f t="shared" ca="1" si="32"/>
        <v/>
      </c>
    </row>
    <row r="11" spans="1:53" x14ac:dyDescent="0.2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0</v>
      </c>
      <c r="I11" s="155">
        <f ca="1">IF($H$60=1,OFFSET('Raw Data'!$V$6,$V11,LOOKUP($B$55,'Raw Data'!$P$6:$P$10,'Raw Data'!$R$6:$R$10)+1),OFFSET('Raw Data'!$AK$6,$V11,LOOKUP($B$55,'Raw Data'!$P$6:$P$10,'Raw Data'!$R$6:$R$10)+1))</f>
        <v>0</v>
      </c>
      <c r="J11" s="156">
        <f ca="1">IF($H$60=1,OFFSET('Raw Data'!$V$6,$V11,LOOKUP($B$55,'Raw Data'!$P$6:$P$10,'Raw Data'!$R$6:$R$10)+2),OFFSET('Raw Data'!$AK$6,$V11,LOOKUP($B$55,'Raw Data'!$P$6:$P$10,'Raw Data'!$R$6:$R$10)+2))</f>
        <v>0</v>
      </c>
      <c r="K11" s="43">
        <f t="shared" ca="1" si="25"/>
        <v>-0.55812499999998977</v>
      </c>
      <c r="L11" s="43">
        <f t="shared" ca="1" si="26"/>
        <v>24.825624999999992</v>
      </c>
      <c r="M11" s="43">
        <f t="shared" ca="1" si="27"/>
        <v>24.267500000000002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0</v>
      </c>
      <c r="AG11" s="20">
        <f t="shared" ca="1" si="9"/>
        <v>0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24.825624999999992</v>
      </c>
      <c r="AR11" s="20" t="str">
        <f t="shared" si="20"/>
        <v/>
      </c>
      <c r="AS11" s="20" t="str">
        <f t="shared" si="21"/>
        <v/>
      </c>
      <c r="AT11" s="91">
        <f t="shared" ca="1" si="22"/>
        <v>24.267500000000002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 t="str">
        <f t="shared" ca="1" si="32"/>
        <v/>
      </c>
    </row>
    <row r="12" spans="1:53" x14ac:dyDescent="0.2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0</v>
      </c>
      <c r="I12" s="158">
        <f ca="1">IF($H$60=1,OFFSET('Raw Data'!$V$6,$V12,LOOKUP($B$55,'Raw Data'!$P$6:$P$10,'Raw Data'!$R$6:$R$10)+1),OFFSET('Raw Data'!$AK$6,$V12,LOOKUP($B$55,'Raw Data'!$P$6:$P$10,'Raw Data'!$R$6:$R$10)+1))</f>
        <v>0</v>
      </c>
      <c r="J12" s="159">
        <f ca="1">IF($H$60=1,OFFSET('Raw Data'!$V$6,$V12,LOOKUP($B$55,'Raw Data'!$P$6:$P$10,'Raw Data'!$R$6:$R$10)+2),OFFSET('Raw Data'!$AK$6,$V12,LOOKUP($B$55,'Raw Data'!$P$6:$P$10,'Raw Data'!$R$6:$R$10)+2))</f>
        <v>0</v>
      </c>
      <c r="K12" s="48">
        <f t="shared" ca="1" si="25"/>
        <v>2.2175000000000047</v>
      </c>
      <c r="L12" s="48">
        <f t="shared" ca="1" si="26"/>
        <v>18.789374999999996</v>
      </c>
      <c r="M12" s="48">
        <f t="shared" ca="1" si="27"/>
        <v>21.006875000000001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0</v>
      </c>
      <c r="AI12" s="20">
        <f t="shared" ca="1" si="11"/>
        <v>0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18.789374999999996</v>
      </c>
      <c r="AS12" s="20">
        <f t="shared" ca="1" si="21"/>
        <v>18.789374999999996</v>
      </c>
      <c r="AT12" s="91" t="str">
        <f t="shared" si="22"/>
        <v/>
      </c>
      <c r="AU12" s="20">
        <f t="shared" ca="1" si="23"/>
        <v>21.006875000000001</v>
      </c>
      <c r="AV12" s="23">
        <f t="shared" ca="1" si="24"/>
        <v>21.006875000000001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 t="str">
        <f t="shared" ca="1" si="32"/>
        <v/>
      </c>
    </row>
    <row r="13" spans="1:53" x14ac:dyDescent="0.2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0</v>
      </c>
      <c r="I13" s="158">
        <f ca="1">IF($H$60=1,OFFSET('Raw Data'!$V$6,$V13,LOOKUP($B$55,'Raw Data'!$P$6:$P$10,'Raw Data'!$R$6:$R$10)+1),OFFSET('Raw Data'!$AK$6,$V13,LOOKUP($B$55,'Raw Data'!$P$6:$P$10,'Raw Data'!$R$6:$R$10)+1))</f>
        <v>0</v>
      </c>
      <c r="J13" s="159">
        <f ca="1">IF($H$60=1,OFFSET('Raw Data'!$V$6,$V13,LOOKUP($B$55,'Raw Data'!$P$6:$P$10,'Raw Data'!$R$6:$R$10)+2),OFFSET('Raw Data'!$AK$6,$V13,LOOKUP($B$55,'Raw Data'!$P$6:$P$10,'Raw Data'!$R$6:$R$10)+2))</f>
        <v>0</v>
      </c>
      <c r="K13" s="48">
        <f t="shared" ca="1" si="25"/>
        <v>-5.4281249999999979</v>
      </c>
      <c r="L13" s="48">
        <f t="shared" ca="1" si="26"/>
        <v>26.326874999999998</v>
      </c>
      <c r="M13" s="48">
        <f t="shared" ca="1" si="27"/>
        <v>20.89875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0</v>
      </c>
      <c r="AI13" s="20">
        <f t="shared" ca="1" si="11"/>
        <v>0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26.326874999999998</v>
      </c>
      <c r="AS13" s="20">
        <f t="shared" ca="1" si="21"/>
        <v>26.326874999999998</v>
      </c>
      <c r="AT13" s="91" t="str">
        <f t="shared" si="22"/>
        <v/>
      </c>
      <c r="AU13" s="20">
        <f t="shared" ca="1" si="23"/>
        <v>20.89875</v>
      </c>
      <c r="AV13" s="23">
        <f t="shared" ca="1" si="24"/>
        <v>20.89875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 t="str">
        <f t="shared" ca="1" si="32"/>
        <v/>
      </c>
    </row>
    <row r="14" spans="1:53" x14ac:dyDescent="0.2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0</v>
      </c>
      <c r="I14" s="155">
        <f ca="1">IF($H$60=1,OFFSET('Raw Data'!$V$6,$V14,LOOKUP($B$55,'Raw Data'!$P$6:$P$10,'Raw Data'!$R$6:$R$10)+1),OFFSET('Raw Data'!$AK$6,$V14,LOOKUP($B$55,'Raw Data'!$P$6:$P$10,'Raw Data'!$R$6:$R$10)+1))</f>
        <v>0</v>
      </c>
      <c r="J14" s="156">
        <f ca="1">IF($H$60=1,OFFSET('Raw Data'!$V$6,$V14,LOOKUP($B$55,'Raw Data'!$P$6:$P$10,'Raw Data'!$R$6:$R$10)+2),OFFSET('Raw Data'!$AK$6,$V14,LOOKUP($B$55,'Raw Data'!$P$6:$P$10,'Raw Data'!$R$6:$R$10)+2))</f>
        <v>0</v>
      </c>
      <c r="K14" s="43">
        <f t="shared" ca="1" si="25"/>
        <v>1.6506250000000087</v>
      </c>
      <c r="L14" s="43">
        <f t="shared" ca="1" si="26"/>
        <v>25.788124999999994</v>
      </c>
      <c r="M14" s="43">
        <f t="shared" ca="1" si="27"/>
        <v>27.438750000000002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0</v>
      </c>
      <c r="AG14" s="20">
        <f t="shared" ca="1" si="9"/>
        <v>0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25.788124999999994</v>
      </c>
      <c r="AR14" s="20" t="str">
        <f t="shared" si="20"/>
        <v/>
      </c>
      <c r="AS14" s="20" t="str">
        <f t="shared" si="21"/>
        <v/>
      </c>
      <c r="AT14" s="91">
        <f t="shared" ca="1" si="22"/>
        <v>27.438750000000002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 t="str">
        <f t="shared" ca="1" si="32"/>
        <v/>
      </c>
    </row>
    <row r="15" spans="1:53" x14ac:dyDescent="0.2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0</v>
      </c>
      <c r="I15" s="155">
        <f ca="1">IF($H$60=1,OFFSET('Raw Data'!$V$6,$V15,LOOKUP($B$55,'Raw Data'!$P$6:$P$10,'Raw Data'!$R$6:$R$10)+1),OFFSET('Raw Data'!$AK$6,$V15,LOOKUP($B$55,'Raw Data'!$P$6:$P$10,'Raw Data'!$R$6:$R$10)+1))</f>
        <v>0</v>
      </c>
      <c r="J15" s="156">
        <f ca="1">IF($H$60=1,OFFSET('Raw Data'!$V$6,$V15,LOOKUP($B$55,'Raw Data'!$P$6:$P$10,'Raw Data'!$R$6:$R$10)+2),OFFSET('Raw Data'!$AK$6,$V15,LOOKUP($B$55,'Raw Data'!$P$6:$P$10,'Raw Data'!$R$6:$R$10)+2))</f>
        <v>0</v>
      </c>
      <c r="K15" s="43">
        <f t="shared" ca="1" si="25"/>
        <v>1.1762500000000138</v>
      </c>
      <c r="L15" s="43">
        <f t="shared" ca="1" si="26"/>
        <v>25.164999999999988</v>
      </c>
      <c r="M15" s="43">
        <f t="shared" ca="1" si="27"/>
        <v>26.341250000000002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0</v>
      </c>
      <c r="AG15" s="20">
        <f t="shared" ca="1" si="9"/>
        <v>0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25.164999999999988</v>
      </c>
      <c r="AR15" s="20" t="str">
        <f t="shared" si="20"/>
        <v/>
      </c>
      <c r="AS15" s="20" t="str">
        <f t="shared" si="21"/>
        <v/>
      </c>
      <c r="AT15" s="91">
        <f t="shared" ca="1" si="22"/>
        <v>26.341250000000002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 t="str">
        <f t="shared" ca="1" si="32"/>
        <v/>
      </c>
    </row>
    <row r="16" spans="1:53" x14ac:dyDescent="0.2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0</v>
      </c>
      <c r="I16" s="155">
        <f ca="1">IF($H$60=1,OFFSET('Raw Data'!$V$6,$V16,LOOKUP($B$55,'Raw Data'!$P$6:$P$10,'Raw Data'!$R$6:$R$10)+1),OFFSET('Raw Data'!$AK$6,$V16,LOOKUP($B$55,'Raw Data'!$P$6:$P$10,'Raw Data'!$R$6:$R$10)+1))</f>
        <v>0</v>
      </c>
      <c r="J16" s="156">
        <f ca="1">IF($H$60=1,OFFSET('Raw Data'!$V$6,$V16,LOOKUP($B$55,'Raw Data'!$P$6:$P$10,'Raw Data'!$R$6:$R$10)+2),OFFSET('Raw Data'!$AK$6,$V16,LOOKUP($B$55,'Raw Data'!$P$6:$P$10,'Raw Data'!$R$6:$R$10)+2))</f>
        <v>0</v>
      </c>
      <c r="K16" s="43">
        <f t="shared" ca="1" si="25"/>
        <v>-5.8625000000000043</v>
      </c>
      <c r="L16" s="43">
        <f t="shared" ca="1" si="26"/>
        <v>28.313750000000006</v>
      </c>
      <c r="M16" s="43">
        <f t="shared" ca="1" si="27"/>
        <v>22.451250000000002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0</v>
      </c>
      <c r="AG16" s="20">
        <f t="shared" ca="1" si="9"/>
        <v>0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28.313750000000006</v>
      </c>
      <c r="AR16" s="20" t="str">
        <f t="shared" si="20"/>
        <v/>
      </c>
      <c r="AS16" s="20" t="str">
        <f t="shared" si="21"/>
        <v/>
      </c>
      <c r="AT16" s="91">
        <f t="shared" ca="1" si="22"/>
        <v>22.451250000000002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 t="str">
        <f t="shared" ca="1" si="32"/>
        <v/>
      </c>
    </row>
    <row r="17" spans="1:53" x14ac:dyDescent="0.2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0</v>
      </c>
      <c r="I17" s="155">
        <f ca="1">IF($H$60=1,OFFSET('Raw Data'!$V$6,$V17,LOOKUP($B$55,'Raw Data'!$P$6:$P$10,'Raw Data'!$R$6:$R$10)+1),OFFSET('Raw Data'!$AK$6,$V17,LOOKUP($B$55,'Raw Data'!$P$6:$P$10,'Raw Data'!$R$6:$R$10)+1))</f>
        <v>0</v>
      </c>
      <c r="J17" s="156">
        <f ca="1">IF($H$60=1,OFFSET('Raw Data'!$V$6,$V17,LOOKUP($B$55,'Raw Data'!$P$6:$P$10,'Raw Data'!$R$6:$R$10)+2),OFFSET('Raw Data'!$AK$6,$V17,LOOKUP($B$55,'Raw Data'!$P$6:$P$10,'Raw Data'!$R$6:$R$10)+2))</f>
        <v>0</v>
      </c>
      <c r="K17" s="43">
        <f t="shared" ca="1" si="25"/>
        <v>3.134999999999998</v>
      </c>
      <c r="L17" s="43">
        <f t="shared" ca="1" si="26"/>
        <v>19.150624999999998</v>
      </c>
      <c r="M17" s="43">
        <f t="shared" ca="1" si="27"/>
        <v>22.285624999999996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0</v>
      </c>
      <c r="AG17" s="20">
        <f t="shared" ca="1" si="9"/>
        <v>0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19.150624999999998</v>
      </c>
      <c r="AR17" s="20" t="str">
        <f t="shared" si="20"/>
        <v/>
      </c>
      <c r="AS17" s="20" t="str">
        <f t="shared" si="21"/>
        <v/>
      </c>
      <c r="AT17" s="91">
        <f t="shared" ca="1" si="22"/>
        <v>22.285624999999996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 t="str">
        <f t="shared" ca="1" si="32"/>
        <v/>
      </c>
    </row>
    <row r="18" spans="1:53" x14ac:dyDescent="0.2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0</v>
      </c>
      <c r="I18" s="155">
        <f ca="1">IF($H$60=1,OFFSET('Raw Data'!$V$6,$V18,LOOKUP($B$55,'Raw Data'!$P$6:$P$10,'Raw Data'!$R$6:$R$10)+1),OFFSET('Raw Data'!$AK$6,$V18,LOOKUP($B$55,'Raw Data'!$P$6:$P$10,'Raw Data'!$R$6:$R$10)+1))</f>
        <v>0</v>
      </c>
      <c r="J18" s="156">
        <f ca="1">IF($H$60=1,OFFSET('Raw Data'!$V$6,$V18,LOOKUP($B$55,'Raw Data'!$P$6:$P$10,'Raw Data'!$R$6:$R$10)+2),OFFSET('Raw Data'!$AK$6,$V18,LOOKUP($B$55,'Raw Data'!$P$6:$P$10,'Raw Data'!$R$6:$R$10)+2))</f>
        <v>0</v>
      </c>
      <c r="K18" s="43">
        <f t="shared" ca="1" si="25"/>
        <v>-2.5918749999999982</v>
      </c>
      <c r="L18" s="43">
        <f t="shared" ca="1" si="26"/>
        <v>25.92625</v>
      </c>
      <c r="M18" s="43">
        <f t="shared" ca="1" si="27"/>
        <v>23.334375000000001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0</v>
      </c>
      <c r="AG18" s="20">
        <f t="shared" ca="1" si="9"/>
        <v>0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25.92625</v>
      </c>
      <c r="AR18" s="20" t="str">
        <f t="shared" si="20"/>
        <v/>
      </c>
      <c r="AS18" s="20" t="str">
        <f t="shared" si="21"/>
        <v/>
      </c>
      <c r="AT18" s="91">
        <f t="shared" ca="1" si="22"/>
        <v>23.334375000000001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 t="str">
        <f t="shared" ca="1" si="32"/>
        <v/>
      </c>
    </row>
    <row r="19" spans="1:53" x14ac:dyDescent="0.2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0</v>
      </c>
      <c r="I19" s="158">
        <f ca="1">IF($H$60=1,OFFSET('Raw Data'!$V$6,$V19,LOOKUP($B$55,'Raw Data'!$P$6:$P$10,'Raw Data'!$R$6:$R$10)+1),OFFSET('Raw Data'!$AK$6,$V19,LOOKUP($B$55,'Raw Data'!$P$6:$P$10,'Raw Data'!$R$6:$R$10)+1))</f>
        <v>0</v>
      </c>
      <c r="J19" s="159">
        <f ca="1">IF($H$60=1,OFFSET('Raw Data'!$V$6,$V19,LOOKUP($B$55,'Raw Data'!$P$6:$P$10,'Raw Data'!$R$6:$R$10)+2),OFFSET('Raw Data'!$AK$6,$V19,LOOKUP($B$55,'Raw Data'!$P$6:$P$10,'Raw Data'!$R$6:$R$10)+2))</f>
        <v>0</v>
      </c>
      <c r="K19" s="48">
        <f t="shared" ca="1" si="25"/>
        <v>3.9056250000000006</v>
      </c>
      <c r="L19" s="48">
        <f t="shared" ca="1" si="26"/>
        <v>19.216874999999998</v>
      </c>
      <c r="M19" s="48">
        <f t="shared" ca="1" si="27"/>
        <v>23.122499999999999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0</v>
      </c>
      <c r="AI19" s="20">
        <f t="shared" ca="1" si="11"/>
        <v>0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19.216874999999998</v>
      </c>
      <c r="AS19" s="20">
        <f t="shared" ca="1" si="21"/>
        <v>19.216874999999998</v>
      </c>
      <c r="AT19" s="91" t="str">
        <f t="shared" si="22"/>
        <v/>
      </c>
      <c r="AU19" s="20">
        <f t="shared" ca="1" si="23"/>
        <v>23.122499999999999</v>
      </c>
      <c r="AV19" s="23">
        <f t="shared" ca="1" si="24"/>
        <v>23.122499999999999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 t="str">
        <f t="shared" ca="1" si="32"/>
        <v/>
      </c>
    </row>
    <row r="20" spans="1:53" x14ac:dyDescent="0.2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0</v>
      </c>
      <c r="I20" s="158">
        <f ca="1">IF($H$60=1,OFFSET('Raw Data'!$V$6,$V20,LOOKUP($B$55,'Raw Data'!$P$6:$P$10,'Raw Data'!$R$6:$R$10)+1),OFFSET('Raw Data'!$AK$6,$V20,LOOKUP($B$55,'Raw Data'!$P$6:$P$10,'Raw Data'!$R$6:$R$10)+1))</f>
        <v>0</v>
      </c>
      <c r="J20" s="159">
        <f ca="1">IF($H$60=1,OFFSET('Raw Data'!$V$6,$V20,LOOKUP($B$55,'Raw Data'!$P$6:$P$10,'Raw Data'!$R$6:$R$10)+2),OFFSET('Raw Data'!$AK$6,$V20,LOOKUP($B$55,'Raw Data'!$P$6:$P$10,'Raw Data'!$R$6:$R$10)+2))</f>
        <v>0</v>
      </c>
      <c r="K20" s="48">
        <f t="shared" ca="1" si="25"/>
        <v>-1.0081249999999997</v>
      </c>
      <c r="L20" s="48">
        <f t="shared" ca="1" si="26"/>
        <v>23.854375000000001</v>
      </c>
      <c r="M20" s="48">
        <f t="shared" ca="1" si="27"/>
        <v>22.846250000000001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0</v>
      </c>
      <c r="AI20" s="20">
        <f t="shared" ca="1" si="11"/>
        <v>0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23.854375000000001</v>
      </c>
      <c r="AS20" s="20">
        <f t="shared" ca="1" si="21"/>
        <v>23.854375000000001</v>
      </c>
      <c r="AT20" s="91" t="str">
        <f t="shared" si="22"/>
        <v/>
      </c>
      <c r="AU20" s="20">
        <f t="shared" ca="1" si="23"/>
        <v>22.846250000000001</v>
      </c>
      <c r="AV20" s="23">
        <f t="shared" ca="1" si="24"/>
        <v>22.846250000000001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 t="str">
        <f t="shared" ca="1" si="32"/>
        <v/>
      </c>
    </row>
    <row r="21" spans="1:53" x14ac:dyDescent="0.2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2.166875000000001</v>
      </c>
      <c r="L21" s="43">
        <f t="shared" ca="1" si="26"/>
        <v>22.431874999999998</v>
      </c>
      <c r="M21" s="43">
        <f t="shared" ca="1" si="27"/>
        <v>24.598749999999999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22.431874999999998</v>
      </c>
      <c r="AR21" s="20" t="str">
        <f t="shared" si="20"/>
        <v/>
      </c>
      <c r="AS21" s="20" t="str">
        <f t="shared" si="21"/>
        <v/>
      </c>
      <c r="AT21" s="91">
        <f t="shared" ca="1" si="22"/>
        <v>24.598749999999999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 t="str">
        <f t="shared" ca="1" si="32"/>
        <v/>
      </c>
    </row>
    <row r="22" spans="1:53" x14ac:dyDescent="0.2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-1.5956250000000018</v>
      </c>
      <c r="L22" s="43">
        <f t="shared" ca="1" si="26"/>
        <v>20.684375000000003</v>
      </c>
      <c r="M22" s="43">
        <f t="shared" ca="1" si="27"/>
        <v>19.088750000000001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20.684375000000003</v>
      </c>
      <c r="AR22" s="20" t="str">
        <f t="shared" si="20"/>
        <v/>
      </c>
      <c r="AS22" s="20" t="str">
        <f t="shared" si="21"/>
        <v/>
      </c>
      <c r="AT22" s="91">
        <f t="shared" ca="1" si="22"/>
        <v>19.088750000000001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 t="str">
        <f t="shared" ca="1" si="32"/>
        <v/>
      </c>
    </row>
    <row r="23" spans="1:53" x14ac:dyDescent="0.2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26.030624999999997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23.994166666666668</v>
      </c>
      <c r="K23" s="43">
        <f t="shared" ca="1" si="25"/>
        <v>-2.8324999999999996</v>
      </c>
      <c r="L23" s="43">
        <f t="shared" ca="1" si="26"/>
        <v>-3.7500000000001421E-3</v>
      </c>
      <c r="M23" s="43">
        <f t="shared" ca="1" si="27"/>
        <v>-2.8362499999999997</v>
      </c>
      <c r="N23" s="44">
        <f ca="1">+'Raw Data'!AZ21</f>
        <v>34364.5625</v>
      </c>
      <c r="O23" s="45">
        <f ca="1">+'Raw Data'!BA21</f>
        <v>27379.875</v>
      </c>
      <c r="P23" s="55">
        <f ca="1">+'Raw Data'!BB21</f>
        <v>37302</v>
      </c>
      <c r="Q23" s="57">
        <f ca="1">+'Raw Data'!BC21</f>
        <v>25460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26.030624999999997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34364.5625</v>
      </c>
      <c r="AK23" s="30">
        <f t="shared" ca="1" si="13"/>
        <v>27379.875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-3.7500000000001421E-3</v>
      </c>
      <c r="AR23" s="20" t="str">
        <f t="shared" si="20"/>
        <v/>
      </c>
      <c r="AS23" s="20" t="str">
        <f t="shared" si="21"/>
        <v/>
      </c>
      <c r="AT23" s="91">
        <f t="shared" ca="1" si="22"/>
        <v>-2.8362499999999997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23.994166666666668</v>
      </c>
    </row>
    <row r="24" spans="1:53" x14ac:dyDescent="0.2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22.824999999999999</v>
      </c>
      <c r="F24" s="43">
        <f ca="1">IF($E$60=1,OFFSET('Raw Data'!$V$6,$V24,LOOKUP($B$54,'Raw Data'!$P$6:$P$10,'Raw Data'!$R$6:$R$10)+1),OFFSET('Raw Data'!$AK$6,$V24,LOOKUP($B$54,'Raw Data'!$P$6:$P$10,'Raw Data'!$R$6:$R$10)+1))</f>
        <v>15.356249999999999</v>
      </c>
      <c r="G24" s="43">
        <f ca="1">IF($E$60=1,OFFSET('Raw Data'!$V$6,$V24,LOOKUP($B$54,'Raw Data'!$P$6:$P$10,'Raw Data'!$R$6:$R$10)+2),OFFSET('Raw Data'!$AK$6,$V24,LOOKUP($B$54,'Raw Data'!$P$6:$P$10,'Raw Data'!$R$6:$R$10)+2))</f>
        <v>20.335416666666667</v>
      </c>
      <c r="H24" s="154">
        <f ca="1">IF($H$60=1,OFFSET('Raw Data'!$V$6,$V24,LOOKUP($B$55,'Raw Data'!$P$6:$P$10,'Raw Data'!$R$6:$R$10)),OFFSET('Raw Data'!$AK$6,$V24,LOOKUP($B$55,'Raw Data'!$P$6:$P$10,'Raw Data'!$R$6:$R$10)))</f>
        <v>23.543125</v>
      </c>
      <c r="I24" s="155">
        <f ca="1">IF($H$60=1,OFFSET('Raw Data'!$V$6,$V24,LOOKUP($B$55,'Raw Data'!$P$6:$P$10,'Raw Data'!$R$6:$R$10)+1),OFFSET('Raw Data'!$AK$6,$V24,LOOKUP($B$55,'Raw Data'!$P$6:$P$10,'Raw Data'!$R$6:$R$10)+1))</f>
        <v>15.356249999999999</v>
      </c>
      <c r="J24" s="156">
        <f ca="1">IF($H$60=1,OFFSET('Raw Data'!$V$6,$V24,LOOKUP($B$55,'Raw Data'!$P$6:$P$10,'Raw Data'!$R$6:$R$10)+2),OFFSET('Raw Data'!$AK$6,$V24,LOOKUP($B$55,'Raw Data'!$P$6:$P$10,'Raw Data'!$R$6:$R$10)+2))</f>
        <v>20.814166666666669</v>
      </c>
      <c r="K24" s="43">
        <f t="shared" ca="1" si="25"/>
        <v>-1.6493749999999991</v>
      </c>
      <c r="L24" s="43">
        <f t="shared" ca="1" si="26"/>
        <v>-0.71812500000000057</v>
      </c>
      <c r="M24" s="43">
        <f t="shared" ca="1" si="27"/>
        <v>-2.3674999999999997</v>
      </c>
      <c r="N24" s="44">
        <f ca="1">+'Raw Data'!AZ22</f>
        <v>34078.875</v>
      </c>
      <c r="O24" s="45">
        <f ca="1">+'Raw Data'!BA22</f>
        <v>27459.25</v>
      </c>
      <c r="P24" s="55">
        <f ca="1">+'Raw Data'!BB22</f>
        <v>36509</v>
      </c>
      <c r="Q24" s="57">
        <f ca="1">+'Raw Data'!BC22</f>
        <v>25601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22.824999999999999</v>
      </c>
      <c r="AC24" s="20">
        <f t="shared" ca="1" si="5"/>
        <v>15.356249999999999</v>
      </c>
      <c r="AD24" s="20">
        <f t="shared" si="6"/>
        <v>0</v>
      </c>
      <c r="AE24" s="20">
        <f t="shared" si="7"/>
        <v>0</v>
      </c>
      <c r="AF24" s="20">
        <f t="shared" ca="1" si="8"/>
        <v>23.543125</v>
      </c>
      <c r="AG24" s="20">
        <f t="shared" ca="1" si="9"/>
        <v>15.356249999999999</v>
      </c>
      <c r="AH24" s="20">
        <f t="shared" si="10"/>
        <v>0</v>
      </c>
      <c r="AI24" s="20">
        <f t="shared" si="11"/>
        <v>0</v>
      </c>
      <c r="AJ24" s="30">
        <f t="shared" ca="1" si="12"/>
        <v>34078.875</v>
      </c>
      <c r="AK24" s="30">
        <f t="shared" ca="1" si="13"/>
        <v>27459.25</v>
      </c>
      <c r="AL24" s="30">
        <f t="shared" si="14"/>
        <v>0</v>
      </c>
      <c r="AM24" s="30">
        <f t="shared" si="15"/>
        <v>0</v>
      </c>
      <c r="AN24" s="19">
        <f t="shared" ca="1" si="16"/>
        <v>-1.6493749999999991</v>
      </c>
      <c r="AO24" s="20" t="str">
        <f t="shared" si="17"/>
        <v/>
      </c>
      <c r="AP24" s="92" t="str">
        <f t="shared" si="18"/>
        <v/>
      </c>
      <c r="AQ24" s="91">
        <f t="shared" ca="1" si="19"/>
        <v>-0.71812500000000057</v>
      </c>
      <c r="AR24" s="20" t="str">
        <f t="shared" si="20"/>
        <v/>
      </c>
      <c r="AS24" s="20" t="str">
        <f t="shared" si="21"/>
        <v/>
      </c>
      <c r="AT24" s="91">
        <f t="shared" ca="1" si="22"/>
        <v>-2.3674999999999997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>
        <f t="shared" ca="1" si="31"/>
        <v>20.335416666666667</v>
      </c>
      <c r="BA24" s="23">
        <f t="shared" ca="1" si="32"/>
        <v>20.814166666666669</v>
      </c>
    </row>
    <row r="25" spans="1:53" x14ac:dyDescent="0.2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21.111875000000001</v>
      </c>
      <c r="F25" s="43">
        <f ca="1">IF($E$60=1,OFFSET('Raw Data'!$V$6,$V25,LOOKUP($B$54,'Raw Data'!$P$6:$P$10,'Raw Data'!$R$6:$R$10)+1),OFFSET('Raw Data'!$AK$6,$V25,LOOKUP($B$54,'Raw Data'!$P$6:$P$10,'Raw Data'!$R$6:$R$10)+1))</f>
        <v>17.106249999999999</v>
      </c>
      <c r="G25" s="43">
        <f ca="1">IF($E$60=1,OFFSET('Raw Data'!$V$6,$V25,LOOKUP($B$54,'Raw Data'!$P$6:$P$10,'Raw Data'!$R$6:$R$10)+2),OFFSET('Raw Data'!$AK$6,$V25,LOOKUP($B$54,'Raw Data'!$P$6:$P$10,'Raw Data'!$R$6:$R$10)+2))</f>
        <v>19.776666666666667</v>
      </c>
      <c r="H25" s="154">
        <f ca="1">IF($H$60=1,OFFSET('Raw Data'!$V$6,$V25,LOOKUP($B$55,'Raw Data'!$P$6:$P$10,'Raw Data'!$R$6:$R$10)),OFFSET('Raw Data'!$AK$6,$V25,LOOKUP($B$55,'Raw Data'!$P$6:$P$10,'Raw Data'!$R$6:$R$10)))</f>
        <v>21.110624999999999</v>
      </c>
      <c r="I25" s="155">
        <f ca="1">IF($H$60=1,OFFSET('Raw Data'!$V$6,$V25,LOOKUP($B$55,'Raw Data'!$P$6:$P$10,'Raw Data'!$R$6:$R$10)+1),OFFSET('Raw Data'!$AK$6,$V25,LOOKUP($B$55,'Raw Data'!$P$6:$P$10,'Raw Data'!$R$6:$R$10)+1))</f>
        <v>17.106249999999999</v>
      </c>
      <c r="J25" s="156">
        <f ca="1">IF($H$60=1,OFFSET('Raw Data'!$V$6,$V25,LOOKUP($B$55,'Raw Data'!$P$6:$P$10,'Raw Data'!$R$6:$R$10)+2),OFFSET('Raw Data'!$AK$6,$V25,LOOKUP($B$55,'Raw Data'!$P$6:$P$10,'Raw Data'!$R$6:$R$10)+2))</f>
        <v>19.775833333333335</v>
      </c>
      <c r="K25" s="43">
        <f t="shared" ca="1" si="25"/>
        <v>2.7662499999999959</v>
      </c>
      <c r="L25" s="43">
        <f t="shared" ca="1" si="26"/>
        <v>1.2500000000024158E-3</v>
      </c>
      <c r="M25" s="43">
        <f t="shared" ca="1" si="27"/>
        <v>2.7674999999999983</v>
      </c>
      <c r="N25" s="44">
        <f ca="1">+'Raw Data'!AZ23</f>
        <v>34286.625</v>
      </c>
      <c r="O25" s="45">
        <f ca="1">+'Raw Data'!BA23</f>
        <v>27750.5</v>
      </c>
      <c r="P25" s="55">
        <f ca="1">+'Raw Data'!BB23</f>
        <v>36530</v>
      </c>
      <c r="Q25" s="57">
        <f ca="1">+'Raw Data'!BC23</f>
        <v>25692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21.111875000000001</v>
      </c>
      <c r="AC25" s="20">
        <f t="shared" ca="1" si="5"/>
        <v>17.106249999999999</v>
      </c>
      <c r="AD25" s="20">
        <f t="shared" si="6"/>
        <v>0</v>
      </c>
      <c r="AE25" s="20">
        <f t="shared" si="7"/>
        <v>0</v>
      </c>
      <c r="AF25" s="20">
        <f t="shared" ca="1" si="8"/>
        <v>21.110624999999999</v>
      </c>
      <c r="AG25" s="20">
        <f t="shared" ca="1" si="9"/>
        <v>17.106249999999999</v>
      </c>
      <c r="AH25" s="20">
        <f t="shared" si="10"/>
        <v>0</v>
      </c>
      <c r="AI25" s="20">
        <f t="shared" si="11"/>
        <v>0</v>
      </c>
      <c r="AJ25" s="30">
        <f t="shared" ca="1" si="12"/>
        <v>34286.625</v>
      </c>
      <c r="AK25" s="30">
        <f t="shared" ca="1" si="13"/>
        <v>27750.5</v>
      </c>
      <c r="AL25" s="30">
        <f t="shared" si="14"/>
        <v>0</v>
      </c>
      <c r="AM25" s="30">
        <f t="shared" si="15"/>
        <v>0</v>
      </c>
      <c r="AN25" s="19">
        <f t="shared" ca="1" si="16"/>
        <v>2.7662499999999959</v>
      </c>
      <c r="AO25" s="20" t="str">
        <f t="shared" si="17"/>
        <v/>
      </c>
      <c r="AP25" s="92" t="str">
        <f t="shared" si="18"/>
        <v/>
      </c>
      <c r="AQ25" s="91">
        <f t="shared" ca="1" si="19"/>
        <v>1.2500000000024158E-3</v>
      </c>
      <c r="AR25" s="20" t="str">
        <f t="shared" si="20"/>
        <v/>
      </c>
      <c r="AS25" s="20" t="str">
        <f t="shared" si="21"/>
        <v/>
      </c>
      <c r="AT25" s="91">
        <f t="shared" ca="1" si="22"/>
        <v>2.7674999999999983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>
        <f t="shared" ca="1" si="31"/>
        <v>19.776666666666667</v>
      </c>
      <c r="BA25" s="23">
        <f t="shared" ca="1" si="32"/>
        <v>19.775833333333335</v>
      </c>
    </row>
    <row r="26" spans="1:53" x14ac:dyDescent="0.2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23.546875000000004</v>
      </c>
      <c r="C26" s="48">
        <f ca="1">IF($B$60=1,OFFSET('Raw Data'!$V$6,$V26,LOOKUP($B$53,'Raw Data'!$P$6:$P$10,'Raw Data'!$R$6:$R$10)+1),OFFSET('Raw Data'!$AK$6,$V26,LOOKUP($B$53,'Raw Data'!$P$6:$P$10,'Raw Data'!$R$6:$R$10)+1))</f>
        <v>16.063750000000002</v>
      </c>
      <c r="D26" s="48">
        <f ca="1">IF($B$60=1,OFFSET('Raw Data'!$V$6,$V26,LOOKUP($B$53,'Raw Data'!$P$6:$P$10,'Raw Data'!$R$6:$R$10)+2),OFFSET('Raw Data'!$AK$6,$V26,LOOKUP($B$53,'Raw Data'!$P$6:$P$10,'Raw Data'!$R$6:$R$10)+2))</f>
        <v>21.052500000000002</v>
      </c>
      <c r="E26" s="47">
        <f ca="1">IF($E$60=1,OFFSET('Raw Data'!$V$6,$V26,LOOKUP($B$54,'Raw Data'!$P$6:$P$10,'Raw Data'!$R$6:$R$10)),OFFSET('Raw Data'!$AK$6,$V26,LOOKUP($B$54,'Raw Data'!$P$6:$P$10,'Raw Data'!$R$6:$R$10)))</f>
        <v>28.127500000000005</v>
      </c>
      <c r="F26" s="48">
        <f ca="1">IF($E$60=1,OFFSET('Raw Data'!$V$6,$V26,LOOKUP($B$54,'Raw Data'!$P$6:$P$10,'Raw Data'!$R$6:$R$10)+1),OFFSET('Raw Data'!$AK$6,$V26,LOOKUP($B$54,'Raw Data'!$P$6:$P$10,'Raw Data'!$R$6:$R$10)+1))</f>
        <v>17.077500000000001</v>
      </c>
      <c r="G26" s="48">
        <f ca="1">IF($E$60=1,OFFSET('Raw Data'!$V$6,$V26,LOOKUP($B$54,'Raw Data'!$P$6:$P$10,'Raw Data'!$R$6:$R$10)+2),OFFSET('Raw Data'!$AK$6,$V26,LOOKUP($B$54,'Raw Data'!$P$6:$P$10,'Raw Data'!$R$6:$R$10)+2))</f>
        <v>24.444166666666671</v>
      </c>
      <c r="H26" s="157">
        <f ca="1">IF($H$60=1,OFFSET('Raw Data'!$V$6,$V26,LOOKUP($B$55,'Raw Data'!$P$6:$P$10,'Raw Data'!$R$6:$R$10)),OFFSET('Raw Data'!$AK$6,$V26,LOOKUP($B$55,'Raw Data'!$P$6:$P$10,'Raw Data'!$R$6:$R$10)))</f>
        <v>28.126249999999999</v>
      </c>
      <c r="I26" s="158">
        <f ca="1">IF($H$60=1,OFFSET('Raw Data'!$V$6,$V26,LOOKUP($B$55,'Raw Data'!$P$6:$P$10,'Raw Data'!$R$6:$R$10)+1),OFFSET('Raw Data'!$AK$6,$V26,LOOKUP($B$55,'Raw Data'!$P$6:$P$10,'Raw Data'!$R$6:$R$10)+1))</f>
        <v>17.100000000000001</v>
      </c>
      <c r="J26" s="159">
        <f ca="1">IF($H$60=1,OFFSET('Raw Data'!$V$6,$V26,LOOKUP($B$55,'Raw Data'!$P$6:$P$10,'Raw Data'!$R$6:$R$10)+2),OFFSET('Raw Data'!$AK$6,$V26,LOOKUP($B$55,'Raw Data'!$P$6:$P$10,'Raw Data'!$R$6:$R$10)+2))</f>
        <v>24.450833333333335</v>
      </c>
      <c r="K26" s="48">
        <f t="shared" ca="1" si="25"/>
        <v>-4.5806250000000013</v>
      </c>
      <c r="L26" s="48">
        <f t="shared" ca="1" si="26"/>
        <v>1.2500000000059686E-3</v>
      </c>
      <c r="M26" s="48">
        <f t="shared" ca="1" si="27"/>
        <v>-4.5793749999999953</v>
      </c>
      <c r="N26" s="49">
        <f ca="1">+'Raw Data'!AZ24</f>
        <v>33960.0625</v>
      </c>
      <c r="O26" s="50">
        <f ca="1">+'Raw Data'!BA24</f>
        <v>27783.625</v>
      </c>
      <c r="P26" s="54">
        <f ca="1">+'Raw Data'!BB24</f>
        <v>36555</v>
      </c>
      <c r="Q26" s="56">
        <f ca="1">+'Raw Data'!BC24</f>
        <v>26832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6</v>
      </c>
      <c r="X26" s="42">
        <f t="shared" si="0"/>
        <v>0</v>
      </c>
      <c r="Y26" s="43">
        <f t="shared" si="1"/>
        <v>0</v>
      </c>
      <c r="Z26" s="43">
        <f t="shared" ca="1" si="2"/>
        <v>23.546875000000004</v>
      </c>
      <c r="AA26" s="20">
        <f t="shared" ca="1" si="3"/>
        <v>16.063750000000002</v>
      </c>
      <c r="AB26" s="20">
        <f t="shared" si="4"/>
        <v>0</v>
      </c>
      <c r="AC26" s="20">
        <f t="shared" si="5"/>
        <v>0</v>
      </c>
      <c r="AD26" s="20">
        <f t="shared" ca="1" si="6"/>
        <v>28.127500000000005</v>
      </c>
      <c r="AE26" s="20">
        <f t="shared" ca="1" si="7"/>
        <v>17.077500000000001</v>
      </c>
      <c r="AF26" s="20">
        <f t="shared" si="8"/>
        <v>0</v>
      </c>
      <c r="AG26" s="20">
        <f t="shared" si="9"/>
        <v>0</v>
      </c>
      <c r="AH26" s="20">
        <f t="shared" ca="1" si="10"/>
        <v>28.126249999999999</v>
      </c>
      <c r="AI26" s="20">
        <f t="shared" ca="1" si="11"/>
        <v>17.100000000000001</v>
      </c>
      <c r="AJ26" s="30">
        <f t="shared" si="12"/>
        <v>0</v>
      </c>
      <c r="AK26" s="30">
        <f t="shared" si="13"/>
        <v>0</v>
      </c>
      <c r="AL26" s="30">
        <f t="shared" ca="1" si="14"/>
        <v>33960.0625</v>
      </c>
      <c r="AM26" s="30">
        <f t="shared" ca="1" si="15"/>
        <v>27783.625</v>
      </c>
      <c r="AN26" s="19" t="str">
        <f t="shared" si="16"/>
        <v/>
      </c>
      <c r="AO26" s="20">
        <f t="shared" ca="1" si="17"/>
        <v>-4.5806250000000013</v>
      </c>
      <c r="AP26" s="92">
        <f t="shared" ca="1" si="18"/>
        <v>-4.5806250000000013</v>
      </c>
      <c r="AQ26" s="91" t="str">
        <f t="shared" si="19"/>
        <v/>
      </c>
      <c r="AR26" s="20">
        <f t="shared" ca="1" si="20"/>
        <v>1.2500000000059686E-3</v>
      </c>
      <c r="AS26" s="20">
        <f t="shared" ca="1" si="21"/>
        <v>1.2500000000059686E-3</v>
      </c>
      <c r="AT26" s="91" t="str">
        <f t="shared" si="22"/>
        <v/>
      </c>
      <c r="AU26" s="20">
        <f t="shared" ca="1" si="23"/>
        <v>-4.5793749999999953</v>
      </c>
      <c r="AV26" s="23">
        <f t="shared" ca="1" si="24"/>
        <v>-4.5793749999999953</v>
      </c>
      <c r="AW26" s="124" t="str">
        <f t="shared" si="34"/>
        <v/>
      </c>
      <c r="AX26" s="165" t="str">
        <f t="shared" si="29"/>
        <v/>
      </c>
      <c r="AY26" s="19">
        <f t="shared" ca="1" si="30"/>
        <v>21.052500000000002</v>
      </c>
      <c r="AZ26" s="20">
        <f t="shared" ca="1" si="31"/>
        <v>24.444166666666671</v>
      </c>
      <c r="BA26" s="23">
        <f t="shared" ca="1" si="32"/>
        <v>24.450833333333335</v>
      </c>
    </row>
    <row r="27" spans="1:53" x14ac:dyDescent="0.2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22.359375</v>
      </c>
      <c r="C27" s="48">
        <f ca="1">IF($B$60=1,OFFSET('Raw Data'!$V$6,$V27,LOOKUP($B$53,'Raw Data'!$P$6:$P$10,'Raw Data'!$R$6:$R$10)+1),OFFSET('Raw Data'!$AK$6,$V27,LOOKUP($B$53,'Raw Data'!$P$6:$P$10,'Raw Data'!$R$6:$R$10)+1))</f>
        <v>16.41</v>
      </c>
      <c r="D27" s="48">
        <f ca="1">IF($B$60=1,OFFSET('Raw Data'!$V$6,$V27,LOOKUP($B$53,'Raw Data'!$P$6:$P$10,'Raw Data'!$R$6:$R$10)+2),OFFSET('Raw Data'!$AK$6,$V27,LOOKUP($B$53,'Raw Data'!$P$6:$P$10,'Raw Data'!$R$6:$R$10)+2))</f>
        <v>20.376249999999995</v>
      </c>
      <c r="E27" s="47">
        <f ca="1">IF($E$60=1,OFFSET('Raw Data'!$V$6,$V27,LOOKUP($B$54,'Raw Data'!$P$6:$P$10,'Raw Data'!$R$6:$R$10)),OFFSET('Raw Data'!$AK$6,$V27,LOOKUP($B$54,'Raw Data'!$P$6:$P$10,'Raw Data'!$R$6:$R$10)))</f>
        <v>17.508749999999999</v>
      </c>
      <c r="F27" s="48">
        <f ca="1">IF($E$60=1,OFFSET('Raw Data'!$V$6,$V27,LOOKUP($B$54,'Raw Data'!$P$6:$P$10,'Raw Data'!$R$6:$R$10)+1),OFFSET('Raw Data'!$AK$6,$V27,LOOKUP($B$54,'Raw Data'!$P$6:$P$10,'Raw Data'!$R$6:$R$10)+1))</f>
        <v>16.0625</v>
      </c>
      <c r="G27" s="48">
        <f ca="1">IF($E$60=1,OFFSET('Raw Data'!$V$6,$V27,LOOKUP($B$54,'Raw Data'!$P$6:$P$10,'Raw Data'!$R$6:$R$10)+2),OFFSET('Raw Data'!$AK$6,$V27,LOOKUP($B$54,'Raw Data'!$P$6:$P$10,'Raw Data'!$R$6:$R$10)+2))</f>
        <v>17.026666666666667</v>
      </c>
      <c r="H27" s="157">
        <f ca="1">IF($H$60=1,OFFSET('Raw Data'!$V$6,$V27,LOOKUP($B$55,'Raw Data'!$P$6:$P$10,'Raw Data'!$R$6:$R$10)),OFFSET('Raw Data'!$AK$6,$V27,LOOKUP($B$55,'Raw Data'!$P$6:$P$10,'Raw Data'!$R$6:$R$10)))</f>
        <v>17.557500000000005</v>
      </c>
      <c r="I27" s="158">
        <f ca="1">IF($H$60=1,OFFSET('Raw Data'!$V$6,$V27,LOOKUP($B$55,'Raw Data'!$P$6:$P$10,'Raw Data'!$R$6:$R$10)+1),OFFSET('Raw Data'!$AK$6,$V27,LOOKUP($B$55,'Raw Data'!$P$6:$P$10,'Raw Data'!$R$6:$R$10)+1))</f>
        <v>16.078749999999999</v>
      </c>
      <c r="J27" s="159">
        <f ca="1">IF($H$60=1,OFFSET('Raw Data'!$V$6,$V27,LOOKUP($B$55,'Raw Data'!$P$6:$P$10,'Raw Data'!$R$6:$R$10)+2),OFFSET('Raw Data'!$AK$6,$V27,LOOKUP($B$55,'Raw Data'!$P$6:$P$10,'Raw Data'!$R$6:$R$10)+2))</f>
        <v>17.064583333333335</v>
      </c>
      <c r="K27" s="48">
        <f t="shared" ca="1" si="25"/>
        <v>4.8506250000000009</v>
      </c>
      <c r="L27" s="48">
        <f t="shared" ca="1" si="26"/>
        <v>-4.87500000000054E-2</v>
      </c>
      <c r="M27" s="48">
        <f t="shared" ca="1" si="27"/>
        <v>4.8018749999999955</v>
      </c>
      <c r="N27" s="49">
        <f ca="1">+'Raw Data'!AZ25</f>
        <v>30605.6875</v>
      </c>
      <c r="O27" s="50">
        <f ca="1">+'Raw Data'!BA25</f>
        <v>27085</v>
      </c>
      <c r="P27" s="54">
        <f ca="1">+'Raw Data'!BB25</f>
        <v>33975</v>
      </c>
      <c r="Q27" s="56">
        <f ca="1">+'Raw Data'!BC25</f>
        <v>26223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7</v>
      </c>
      <c r="X27" s="42">
        <f t="shared" si="0"/>
        <v>0</v>
      </c>
      <c r="Y27" s="43">
        <f t="shared" si="1"/>
        <v>0</v>
      </c>
      <c r="Z27" s="43">
        <f t="shared" ca="1" si="2"/>
        <v>22.359375</v>
      </c>
      <c r="AA27" s="20">
        <f t="shared" ca="1" si="3"/>
        <v>16.41</v>
      </c>
      <c r="AB27" s="20">
        <f t="shared" si="4"/>
        <v>0</v>
      </c>
      <c r="AC27" s="20">
        <f t="shared" si="5"/>
        <v>0</v>
      </c>
      <c r="AD27" s="20">
        <f t="shared" ca="1" si="6"/>
        <v>17.508749999999999</v>
      </c>
      <c r="AE27" s="20">
        <f t="shared" ca="1" si="7"/>
        <v>16.0625</v>
      </c>
      <c r="AF27" s="20">
        <f t="shared" si="8"/>
        <v>0</v>
      </c>
      <c r="AG27" s="20">
        <f t="shared" si="9"/>
        <v>0</v>
      </c>
      <c r="AH27" s="20">
        <f t="shared" ca="1" si="10"/>
        <v>17.557500000000005</v>
      </c>
      <c r="AI27" s="20">
        <f t="shared" ca="1" si="11"/>
        <v>16.078749999999999</v>
      </c>
      <c r="AJ27" s="30">
        <f t="shared" si="12"/>
        <v>0</v>
      </c>
      <c r="AK27" s="30">
        <f t="shared" si="13"/>
        <v>0</v>
      </c>
      <c r="AL27" s="30">
        <f t="shared" ca="1" si="14"/>
        <v>30605.6875</v>
      </c>
      <c r="AM27" s="30">
        <f t="shared" ca="1" si="15"/>
        <v>27085</v>
      </c>
      <c r="AN27" s="19" t="str">
        <f t="shared" si="16"/>
        <v/>
      </c>
      <c r="AO27" s="20">
        <f t="shared" ca="1" si="17"/>
        <v>4.8506250000000009</v>
      </c>
      <c r="AP27" s="92">
        <f t="shared" ca="1" si="18"/>
        <v>4.8506250000000009</v>
      </c>
      <c r="AQ27" s="91" t="str">
        <f t="shared" si="19"/>
        <v/>
      </c>
      <c r="AR27" s="20">
        <f t="shared" ca="1" si="20"/>
        <v>-4.87500000000054E-2</v>
      </c>
      <c r="AS27" s="20">
        <f t="shared" ca="1" si="21"/>
        <v>-4.87500000000054E-2</v>
      </c>
      <c r="AT27" s="91" t="str">
        <f t="shared" si="22"/>
        <v/>
      </c>
      <c r="AU27" s="20">
        <f t="shared" ca="1" si="23"/>
        <v>4.8018749999999955</v>
      </c>
      <c r="AV27" s="23">
        <f t="shared" ca="1" si="24"/>
        <v>4.8018749999999955</v>
      </c>
      <c r="AW27" s="124" t="str">
        <f t="shared" si="34"/>
        <v/>
      </c>
      <c r="AX27" s="165" t="str">
        <f t="shared" si="29"/>
        <v/>
      </c>
      <c r="AY27" s="19">
        <f t="shared" ca="1" si="30"/>
        <v>20.376249999999995</v>
      </c>
      <c r="AZ27" s="20">
        <f t="shared" ca="1" si="31"/>
        <v>17.026666666666667</v>
      </c>
      <c r="BA27" s="23">
        <f t="shared" ca="1" si="32"/>
        <v>17.064583333333335</v>
      </c>
    </row>
    <row r="28" spans="1:53" x14ac:dyDescent="0.2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25.630000000000003</v>
      </c>
      <c r="C28" s="43">
        <f ca="1">IF($B$60=1,OFFSET('Raw Data'!$V$6,$V28,LOOKUP($B$53,'Raw Data'!$P$6:$P$10,'Raw Data'!$R$6:$R$10)+1),OFFSET('Raw Data'!$AK$6,$V28,LOOKUP($B$53,'Raw Data'!$P$6:$P$10,'Raw Data'!$R$6:$R$10)+1))</f>
        <v>18.647500000000001</v>
      </c>
      <c r="D28" s="43">
        <f ca="1">IF($B$60=1,OFFSET('Raw Data'!$V$6,$V28,LOOKUP($B$53,'Raw Data'!$P$6:$P$10,'Raw Data'!$R$6:$R$10)+2),OFFSET('Raw Data'!$AK$6,$V28,LOOKUP($B$53,'Raw Data'!$P$6:$P$10,'Raw Data'!$R$6:$R$10)+2))</f>
        <v>23.302499999999998</v>
      </c>
      <c r="E28" s="42">
        <f ca="1">IF($E$60=1,OFFSET('Raw Data'!$V$6,$V28,LOOKUP($B$54,'Raw Data'!$P$6:$P$10,'Raw Data'!$R$6:$R$10)),OFFSET('Raw Data'!$AK$6,$V28,LOOKUP($B$54,'Raw Data'!$P$6:$P$10,'Raw Data'!$R$6:$R$10)))</f>
        <v>22.542500000000004</v>
      </c>
      <c r="F28" s="43">
        <f ca="1">IF($E$60=1,OFFSET('Raw Data'!$V$6,$V28,LOOKUP($B$54,'Raw Data'!$P$6:$P$10,'Raw Data'!$R$6:$R$10)+1),OFFSET('Raw Data'!$AK$6,$V28,LOOKUP($B$54,'Raw Data'!$P$6:$P$10,'Raw Data'!$R$6:$R$10)+1))</f>
        <v>15.50375</v>
      </c>
      <c r="G28" s="43">
        <f ca="1">IF($E$60=1,OFFSET('Raw Data'!$V$6,$V28,LOOKUP($B$54,'Raw Data'!$P$6:$P$10,'Raw Data'!$R$6:$R$10)+2),OFFSET('Raw Data'!$AK$6,$V28,LOOKUP($B$54,'Raw Data'!$P$6:$P$10,'Raw Data'!$R$6:$R$10)+2))</f>
        <v>20.196249999999999</v>
      </c>
      <c r="H28" s="154">
        <f ca="1">IF($H$60=1,OFFSET('Raw Data'!$V$6,$V28,LOOKUP($B$55,'Raw Data'!$P$6:$P$10,'Raw Data'!$R$6:$R$10)),OFFSET('Raw Data'!$AK$6,$V28,LOOKUP($B$55,'Raw Data'!$P$6:$P$10,'Raw Data'!$R$6:$R$10)))</f>
        <v>22.542500000000004</v>
      </c>
      <c r="I28" s="155">
        <f ca="1">IF($H$60=1,OFFSET('Raw Data'!$V$6,$V28,LOOKUP($B$55,'Raw Data'!$P$6:$P$10,'Raw Data'!$R$6:$R$10)+1),OFFSET('Raw Data'!$AK$6,$V28,LOOKUP($B$55,'Raw Data'!$P$6:$P$10,'Raw Data'!$R$6:$R$10)+1))</f>
        <v>15.50375</v>
      </c>
      <c r="J28" s="156">
        <f ca="1">IF($H$60=1,OFFSET('Raw Data'!$V$6,$V28,LOOKUP($B$55,'Raw Data'!$P$6:$P$10,'Raw Data'!$R$6:$R$10)+2),OFFSET('Raw Data'!$AK$6,$V28,LOOKUP($B$55,'Raw Data'!$P$6:$P$10,'Raw Data'!$R$6:$R$10)+2))</f>
        <v>20.196249999999999</v>
      </c>
      <c r="K28" s="43">
        <f t="shared" ca="1" si="25"/>
        <v>3.0874999999999986</v>
      </c>
      <c r="L28" s="43">
        <f t="shared" ca="1" si="26"/>
        <v>0</v>
      </c>
      <c r="M28" s="43">
        <f t="shared" ca="1" si="27"/>
        <v>3.0874999999999986</v>
      </c>
      <c r="N28" s="44">
        <f ca="1">+'Raw Data'!AZ26</f>
        <v>34815.5</v>
      </c>
      <c r="O28" s="45">
        <f ca="1">+'Raw Data'!BA26</f>
        <v>27709.875</v>
      </c>
      <c r="P28" s="55">
        <f ca="1">+'Raw Data'!BB26</f>
        <v>37167</v>
      </c>
      <c r="Q28" s="57">
        <f ca="1">+'Raw Data'!BC26</f>
        <v>26312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1</v>
      </c>
      <c r="X28" s="42">
        <f t="shared" ca="1" si="0"/>
        <v>25.630000000000003</v>
      </c>
      <c r="Y28" s="43">
        <f t="shared" ca="1" si="1"/>
        <v>18.647500000000001</v>
      </c>
      <c r="Z28" s="43">
        <f t="shared" si="2"/>
        <v>0</v>
      </c>
      <c r="AA28" s="20">
        <f t="shared" si="3"/>
        <v>0</v>
      </c>
      <c r="AB28" s="20">
        <f t="shared" ca="1" si="4"/>
        <v>22.542500000000004</v>
      </c>
      <c r="AC28" s="20">
        <f t="shared" ca="1" si="5"/>
        <v>15.50375</v>
      </c>
      <c r="AD28" s="20">
        <f t="shared" si="6"/>
        <v>0</v>
      </c>
      <c r="AE28" s="20">
        <f t="shared" si="7"/>
        <v>0</v>
      </c>
      <c r="AF28" s="20">
        <f t="shared" ca="1" si="8"/>
        <v>22.542500000000004</v>
      </c>
      <c r="AG28" s="20">
        <f t="shared" ca="1" si="9"/>
        <v>15.50375</v>
      </c>
      <c r="AH28" s="20">
        <f t="shared" si="10"/>
        <v>0</v>
      </c>
      <c r="AI28" s="20">
        <f t="shared" si="11"/>
        <v>0</v>
      </c>
      <c r="AJ28" s="30">
        <f t="shared" ca="1" si="12"/>
        <v>34815.5</v>
      </c>
      <c r="AK28" s="30">
        <f t="shared" ca="1" si="13"/>
        <v>27709.875</v>
      </c>
      <c r="AL28" s="30">
        <f t="shared" si="14"/>
        <v>0</v>
      </c>
      <c r="AM28" s="30">
        <f t="shared" si="15"/>
        <v>0</v>
      </c>
      <c r="AN28" s="19">
        <f t="shared" ca="1" si="16"/>
        <v>3.0874999999999986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3.0874999999999986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23.302499999999998</v>
      </c>
      <c r="AZ28" s="20">
        <f t="shared" ca="1" si="31"/>
        <v>20.196249999999999</v>
      </c>
      <c r="BA28" s="23">
        <f t="shared" ca="1" si="32"/>
        <v>20.196249999999999</v>
      </c>
    </row>
    <row r="29" spans="1:53" ht="12" customHeight="1" x14ac:dyDescent="0.2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23.824374999999996</v>
      </c>
      <c r="C29" s="43">
        <f ca="1">IF($B$60=1,OFFSET('Raw Data'!$V$6,$V29,LOOKUP($B$53,'Raw Data'!$P$6:$P$10,'Raw Data'!$R$6:$R$10)+1),OFFSET('Raw Data'!$AK$6,$V29,LOOKUP($B$53,'Raw Data'!$P$6:$P$10,'Raw Data'!$R$6:$R$10)+1))</f>
        <v>18.75375</v>
      </c>
      <c r="D29" s="43">
        <f ca="1">IF($B$60=1,OFFSET('Raw Data'!$V$6,$V29,LOOKUP($B$53,'Raw Data'!$P$6:$P$10,'Raw Data'!$R$6:$R$10)+2),OFFSET('Raw Data'!$AK$6,$V29,LOOKUP($B$53,'Raw Data'!$P$6:$P$10,'Raw Data'!$R$6:$R$10)+2))</f>
        <v>22.134166666666669</v>
      </c>
      <c r="E29" s="42">
        <f ca="1">IF($E$60=1,OFFSET('Raw Data'!$V$6,$V29,LOOKUP($B$54,'Raw Data'!$P$6:$P$10,'Raw Data'!$R$6:$R$10)),OFFSET('Raw Data'!$AK$6,$V29,LOOKUP($B$54,'Raw Data'!$P$6:$P$10,'Raw Data'!$R$6:$R$10)))</f>
        <v>20.205000000000005</v>
      </c>
      <c r="F29" s="43">
        <f ca="1">IF($E$60=1,OFFSET('Raw Data'!$V$6,$V29,LOOKUP($B$54,'Raw Data'!$P$6:$P$10,'Raw Data'!$R$6:$R$10)+1),OFFSET('Raw Data'!$AK$6,$V29,LOOKUP($B$54,'Raw Data'!$P$6:$P$10,'Raw Data'!$R$6:$R$10)+1))</f>
        <v>13.785</v>
      </c>
      <c r="G29" s="43">
        <f ca="1">IF($E$60=1,OFFSET('Raw Data'!$V$6,$V29,LOOKUP($B$54,'Raw Data'!$P$6:$P$10,'Raw Data'!$R$6:$R$10)+2),OFFSET('Raw Data'!$AK$6,$V29,LOOKUP($B$54,'Raw Data'!$P$6:$P$10,'Raw Data'!$R$6:$R$10)+2))</f>
        <v>18.065000000000001</v>
      </c>
      <c r="H29" s="154">
        <f ca="1">IF($H$60=1,OFFSET('Raw Data'!$V$6,$V29,LOOKUP($B$55,'Raw Data'!$P$6:$P$10,'Raw Data'!$R$6:$R$10)),OFFSET('Raw Data'!$AK$6,$V29,LOOKUP($B$55,'Raw Data'!$P$6:$P$10,'Raw Data'!$R$6:$R$10)))</f>
        <v>20.205000000000005</v>
      </c>
      <c r="I29" s="155">
        <f ca="1">IF($H$60=1,OFFSET('Raw Data'!$V$6,$V29,LOOKUP($B$55,'Raw Data'!$P$6:$P$10,'Raw Data'!$R$6:$R$10)+1),OFFSET('Raw Data'!$AK$6,$V29,LOOKUP($B$55,'Raw Data'!$P$6:$P$10,'Raw Data'!$R$6:$R$10)+1))</f>
        <v>14.161250000000001</v>
      </c>
      <c r="J29" s="156">
        <f ca="1">IF($H$60=1,OFFSET('Raw Data'!$V$6,$V29,LOOKUP($B$55,'Raw Data'!$P$6:$P$10,'Raw Data'!$R$6:$R$10)+2),OFFSET('Raw Data'!$AK$6,$V29,LOOKUP($B$55,'Raw Data'!$P$6:$P$10,'Raw Data'!$R$6:$R$10)+2))</f>
        <v>18.190416666666668</v>
      </c>
      <c r="K29" s="43">
        <f t="shared" ca="1" si="25"/>
        <v>3.6193749999999909</v>
      </c>
      <c r="L29" s="43">
        <f t="shared" ca="1" si="26"/>
        <v>0</v>
      </c>
      <c r="M29" s="43">
        <f t="shared" ca="1" si="27"/>
        <v>3.6193749999999909</v>
      </c>
      <c r="N29" s="44">
        <f ca="1">+'Raw Data'!AZ27</f>
        <v>33525</v>
      </c>
      <c r="O29" s="45">
        <f ca="1">+'Raw Data'!BA27</f>
        <v>27541.25</v>
      </c>
      <c r="P29" s="55">
        <f ca="1">+'Raw Data'!BB27</f>
        <v>36138</v>
      </c>
      <c r="Q29" s="57">
        <f ca="1">+'Raw Data'!BC27</f>
        <v>25607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2</v>
      </c>
      <c r="X29" s="42">
        <f t="shared" ca="1" si="0"/>
        <v>23.824374999999996</v>
      </c>
      <c r="Y29" s="43">
        <f t="shared" ca="1" si="1"/>
        <v>18.75375</v>
      </c>
      <c r="Z29" s="43">
        <f t="shared" si="2"/>
        <v>0</v>
      </c>
      <c r="AA29" s="20">
        <f t="shared" si="3"/>
        <v>0</v>
      </c>
      <c r="AB29" s="20">
        <f t="shared" ca="1" si="4"/>
        <v>20.205000000000005</v>
      </c>
      <c r="AC29" s="20">
        <f t="shared" ca="1" si="5"/>
        <v>13.785</v>
      </c>
      <c r="AD29" s="20">
        <f t="shared" si="6"/>
        <v>0</v>
      </c>
      <c r="AE29" s="20">
        <f t="shared" si="7"/>
        <v>0</v>
      </c>
      <c r="AF29" s="20">
        <f t="shared" ca="1" si="8"/>
        <v>20.205000000000005</v>
      </c>
      <c r="AG29" s="20">
        <f t="shared" ca="1" si="9"/>
        <v>14.161250000000001</v>
      </c>
      <c r="AH29" s="20">
        <f t="shared" si="10"/>
        <v>0</v>
      </c>
      <c r="AI29" s="20">
        <f t="shared" si="11"/>
        <v>0</v>
      </c>
      <c r="AJ29" s="30">
        <f t="shared" ca="1" si="12"/>
        <v>33525</v>
      </c>
      <c r="AK29" s="30">
        <f t="shared" ca="1" si="13"/>
        <v>27541.25</v>
      </c>
      <c r="AL29" s="30">
        <f t="shared" si="14"/>
        <v>0</v>
      </c>
      <c r="AM29" s="30">
        <f t="shared" si="15"/>
        <v>0</v>
      </c>
      <c r="AN29" s="19">
        <f t="shared" ca="1" si="16"/>
        <v>3.6193749999999909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3.6193749999999909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22.134166666666669</v>
      </c>
      <c r="AZ29" s="20">
        <f t="shared" ca="1" si="31"/>
        <v>18.065000000000001</v>
      </c>
      <c r="BA29" s="23">
        <f t="shared" ca="1" si="32"/>
        <v>18.190416666666668</v>
      </c>
    </row>
    <row r="30" spans="1:53" x14ac:dyDescent="0.2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20.999999999999996</v>
      </c>
      <c r="C30" s="43">
        <f ca="1">IF($B$60=1,OFFSET('Raw Data'!$V$6,$V30,LOOKUP($B$53,'Raw Data'!$P$6:$P$10,'Raw Data'!$R$6:$R$10)+1),OFFSET('Raw Data'!$AK$6,$V30,LOOKUP($B$53,'Raw Data'!$P$6:$P$10,'Raw Data'!$R$6:$R$10)+1))</f>
        <v>15.873749999999998</v>
      </c>
      <c r="D30" s="43">
        <f ca="1">IF($B$60=1,OFFSET('Raw Data'!$V$6,$V30,LOOKUP($B$53,'Raw Data'!$P$6:$P$10,'Raw Data'!$R$6:$R$10)+2),OFFSET('Raw Data'!$AK$6,$V30,LOOKUP($B$53,'Raw Data'!$P$6:$P$10,'Raw Data'!$R$6:$R$10)+2))</f>
        <v>19.291249999999998</v>
      </c>
      <c r="E30" s="42">
        <f ca="1">IF($E$60=1,OFFSET('Raw Data'!$V$6,$V30,LOOKUP($B$54,'Raw Data'!$P$6:$P$10,'Raw Data'!$R$6:$R$10)),OFFSET('Raw Data'!$AK$6,$V30,LOOKUP($B$54,'Raw Data'!$P$6:$P$10,'Raw Data'!$R$6:$R$10)))</f>
        <v>20.481249999999999</v>
      </c>
      <c r="F30" s="43">
        <f ca="1">IF($E$60=1,OFFSET('Raw Data'!$V$6,$V30,LOOKUP($B$54,'Raw Data'!$P$6:$P$10,'Raw Data'!$R$6:$R$10)+1),OFFSET('Raw Data'!$AK$6,$V30,LOOKUP($B$54,'Raw Data'!$P$6:$P$10,'Raw Data'!$R$6:$R$10)+1))</f>
        <v>14.321250000000001</v>
      </c>
      <c r="G30" s="43">
        <f ca="1">IF($E$60=1,OFFSET('Raw Data'!$V$6,$V30,LOOKUP($B$54,'Raw Data'!$P$6:$P$10,'Raw Data'!$R$6:$R$10)+2),OFFSET('Raw Data'!$AK$6,$V30,LOOKUP($B$54,'Raw Data'!$P$6:$P$10,'Raw Data'!$R$6:$R$10)+2))</f>
        <v>18.427916666666665</v>
      </c>
      <c r="H30" s="154">
        <f ca="1">IF($H$60=1,OFFSET('Raw Data'!$V$6,$V30,LOOKUP($B$55,'Raw Data'!$P$6:$P$10,'Raw Data'!$R$6:$R$10)),OFFSET('Raw Data'!$AK$6,$V30,LOOKUP($B$55,'Raw Data'!$P$6:$P$10,'Raw Data'!$R$6:$R$10)))</f>
        <v>20.981249999999999</v>
      </c>
      <c r="I30" s="155">
        <f ca="1">IF($H$60=1,OFFSET('Raw Data'!$V$6,$V30,LOOKUP($B$55,'Raw Data'!$P$6:$P$10,'Raw Data'!$R$6:$R$10)+1),OFFSET('Raw Data'!$AK$6,$V30,LOOKUP($B$55,'Raw Data'!$P$6:$P$10,'Raw Data'!$R$6:$R$10)+1))</f>
        <v>14.321250000000001</v>
      </c>
      <c r="J30" s="156">
        <f ca="1">IF($H$60=1,OFFSET('Raw Data'!$V$6,$V30,LOOKUP($B$55,'Raw Data'!$P$6:$P$10,'Raw Data'!$R$6:$R$10)+2),OFFSET('Raw Data'!$AK$6,$V30,LOOKUP($B$55,'Raw Data'!$P$6:$P$10,'Raw Data'!$R$6:$R$10)+2))</f>
        <v>18.76125</v>
      </c>
      <c r="K30" s="43">
        <f t="shared" ca="1" si="25"/>
        <v>0.51874999999999716</v>
      </c>
      <c r="L30" s="43">
        <f t="shared" ca="1" si="26"/>
        <v>-0.5</v>
      </c>
      <c r="M30" s="43">
        <f t="shared" ca="1" si="27"/>
        <v>1.8749999999997158E-2</v>
      </c>
      <c r="N30" s="44">
        <f ca="1">+'Raw Data'!AZ28</f>
        <v>33767.9375</v>
      </c>
      <c r="O30" s="45">
        <f ca="1">+'Raw Data'!BA28</f>
        <v>26780.875</v>
      </c>
      <c r="P30" s="55">
        <f ca="1">+'Raw Data'!BB28</f>
        <v>36038</v>
      </c>
      <c r="Q30" s="57">
        <f ca="1">+'Raw Data'!BC28</f>
        <v>24999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20.999999999999996</v>
      </c>
      <c r="Y30" s="43">
        <f t="shared" ca="1" si="1"/>
        <v>15.873749999999998</v>
      </c>
      <c r="Z30" s="43">
        <f t="shared" si="2"/>
        <v>0</v>
      </c>
      <c r="AA30" s="20">
        <f t="shared" si="3"/>
        <v>0</v>
      </c>
      <c r="AB30" s="20">
        <f t="shared" ca="1" si="4"/>
        <v>20.481249999999999</v>
      </c>
      <c r="AC30" s="20">
        <f t="shared" ca="1" si="5"/>
        <v>14.321250000000001</v>
      </c>
      <c r="AD30" s="20">
        <f t="shared" si="6"/>
        <v>0</v>
      </c>
      <c r="AE30" s="20">
        <f t="shared" si="7"/>
        <v>0</v>
      </c>
      <c r="AF30" s="20">
        <f t="shared" ca="1" si="8"/>
        <v>20.981249999999999</v>
      </c>
      <c r="AG30" s="20">
        <f t="shared" ca="1" si="9"/>
        <v>14.321250000000001</v>
      </c>
      <c r="AH30" s="20">
        <f t="shared" si="10"/>
        <v>0</v>
      </c>
      <c r="AI30" s="20">
        <f t="shared" si="11"/>
        <v>0</v>
      </c>
      <c r="AJ30" s="30">
        <f t="shared" ca="1" si="12"/>
        <v>33767.9375</v>
      </c>
      <c r="AK30" s="30">
        <f t="shared" ca="1" si="13"/>
        <v>26780.875</v>
      </c>
      <c r="AL30" s="30">
        <f t="shared" si="14"/>
        <v>0</v>
      </c>
      <c r="AM30" s="30">
        <f t="shared" si="15"/>
        <v>0</v>
      </c>
      <c r="AN30" s="19">
        <f t="shared" ca="1" si="16"/>
        <v>0.51874999999999716</v>
      </c>
      <c r="AO30" s="20" t="str">
        <f t="shared" si="17"/>
        <v/>
      </c>
      <c r="AP30" s="92" t="str">
        <f t="shared" si="18"/>
        <v/>
      </c>
      <c r="AQ30" s="91">
        <f t="shared" ca="1" si="19"/>
        <v>-0.5</v>
      </c>
      <c r="AR30" s="20" t="str">
        <f t="shared" si="20"/>
        <v/>
      </c>
      <c r="AS30" s="20" t="str">
        <f t="shared" si="21"/>
        <v/>
      </c>
      <c r="AT30" s="91">
        <f t="shared" ca="1" si="22"/>
        <v>1.8749999999997158E-2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>
        <f t="shared" ca="1" si="30"/>
        <v>19.291249999999998</v>
      </c>
      <c r="AZ30" s="20">
        <f t="shared" ca="1" si="31"/>
        <v>18.427916666666665</v>
      </c>
      <c r="BA30" s="23">
        <f t="shared" ca="1" si="32"/>
        <v>18.76125</v>
      </c>
    </row>
    <row r="31" spans="1:53" x14ac:dyDescent="0.2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22.846874999999997</v>
      </c>
      <c r="C31" s="43">
        <f ca="1">IF($B$60=1,OFFSET('Raw Data'!$V$6,$V31,LOOKUP($B$53,'Raw Data'!$P$6:$P$10,'Raw Data'!$R$6:$R$10)+1),OFFSET('Raw Data'!$AK$6,$V31,LOOKUP($B$53,'Raw Data'!$P$6:$P$10,'Raw Data'!$R$6:$R$10)+1))</f>
        <v>13.7225</v>
      </c>
      <c r="D31" s="43">
        <f ca="1">IF($B$60=1,OFFSET('Raw Data'!$V$6,$V31,LOOKUP($B$53,'Raw Data'!$P$6:$P$10,'Raw Data'!$R$6:$R$10)+2),OFFSET('Raw Data'!$AK$6,$V31,LOOKUP($B$53,'Raw Data'!$P$6:$P$10,'Raw Data'!$R$6:$R$10)+2))</f>
        <v>19.80541666666667</v>
      </c>
      <c r="E31" s="42">
        <f ca="1">IF($E$60=1,OFFSET('Raw Data'!$V$6,$V31,LOOKUP($B$54,'Raw Data'!$P$6:$P$10,'Raw Data'!$R$6:$R$10)),OFFSET('Raw Data'!$AK$6,$V31,LOOKUP($B$54,'Raw Data'!$P$6:$P$10,'Raw Data'!$R$6:$R$10)))</f>
        <v>23.038125000000001</v>
      </c>
      <c r="F31" s="43">
        <f ca="1">IF($E$60=1,OFFSET('Raw Data'!$V$6,$V31,LOOKUP($B$54,'Raw Data'!$P$6:$P$10,'Raw Data'!$R$6:$R$10)+1),OFFSET('Raw Data'!$AK$6,$V31,LOOKUP($B$54,'Raw Data'!$P$6:$P$10,'Raw Data'!$R$6:$R$10)+1))</f>
        <v>12.924999999999999</v>
      </c>
      <c r="G31" s="43">
        <f ca="1">IF($E$60=1,OFFSET('Raw Data'!$V$6,$V31,LOOKUP($B$54,'Raw Data'!$P$6:$P$10,'Raw Data'!$R$6:$R$10)+2),OFFSET('Raw Data'!$AK$6,$V31,LOOKUP($B$54,'Raw Data'!$P$6:$P$10,'Raw Data'!$R$6:$R$10)+2))</f>
        <v>19.667083333333334</v>
      </c>
      <c r="H31" s="154">
        <f ca="1">IF($H$60=1,OFFSET('Raw Data'!$V$6,$V31,LOOKUP($B$55,'Raw Data'!$P$6:$P$10,'Raw Data'!$R$6:$R$10)),OFFSET('Raw Data'!$AK$6,$V31,LOOKUP($B$55,'Raw Data'!$P$6:$P$10,'Raw Data'!$R$6:$R$10)))</f>
        <v>25.761249999999997</v>
      </c>
      <c r="I31" s="155">
        <f ca="1">IF($H$60=1,OFFSET('Raw Data'!$V$6,$V31,LOOKUP($B$55,'Raw Data'!$P$6:$P$10,'Raw Data'!$R$6:$R$10)+1),OFFSET('Raw Data'!$AK$6,$V31,LOOKUP($B$55,'Raw Data'!$P$6:$P$10,'Raw Data'!$R$6:$R$10)+1))</f>
        <v>12.924999999999999</v>
      </c>
      <c r="J31" s="156">
        <f ca="1">IF($H$60=1,OFFSET('Raw Data'!$V$6,$V31,LOOKUP($B$55,'Raw Data'!$P$6:$P$10,'Raw Data'!$R$6:$R$10)+2),OFFSET('Raw Data'!$AK$6,$V31,LOOKUP($B$55,'Raw Data'!$P$6:$P$10,'Raw Data'!$R$6:$R$10)+2))</f>
        <v>21.482500000000002</v>
      </c>
      <c r="K31" s="43">
        <f t="shared" ca="1" si="25"/>
        <v>-0.19125000000000369</v>
      </c>
      <c r="L31" s="43">
        <f t="shared" ca="1" si="26"/>
        <v>-2.723124999999996</v>
      </c>
      <c r="M31" s="43">
        <f t="shared" ca="1" si="27"/>
        <v>-2.9143749999999997</v>
      </c>
      <c r="N31" s="44">
        <f ca="1">+'Raw Data'!AZ29</f>
        <v>33094.875</v>
      </c>
      <c r="O31" s="45">
        <f ca="1">+'Raw Data'!BA29</f>
        <v>25593.125</v>
      </c>
      <c r="P31" s="55">
        <f ca="1">+'Raw Data'!BB29</f>
        <v>35110</v>
      </c>
      <c r="Q31" s="57">
        <f ca="1">+'Raw Data'!BC29</f>
        <v>23661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4</v>
      </c>
      <c r="X31" s="42">
        <f t="shared" ca="1" si="0"/>
        <v>22.846874999999997</v>
      </c>
      <c r="Y31" s="43">
        <f t="shared" ca="1" si="1"/>
        <v>13.7225</v>
      </c>
      <c r="Z31" s="43">
        <f t="shared" si="2"/>
        <v>0</v>
      </c>
      <c r="AA31" s="20">
        <f t="shared" si="3"/>
        <v>0</v>
      </c>
      <c r="AB31" s="20">
        <f t="shared" ca="1" si="4"/>
        <v>23.038125000000001</v>
      </c>
      <c r="AC31" s="20">
        <f t="shared" ca="1" si="5"/>
        <v>12.924999999999999</v>
      </c>
      <c r="AD31" s="20">
        <f t="shared" si="6"/>
        <v>0</v>
      </c>
      <c r="AE31" s="20">
        <f t="shared" si="7"/>
        <v>0</v>
      </c>
      <c r="AF31" s="20">
        <f t="shared" ca="1" si="8"/>
        <v>25.761249999999997</v>
      </c>
      <c r="AG31" s="20">
        <f t="shared" ca="1" si="9"/>
        <v>12.924999999999999</v>
      </c>
      <c r="AH31" s="20">
        <f t="shared" si="10"/>
        <v>0</v>
      </c>
      <c r="AI31" s="20">
        <f t="shared" si="11"/>
        <v>0</v>
      </c>
      <c r="AJ31" s="30">
        <f t="shared" ca="1" si="12"/>
        <v>33094.875</v>
      </c>
      <c r="AK31" s="30">
        <f t="shared" ca="1" si="13"/>
        <v>25593.125</v>
      </c>
      <c r="AL31" s="30">
        <f t="shared" si="14"/>
        <v>0</v>
      </c>
      <c r="AM31" s="30">
        <f t="shared" si="15"/>
        <v>0</v>
      </c>
      <c r="AN31" s="19">
        <f t="shared" ca="1" si="16"/>
        <v>-0.19125000000000369</v>
      </c>
      <c r="AO31" s="20" t="str">
        <f t="shared" si="17"/>
        <v/>
      </c>
      <c r="AP31" s="92" t="str">
        <f t="shared" si="18"/>
        <v/>
      </c>
      <c r="AQ31" s="91">
        <f t="shared" ca="1" si="19"/>
        <v>-2.723124999999996</v>
      </c>
      <c r="AR31" s="20" t="str">
        <f t="shared" si="20"/>
        <v/>
      </c>
      <c r="AS31" s="20" t="str">
        <f t="shared" si="21"/>
        <v/>
      </c>
      <c r="AT31" s="91">
        <f t="shared" ca="1" si="22"/>
        <v>-2.9143749999999997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>
        <f t="shared" ca="1" si="30"/>
        <v>19.80541666666667</v>
      </c>
      <c r="AZ31" s="20">
        <f t="shared" ca="1" si="31"/>
        <v>19.667083333333334</v>
      </c>
      <c r="BA31" s="23">
        <f t="shared" ca="1" si="32"/>
        <v>21.482500000000002</v>
      </c>
    </row>
    <row r="32" spans="1:53" x14ac:dyDescent="0.2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23.036249999999999</v>
      </c>
      <c r="C32" s="43">
        <f ca="1">IF($B$60=1,OFFSET('Raw Data'!$V$6,$V32,LOOKUP($B$53,'Raw Data'!$P$6:$P$10,'Raw Data'!$R$6:$R$10)+1),OFFSET('Raw Data'!$AK$6,$V32,LOOKUP($B$53,'Raw Data'!$P$6:$P$10,'Raw Data'!$R$6:$R$10)+1))</f>
        <v>15.383750000000001</v>
      </c>
      <c r="D32" s="43">
        <f ca="1">IF($B$60=1,OFFSET('Raw Data'!$V$6,$V32,LOOKUP($B$53,'Raw Data'!$P$6:$P$10,'Raw Data'!$R$6:$R$10)+2),OFFSET('Raw Data'!$AK$6,$V32,LOOKUP($B$53,'Raw Data'!$P$6:$P$10,'Raw Data'!$R$6:$R$10)+2))</f>
        <v>20.485416666666666</v>
      </c>
      <c r="E32" s="42">
        <f ca="1">IF($E$60=1,OFFSET('Raw Data'!$V$6,$V32,LOOKUP($B$54,'Raw Data'!$P$6:$P$10,'Raw Data'!$R$6:$R$10)),OFFSET('Raw Data'!$AK$6,$V32,LOOKUP($B$54,'Raw Data'!$P$6:$P$10,'Raw Data'!$R$6:$R$10)))</f>
        <v>19.758749999999999</v>
      </c>
      <c r="F32" s="43">
        <f ca="1">IF($E$60=1,OFFSET('Raw Data'!$V$6,$V32,LOOKUP($B$54,'Raw Data'!$P$6:$P$10,'Raw Data'!$R$6:$R$10)+1),OFFSET('Raw Data'!$AK$6,$V32,LOOKUP($B$54,'Raw Data'!$P$6:$P$10,'Raw Data'!$R$6:$R$10)+1))</f>
        <v>17.979999999999997</v>
      </c>
      <c r="G32" s="43">
        <f ca="1">IF($E$60=1,OFFSET('Raw Data'!$V$6,$V32,LOOKUP($B$54,'Raw Data'!$P$6:$P$10,'Raw Data'!$R$6:$R$10)+2),OFFSET('Raw Data'!$AK$6,$V32,LOOKUP($B$54,'Raw Data'!$P$6:$P$10,'Raw Data'!$R$6:$R$10)+2))</f>
        <v>19.165833333333328</v>
      </c>
      <c r="H32" s="154">
        <f ca="1">IF($H$60=1,OFFSET('Raw Data'!$V$6,$V32,LOOKUP($B$55,'Raw Data'!$P$6:$P$10,'Raw Data'!$R$6:$R$10)),OFFSET('Raw Data'!$AK$6,$V32,LOOKUP($B$55,'Raw Data'!$P$6:$P$10,'Raw Data'!$R$6:$R$10)))</f>
        <v>19.876249999999999</v>
      </c>
      <c r="I32" s="155">
        <f ca="1">IF($H$60=1,OFFSET('Raw Data'!$V$6,$V32,LOOKUP($B$55,'Raw Data'!$P$6:$P$10,'Raw Data'!$R$6:$R$10)+1),OFFSET('Raw Data'!$AK$6,$V32,LOOKUP($B$55,'Raw Data'!$P$6:$P$10,'Raw Data'!$R$6:$R$10)+1))</f>
        <v>17.971249999999998</v>
      </c>
      <c r="J32" s="156">
        <f ca="1">IF($H$60=1,OFFSET('Raw Data'!$V$6,$V32,LOOKUP($B$55,'Raw Data'!$P$6:$P$10,'Raw Data'!$R$6:$R$10)+2),OFFSET('Raw Data'!$AK$6,$V32,LOOKUP($B$55,'Raw Data'!$P$6:$P$10,'Raw Data'!$R$6:$R$10)+2))</f>
        <v>19.241249999999997</v>
      </c>
      <c r="K32" s="43">
        <f t="shared" ca="1" si="25"/>
        <v>3.2774999999999999</v>
      </c>
      <c r="L32" s="43">
        <f t="shared" ca="1" si="26"/>
        <v>-0.11749999999999972</v>
      </c>
      <c r="M32" s="43">
        <f t="shared" ca="1" si="27"/>
        <v>3.16</v>
      </c>
      <c r="N32" s="44">
        <f ca="1">+'Raw Data'!AZ30</f>
        <v>33094.875</v>
      </c>
      <c r="O32" s="45">
        <f ca="1">+'Raw Data'!BA30</f>
        <v>25593.125</v>
      </c>
      <c r="P32" s="55">
        <f ca="1">+'Raw Data'!BB30</f>
        <v>35110</v>
      </c>
      <c r="Q32" s="57">
        <f ca="1">+'Raw Data'!BC30</f>
        <v>23661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23.036249999999999</v>
      </c>
      <c r="Y32" s="43">
        <f t="shared" ca="1" si="1"/>
        <v>15.383750000000001</v>
      </c>
      <c r="Z32" s="43">
        <f t="shared" si="2"/>
        <v>0</v>
      </c>
      <c r="AA32" s="20">
        <f t="shared" si="3"/>
        <v>0</v>
      </c>
      <c r="AB32" s="20">
        <f t="shared" ca="1" si="4"/>
        <v>19.758749999999999</v>
      </c>
      <c r="AC32" s="20">
        <f t="shared" ca="1" si="5"/>
        <v>17.979999999999997</v>
      </c>
      <c r="AD32" s="20">
        <f t="shared" si="6"/>
        <v>0</v>
      </c>
      <c r="AE32" s="20">
        <f t="shared" si="7"/>
        <v>0</v>
      </c>
      <c r="AF32" s="20">
        <f t="shared" ca="1" si="8"/>
        <v>19.876249999999999</v>
      </c>
      <c r="AG32" s="20">
        <f t="shared" ca="1" si="9"/>
        <v>17.971249999999998</v>
      </c>
      <c r="AH32" s="20">
        <f t="shared" si="10"/>
        <v>0</v>
      </c>
      <c r="AI32" s="20">
        <f t="shared" si="11"/>
        <v>0</v>
      </c>
      <c r="AJ32" s="30">
        <f t="shared" ca="1" si="12"/>
        <v>33094.875</v>
      </c>
      <c r="AK32" s="30">
        <f t="shared" ca="1" si="13"/>
        <v>25593.125</v>
      </c>
      <c r="AL32" s="30">
        <f t="shared" si="14"/>
        <v>0</v>
      </c>
      <c r="AM32" s="30">
        <f t="shared" si="15"/>
        <v>0</v>
      </c>
      <c r="AN32" s="19">
        <f t="shared" ca="1" si="16"/>
        <v>3.2774999999999999</v>
      </c>
      <c r="AO32" s="20" t="str">
        <f t="shared" si="17"/>
        <v/>
      </c>
      <c r="AP32" s="92" t="str">
        <f t="shared" si="18"/>
        <v/>
      </c>
      <c r="AQ32" s="91">
        <f t="shared" ca="1" si="19"/>
        <v>-0.11749999999999972</v>
      </c>
      <c r="AR32" s="20" t="str">
        <f t="shared" si="20"/>
        <v/>
      </c>
      <c r="AS32" s="20" t="str">
        <f t="shared" si="21"/>
        <v/>
      </c>
      <c r="AT32" s="91">
        <f t="shared" ca="1" si="22"/>
        <v>3.16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20.485416666666666</v>
      </c>
      <c r="AZ32" s="20">
        <f t="shared" ca="1" si="31"/>
        <v>19.165833333333328</v>
      </c>
      <c r="BA32" s="23">
        <f t="shared" ca="1" si="32"/>
        <v>19.241249999999997</v>
      </c>
    </row>
    <row r="33" spans="1:53" x14ac:dyDescent="0.2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20.16375</v>
      </c>
      <c r="C33" s="48">
        <f ca="1">IF($B$60=1,OFFSET('Raw Data'!$V$6,$V33,LOOKUP($B$53,'Raw Data'!$P$6:$P$10,'Raw Data'!$R$6:$R$10)+1),OFFSET('Raw Data'!$AK$6,$V33,LOOKUP($B$53,'Raw Data'!$P$6:$P$10,'Raw Data'!$R$6:$R$10)+1))</f>
        <v>14.020000000000001</v>
      </c>
      <c r="D33" s="48">
        <f ca="1">IF($B$60=1,OFFSET('Raw Data'!$V$6,$V33,LOOKUP($B$53,'Raw Data'!$P$6:$P$10,'Raw Data'!$R$6:$R$10)+2),OFFSET('Raw Data'!$AK$6,$V33,LOOKUP($B$53,'Raw Data'!$P$6:$P$10,'Raw Data'!$R$6:$R$10)+2))</f>
        <v>18.115833333333331</v>
      </c>
      <c r="E33" s="47">
        <f ca="1">IF($E$60=1,OFFSET('Raw Data'!$V$6,$V33,LOOKUP($B$54,'Raw Data'!$P$6:$P$10,'Raw Data'!$R$6:$R$10)),OFFSET('Raw Data'!$AK$6,$V33,LOOKUP($B$54,'Raw Data'!$P$6:$P$10,'Raw Data'!$R$6:$R$10)))</f>
        <v>17.156250000000004</v>
      </c>
      <c r="F33" s="48">
        <f ca="1">IF($E$60=1,OFFSET('Raw Data'!$V$6,$V33,LOOKUP($B$54,'Raw Data'!$P$6:$P$10,'Raw Data'!$R$6:$R$10)+1),OFFSET('Raw Data'!$AK$6,$V33,LOOKUP($B$54,'Raw Data'!$P$6:$P$10,'Raw Data'!$R$6:$R$10)+1))</f>
        <v>15.365</v>
      </c>
      <c r="G33" s="48">
        <f ca="1">IF($E$60=1,OFFSET('Raw Data'!$V$6,$V33,LOOKUP($B$54,'Raw Data'!$P$6:$P$10,'Raw Data'!$R$6:$R$10)+2),OFFSET('Raw Data'!$AK$6,$V33,LOOKUP($B$54,'Raw Data'!$P$6:$P$10,'Raw Data'!$R$6:$R$10)+2))</f>
        <v>16.55916666666667</v>
      </c>
      <c r="H33" s="157">
        <f ca="1">IF($H$60=1,OFFSET('Raw Data'!$V$6,$V33,LOOKUP($B$55,'Raw Data'!$P$6:$P$10,'Raw Data'!$R$6:$R$10)),OFFSET('Raw Data'!$AK$6,$V33,LOOKUP($B$55,'Raw Data'!$P$6:$P$10,'Raw Data'!$R$6:$R$10)))</f>
        <v>17.156250000000004</v>
      </c>
      <c r="I33" s="158">
        <f ca="1">IF($H$60=1,OFFSET('Raw Data'!$V$6,$V33,LOOKUP($B$55,'Raw Data'!$P$6:$P$10,'Raw Data'!$R$6:$R$10)+1),OFFSET('Raw Data'!$AK$6,$V33,LOOKUP($B$55,'Raw Data'!$P$6:$P$10,'Raw Data'!$R$6:$R$10)+1))</f>
        <v>15.365</v>
      </c>
      <c r="J33" s="159">
        <f ca="1">IF($H$60=1,OFFSET('Raw Data'!$V$6,$V33,LOOKUP($B$55,'Raw Data'!$P$6:$P$10,'Raw Data'!$R$6:$R$10)+2),OFFSET('Raw Data'!$AK$6,$V33,LOOKUP($B$55,'Raw Data'!$P$6:$P$10,'Raw Data'!$R$6:$R$10)+2))</f>
        <v>16.55916666666667</v>
      </c>
      <c r="K33" s="48">
        <f t="shared" ca="1" si="25"/>
        <v>3.0074999999999967</v>
      </c>
      <c r="L33" s="48">
        <f t="shared" ca="1" si="26"/>
        <v>0</v>
      </c>
      <c r="M33" s="48">
        <f t="shared" ca="1" si="27"/>
        <v>3.0074999999999967</v>
      </c>
      <c r="N33" s="49">
        <f ca="1">+'Raw Data'!AZ31</f>
        <v>33094.875</v>
      </c>
      <c r="O33" s="50">
        <f ca="1">+'Raw Data'!BA31</f>
        <v>25593.125</v>
      </c>
      <c r="P33" s="54">
        <f ca="1">+'Raw Data'!BB31</f>
        <v>35110</v>
      </c>
      <c r="Q33" s="56">
        <f ca="1">+'Raw Data'!BC31</f>
        <v>23661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6</v>
      </c>
      <c r="X33" s="42">
        <f t="shared" si="0"/>
        <v>0</v>
      </c>
      <c r="Y33" s="43">
        <f t="shared" si="1"/>
        <v>0</v>
      </c>
      <c r="Z33" s="43">
        <f t="shared" ca="1" si="2"/>
        <v>20.16375</v>
      </c>
      <c r="AA33" s="20">
        <f t="shared" ca="1" si="3"/>
        <v>14.020000000000001</v>
      </c>
      <c r="AB33" s="20">
        <f t="shared" si="4"/>
        <v>0</v>
      </c>
      <c r="AC33" s="20">
        <f t="shared" si="5"/>
        <v>0</v>
      </c>
      <c r="AD33" s="20">
        <f t="shared" ca="1" si="6"/>
        <v>17.156250000000004</v>
      </c>
      <c r="AE33" s="20">
        <f t="shared" ca="1" si="7"/>
        <v>15.365</v>
      </c>
      <c r="AF33" s="20">
        <f t="shared" si="8"/>
        <v>0</v>
      </c>
      <c r="AG33" s="20">
        <f t="shared" si="9"/>
        <v>0</v>
      </c>
      <c r="AH33" s="20">
        <f t="shared" ca="1" si="10"/>
        <v>17.156250000000004</v>
      </c>
      <c r="AI33" s="20">
        <f t="shared" ca="1" si="11"/>
        <v>15.365</v>
      </c>
      <c r="AJ33" s="30">
        <f t="shared" si="12"/>
        <v>0</v>
      </c>
      <c r="AK33" s="30">
        <f t="shared" si="13"/>
        <v>0</v>
      </c>
      <c r="AL33" s="30">
        <f t="shared" ca="1" si="14"/>
        <v>33094.875</v>
      </c>
      <c r="AM33" s="30">
        <f t="shared" ca="1" si="15"/>
        <v>25593.125</v>
      </c>
      <c r="AN33" s="19" t="str">
        <f t="shared" si="16"/>
        <v/>
      </c>
      <c r="AO33" s="20">
        <f t="shared" ca="1" si="17"/>
        <v>3.0074999999999967</v>
      </c>
      <c r="AP33" s="92">
        <f t="shared" ca="1" si="18"/>
        <v>3.0074999999999967</v>
      </c>
      <c r="AQ33" s="91" t="str">
        <f t="shared" si="19"/>
        <v/>
      </c>
      <c r="AR33" s="20">
        <f t="shared" ca="1" si="20"/>
        <v>0</v>
      </c>
      <c r="AS33" s="20">
        <f t="shared" ca="1" si="21"/>
        <v>0</v>
      </c>
      <c r="AT33" s="91" t="str">
        <f t="shared" si="22"/>
        <v/>
      </c>
      <c r="AU33" s="20">
        <f t="shared" ca="1" si="23"/>
        <v>3.0074999999999967</v>
      </c>
      <c r="AV33" s="23">
        <f t="shared" ca="1" si="24"/>
        <v>3.0074999999999967</v>
      </c>
      <c r="AW33" s="124" t="str">
        <f t="shared" si="34"/>
        <v/>
      </c>
      <c r="AX33" s="165" t="str">
        <f t="shared" si="29"/>
        <v/>
      </c>
      <c r="AY33" s="19">
        <f t="shared" ca="1" si="30"/>
        <v>18.115833333333331</v>
      </c>
      <c r="AZ33" s="20">
        <f t="shared" ca="1" si="31"/>
        <v>16.55916666666667</v>
      </c>
      <c r="BA33" s="23">
        <f t="shared" ca="1" si="32"/>
        <v>16.55916666666667</v>
      </c>
    </row>
    <row r="34" spans="1:53" x14ac:dyDescent="0.2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19.646875000000001</v>
      </c>
      <c r="C34" s="48">
        <f ca="1">IF($B$60=1,OFFSET('Raw Data'!$V$6,$V34,LOOKUP($B$53,'Raw Data'!$P$6:$P$10,'Raw Data'!$R$6:$R$10)+1),OFFSET('Raw Data'!$AK$6,$V34,LOOKUP($B$53,'Raw Data'!$P$6:$P$10,'Raw Data'!$R$6:$R$10)+1))</f>
        <v>13.4925</v>
      </c>
      <c r="D34" s="48">
        <f ca="1">IF($B$60=1,OFFSET('Raw Data'!$V$6,$V34,LOOKUP($B$53,'Raw Data'!$P$6:$P$10,'Raw Data'!$R$6:$R$10)+2),OFFSET('Raw Data'!$AK$6,$V34,LOOKUP($B$53,'Raw Data'!$P$6:$P$10,'Raw Data'!$R$6:$R$10)+2))</f>
        <v>17.595416666666669</v>
      </c>
      <c r="E34" s="47">
        <f ca="1">IF($E$60=1,OFFSET('Raw Data'!$V$6,$V34,LOOKUP($B$54,'Raw Data'!$P$6:$P$10,'Raw Data'!$R$6:$R$10)),OFFSET('Raw Data'!$AK$6,$V34,LOOKUP($B$54,'Raw Data'!$P$6:$P$10,'Raw Data'!$R$6:$R$10)))</f>
        <v>16.0425</v>
      </c>
      <c r="F34" s="48">
        <f ca="1">IF($E$60=1,OFFSET('Raw Data'!$V$6,$V34,LOOKUP($B$54,'Raw Data'!$P$6:$P$10,'Raw Data'!$R$6:$R$10)+1),OFFSET('Raw Data'!$AK$6,$V34,LOOKUP($B$54,'Raw Data'!$P$6:$P$10,'Raw Data'!$R$6:$R$10)+1))</f>
        <v>15.798749999999998</v>
      </c>
      <c r="G34" s="48">
        <f ca="1">IF($E$60=1,OFFSET('Raw Data'!$V$6,$V34,LOOKUP($B$54,'Raw Data'!$P$6:$P$10,'Raw Data'!$R$6:$R$10)+2),OFFSET('Raw Data'!$AK$6,$V34,LOOKUP($B$54,'Raw Data'!$P$6:$P$10,'Raw Data'!$R$6:$R$10)+2))</f>
        <v>15.96125</v>
      </c>
      <c r="H34" s="157">
        <f ca="1">IF($H$60=1,OFFSET('Raw Data'!$V$6,$V34,LOOKUP($B$55,'Raw Data'!$P$6:$P$10,'Raw Data'!$R$6:$R$10)),OFFSET('Raw Data'!$AK$6,$V34,LOOKUP($B$55,'Raw Data'!$P$6:$P$10,'Raw Data'!$R$6:$R$10)))</f>
        <v>16.0425</v>
      </c>
      <c r="I34" s="158">
        <f ca="1">IF($H$60=1,OFFSET('Raw Data'!$V$6,$V34,LOOKUP($B$55,'Raw Data'!$P$6:$P$10,'Raw Data'!$R$6:$R$10)+1),OFFSET('Raw Data'!$AK$6,$V34,LOOKUP($B$55,'Raw Data'!$P$6:$P$10,'Raw Data'!$R$6:$R$10)+1))</f>
        <v>15.798749999999998</v>
      </c>
      <c r="J34" s="159">
        <f ca="1">IF($H$60=1,OFFSET('Raw Data'!$V$6,$V34,LOOKUP($B$55,'Raw Data'!$P$6:$P$10,'Raw Data'!$R$6:$R$10)+2),OFFSET('Raw Data'!$AK$6,$V34,LOOKUP($B$55,'Raw Data'!$P$6:$P$10,'Raw Data'!$R$6:$R$10)+2))</f>
        <v>15.96125</v>
      </c>
      <c r="K34" s="48">
        <f t="shared" ca="1" si="25"/>
        <v>3.604375000000001</v>
      </c>
      <c r="L34" s="48">
        <f t="shared" ca="1" si="26"/>
        <v>0</v>
      </c>
      <c r="M34" s="48">
        <f t="shared" ca="1" si="27"/>
        <v>3.604375000000001</v>
      </c>
      <c r="N34" s="49">
        <f ca="1">+'Raw Data'!AZ32</f>
        <v>33094.875</v>
      </c>
      <c r="O34" s="50">
        <f ca="1">+'Raw Data'!BA32</f>
        <v>25593.125</v>
      </c>
      <c r="P34" s="54">
        <f ca="1">+'Raw Data'!BB32</f>
        <v>35110</v>
      </c>
      <c r="Q34" s="56">
        <f ca="1">+'Raw Data'!BC32</f>
        <v>23661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7</v>
      </c>
      <c r="X34" s="42">
        <f t="shared" si="0"/>
        <v>0</v>
      </c>
      <c r="Y34" s="43">
        <f t="shared" si="1"/>
        <v>0</v>
      </c>
      <c r="Z34" s="43">
        <f t="shared" ca="1" si="2"/>
        <v>19.646875000000001</v>
      </c>
      <c r="AA34" s="20">
        <f t="shared" ca="1" si="3"/>
        <v>13.4925</v>
      </c>
      <c r="AB34" s="20">
        <f t="shared" si="4"/>
        <v>0</v>
      </c>
      <c r="AC34" s="20">
        <f t="shared" si="5"/>
        <v>0</v>
      </c>
      <c r="AD34" s="20">
        <f t="shared" ca="1" si="6"/>
        <v>16.0425</v>
      </c>
      <c r="AE34" s="20">
        <f t="shared" ca="1" si="7"/>
        <v>15.798749999999998</v>
      </c>
      <c r="AF34" s="20">
        <f t="shared" si="8"/>
        <v>0</v>
      </c>
      <c r="AG34" s="20">
        <f t="shared" si="9"/>
        <v>0</v>
      </c>
      <c r="AH34" s="20">
        <f t="shared" ca="1" si="10"/>
        <v>16.0425</v>
      </c>
      <c r="AI34" s="20">
        <f t="shared" ca="1" si="11"/>
        <v>15.798749999999998</v>
      </c>
      <c r="AJ34" s="30">
        <f t="shared" si="12"/>
        <v>0</v>
      </c>
      <c r="AK34" s="30">
        <f t="shared" si="13"/>
        <v>0</v>
      </c>
      <c r="AL34" s="30">
        <f t="shared" ca="1" si="14"/>
        <v>33094.875</v>
      </c>
      <c r="AM34" s="30">
        <f t="shared" ca="1" si="15"/>
        <v>25593.125</v>
      </c>
      <c r="AN34" s="19" t="str">
        <f t="shared" si="16"/>
        <v/>
      </c>
      <c r="AO34" s="20">
        <f t="shared" ca="1" si="17"/>
        <v>3.604375000000001</v>
      </c>
      <c r="AP34" s="92">
        <f t="shared" ca="1" si="18"/>
        <v>3.604375000000001</v>
      </c>
      <c r="AQ34" s="91" t="str">
        <f t="shared" si="19"/>
        <v/>
      </c>
      <c r="AR34" s="20">
        <f t="shared" ca="1" si="20"/>
        <v>0</v>
      </c>
      <c r="AS34" s="20">
        <f t="shared" ca="1" si="21"/>
        <v>0</v>
      </c>
      <c r="AT34" s="91" t="str">
        <f t="shared" si="22"/>
        <v/>
      </c>
      <c r="AU34" s="20">
        <f t="shared" ca="1" si="23"/>
        <v>3.604375000000001</v>
      </c>
      <c r="AV34" s="23">
        <f t="shared" ca="1" si="24"/>
        <v>3.604375000000001</v>
      </c>
      <c r="AW34" s="124" t="str">
        <f t="shared" si="34"/>
        <v/>
      </c>
      <c r="AX34" s="165" t="str">
        <f t="shared" si="29"/>
        <v/>
      </c>
      <c r="AY34" s="19">
        <f t="shared" ca="1" si="30"/>
        <v>17.595416666666669</v>
      </c>
      <c r="AZ34" s="20">
        <f t="shared" ca="1" si="31"/>
        <v>15.96125</v>
      </c>
      <c r="BA34" s="23">
        <f t="shared" ca="1" si="32"/>
        <v>15.96125</v>
      </c>
    </row>
    <row r="35" spans="1:53" x14ac:dyDescent="0.2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18.333124999999999</v>
      </c>
      <c r="C35" s="43">
        <f ca="1">IF($B$60=1,OFFSET('Raw Data'!$V$6,$V35,LOOKUP($B$53,'Raw Data'!$P$6:$P$10,'Raw Data'!$R$6:$R$10)+1),OFFSET('Raw Data'!$AK$6,$V35,LOOKUP($B$53,'Raw Data'!$P$6:$P$10,'Raw Data'!$R$6:$R$10)+1))</f>
        <v>14.420000000000002</v>
      </c>
      <c r="D35" s="43">
        <f ca="1">IF($B$60=1,OFFSET('Raw Data'!$V$6,$V35,LOOKUP($B$53,'Raw Data'!$P$6:$P$10,'Raw Data'!$R$6:$R$10)+2),OFFSET('Raw Data'!$AK$6,$V35,LOOKUP($B$53,'Raw Data'!$P$6:$P$10,'Raw Data'!$R$6:$R$10)+2))</f>
        <v>17.028749999999999</v>
      </c>
      <c r="E35" s="42">
        <f ca="1">IF($E$60=1,OFFSET('Raw Data'!$V$6,$V35,LOOKUP($B$54,'Raw Data'!$P$6:$P$10,'Raw Data'!$R$6:$R$10)),OFFSET('Raw Data'!$AK$6,$V35,LOOKUP($B$54,'Raw Data'!$P$6:$P$10,'Raw Data'!$R$6:$R$10)))</f>
        <v>20.403124999999999</v>
      </c>
      <c r="F35" s="43">
        <f ca="1">IF($E$60=1,OFFSET('Raw Data'!$V$6,$V35,LOOKUP($B$54,'Raw Data'!$P$6:$P$10,'Raw Data'!$R$6:$R$10)+1),OFFSET('Raw Data'!$AK$6,$V35,LOOKUP($B$54,'Raw Data'!$P$6:$P$10,'Raw Data'!$R$6:$R$10)+1))</f>
        <v>16.922499999999999</v>
      </c>
      <c r="G35" s="43">
        <f ca="1">IF($E$60=1,OFFSET('Raw Data'!$V$6,$V35,LOOKUP($B$54,'Raw Data'!$P$6:$P$10,'Raw Data'!$R$6:$R$10)+2),OFFSET('Raw Data'!$AK$6,$V35,LOOKUP($B$54,'Raw Data'!$P$6:$P$10,'Raw Data'!$R$6:$R$10)+2))</f>
        <v>19.242916666666662</v>
      </c>
      <c r="H35" s="154">
        <f ca="1">IF($H$60=1,OFFSET('Raw Data'!$V$6,$V35,LOOKUP($B$55,'Raw Data'!$P$6:$P$10,'Raw Data'!$R$6:$R$10)),OFFSET('Raw Data'!$AK$6,$V35,LOOKUP($B$55,'Raw Data'!$P$6:$P$10,'Raw Data'!$R$6:$R$10)))</f>
        <v>21.135000000000002</v>
      </c>
      <c r="I35" s="155">
        <f ca="1">IF($H$60=1,OFFSET('Raw Data'!$V$6,$V35,LOOKUP($B$55,'Raw Data'!$P$6:$P$10,'Raw Data'!$R$6:$R$10)+1),OFFSET('Raw Data'!$AK$6,$V35,LOOKUP($B$55,'Raw Data'!$P$6:$P$10,'Raw Data'!$R$6:$R$10)+1))</f>
        <v>16.922499999999999</v>
      </c>
      <c r="J35" s="156">
        <f ca="1">IF($H$60=1,OFFSET('Raw Data'!$V$6,$V35,LOOKUP($B$55,'Raw Data'!$P$6:$P$10,'Raw Data'!$R$6:$R$10)+2),OFFSET('Raw Data'!$AK$6,$V35,LOOKUP($B$55,'Raw Data'!$P$6:$P$10,'Raw Data'!$R$6:$R$10)+2))</f>
        <v>19.730833333333333</v>
      </c>
      <c r="K35" s="43">
        <f t="shared" ca="1" si="25"/>
        <v>-2.0700000000000003</v>
      </c>
      <c r="L35" s="43">
        <f t="shared" ca="1" si="26"/>
        <v>-0.73187500000000227</v>
      </c>
      <c r="M35" s="43">
        <f t="shared" ca="1" si="27"/>
        <v>-2.8018750000000026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1</v>
      </c>
      <c r="X35" s="42">
        <f t="shared" ca="1" si="0"/>
        <v>18.333124999999999</v>
      </c>
      <c r="Y35" s="43">
        <f t="shared" ca="1" si="1"/>
        <v>14.420000000000002</v>
      </c>
      <c r="Z35" s="43">
        <f t="shared" si="2"/>
        <v>0</v>
      </c>
      <c r="AA35" s="20">
        <f t="shared" si="3"/>
        <v>0</v>
      </c>
      <c r="AB35" s="20">
        <f t="shared" ca="1" si="4"/>
        <v>20.403124999999999</v>
      </c>
      <c r="AC35" s="20">
        <f t="shared" ca="1" si="5"/>
        <v>16.922499999999999</v>
      </c>
      <c r="AD35" s="20">
        <f t="shared" si="6"/>
        <v>0</v>
      </c>
      <c r="AE35" s="20">
        <f t="shared" si="7"/>
        <v>0</v>
      </c>
      <c r="AF35" s="20">
        <f t="shared" ca="1" si="8"/>
        <v>21.135000000000002</v>
      </c>
      <c r="AG35" s="20">
        <f t="shared" ca="1" si="9"/>
        <v>16.922499999999999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-2.0700000000000003</v>
      </c>
      <c r="AO35" s="20" t="str">
        <f t="shared" si="17"/>
        <v/>
      </c>
      <c r="AP35" s="92" t="str">
        <f t="shared" si="18"/>
        <v/>
      </c>
      <c r="AQ35" s="91">
        <f t="shared" ca="1" si="19"/>
        <v>-0.73187500000000227</v>
      </c>
      <c r="AR35" s="20" t="str">
        <f t="shared" si="20"/>
        <v/>
      </c>
      <c r="AS35" s="20" t="str">
        <f t="shared" si="21"/>
        <v/>
      </c>
      <c r="AT35" s="91">
        <f t="shared" ca="1" si="22"/>
        <v>-2.8018750000000026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17.028749999999999</v>
      </c>
      <c r="AZ35" s="20">
        <f t="shared" ca="1" si="31"/>
        <v>19.242916666666662</v>
      </c>
      <c r="BA35" s="23">
        <f t="shared" ca="1" si="32"/>
        <v>19.730833333333333</v>
      </c>
    </row>
    <row r="36" spans="1:53" x14ac:dyDescent="0.2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21.122499999999995</v>
      </c>
      <c r="C36" s="43">
        <f ca="1">IF($B$60=1,OFFSET('Raw Data'!$V$6,$V36,LOOKUP($B$53,'Raw Data'!$P$6:$P$10,'Raw Data'!$R$6:$R$10)+1),OFFSET('Raw Data'!$AK$6,$V36,LOOKUP($B$53,'Raw Data'!$P$6:$P$10,'Raw Data'!$R$6:$R$10)+1))</f>
        <v>14.774999999999999</v>
      </c>
      <c r="D36" s="43">
        <f ca="1">IF($B$60=1,OFFSET('Raw Data'!$V$6,$V36,LOOKUP($B$53,'Raw Data'!$P$6:$P$10,'Raw Data'!$R$6:$R$10)+2),OFFSET('Raw Data'!$AK$6,$V36,LOOKUP($B$53,'Raw Data'!$P$6:$P$10,'Raw Data'!$R$6:$R$10)+2))</f>
        <v>19.006666666666664</v>
      </c>
      <c r="E36" s="42">
        <f ca="1">IF($E$60=1,OFFSET('Raw Data'!$V$6,$V36,LOOKUP($B$54,'Raw Data'!$P$6:$P$10,'Raw Data'!$R$6:$R$10)),OFFSET('Raw Data'!$AK$6,$V36,LOOKUP($B$54,'Raw Data'!$P$6:$P$10,'Raw Data'!$R$6:$R$10)))</f>
        <v>18.735624999999999</v>
      </c>
      <c r="F36" s="43">
        <f ca="1">IF($E$60=1,OFFSET('Raw Data'!$V$6,$V36,LOOKUP($B$54,'Raw Data'!$P$6:$P$10,'Raw Data'!$R$6:$R$10)+1),OFFSET('Raw Data'!$AK$6,$V36,LOOKUP($B$54,'Raw Data'!$P$6:$P$10,'Raw Data'!$R$6:$R$10)+1))</f>
        <v>13.501249999999999</v>
      </c>
      <c r="G36" s="43">
        <f ca="1">IF($E$60=1,OFFSET('Raw Data'!$V$6,$V36,LOOKUP($B$54,'Raw Data'!$P$6:$P$10,'Raw Data'!$R$6:$R$10)+2),OFFSET('Raw Data'!$AK$6,$V36,LOOKUP($B$54,'Raw Data'!$P$6:$P$10,'Raw Data'!$R$6:$R$10)+2))</f>
        <v>16.990833333333331</v>
      </c>
      <c r="H36" s="154">
        <f ca="1">IF($H$60=1,OFFSET('Raw Data'!$V$6,$V36,LOOKUP($B$55,'Raw Data'!$P$6:$P$10,'Raw Data'!$R$6:$R$10)),OFFSET('Raw Data'!$AK$6,$V36,LOOKUP($B$55,'Raw Data'!$P$6:$P$10,'Raw Data'!$R$6:$R$10)))</f>
        <v>23.986875000000001</v>
      </c>
      <c r="I36" s="155">
        <f ca="1">IF($H$60=1,OFFSET('Raw Data'!$V$6,$V36,LOOKUP($B$55,'Raw Data'!$P$6:$P$10,'Raw Data'!$R$6:$R$10)+1),OFFSET('Raw Data'!$AK$6,$V36,LOOKUP($B$55,'Raw Data'!$P$6:$P$10,'Raw Data'!$R$6:$R$10)+1))</f>
        <v>13.501249999999999</v>
      </c>
      <c r="J36" s="156">
        <f ca="1">IF($H$60=1,OFFSET('Raw Data'!$V$6,$V36,LOOKUP($B$55,'Raw Data'!$P$6:$P$10,'Raw Data'!$R$6:$R$10)+2),OFFSET('Raw Data'!$AK$6,$V36,LOOKUP($B$55,'Raw Data'!$P$6:$P$10,'Raw Data'!$R$6:$R$10)+2))</f>
        <v>20.491666666666664</v>
      </c>
      <c r="K36" s="43">
        <f t="shared" ca="1" si="25"/>
        <v>2.3868749999999963</v>
      </c>
      <c r="L36" s="43">
        <f t="shared" ca="1" si="26"/>
        <v>-5.2512500000000024</v>
      </c>
      <c r="M36" s="43">
        <f t="shared" ca="1" si="27"/>
        <v>-2.8643750000000061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2</v>
      </c>
      <c r="X36" s="42">
        <f t="shared" ca="1" si="0"/>
        <v>21.122499999999995</v>
      </c>
      <c r="Y36" s="43">
        <f t="shared" ca="1" si="1"/>
        <v>14.774999999999999</v>
      </c>
      <c r="Z36" s="43">
        <f t="shared" si="2"/>
        <v>0</v>
      </c>
      <c r="AA36" s="20">
        <f t="shared" si="3"/>
        <v>0</v>
      </c>
      <c r="AB36" s="20">
        <f t="shared" ca="1" si="4"/>
        <v>18.735624999999999</v>
      </c>
      <c r="AC36" s="20">
        <f t="shared" ca="1" si="5"/>
        <v>13.501249999999999</v>
      </c>
      <c r="AD36" s="20">
        <f t="shared" si="6"/>
        <v>0</v>
      </c>
      <c r="AE36" s="20">
        <f t="shared" si="7"/>
        <v>0</v>
      </c>
      <c r="AF36" s="20">
        <f t="shared" ca="1" si="8"/>
        <v>23.986875000000001</v>
      </c>
      <c r="AG36" s="20">
        <f t="shared" ca="1" si="9"/>
        <v>13.501249999999999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2.3868749999999963</v>
      </c>
      <c r="AO36" s="20" t="str">
        <f t="shared" si="17"/>
        <v/>
      </c>
      <c r="AP36" s="92" t="str">
        <f t="shared" si="18"/>
        <v/>
      </c>
      <c r="AQ36" s="91">
        <f t="shared" ca="1" si="19"/>
        <v>-5.2512500000000024</v>
      </c>
      <c r="AR36" s="20" t="str">
        <f t="shared" si="20"/>
        <v/>
      </c>
      <c r="AS36" s="20" t="str">
        <f t="shared" si="21"/>
        <v/>
      </c>
      <c r="AT36" s="91">
        <f t="shared" ca="1" si="22"/>
        <v>-2.8643750000000061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>
        <f t="shared" ca="1" si="30"/>
        <v>19.006666666666664</v>
      </c>
      <c r="AZ36" s="20">
        <f t="shared" ca="1" si="31"/>
        <v>16.990833333333331</v>
      </c>
      <c r="BA36" s="23">
        <f t="shared" ca="1" si="32"/>
        <v>20.491666666666664</v>
      </c>
    </row>
    <row r="37" spans="1:53" x14ac:dyDescent="0.2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20.785624999999996</v>
      </c>
      <c r="C37" s="43">
        <f ca="1">IF($B$60=1,OFFSET('Raw Data'!$V$6,$V37,LOOKUP($B$53,'Raw Data'!$P$6:$P$10,'Raw Data'!$R$6:$R$10)+1),OFFSET('Raw Data'!$AK$6,$V37,LOOKUP($B$53,'Raw Data'!$P$6:$P$10,'Raw Data'!$R$6:$R$10)+1))</f>
        <v>14.165000000000001</v>
      </c>
      <c r="D37" s="43">
        <f ca="1">IF($B$60=1,OFFSET('Raw Data'!$V$6,$V37,LOOKUP($B$53,'Raw Data'!$P$6:$P$10,'Raw Data'!$R$6:$R$10)+2),OFFSET('Raw Data'!$AK$6,$V37,LOOKUP($B$53,'Raw Data'!$P$6:$P$10,'Raw Data'!$R$6:$R$10)+2))</f>
        <v>18.578749999999999</v>
      </c>
      <c r="E37" s="42">
        <f ca="1">IF($E$60=1,OFFSET('Raw Data'!$V$6,$V37,LOOKUP($B$54,'Raw Data'!$P$6:$P$10,'Raw Data'!$R$6:$R$10)),OFFSET('Raw Data'!$AK$6,$V37,LOOKUP($B$54,'Raw Data'!$P$6:$P$10,'Raw Data'!$R$6:$R$10)))</f>
        <v>22.395625000000003</v>
      </c>
      <c r="F37" s="43">
        <f ca="1">IF($E$60=1,OFFSET('Raw Data'!$V$6,$V37,LOOKUP($B$54,'Raw Data'!$P$6:$P$10,'Raw Data'!$R$6:$R$10)+1),OFFSET('Raw Data'!$AK$6,$V37,LOOKUP($B$54,'Raw Data'!$P$6:$P$10,'Raw Data'!$R$6:$R$10)+1))</f>
        <v>11.24625</v>
      </c>
      <c r="G37" s="43">
        <f ca="1">IF($E$60=1,OFFSET('Raw Data'!$V$6,$V37,LOOKUP($B$54,'Raw Data'!$P$6:$P$10,'Raw Data'!$R$6:$R$10)+2),OFFSET('Raw Data'!$AK$6,$V37,LOOKUP($B$54,'Raw Data'!$P$6:$P$10,'Raw Data'!$R$6:$R$10)+2))</f>
        <v>18.679166666666667</v>
      </c>
      <c r="H37" s="154">
        <f ca="1">IF($H$60=1,OFFSET('Raw Data'!$V$6,$V37,LOOKUP($B$55,'Raw Data'!$P$6:$P$10,'Raw Data'!$R$6:$R$10)),OFFSET('Raw Data'!$AK$6,$V37,LOOKUP($B$55,'Raw Data'!$P$6:$P$10,'Raw Data'!$R$6:$R$10)))</f>
        <v>22.395625000000003</v>
      </c>
      <c r="I37" s="155">
        <f ca="1">IF($H$60=1,OFFSET('Raw Data'!$V$6,$V37,LOOKUP($B$55,'Raw Data'!$P$6:$P$10,'Raw Data'!$R$6:$R$10)+1),OFFSET('Raw Data'!$AK$6,$V37,LOOKUP($B$55,'Raw Data'!$P$6:$P$10,'Raw Data'!$R$6:$R$10)+1))</f>
        <v>11.52125</v>
      </c>
      <c r="J37" s="156">
        <f ca="1">IF($H$60=1,OFFSET('Raw Data'!$V$6,$V37,LOOKUP($B$55,'Raw Data'!$P$6:$P$10,'Raw Data'!$R$6:$R$10)+2),OFFSET('Raw Data'!$AK$6,$V37,LOOKUP($B$55,'Raw Data'!$P$6:$P$10,'Raw Data'!$R$6:$R$10)+2))</f>
        <v>18.770833333333332</v>
      </c>
      <c r="K37" s="43">
        <f t="shared" ca="1" si="25"/>
        <v>-1.6100000000000065</v>
      </c>
      <c r="L37" s="43">
        <f t="shared" ca="1" si="26"/>
        <v>0</v>
      </c>
      <c r="M37" s="43">
        <f t="shared" ca="1" si="27"/>
        <v>-1.6100000000000065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20.785624999999996</v>
      </c>
      <c r="Y37" s="43">
        <f t="shared" ca="1" si="1"/>
        <v>14.165000000000001</v>
      </c>
      <c r="Z37" s="43">
        <f t="shared" si="2"/>
        <v>0</v>
      </c>
      <c r="AA37" s="20">
        <f t="shared" si="3"/>
        <v>0</v>
      </c>
      <c r="AB37" s="20">
        <f t="shared" ca="1" si="4"/>
        <v>22.395625000000003</v>
      </c>
      <c r="AC37" s="20">
        <f t="shared" ca="1" si="5"/>
        <v>11.24625</v>
      </c>
      <c r="AD37" s="20">
        <f t="shared" si="6"/>
        <v>0</v>
      </c>
      <c r="AE37" s="20">
        <f t="shared" si="7"/>
        <v>0</v>
      </c>
      <c r="AF37" s="20">
        <f t="shared" ca="1" si="8"/>
        <v>22.395625000000003</v>
      </c>
      <c r="AG37" s="20">
        <f t="shared" ca="1" si="9"/>
        <v>11.52125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-1.6100000000000065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-1.6100000000000065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>
        <f t="shared" ca="1" si="30"/>
        <v>18.578749999999999</v>
      </c>
      <c r="AZ37" s="20">
        <f t="shared" ca="1" si="31"/>
        <v>18.679166666666667</v>
      </c>
      <c r="BA37" s="23">
        <f t="shared" ca="1" si="32"/>
        <v>18.770833333333332</v>
      </c>
    </row>
    <row r="38" spans="1:53" ht="13.5" thickBot="1" x14ac:dyDescent="0.25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27.002499999999998</v>
      </c>
      <c r="C38" s="228">
        <f ca="1">IF($B$60=1,OFFSET('Raw Data'!$V$6,$V38,LOOKUP($B$53,'Raw Data'!$P$6:$P$10,'Raw Data'!$R$6:$R$10)+1),OFFSET('Raw Data'!$AK$6,$V38,LOOKUP($B$53,'Raw Data'!$P$6:$P$10,'Raw Data'!$R$6:$R$10)+1))</f>
        <v>15.89625</v>
      </c>
      <c r="D38" s="228">
        <f ca="1">IF($B$60=1,OFFSET('Raw Data'!$V$6,$V38,LOOKUP($B$53,'Raw Data'!$P$6:$P$10,'Raw Data'!$R$6:$R$10)+2),OFFSET('Raw Data'!$AK$6,$V38,LOOKUP($B$53,'Raw Data'!$P$6:$P$10,'Raw Data'!$R$6:$R$10)+2))</f>
        <v>23.300416666666674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27.002499999999998</v>
      </c>
      <c r="L38" s="228">
        <f t="shared" ca="1" si="26"/>
        <v>0</v>
      </c>
      <c r="M38" s="228">
        <f t="shared" ca="1" si="27"/>
        <v>27.002499999999998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27.002499999999998</v>
      </c>
      <c r="Y38" s="43">
        <f t="shared" ca="1" si="1"/>
        <v>15.89625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27.002499999999998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27.002499999999998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>
        <f t="shared" ca="1" si="30"/>
        <v>23.300416666666674</v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23.503586956521737</v>
      </c>
      <c r="C45" s="70"/>
      <c r="D45" s="70"/>
      <c r="E45" s="71">
        <f ca="1">+SUMIF(AB8:AB38,"&gt;0",AB8:AB38)/COUNTIF(AB8:AB38,"&gt;0")</f>
        <v>23.128181818181815</v>
      </c>
      <c r="F45" s="71"/>
      <c r="G45" s="71"/>
      <c r="H45" s="160">
        <f ca="1">+SUMIF(AF8:AF38,"&gt;0",AF8:AF38)/COUNTIF(AF8:AF38,"&gt;0")</f>
        <v>22.506193181818176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34443.434210526313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17.24576086956522</v>
      </c>
      <c r="C46" s="76"/>
      <c r="D46" s="76"/>
      <c r="E46" s="77">
        <f ca="1">+SUMIF(AC8:AC38,"&gt;0",AC8:AC38)/COUNTIF(AC8:AC38,"&gt;0")</f>
        <v>16.755454545454548</v>
      </c>
      <c r="F46" s="77"/>
      <c r="G46" s="77"/>
      <c r="H46" s="161">
        <f ca="1">+SUMIF(AG8:AG38,"&gt;0",AG8:AG38)/COUNTIF(AG8:AG38,"&gt;0")</f>
        <v>15.382840909090907</v>
      </c>
      <c r="I46" s="76"/>
      <c r="J46" s="98" t="str">
        <f>IF(B63=1,"Peak","Off")</f>
        <v>Peak</v>
      </c>
      <c r="K46" s="80">
        <f ca="1">+AVERAGE(AN8:AN38)</f>
        <v>1.3809782608695651</v>
      </c>
      <c r="L46" s="80">
        <f ca="1">+AVERAGE(AQ8:AQ38)</f>
        <v>11.358777173913042</v>
      </c>
      <c r="M46" s="80">
        <f ca="1">+AVERAGE(AT8:AT38)</f>
        <v>12.739755434782605</v>
      </c>
      <c r="N46" s="78">
        <f ca="1">+SUMIF(AK8:AK38,"&gt;0",AK8:AK38)/COUNTIF(AK8:AK38,"&gt;0")</f>
        <v>27814.71052631579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21.438504347826086</v>
      </c>
      <c r="C47" s="76"/>
      <c r="D47" s="76"/>
      <c r="E47" s="81">
        <f ca="1">+E45*0.67+E46*0.33</f>
        <v>21.025181818181817</v>
      </c>
      <c r="F47" s="81"/>
      <c r="G47" s="81"/>
      <c r="H47" s="162">
        <f ca="1">+H45*0.67+H46*0.33</f>
        <v>20.155486931818178</v>
      </c>
      <c r="I47" s="76"/>
      <c r="J47" s="99"/>
      <c r="K47" s="76"/>
      <c r="L47" s="76"/>
      <c r="M47" s="76"/>
      <c r="N47" s="82">
        <f ca="1">+N45*0.67+N46*0.33</f>
        <v>32255.95539473684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21.698906249999997</v>
      </c>
      <c r="C48" s="76"/>
      <c r="D48" s="76"/>
      <c r="E48" s="84">
        <f ca="1">+SUMIF(AD8:AD38,"&gt;0",AD8:AD38)/COUNTIF(AD8:AD38,"&gt;0")</f>
        <v>20.877812499999997</v>
      </c>
      <c r="F48" s="84"/>
      <c r="G48" s="84"/>
      <c r="H48" s="163">
        <f ca="1">+SUMIF(AH8:AH38,"&gt;0",AH8:AH38)/COUNTIF(AH8:AH38,"&gt;0")</f>
        <v>19.720625000000002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31786.0390625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15.334062499999998</v>
      </c>
      <c r="C49" s="76"/>
      <c r="D49" s="76"/>
      <c r="E49" s="77">
        <f ca="1">+SUMIF(AE8:AE38,"&gt;0",AE8:AE38)/COUNTIF(AE8:AE38,"&gt;0")</f>
        <v>16.372031249999999</v>
      </c>
      <c r="F49" s="77"/>
      <c r="G49" s="77"/>
      <c r="H49" s="161">
        <f ca="1">+SUMIF(AI8:AI38,"&gt;0",AI8:AI38)/COUNTIF(AI8:AI38,"&gt;0")</f>
        <v>16.085625</v>
      </c>
      <c r="I49" s="76"/>
      <c r="J49" s="98" t="str">
        <f>+J46</f>
        <v>Peak</v>
      </c>
      <c r="K49" s="80">
        <f ca="1">+AVERAGE(AO8:AO38)</f>
        <v>0.82109375000000062</v>
      </c>
      <c r="L49" s="80">
        <f ca="1">+AVERAGE(AR8:AR38)</f>
        <v>11.017499999999998</v>
      </c>
      <c r="M49" s="80">
        <f ca="1">+AVERAGE(AU8:AU38)</f>
        <v>11.838593749999999</v>
      </c>
      <c r="N49" s="78">
        <f ca="1">+SUMIF(AM8:AM38,"&gt;0",AM8:AM38)/COUNTIF(AM8:AM38,"&gt;0")</f>
        <v>26292.59375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19.598507812499999</v>
      </c>
      <c r="C50" s="76"/>
      <c r="D50" s="76"/>
      <c r="E50" s="81">
        <f ca="1">(E48*0.67+E49*0.33)</f>
        <v>19.390904687500001</v>
      </c>
      <c r="F50" s="81"/>
      <c r="G50" s="81"/>
      <c r="H50" s="162">
        <f ca="1">(H48*0.67+H49*0.33)</f>
        <v>18.521075000000003</v>
      </c>
      <c r="I50" s="87"/>
      <c r="J50" s="87"/>
      <c r="K50" s="87"/>
      <c r="L50" s="87"/>
      <c r="M50" s="87"/>
      <c r="N50" s="88">
        <f ca="1">(N48*0.67+N49*0.33)</f>
        <v>29973.202109375001</v>
      </c>
      <c r="O50" s="87"/>
      <c r="P50" s="89"/>
    </row>
    <row r="51" spans="1:20" x14ac:dyDescent="0.2">
      <c r="A51" s="86" t="s">
        <v>82</v>
      </c>
      <c r="B51" s="169">
        <f ca="1">+AVERAGE(AY8:AY38)</f>
        <v>20.94271505376344</v>
      </c>
      <c r="C51" s="170"/>
      <c r="D51" s="170"/>
      <c r="E51" s="169">
        <f ca="1">+AVERAGE(AZ8:AZ38)</f>
        <v>20.569791666666664</v>
      </c>
      <c r="F51" s="170"/>
      <c r="G51" s="170"/>
      <c r="H51" s="171">
        <f ca="1">+AVERAGE(BA8:BA38)</f>
        <v>19.699000000000002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650"/>
  <sheetViews>
    <sheetView zoomScale="75" workbookViewId="0">
      <pane xSplit="1" ySplit="2" topLeftCell="B33620" activePane="bottomRight" state="frozen"/>
      <selection pane="topRight" activeCell="B1" sqref="B1"/>
      <selection pane="bottomLeft" activeCell="A3" sqref="A3"/>
      <selection pane="bottomRight" activeCell="I33638" sqref="I3363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34364.5625</v>
      </c>
      <c r="BA21" s="30">
        <f t="shared" ca="1" si="33"/>
        <v>27379.875</v>
      </c>
      <c r="BB21" s="30">
        <f t="shared" ca="1" si="34"/>
        <v>37302</v>
      </c>
      <c r="BC21" s="36">
        <f t="shared" ca="1" si="35"/>
        <v>25460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22.824999999999999</v>
      </c>
      <c r="W22" s="20">
        <f t="shared" ca="1" si="4"/>
        <v>15.356249999999999</v>
      </c>
      <c r="X22" s="20">
        <f t="shared" ca="1" si="37"/>
        <v>20.335416666666667</v>
      </c>
      <c r="Y22" s="20">
        <f t="shared" ca="1" si="5"/>
        <v>26.466875000000002</v>
      </c>
      <c r="Z22" s="20">
        <f t="shared" ca="1" si="6"/>
        <v>15.356249999999999</v>
      </c>
      <c r="AA22" s="20">
        <f t="shared" ca="1" si="7"/>
        <v>22.763333333333335</v>
      </c>
      <c r="AB22" s="25">
        <f t="shared" ca="1" si="8"/>
        <v>28.550625000000004</v>
      </c>
      <c r="AC22" s="25">
        <f t="shared" ca="1" si="9"/>
        <v>15.356249999999999</v>
      </c>
      <c r="AD22" s="25">
        <f t="shared" ca="1" si="10"/>
        <v>24.152500000000003</v>
      </c>
      <c r="AE22" s="25">
        <f t="shared" ca="1" si="11"/>
        <v>23.543125</v>
      </c>
      <c r="AF22" s="25">
        <f t="shared" ca="1" si="12"/>
        <v>15.356249999999999</v>
      </c>
      <c r="AG22" s="25">
        <f t="shared" ca="1" si="13"/>
        <v>20.814166666666669</v>
      </c>
      <c r="AH22" s="25">
        <f t="shared" ca="1" si="14"/>
        <v>23.402500000000003</v>
      </c>
      <c r="AI22" s="25">
        <f t="shared" ca="1" si="15"/>
        <v>15.356249999999999</v>
      </c>
      <c r="AJ22" s="25">
        <f t="shared" ca="1" si="16"/>
        <v>20.720416666666665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34078.875</v>
      </c>
      <c r="BA22" s="30">
        <f t="shared" ca="1" si="33"/>
        <v>27459.25</v>
      </c>
      <c r="BB22" s="30">
        <f t="shared" ca="1" si="34"/>
        <v>36509</v>
      </c>
      <c r="BC22" s="36">
        <f t="shared" ca="1" si="35"/>
        <v>25601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21.111875000000001</v>
      </c>
      <c r="W23" s="20">
        <f t="shared" ca="1" si="4"/>
        <v>17.106249999999999</v>
      </c>
      <c r="X23" s="20">
        <f t="shared" ca="1" si="37"/>
        <v>19.776666666666667</v>
      </c>
      <c r="Y23" s="20">
        <f t="shared" ca="1" si="5"/>
        <v>22.666874999999997</v>
      </c>
      <c r="Z23" s="20">
        <f t="shared" ca="1" si="6"/>
        <v>17.106249999999999</v>
      </c>
      <c r="AA23" s="20">
        <f t="shared" ca="1" si="7"/>
        <v>20.813333333333333</v>
      </c>
      <c r="AB23" s="25">
        <f t="shared" ca="1" si="8"/>
        <v>23.877500000000001</v>
      </c>
      <c r="AC23" s="25">
        <f t="shared" ca="1" si="9"/>
        <v>17.106249999999999</v>
      </c>
      <c r="AD23" s="25">
        <f t="shared" ca="1" si="10"/>
        <v>21.620416666666667</v>
      </c>
      <c r="AE23" s="25">
        <f t="shared" ca="1" si="11"/>
        <v>21.110624999999999</v>
      </c>
      <c r="AF23" s="25">
        <f t="shared" ca="1" si="12"/>
        <v>17.106249999999999</v>
      </c>
      <c r="AG23" s="25">
        <f t="shared" ca="1" si="13"/>
        <v>19.775833333333335</v>
      </c>
      <c r="AH23" s="25">
        <f t="shared" ca="1" si="14"/>
        <v>21.110624999999999</v>
      </c>
      <c r="AI23" s="25">
        <f t="shared" ca="1" si="15"/>
        <v>17.106249999999999</v>
      </c>
      <c r="AJ23" s="25">
        <f t="shared" ca="1" si="16"/>
        <v>19.775833333333335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34286.625</v>
      </c>
      <c r="BA23" s="30">
        <f t="shared" ca="1" si="33"/>
        <v>27750.5</v>
      </c>
      <c r="BB23" s="30">
        <f t="shared" ca="1" si="34"/>
        <v>36530</v>
      </c>
      <c r="BC23" s="36">
        <f t="shared" ca="1" si="35"/>
        <v>25692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6</v>
      </c>
      <c r="T24" s="11">
        <v>432</v>
      </c>
      <c r="U24" s="7">
        <f t="shared" si="36"/>
        <v>37275</v>
      </c>
      <c r="V24" s="144">
        <f t="shared" ca="1" si="3"/>
        <v>28.127500000000005</v>
      </c>
      <c r="W24" s="20">
        <f t="shared" ca="1" si="4"/>
        <v>17.077500000000001</v>
      </c>
      <c r="X24" s="20">
        <f t="shared" ca="1" si="37"/>
        <v>24.444166666666671</v>
      </c>
      <c r="Y24" s="20">
        <f t="shared" ca="1" si="5"/>
        <v>55.633124999999993</v>
      </c>
      <c r="Z24" s="20">
        <f t="shared" ca="1" si="6"/>
        <v>17.135000000000002</v>
      </c>
      <c r="AA24" s="20">
        <f t="shared" ca="1" si="7"/>
        <v>42.800416666666671</v>
      </c>
      <c r="AB24" s="25">
        <f t="shared" ca="1" si="8"/>
        <v>77.068124999999995</v>
      </c>
      <c r="AC24" s="25">
        <f t="shared" ca="1" si="9"/>
        <v>17.057500000000001</v>
      </c>
      <c r="AD24" s="25">
        <f t="shared" ca="1" si="10"/>
        <v>57.064583333333331</v>
      </c>
      <c r="AE24" s="25">
        <f t="shared" ca="1" si="11"/>
        <v>28.126249999999999</v>
      </c>
      <c r="AF24" s="25">
        <f t="shared" ca="1" si="12"/>
        <v>17.100000000000001</v>
      </c>
      <c r="AG24" s="25">
        <f t="shared" ca="1" si="13"/>
        <v>24.450833333333335</v>
      </c>
      <c r="AH24" s="25">
        <f t="shared" ca="1" si="14"/>
        <v>28.1175</v>
      </c>
      <c r="AI24" s="25">
        <f t="shared" ca="1" si="15"/>
        <v>17.091250000000002</v>
      </c>
      <c r="AJ24" s="25">
        <f t="shared" ca="1" si="16"/>
        <v>24.442083333333333</v>
      </c>
      <c r="AK24" s="144">
        <f t="shared" ca="1" si="17"/>
        <v>23.546875000000004</v>
      </c>
      <c r="AL24" s="20">
        <f t="shared" ca="1" si="18"/>
        <v>16.063750000000002</v>
      </c>
      <c r="AM24" s="20">
        <f t="shared" ca="1" si="19"/>
        <v>21.052500000000002</v>
      </c>
      <c r="AN24" s="20">
        <f t="shared" ca="1" si="20"/>
        <v>24.587499999999999</v>
      </c>
      <c r="AO24" s="20">
        <f t="shared" ca="1" si="21"/>
        <v>16.063750000000002</v>
      </c>
      <c r="AP24" s="20">
        <f t="shared" ca="1" si="22"/>
        <v>21.74625</v>
      </c>
      <c r="AQ24" s="20">
        <f t="shared" ca="1" si="23"/>
        <v>25.568750000000001</v>
      </c>
      <c r="AR24" s="20">
        <f t="shared" ca="1" si="24"/>
        <v>16.063750000000002</v>
      </c>
      <c r="AS24" s="20">
        <f t="shared" ca="1" si="25"/>
        <v>22.400416666666668</v>
      </c>
      <c r="AT24" s="20">
        <f t="shared" ca="1" si="26"/>
        <v>23.548750000000002</v>
      </c>
      <c r="AU24" s="20">
        <f t="shared" ca="1" si="27"/>
        <v>16.063750000000002</v>
      </c>
      <c r="AV24" s="20">
        <f t="shared" ca="1" si="28"/>
        <v>21.053750000000001</v>
      </c>
      <c r="AW24" s="20">
        <f t="shared" ca="1" si="29"/>
        <v>23.547500000000003</v>
      </c>
      <c r="AX24" s="20">
        <f t="shared" ca="1" si="30"/>
        <v>16.063750000000002</v>
      </c>
      <c r="AY24" s="23">
        <f t="shared" ca="1" si="31"/>
        <v>21.052916666666668</v>
      </c>
      <c r="AZ24" s="33">
        <f t="shared" ca="1" si="32"/>
        <v>33960.0625</v>
      </c>
      <c r="BA24" s="30">
        <f t="shared" ca="1" si="33"/>
        <v>27783.625</v>
      </c>
      <c r="BB24" s="30">
        <f t="shared" ca="1" si="34"/>
        <v>36555</v>
      </c>
      <c r="BC24" s="36">
        <f t="shared" ca="1" si="35"/>
        <v>26832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7</v>
      </c>
      <c r="T25" s="11">
        <v>456</v>
      </c>
      <c r="U25" s="7">
        <f t="shared" si="36"/>
        <v>37276</v>
      </c>
      <c r="V25" s="144">
        <f t="shared" ca="1" si="3"/>
        <v>17.508749999999999</v>
      </c>
      <c r="W25" s="20">
        <f t="shared" ca="1" si="4"/>
        <v>16.0625</v>
      </c>
      <c r="X25" s="20">
        <f t="shared" ca="1" si="37"/>
        <v>17.026666666666667</v>
      </c>
      <c r="Y25" s="20">
        <f t="shared" ca="1" si="5"/>
        <v>19.570625</v>
      </c>
      <c r="Z25" s="20">
        <f t="shared" ca="1" si="6"/>
        <v>16.102500000000003</v>
      </c>
      <c r="AA25" s="20">
        <f t="shared" ca="1" si="7"/>
        <v>18.414583333333333</v>
      </c>
      <c r="AB25" s="25">
        <f t="shared" ca="1" si="8"/>
        <v>21.160625000000003</v>
      </c>
      <c r="AC25" s="25">
        <f t="shared" ca="1" si="9"/>
        <v>16.047499999999999</v>
      </c>
      <c r="AD25" s="25">
        <f t="shared" ca="1" si="10"/>
        <v>19.456250000000001</v>
      </c>
      <c r="AE25" s="25">
        <f t="shared" ca="1" si="11"/>
        <v>17.557500000000005</v>
      </c>
      <c r="AF25" s="25">
        <f t="shared" ca="1" si="12"/>
        <v>16.078749999999999</v>
      </c>
      <c r="AG25" s="25">
        <f t="shared" ca="1" si="13"/>
        <v>17.064583333333335</v>
      </c>
      <c r="AH25" s="25">
        <f t="shared" ca="1" si="14"/>
        <v>17.561875000000001</v>
      </c>
      <c r="AI25" s="25">
        <f t="shared" ca="1" si="15"/>
        <v>16.07375</v>
      </c>
      <c r="AJ25" s="25">
        <f t="shared" ca="1" si="16"/>
        <v>17.065833333333337</v>
      </c>
      <c r="AK25" s="144">
        <f t="shared" ca="1" si="17"/>
        <v>22.359375</v>
      </c>
      <c r="AL25" s="20">
        <f t="shared" ca="1" si="18"/>
        <v>16.41</v>
      </c>
      <c r="AM25" s="20">
        <f t="shared" ca="1" si="19"/>
        <v>20.376249999999995</v>
      </c>
      <c r="AN25" s="20">
        <f t="shared" ca="1" si="20"/>
        <v>22.686249999999998</v>
      </c>
      <c r="AO25" s="20">
        <f t="shared" ca="1" si="21"/>
        <v>16.41</v>
      </c>
      <c r="AP25" s="20">
        <f t="shared" ca="1" si="22"/>
        <v>20.594166666666663</v>
      </c>
      <c r="AQ25" s="20">
        <f t="shared" ca="1" si="23"/>
        <v>23.028749999999995</v>
      </c>
      <c r="AR25" s="20">
        <f t="shared" ca="1" si="24"/>
        <v>16.41</v>
      </c>
      <c r="AS25" s="20">
        <f t="shared" ca="1" si="25"/>
        <v>20.822499999999994</v>
      </c>
      <c r="AT25" s="20">
        <f t="shared" ca="1" si="26"/>
        <v>22.359375</v>
      </c>
      <c r="AU25" s="20">
        <f t="shared" ca="1" si="27"/>
        <v>16.41</v>
      </c>
      <c r="AV25" s="20">
        <f t="shared" ca="1" si="28"/>
        <v>20.376249999999995</v>
      </c>
      <c r="AW25" s="20">
        <f t="shared" ca="1" si="29"/>
        <v>22.359375</v>
      </c>
      <c r="AX25" s="20">
        <f t="shared" ca="1" si="30"/>
        <v>16.41</v>
      </c>
      <c r="AY25" s="23">
        <f t="shared" ca="1" si="31"/>
        <v>20.376249999999995</v>
      </c>
      <c r="AZ25" s="33">
        <f t="shared" ca="1" si="32"/>
        <v>30605.6875</v>
      </c>
      <c r="BA25" s="30">
        <f t="shared" ca="1" si="33"/>
        <v>27085</v>
      </c>
      <c r="BB25" s="30">
        <f t="shared" ca="1" si="34"/>
        <v>33975</v>
      </c>
      <c r="BC25" s="36">
        <f t="shared" ca="1" si="35"/>
        <v>26223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1</v>
      </c>
      <c r="T26" s="11">
        <v>480</v>
      </c>
      <c r="U26" s="7">
        <f t="shared" si="36"/>
        <v>37277</v>
      </c>
      <c r="V26" s="144">
        <f t="shared" ca="1" si="3"/>
        <v>22.542500000000004</v>
      </c>
      <c r="W26" s="20">
        <f t="shared" ca="1" si="4"/>
        <v>15.50375</v>
      </c>
      <c r="X26" s="20">
        <f t="shared" ca="1" si="37"/>
        <v>20.196249999999999</v>
      </c>
      <c r="Y26" s="20">
        <f t="shared" ca="1" si="5"/>
        <v>22.542500000000004</v>
      </c>
      <c r="Z26" s="20">
        <f t="shared" ca="1" si="6"/>
        <v>15.50375</v>
      </c>
      <c r="AA26" s="20">
        <f t="shared" ca="1" si="7"/>
        <v>20.196249999999999</v>
      </c>
      <c r="AB26" s="25">
        <f t="shared" ca="1" si="8"/>
        <v>22.542500000000004</v>
      </c>
      <c r="AC26" s="25">
        <f t="shared" ca="1" si="9"/>
        <v>15.50375</v>
      </c>
      <c r="AD26" s="25">
        <f t="shared" ca="1" si="10"/>
        <v>20.196249999999999</v>
      </c>
      <c r="AE26" s="25">
        <f t="shared" ca="1" si="11"/>
        <v>22.542500000000004</v>
      </c>
      <c r="AF26" s="25">
        <f t="shared" ca="1" si="12"/>
        <v>15.50375</v>
      </c>
      <c r="AG26" s="25">
        <f t="shared" ca="1" si="13"/>
        <v>20.196249999999999</v>
      </c>
      <c r="AH26" s="25">
        <f t="shared" ca="1" si="14"/>
        <v>22.542500000000004</v>
      </c>
      <c r="AI26" s="25">
        <f t="shared" ca="1" si="15"/>
        <v>15.50375</v>
      </c>
      <c r="AJ26" s="25">
        <f t="shared" ca="1" si="16"/>
        <v>20.196249999999999</v>
      </c>
      <c r="AK26" s="144">
        <f t="shared" ca="1" si="17"/>
        <v>25.630000000000003</v>
      </c>
      <c r="AL26" s="20">
        <f t="shared" ca="1" si="18"/>
        <v>18.647500000000001</v>
      </c>
      <c r="AM26" s="20">
        <f t="shared" ca="1" si="19"/>
        <v>23.302499999999998</v>
      </c>
      <c r="AN26" s="20">
        <f t="shared" ca="1" si="20"/>
        <v>27.761249999999997</v>
      </c>
      <c r="AO26" s="20">
        <f t="shared" ca="1" si="21"/>
        <v>18.647500000000001</v>
      </c>
      <c r="AP26" s="20">
        <f t="shared" ca="1" si="22"/>
        <v>24.723333333333329</v>
      </c>
      <c r="AQ26" s="20">
        <f t="shared" ca="1" si="23"/>
        <v>29.758749999999999</v>
      </c>
      <c r="AR26" s="20">
        <f t="shared" ca="1" si="24"/>
        <v>18.647500000000001</v>
      </c>
      <c r="AS26" s="20">
        <f t="shared" ca="1" si="25"/>
        <v>26.054999999999996</v>
      </c>
      <c r="AT26" s="20">
        <f t="shared" ca="1" si="26"/>
        <v>25.615000000000002</v>
      </c>
      <c r="AU26" s="20">
        <f t="shared" ca="1" si="27"/>
        <v>18.647500000000001</v>
      </c>
      <c r="AV26" s="20">
        <f t="shared" ca="1" si="28"/>
        <v>23.2925</v>
      </c>
      <c r="AW26" s="20">
        <f t="shared" ca="1" si="29"/>
        <v>25.623750000000001</v>
      </c>
      <c r="AX26" s="20">
        <f t="shared" ca="1" si="30"/>
        <v>18.647500000000001</v>
      </c>
      <c r="AY26" s="23">
        <f t="shared" ca="1" si="31"/>
        <v>23.298333333333332</v>
      </c>
      <c r="AZ26" s="33">
        <f t="shared" ca="1" si="32"/>
        <v>34815.5</v>
      </c>
      <c r="BA26" s="30">
        <f t="shared" ca="1" si="33"/>
        <v>27709.875</v>
      </c>
      <c r="BB26" s="30">
        <f t="shared" ca="1" si="34"/>
        <v>37167</v>
      </c>
      <c r="BC26" s="36">
        <f t="shared" ca="1" si="35"/>
        <v>26312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2</v>
      </c>
      <c r="T27" s="11">
        <v>504</v>
      </c>
      <c r="U27" s="7">
        <f t="shared" si="36"/>
        <v>37278</v>
      </c>
      <c r="V27" s="144">
        <f t="shared" ca="1" si="3"/>
        <v>20.205000000000005</v>
      </c>
      <c r="W27" s="20">
        <f t="shared" ca="1" si="4"/>
        <v>13.785</v>
      </c>
      <c r="X27" s="20">
        <f t="shared" ca="1" si="37"/>
        <v>18.065000000000001</v>
      </c>
      <c r="Y27" s="20">
        <f t="shared" ca="1" si="5"/>
        <v>20.205000000000005</v>
      </c>
      <c r="Z27" s="20">
        <f t="shared" ca="1" si="6"/>
        <v>14.430000000000001</v>
      </c>
      <c r="AA27" s="20">
        <f t="shared" ca="1" si="7"/>
        <v>18.280000000000005</v>
      </c>
      <c r="AB27" s="25">
        <f t="shared" ca="1" si="8"/>
        <v>20.205000000000005</v>
      </c>
      <c r="AC27" s="25">
        <f t="shared" ca="1" si="9"/>
        <v>14.436250000000001</v>
      </c>
      <c r="AD27" s="25">
        <f t="shared" ca="1" si="10"/>
        <v>18.282083333333336</v>
      </c>
      <c r="AE27" s="25">
        <f t="shared" ca="1" si="11"/>
        <v>20.205000000000005</v>
      </c>
      <c r="AF27" s="25">
        <f t="shared" ca="1" si="12"/>
        <v>14.161250000000001</v>
      </c>
      <c r="AG27" s="25">
        <f t="shared" ca="1" si="13"/>
        <v>18.190416666666668</v>
      </c>
      <c r="AH27" s="25">
        <f t="shared" ca="1" si="14"/>
        <v>20.205000000000005</v>
      </c>
      <c r="AI27" s="25">
        <f t="shared" ca="1" si="15"/>
        <v>14.41625</v>
      </c>
      <c r="AJ27" s="25">
        <f t="shared" ca="1" si="16"/>
        <v>18.275416666666668</v>
      </c>
      <c r="AK27" s="144">
        <f t="shared" ca="1" si="17"/>
        <v>23.824374999999996</v>
      </c>
      <c r="AL27" s="20">
        <f t="shared" ca="1" si="18"/>
        <v>18.75375</v>
      </c>
      <c r="AM27" s="20">
        <f t="shared" ca="1" si="19"/>
        <v>22.134166666666669</v>
      </c>
      <c r="AN27" s="20">
        <f t="shared" ca="1" si="20"/>
        <v>24.328125000000004</v>
      </c>
      <c r="AO27" s="20">
        <f t="shared" ca="1" si="21"/>
        <v>18.75375</v>
      </c>
      <c r="AP27" s="20">
        <f t="shared" ca="1" si="22"/>
        <v>22.47</v>
      </c>
      <c r="AQ27" s="20">
        <f t="shared" ca="1" si="23"/>
        <v>24.896250000000002</v>
      </c>
      <c r="AR27" s="20">
        <f t="shared" ca="1" si="24"/>
        <v>18.75375</v>
      </c>
      <c r="AS27" s="20">
        <f t="shared" ca="1" si="25"/>
        <v>22.848749999999995</v>
      </c>
      <c r="AT27" s="20">
        <f t="shared" ca="1" si="26"/>
        <v>23.871250000000003</v>
      </c>
      <c r="AU27" s="20">
        <f t="shared" ca="1" si="27"/>
        <v>18.75375</v>
      </c>
      <c r="AV27" s="20">
        <f t="shared" ca="1" si="28"/>
        <v>22.165416666666662</v>
      </c>
      <c r="AW27" s="20">
        <f t="shared" ca="1" si="29"/>
        <v>23.838749999999997</v>
      </c>
      <c r="AX27" s="20">
        <f t="shared" ca="1" si="30"/>
        <v>18.75375</v>
      </c>
      <c r="AY27" s="23">
        <f t="shared" ca="1" si="31"/>
        <v>22.143749999999997</v>
      </c>
      <c r="AZ27" s="33">
        <f t="shared" ca="1" si="32"/>
        <v>33525</v>
      </c>
      <c r="BA27" s="30">
        <f t="shared" ca="1" si="33"/>
        <v>27541.25</v>
      </c>
      <c r="BB27" s="30">
        <f t="shared" ca="1" si="34"/>
        <v>36138</v>
      </c>
      <c r="BC27" s="36">
        <f t="shared" ca="1" si="35"/>
        <v>25607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37279</v>
      </c>
      <c r="V28" s="144">
        <f t="shared" ca="1" si="3"/>
        <v>20.481249999999999</v>
      </c>
      <c r="W28" s="20">
        <f t="shared" ca="1" si="4"/>
        <v>14.321250000000001</v>
      </c>
      <c r="X28" s="20">
        <f t="shared" ca="1" si="37"/>
        <v>18.427916666666665</v>
      </c>
      <c r="Y28" s="20">
        <f t="shared" ca="1" si="5"/>
        <v>23.639999999999997</v>
      </c>
      <c r="Z28" s="20">
        <f t="shared" ca="1" si="6"/>
        <v>14.321250000000001</v>
      </c>
      <c r="AA28" s="20">
        <f t="shared" ca="1" si="7"/>
        <v>20.533749999999998</v>
      </c>
      <c r="AB28" s="25">
        <f t="shared" ca="1" si="8"/>
        <v>25.523125</v>
      </c>
      <c r="AC28" s="25">
        <f t="shared" ca="1" si="9"/>
        <v>14.321250000000001</v>
      </c>
      <c r="AD28" s="25">
        <f t="shared" ca="1" si="10"/>
        <v>21.78916666666667</v>
      </c>
      <c r="AE28" s="25">
        <f t="shared" ca="1" si="11"/>
        <v>20.981249999999999</v>
      </c>
      <c r="AF28" s="25">
        <f t="shared" ca="1" si="12"/>
        <v>14.321250000000001</v>
      </c>
      <c r="AG28" s="25">
        <f t="shared" ca="1" si="13"/>
        <v>18.76125</v>
      </c>
      <c r="AH28" s="25">
        <f t="shared" ca="1" si="14"/>
        <v>21.223125</v>
      </c>
      <c r="AI28" s="25">
        <f t="shared" ca="1" si="15"/>
        <v>14.321250000000001</v>
      </c>
      <c r="AJ28" s="25">
        <f t="shared" ca="1" si="16"/>
        <v>18.922499999999999</v>
      </c>
      <c r="AK28" s="144">
        <f t="shared" ca="1" si="17"/>
        <v>20.999999999999996</v>
      </c>
      <c r="AL28" s="20">
        <f t="shared" ca="1" si="18"/>
        <v>15.873749999999998</v>
      </c>
      <c r="AM28" s="20">
        <f t="shared" ca="1" si="19"/>
        <v>19.291249999999998</v>
      </c>
      <c r="AN28" s="20">
        <f t="shared" ca="1" si="20"/>
        <v>21.556249999999999</v>
      </c>
      <c r="AO28" s="20">
        <f t="shared" ca="1" si="21"/>
        <v>15.875</v>
      </c>
      <c r="AP28" s="20">
        <f t="shared" ca="1" si="22"/>
        <v>19.662499999999998</v>
      </c>
      <c r="AQ28" s="20">
        <f t="shared" ca="1" si="23"/>
        <v>21.901874999999997</v>
      </c>
      <c r="AR28" s="20">
        <f t="shared" ca="1" si="24"/>
        <v>15.876249999999999</v>
      </c>
      <c r="AS28" s="20">
        <f t="shared" ca="1" si="25"/>
        <v>19.893333333333327</v>
      </c>
      <c r="AT28" s="20">
        <f t="shared" ca="1" si="26"/>
        <v>21.11375</v>
      </c>
      <c r="AU28" s="20">
        <f t="shared" ca="1" si="27"/>
        <v>15.873749999999998</v>
      </c>
      <c r="AV28" s="20">
        <f t="shared" ca="1" si="28"/>
        <v>19.36708333333333</v>
      </c>
      <c r="AW28" s="20">
        <f t="shared" ca="1" si="29"/>
        <v>21.017499999999995</v>
      </c>
      <c r="AX28" s="20">
        <f t="shared" ca="1" si="30"/>
        <v>15.873749999999998</v>
      </c>
      <c r="AY28" s="23">
        <f t="shared" ca="1" si="31"/>
        <v>19.302916666666665</v>
      </c>
      <c r="AZ28" s="33">
        <f t="shared" ca="1" si="32"/>
        <v>33767.9375</v>
      </c>
      <c r="BA28" s="30">
        <f t="shared" ca="1" si="33"/>
        <v>26780.875</v>
      </c>
      <c r="BB28" s="30">
        <f t="shared" ca="1" si="34"/>
        <v>36038</v>
      </c>
      <c r="BC28" s="36">
        <f t="shared" ca="1" si="35"/>
        <v>24999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4</v>
      </c>
      <c r="T29" s="11">
        <v>552</v>
      </c>
      <c r="U29" s="7">
        <f t="shared" si="36"/>
        <v>37280</v>
      </c>
      <c r="V29" s="144">
        <f t="shared" ca="1" si="3"/>
        <v>23.038125000000001</v>
      </c>
      <c r="W29" s="20">
        <f t="shared" ca="1" si="4"/>
        <v>12.924999999999999</v>
      </c>
      <c r="X29" s="20">
        <f t="shared" ca="1" si="37"/>
        <v>19.667083333333334</v>
      </c>
      <c r="Y29" s="20">
        <f t="shared" ca="1" si="5"/>
        <v>26.043749999999999</v>
      </c>
      <c r="Z29" s="20">
        <f t="shared" ca="1" si="6"/>
        <v>12.924999999999999</v>
      </c>
      <c r="AA29" s="20">
        <f t="shared" ca="1" si="7"/>
        <v>21.670833333333334</v>
      </c>
      <c r="AB29" s="25">
        <f t="shared" ca="1" si="8"/>
        <v>25.995624999999997</v>
      </c>
      <c r="AC29" s="25">
        <f t="shared" ca="1" si="9"/>
        <v>12.924999999999999</v>
      </c>
      <c r="AD29" s="25">
        <f t="shared" ca="1" si="10"/>
        <v>21.638749999999998</v>
      </c>
      <c r="AE29" s="25">
        <f t="shared" ca="1" si="11"/>
        <v>25.761249999999997</v>
      </c>
      <c r="AF29" s="25">
        <f t="shared" ca="1" si="12"/>
        <v>12.924999999999999</v>
      </c>
      <c r="AG29" s="25">
        <f t="shared" ca="1" si="13"/>
        <v>21.482500000000002</v>
      </c>
      <c r="AH29" s="25">
        <f t="shared" ca="1" si="14"/>
        <v>25.916875000000001</v>
      </c>
      <c r="AI29" s="25">
        <f t="shared" ca="1" si="15"/>
        <v>12.924999999999999</v>
      </c>
      <c r="AJ29" s="25">
        <f t="shared" ca="1" si="16"/>
        <v>21.586250000000003</v>
      </c>
      <c r="AK29" s="144">
        <f t="shared" ca="1" si="17"/>
        <v>22.846874999999997</v>
      </c>
      <c r="AL29" s="20">
        <f t="shared" ca="1" si="18"/>
        <v>13.7225</v>
      </c>
      <c r="AM29" s="20">
        <f t="shared" ca="1" si="19"/>
        <v>19.80541666666667</v>
      </c>
      <c r="AN29" s="20">
        <f t="shared" ca="1" si="20"/>
        <v>23.508125</v>
      </c>
      <c r="AO29" s="20">
        <f t="shared" ca="1" si="21"/>
        <v>14.1275</v>
      </c>
      <c r="AP29" s="20">
        <f t="shared" ca="1" si="22"/>
        <v>20.381249999999998</v>
      </c>
      <c r="AQ29" s="20">
        <f t="shared" ca="1" si="23"/>
        <v>24.223125</v>
      </c>
      <c r="AR29" s="20">
        <f t="shared" ca="1" si="24"/>
        <v>14.501250000000001</v>
      </c>
      <c r="AS29" s="20">
        <f t="shared" ca="1" si="25"/>
        <v>20.982499999999998</v>
      </c>
      <c r="AT29" s="20">
        <f t="shared" ca="1" si="26"/>
        <v>22.856875000000002</v>
      </c>
      <c r="AU29" s="20">
        <f t="shared" ca="1" si="27"/>
        <v>13.7225</v>
      </c>
      <c r="AV29" s="20">
        <f t="shared" ca="1" si="28"/>
        <v>19.812083333333334</v>
      </c>
      <c r="AW29" s="20">
        <f t="shared" ca="1" si="29"/>
        <v>22.835000000000001</v>
      </c>
      <c r="AX29" s="20">
        <f t="shared" ca="1" si="30"/>
        <v>13.7225</v>
      </c>
      <c r="AY29" s="23">
        <f t="shared" ca="1" si="31"/>
        <v>19.797499999999999</v>
      </c>
      <c r="AZ29" s="33">
        <f t="shared" ca="1" si="32"/>
        <v>33094.875</v>
      </c>
      <c r="BA29" s="30">
        <f t="shared" ca="1" si="33"/>
        <v>25593.125</v>
      </c>
      <c r="BB29" s="30">
        <f ca="1">+MAX(OFFSET($M$2,$V$1+$T29,0,24,1))</f>
        <v>35110</v>
      </c>
      <c r="BC29" s="36">
        <f t="shared" ca="1" si="35"/>
        <v>23661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19.758749999999999</v>
      </c>
      <c r="W30" s="20">
        <f t="shared" ca="1" si="4"/>
        <v>17.979999999999997</v>
      </c>
      <c r="X30" s="20">
        <f t="shared" ca="1" si="37"/>
        <v>19.165833333333328</v>
      </c>
      <c r="Y30" s="20">
        <f t="shared" ca="1" si="5"/>
        <v>19.958124999999999</v>
      </c>
      <c r="Z30" s="20">
        <f t="shared" ca="1" si="6"/>
        <v>18.021250000000002</v>
      </c>
      <c r="AA30" s="20">
        <f t="shared" ca="1" si="7"/>
        <v>19.312499999999996</v>
      </c>
      <c r="AB30" s="25">
        <f t="shared" ca="1" si="8"/>
        <v>19.959999999999997</v>
      </c>
      <c r="AC30" s="25">
        <f t="shared" ca="1" si="9"/>
        <v>18.013750000000002</v>
      </c>
      <c r="AD30" s="25">
        <f t="shared" ca="1" si="10"/>
        <v>19.311249999999998</v>
      </c>
      <c r="AE30" s="25">
        <f t="shared" ca="1" si="11"/>
        <v>19.876249999999999</v>
      </c>
      <c r="AF30" s="25">
        <f t="shared" ca="1" si="12"/>
        <v>17.971249999999998</v>
      </c>
      <c r="AG30" s="25">
        <f t="shared" ca="1" si="13"/>
        <v>19.241249999999997</v>
      </c>
      <c r="AH30" s="25">
        <f t="shared" ca="1" si="14"/>
        <v>19.954999999999998</v>
      </c>
      <c r="AI30" s="25">
        <f t="shared" ca="1" si="15"/>
        <v>17.96</v>
      </c>
      <c r="AJ30" s="25">
        <f t="shared" ca="1" si="16"/>
        <v>19.289999999999996</v>
      </c>
      <c r="AK30" s="144">
        <f t="shared" ca="1" si="17"/>
        <v>23.036249999999999</v>
      </c>
      <c r="AL30" s="20">
        <f t="shared" ca="1" si="18"/>
        <v>15.383750000000001</v>
      </c>
      <c r="AM30" s="20">
        <f t="shared" ca="1" si="19"/>
        <v>20.485416666666666</v>
      </c>
      <c r="AN30" s="20">
        <f t="shared" ca="1" si="20"/>
        <v>24.831250000000001</v>
      </c>
      <c r="AO30" s="20">
        <f t="shared" ca="1" si="21"/>
        <v>15.895</v>
      </c>
      <c r="AP30" s="20">
        <f t="shared" ca="1" si="22"/>
        <v>21.852499999999996</v>
      </c>
      <c r="AQ30" s="20">
        <f t="shared" ca="1" si="23"/>
        <v>27.621874999999999</v>
      </c>
      <c r="AR30" s="20">
        <f t="shared" ca="1" si="24"/>
        <v>15.91</v>
      </c>
      <c r="AS30" s="20">
        <f t="shared" ca="1" si="25"/>
        <v>23.717916666666664</v>
      </c>
      <c r="AT30" s="20">
        <f t="shared" ca="1" si="26"/>
        <v>23.095000000000002</v>
      </c>
      <c r="AU30" s="20">
        <f t="shared" ca="1" si="27"/>
        <v>15.49375</v>
      </c>
      <c r="AV30" s="20">
        <f t="shared" ca="1" si="28"/>
        <v>20.561249999999998</v>
      </c>
      <c r="AW30" s="20">
        <f t="shared" ca="1" si="29"/>
        <v>23.054375</v>
      </c>
      <c r="AX30" s="20">
        <f t="shared" ca="1" si="30"/>
        <v>15.495000000000001</v>
      </c>
      <c r="AY30" s="23">
        <f t="shared" ca="1" si="31"/>
        <v>20.534583333333334</v>
      </c>
      <c r="AZ30" s="33">
        <f t="shared" ca="1" si="32"/>
        <v>33094.875</v>
      </c>
      <c r="BA30" s="30">
        <f t="shared" ca="1" si="33"/>
        <v>25593.125</v>
      </c>
      <c r="BB30" s="30">
        <f t="shared" ca="1" si="34"/>
        <v>35110</v>
      </c>
      <c r="BC30" s="36">
        <f t="shared" ca="1" si="35"/>
        <v>23661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6</v>
      </c>
      <c r="T31" s="11">
        <v>600</v>
      </c>
      <c r="U31" s="7">
        <f t="shared" si="36"/>
        <v>37282</v>
      </c>
      <c r="V31" s="144">
        <f t="shared" ca="1" si="3"/>
        <v>17.156250000000004</v>
      </c>
      <c r="W31" s="20">
        <f t="shared" ca="1" si="4"/>
        <v>15.365</v>
      </c>
      <c r="X31" s="20">
        <f t="shared" ca="1" si="37"/>
        <v>16.55916666666667</v>
      </c>
      <c r="Y31" s="20">
        <f t="shared" ca="1" si="5"/>
        <v>17.156250000000004</v>
      </c>
      <c r="Z31" s="20">
        <f t="shared" ca="1" si="6"/>
        <v>15.365</v>
      </c>
      <c r="AA31" s="20">
        <f t="shared" ca="1" si="7"/>
        <v>16.55916666666667</v>
      </c>
      <c r="AB31" s="25">
        <f t="shared" ca="1" si="8"/>
        <v>17.156250000000004</v>
      </c>
      <c r="AC31" s="25">
        <f t="shared" ca="1" si="9"/>
        <v>15.365</v>
      </c>
      <c r="AD31" s="25">
        <f t="shared" ca="1" si="10"/>
        <v>16.55916666666667</v>
      </c>
      <c r="AE31" s="25">
        <f t="shared" ca="1" si="11"/>
        <v>17.156250000000004</v>
      </c>
      <c r="AF31" s="25">
        <f t="shared" ca="1" si="12"/>
        <v>15.365</v>
      </c>
      <c r="AG31" s="25">
        <f t="shared" ca="1" si="13"/>
        <v>16.55916666666667</v>
      </c>
      <c r="AH31" s="25">
        <f t="shared" ca="1" si="14"/>
        <v>17.156250000000004</v>
      </c>
      <c r="AI31" s="25">
        <f t="shared" ca="1" si="15"/>
        <v>15.365</v>
      </c>
      <c r="AJ31" s="25">
        <f t="shared" ca="1" si="16"/>
        <v>16.55916666666667</v>
      </c>
      <c r="AK31" s="144">
        <f t="shared" ca="1" si="17"/>
        <v>20.16375</v>
      </c>
      <c r="AL31" s="20">
        <f t="shared" ca="1" si="18"/>
        <v>14.020000000000001</v>
      </c>
      <c r="AM31" s="20">
        <f t="shared" ca="1" si="19"/>
        <v>18.115833333333331</v>
      </c>
      <c r="AN31" s="20">
        <f t="shared" ca="1" si="20"/>
        <v>21.41</v>
      </c>
      <c r="AO31" s="20">
        <f t="shared" ca="1" si="21"/>
        <v>14.023750000000001</v>
      </c>
      <c r="AP31" s="20">
        <f t="shared" ca="1" si="22"/>
        <v>18.947916666666668</v>
      </c>
      <c r="AQ31" s="20">
        <f t="shared" ca="1" si="23"/>
        <v>23.60125</v>
      </c>
      <c r="AR31" s="20">
        <f t="shared" ca="1" si="24"/>
        <v>14.025</v>
      </c>
      <c r="AS31" s="20">
        <f t="shared" ca="1" si="25"/>
        <v>20.409166666666664</v>
      </c>
      <c r="AT31" s="20">
        <f t="shared" ca="1" si="26"/>
        <v>20.164375</v>
      </c>
      <c r="AU31" s="20">
        <f t="shared" ca="1" si="27"/>
        <v>14.020000000000001</v>
      </c>
      <c r="AV31" s="20">
        <f t="shared" ca="1" si="28"/>
        <v>18.116249999999997</v>
      </c>
      <c r="AW31" s="20">
        <f t="shared" ca="1" si="29"/>
        <v>20.16375</v>
      </c>
      <c r="AX31" s="20">
        <f t="shared" ca="1" si="30"/>
        <v>14.020000000000001</v>
      </c>
      <c r="AY31" s="23">
        <f t="shared" ca="1" si="31"/>
        <v>18.115833333333331</v>
      </c>
      <c r="AZ31" s="33">
        <f t="shared" ca="1" si="32"/>
        <v>33094.875</v>
      </c>
      <c r="BA31" s="30">
        <f t="shared" ca="1" si="33"/>
        <v>25593.125</v>
      </c>
      <c r="BB31" s="30">
        <f t="shared" ca="1" si="34"/>
        <v>35110</v>
      </c>
      <c r="BC31" s="36">
        <f t="shared" ca="1" si="35"/>
        <v>23661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7</v>
      </c>
      <c r="T32" s="11">
        <v>624</v>
      </c>
      <c r="U32" s="7">
        <f t="shared" si="36"/>
        <v>37283</v>
      </c>
      <c r="V32" s="144">
        <f t="shared" ca="1" si="3"/>
        <v>16.0425</v>
      </c>
      <c r="W32" s="20">
        <f t="shared" ca="1" si="4"/>
        <v>15.798749999999998</v>
      </c>
      <c r="X32" s="20">
        <f t="shared" ca="1" si="37"/>
        <v>15.96125</v>
      </c>
      <c r="Y32" s="20">
        <f t="shared" ca="1" si="5"/>
        <v>16.0425</v>
      </c>
      <c r="Z32" s="20">
        <f t="shared" ca="1" si="6"/>
        <v>15.798749999999998</v>
      </c>
      <c r="AA32" s="20">
        <f t="shared" ca="1" si="7"/>
        <v>15.96125</v>
      </c>
      <c r="AB32" s="25">
        <f t="shared" ca="1" si="8"/>
        <v>16.0425</v>
      </c>
      <c r="AC32" s="25">
        <f t="shared" ca="1" si="9"/>
        <v>15.798749999999998</v>
      </c>
      <c r="AD32" s="25">
        <f t="shared" ca="1" si="10"/>
        <v>15.96125</v>
      </c>
      <c r="AE32" s="25">
        <f t="shared" ca="1" si="11"/>
        <v>16.0425</v>
      </c>
      <c r="AF32" s="25">
        <f t="shared" ca="1" si="12"/>
        <v>15.798749999999998</v>
      </c>
      <c r="AG32" s="25">
        <f t="shared" ca="1" si="13"/>
        <v>15.96125</v>
      </c>
      <c r="AH32" s="25">
        <f t="shared" ca="1" si="14"/>
        <v>16.0425</v>
      </c>
      <c r="AI32" s="25">
        <f t="shared" ca="1" si="15"/>
        <v>15.798749999999998</v>
      </c>
      <c r="AJ32" s="25">
        <f t="shared" ca="1" si="16"/>
        <v>15.96125</v>
      </c>
      <c r="AK32" s="144">
        <f t="shared" ca="1" si="17"/>
        <v>19.646875000000001</v>
      </c>
      <c r="AL32" s="20">
        <f t="shared" ca="1" si="18"/>
        <v>13.4925</v>
      </c>
      <c r="AM32" s="20">
        <f t="shared" ca="1" si="19"/>
        <v>17.595416666666669</v>
      </c>
      <c r="AN32" s="20">
        <f t="shared" ca="1" si="20"/>
        <v>20.831250000000001</v>
      </c>
      <c r="AO32" s="20">
        <f t="shared" ca="1" si="21"/>
        <v>13.532499999999999</v>
      </c>
      <c r="AP32" s="20">
        <f t="shared" ca="1" si="22"/>
        <v>18.398333333333333</v>
      </c>
      <c r="AQ32" s="20">
        <f t="shared" ca="1" si="23"/>
        <v>22.889374999999998</v>
      </c>
      <c r="AR32" s="20">
        <f t="shared" ca="1" si="24"/>
        <v>13.588749999999999</v>
      </c>
      <c r="AS32" s="20">
        <f t="shared" ca="1" si="25"/>
        <v>19.789166666666663</v>
      </c>
      <c r="AT32" s="20">
        <f t="shared" ca="1" si="26"/>
        <v>19.647500000000001</v>
      </c>
      <c r="AU32" s="20">
        <f t="shared" ca="1" si="27"/>
        <v>13.4925</v>
      </c>
      <c r="AV32" s="20">
        <f t="shared" ca="1" si="28"/>
        <v>17.595833333333335</v>
      </c>
      <c r="AW32" s="20">
        <f t="shared" ca="1" si="29"/>
        <v>19.646875000000001</v>
      </c>
      <c r="AX32" s="20">
        <f t="shared" ca="1" si="30"/>
        <v>13.491249999999999</v>
      </c>
      <c r="AY32" s="23">
        <f t="shared" ca="1" si="31"/>
        <v>17.595000000000002</v>
      </c>
      <c r="AZ32" s="33">
        <f t="shared" ca="1" si="32"/>
        <v>33094.875</v>
      </c>
      <c r="BA32" s="30">
        <f t="shared" ca="1" si="33"/>
        <v>25593.125</v>
      </c>
      <c r="BB32" s="30">
        <f t="shared" ca="1" si="34"/>
        <v>35110</v>
      </c>
      <c r="BC32" s="36">
        <f t="shared" ca="1" si="35"/>
        <v>23661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1</v>
      </c>
      <c r="T33" s="11">
        <v>648</v>
      </c>
      <c r="U33" s="7">
        <f t="shared" si="36"/>
        <v>37284</v>
      </c>
      <c r="V33" s="144">
        <f t="shared" ca="1" si="3"/>
        <v>20.403124999999999</v>
      </c>
      <c r="W33" s="20">
        <f t="shared" ca="1" si="4"/>
        <v>16.922499999999999</v>
      </c>
      <c r="X33" s="20">
        <f t="shared" ca="1" si="37"/>
        <v>19.242916666666662</v>
      </c>
      <c r="Y33" s="20">
        <f t="shared" ca="1" si="5"/>
        <v>22.091249999999999</v>
      </c>
      <c r="Z33" s="20">
        <f t="shared" ca="1" si="6"/>
        <v>16.922499999999999</v>
      </c>
      <c r="AA33" s="20">
        <f t="shared" ca="1" si="7"/>
        <v>20.368333333333329</v>
      </c>
      <c r="AB33" s="25">
        <f t="shared" ca="1" si="8"/>
        <v>23.42625</v>
      </c>
      <c r="AC33" s="25">
        <f t="shared" ca="1" si="9"/>
        <v>16.922499999999999</v>
      </c>
      <c r="AD33" s="25">
        <f t="shared" ca="1" si="10"/>
        <v>21.258333333333329</v>
      </c>
      <c r="AE33" s="25">
        <f t="shared" ca="1" si="11"/>
        <v>21.135000000000002</v>
      </c>
      <c r="AF33" s="25">
        <f t="shared" ca="1" si="12"/>
        <v>16.922499999999999</v>
      </c>
      <c r="AG33" s="25">
        <f t="shared" ca="1" si="13"/>
        <v>19.730833333333333</v>
      </c>
      <c r="AH33" s="25">
        <f t="shared" ca="1" si="14"/>
        <v>20.225624999999997</v>
      </c>
      <c r="AI33" s="25">
        <f t="shared" ca="1" si="15"/>
        <v>16.922499999999999</v>
      </c>
      <c r="AJ33" s="25">
        <f t="shared" ca="1" si="16"/>
        <v>19.12458333333333</v>
      </c>
      <c r="AK33" s="144">
        <f t="shared" ca="1" si="17"/>
        <v>18.333124999999999</v>
      </c>
      <c r="AL33" s="20">
        <f t="shared" ca="1" si="18"/>
        <v>14.420000000000002</v>
      </c>
      <c r="AM33" s="20">
        <f t="shared" ca="1" si="19"/>
        <v>17.028749999999999</v>
      </c>
      <c r="AN33" s="20">
        <f t="shared" ca="1" si="20"/>
        <v>22.653749999999995</v>
      </c>
      <c r="AO33" s="20">
        <f t="shared" ca="1" si="21"/>
        <v>14.642500000000002</v>
      </c>
      <c r="AP33" s="20">
        <f t="shared" ca="1" si="22"/>
        <v>19.983333333333331</v>
      </c>
      <c r="AQ33" s="20">
        <f t="shared" ca="1" si="23"/>
        <v>25.661875000000002</v>
      </c>
      <c r="AR33" s="20">
        <f t="shared" ca="1" si="24"/>
        <v>15.000000000000002</v>
      </c>
      <c r="AS33" s="20">
        <f t="shared" ca="1" si="25"/>
        <v>22.107916666666668</v>
      </c>
      <c r="AT33" s="20">
        <f t="shared" ca="1" si="26"/>
        <v>19.539999999999996</v>
      </c>
      <c r="AU33" s="20">
        <f t="shared" ca="1" si="27"/>
        <v>14.420000000000002</v>
      </c>
      <c r="AV33" s="20">
        <f t="shared" ca="1" si="28"/>
        <v>17.833333333333336</v>
      </c>
      <c r="AW33" s="20">
        <f t="shared" ca="1" si="29"/>
        <v>19.216874999999998</v>
      </c>
      <c r="AX33" s="20">
        <f t="shared" ca="1" si="30"/>
        <v>14.420000000000002</v>
      </c>
      <c r="AY33" s="23">
        <f t="shared" ca="1" si="31"/>
        <v>17.61791666666667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2</v>
      </c>
      <c r="T34" s="11">
        <v>672</v>
      </c>
      <c r="U34" s="7">
        <f t="shared" si="36"/>
        <v>37285</v>
      </c>
      <c r="V34" s="144">
        <f t="shared" ca="1" si="3"/>
        <v>18.735624999999999</v>
      </c>
      <c r="W34" s="20">
        <f t="shared" ca="1" si="4"/>
        <v>13.501249999999999</v>
      </c>
      <c r="X34" s="20">
        <f t="shared" ca="1" si="37"/>
        <v>16.990833333333331</v>
      </c>
      <c r="Y34" s="20">
        <f t="shared" ca="1" si="5"/>
        <v>18.34</v>
      </c>
      <c r="Z34" s="20">
        <f t="shared" ca="1" si="6"/>
        <v>13.501249999999999</v>
      </c>
      <c r="AA34" s="20">
        <f t="shared" ca="1" si="7"/>
        <v>16.727083333333329</v>
      </c>
      <c r="AB34" s="25">
        <f t="shared" ca="1" si="8"/>
        <v>18.276250000000001</v>
      </c>
      <c r="AC34" s="25">
        <f t="shared" ca="1" si="9"/>
        <v>13.501249999999999</v>
      </c>
      <c r="AD34" s="25">
        <f t="shared" ca="1" si="10"/>
        <v>16.684583333333329</v>
      </c>
      <c r="AE34" s="25">
        <f t="shared" ca="1" si="11"/>
        <v>23.986875000000001</v>
      </c>
      <c r="AF34" s="25">
        <f t="shared" ca="1" si="12"/>
        <v>13.501249999999999</v>
      </c>
      <c r="AG34" s="25">
        <f t="shared" ca="1" si="13"/>
        <v>20.491666666666664</v>
      </c>
      <c r="AH34" s="25">
        <f t="shared" ca="1" si="14"/>
        <v>16.508749999999999</v>
      </c>
      <c r="AI34" s="25">
        <f t="shared" ca="1" si="15"/>
        <v>13.501249999999999</v>
      </c>
      <c r="AJ34" s="25">
        <f t="shared" ca="1" si="16"/>
        <v>15.506249999999996</v>
      </c>
      <c r="AK34" s="144">
        <f t="shared" ca="1" si="17"/>
        <v>21.122499999999995</v>
      </c>
      <c r="AL34" s="20">
        <f t="shared" ca="1" si="18"/>
        <v>14.774999999999999</v>
      </c>
      <c r="AM34" s="20">
        <f t="shared" ca="1" si="19"/>
        <v>19.006666666666664</v>
      </c>
      <c r="AN34" s="20">
        <f t="shared" ca="1" si="20"/>
        <v>22.78125</v>
      </c>
      <c r="AO34" s="20">
        <f t="shared" ca="1" si="21"/>
        <v>14.899999999999999</v>
      </c>
      <c r="AP34" s="20">
        <f t="shared" ca="1" si="22"/>
        <v>20.154166666666669</v>
      </c>
      <c r="AQ34" s="20">
        <f t="shared" ca="1" si="23"/>
        <v>25.194374999999997</v>
      </c>
      <c r="AR34" s="20">
        <f t="shared" ca="1" si="24"/>
        <v>15.118749999999999</v>
      </c>
      <c r="AS34" s="20">
        <f t="shared" ca="1" si="25"/>
        <v>21.83583333333333</v>
      </c>
      <c r="AT34" s="20">
        <f t="shared" ca="1" si="26"/>
        <v>21.208124999999995</v>
      </c>
      <c r="AU34" s="20">
        <f t="shared" ca="1" si="27"/>
        <v>14.776249999999999</v>
      </c>
      <c r="AV34" s="20">
        <f t="shared" ca="1" si="28"/>
        <v>19.064166666666665</v>
      </c>
      <c r="AW34" s="20">
        <f t="shared" ca="1" si="29"/>
        <v>21.138124999999995</v>
      </c>
      <c r="AX34" s="20">
        <f t="shared" ca="1" si="30"/>
        <v>14.774999999999999</v>
      </c>
      <c r="AY34" s="23">
        <f t="shared" ca="1" si="31"/>
        <v>19.017083333333332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37286</v>
      </c>
      <c r="V35" s="144">
        <f t="shared" ca="1" si="3"/>
        <v>22.395625000000003</v>
      </c>
      <c r="W35" s="20">
        <f t="shared" ca="1" si="4"/>
        <v>11.24625</v>
      </c>
      <c r="X35" s="20">
        <f t="shared" ca="1" si="37"/>
        <v>18.679166666666667</v>
      </c>
      <c r="Y35" s="20">
        <f t="shared" ca="1" si="5"/>
        <v>22.395625000000003</v>
      </c>
      <c r="Z35" s="20">
        <f t="shared" ca="1" si="6"/>
        <v>10.9025</v>
      </c>
      <c r="AA35" s="20">
        <f t="shared" ca="1" si="7"/>
        <v>18.564583333333335</v>
      </c>
      <c r="AB35" s="25">
        <f t="shared" ca="1" si="8"/>
        <v>22.395625000000003</v>
      </c>
      <c r="AC35" s="25">
        <f t="shared" ca="1" si="9"/>
        <v>10.877500000000001</v>
      </c>
      <c r="AD35" s="25">
        <f t="shared" ca="1" si="10"/>
        <v>18.556250000000002</v>
      </c>
      <c r="AE35" s="25">
        <f t="shared" ca="1" si="11"/>
        <v>22.395625000000003</v>
      </c>
      <c r="AF35" s="25">
        <f t="shared" ca="1" si="12"/>
        <v>11.52125</v>
      </c>
      <c r="AG35" s="25">
        <f t="shared" ca="1" si="13"/>
        <v>18.770833333333332</v>
      </c>
      <c r="AH35" s="25">
        <f t="shared" ca="1" si="14"/>
        <v>22.395625000000003</v>
      </c>
      <c r="AI35" s="25">
        <f t="shared" ca="1" si="15"/>
        <v>11</v>
      </c>
      <c r="AJ35" s="25">
        <f t="shared" ca="1" si="16"/>
        <v>18.597083333333334</v>
      </c>
      <c r="AK35" s="144">
        <f t="shared" ca="1" si="17"/>
        <v>20.785624999999996</v>
      </c>
      <c r="AL35" s="20">
        <f t="shared" ca="1" si="18"/>
        <v>14.165000000000001</v>
      </c>
      <c r="AM35" s="20">
        <f t="shared" ca="1" si="19"/>
        <v>18.578749999999999</v>
      </c>
      <c r="AN35" s="20">
        <f t="shared" ca="1" si="20"/>
        <v>21.138124999999995</v>
      </c>
      <c r="AO35" s="20">
        <f t="shared" ca="1" si="21"/>
        <v>14.078749999999999</v>
      </c>
      <c r="AP35" s="20">
        <f t="shared" ca="1" si="22"/>
        <v>18.785</v>
      </c>
      <c r="AQ35" s="20">
        <f t="shared" ca="1" si="23"/>
        <v>22.433124999999997</v>
      </c>
      <c r="AR35" s="20">
        <f t="shared" ca="1" si="24"/>
        <v>14.141250000000001</v>
      </c>
      <c r="AS35" s="20">
        <f t="shared" ca="1" si="25"/>
        <v>19.669166666666666</v>
      </c>
      <c r="AT35" s="20">
        <f t="shared" ca="1" si="26"/>
        <v>25.374374999999997</v>
      </c>
      <c r="AU35" s="20">
        <f t="shared" ca="1" si="27"/>
        <v>15.19875</v>
      </c>
      <c r="AV35" s="20">
        <f t="shared" ca="1" si="28"/>
        <v>21.982500000000005</v>
      </c>
      <c r="AW35" s="20">
        <f t="shared" ca="1" si="29"/>
        <v>18.925625000000004</v>
      </c>
      <c r="AX35" s="20">
        <f t="shared" ca="1" si="30"/>
        <v>13.743749999999999</v>
      </c>
      <c r="AY35" s="23">
        <f t="shared" ca="1" si="31"/>
        <v>17.198333333333334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27.002499999999998</v>
      </c>
      <c r="AL36" s="22">
        <f t="shared" ca="1" si="18"/>
        <v>15.89625</v>
      </c>
      <c r="AM36" s="22">
        <f t="shared" ca="1" si="19"/>
        <v>23.300416666666674</v>
      </c>
      <c r="AN36" s="22">
        <f t="shared" ca="1" si="20"/>
        <v>27.03875</v>
      </c>
      <c r="AO36" s="22">
        <f t="shared" ca="1" si="21"/>
        <v>15.80875</v>
      </c>
      <c r="AP36" s="22">
        <f t="shared" ca="1" si="22"/>
        <v>23.295416666666668</v>
      </c>
      <c r="AQ36" s="22">
        <f t="shared" ca="1" si="23"/>
        <v>27.118749999999999</v>
      </c>
      <c r="AR36" s="22">
        <f t="shared" ca="1" si="24"/>
        <v>15.821249999999999</v>
      </c>
      <c r="AS36" s="22">
        <f t="shared" ca="1" si="25"/>
        <v>23.352916666666669</v>
      </c>
      <c r="AT36" s="22">
        <f t="shared" ca="1" si="26"/>
        <v>27.075625000000002</v>
      </c>
      <c r="AU36" s="22">
        <f t="shared" ca="1" si="27"/>
        <v>16.638750000000002</v>
      </c>
      <c r="AV36" s="22">
        <f t="shared" ca="1" si="28"/>
        <v>23.596666666666668</v>
      </c>
      <c r="AW36" s="22">
        <f t="shared" ca="1" si="29"/>
        <v>26.974374999999998</v>
      </c>
      <c r="AX36" s="22">
        <f t="shared" ca="1" si="30"/>
        <v>15.613750000000001</v>
      </c>
      <c r="AY36" s="24">
        <f t="shared" ca="1" si="31"/>
        <v>23.187499999999996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N33650" t="s">
        <v>47</v>
      </c>
      <c r="O33650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6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7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1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2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3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4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6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7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1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2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3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4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Jan Havlíček</cp:lastModifiedBy>
  <cp:lastPrinted>2001-11-28T15:46:28Z</cp:lastPrinted>
  <dcterms:created xsi:type="dcterms:W3CDTF">2000-07-26T18:42:40Z</dcterms:created>
  <dcterms:modified xsi:type="dcterms:W3CDTF">2023-09-13T21:32:02Z</dcterms:modified>
</cp:coreProperties>
</file>