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2F65A0-A2B5-4B50-9D22-ABDE5547166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Sheet1!$A$26:$AE$95</definedName>
    <definedName name="_xlnm.Print_Titles" localSheetId="0">Sheet1!$A:$A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V10" i="1"/>
  <c r="W10" i="1"/>
  <c r="X10" i="1"/>
  <c r="Y10" i="1"/>
  <c r="Z10" i="1"/>
  <c r="AA10" i="1"/>
  <c r="AB10" i="1"/>
  <c r="AC10" i="1"/>
  <c r="AD10" i="1"/>
  <c r="AE1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B23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D43" i="1"/>
</calcChain>
</file>

<file path=xl/sharedStrings.xml><?xml version="1.0" encoding="utf-8"?>
<sst xmlns="http://schemas.openxmlformats.org/spreadsheetml/2006/main" count="26" uniqueCount="23">
  <si>
    <t>('000 $)</t>
  </si>
  <si>
    <t>Fixed O&amp;M</t>
  </si>
  <si>
    <t>Owner's Expense</t>
  </si>
  <si>
    <t>Property Taxes</t>
  </si>
  <si>
    <t xml:space="preserve">Franchise Tax </t>
  </si>
  <si>
    <t>Total Fixed Charges</t>
  </si>
  <si>
    <t>GenCo Breakeven Analysis</t>
  </si>
  <si>
    <t>Total Fixed Expense</t>
  </si>
  <si>
    <t>($/kW - month)</t>
  </si>
  <si>
    <t xml:space="preserve">Property Taxes </t>
  </si>
  <si>
    <t>Franchise Tax</t>
  </si>
  <si>
    <t>Total Fixed Expenses</t>
  </si>
  <si>
    <t>Total Breakeven Price</t>
  </si>
  <si>
    <t>Average Breakeven Price</t>
  </si>
  <si>
    <t>Total Summer Capacity (MWs)</t>
  </si>
  <si>
    <t>Annual Breakeven Prices ($/kW - year)</t>
  </si>
  <si>
    <t>Monthly Breakeven Prices ($/kW - month)</t>
  </si>
  <si>
    <t>Average Monthly Breakeven Prices ($/kW - month)</t>
  </si>
  <si>
    <r>
      <t>Debt Service</t>
    </r>
    <r>
      <rPr>
        <vertAlign val="superscript"/>
        <sz val="7.5"/>
        <rFont val="Times New Roman"/>
        <family val="1"/>
      </rPr>
      <t>(1)</t>
    </r>
  </si>
  <si>
    <t>Note:</t>
  </si>
  <si>
    <t xml:space="preserve">Debt Service </t>
  </si>
  <si>
    <t>(1) Assumes (a) 6.5% Interest Rate on total 1999 &amp; 2000 Peaker Project Cost; and (b) 30-year straight-line amortization</t>
  </si>
  <si>
    <t>(2) GenCo model only has 20 year projection for Property Tax. For 2021 to 2030, this analysis assumes the same Property Tax as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</si>
</sst>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</font>
    <font>
      <b/>
      <sz val="10"/>
      <color indexed="20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vertAlign val="superscript"/>
      <sz val="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Fill="1" applyBorder="1"/>
    <xf numFmtId="164" fontId="4" fillId="0" borderId="0" xfId="0" applyNumberFormat="1" applyFont="1" applyFill="1"/>
    <xf numFmtId="164" fontId="3" fillId="0" borderId="0" xfId="0" applyNumberFormat="1" applyFont="1" applyFill="1"/>
    <xf numFmtId="38" fontId="3" fillId="0" borderId="0" xfId="0" applyNumberFormat="1" applyFont="1" applyFill="1"/>
    <xf numFmtId="0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4" fontId="4" fillId="0" borderId="0" xfId="1" applyNumberFormat="1" applyFont="1" applyFill="1"/>
    <xf numFmtId="164" fontId="4" fillId="0" borderId="0" xfId="1" applyNumberFormat="1" applyFont="1" applyFill="1" applyBorder="1" applyAlignment="1">
      <alignment horizontal="centerContinuous"/>
    </xf>
    <xf numFmtId="38" fontId="3" fillId="0" borderId="0" xfId="0" applyNumberFormat="1" applyFont="1"/>
    <xf numFmtId="0" fontId="3" fillId="0" borderId="0" xfId="0" applyFont="1" applyFill="1" applyAlignment="1">
      <alignment horizontal="left"/>
    </xf>
    <xf numFmtId="38" fontId="3" fillId="0" borderId="2" xfId="0" applyNumberFormat="1" applyFont="1" applyBorder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/>
    <xf numFmtId="0" fontId="3" fillId="0" borderId="0" xfId="0" applyFont="1" applyFill="1"/>
    <xf numFmtId="43" fontId="3" fillId="0" borderId="0" xfId="0" applyNumberFormat="1" applyFont="1"/>
    <xf numFmtId="164" fontId="8" fillId="0" borderId="0" xfId="1" applyNumberFormat="1" applyFont="1"/>
    <xf numFmtId="40" fontId="3" fillId="0" borderId="0" xfId="0" applyNumberFormat="1" applyFont="1"/>
    <xf numFmtId="0" fontId="5" fillId="0" borderId="0" xfId="0" applyFont="1" applyFill="1" applyAlignment="1">
      <alignment horizontal="left"/>
    </xf>
    <xf numFmtId="40" fontId="5" fillId="0" borderId="0" xfId="0" applyNumberFormat="1" applyFont="1"/>
    <xf numFmtId="43" fontId="3" fillId="0" borderId="0" xfId="1" applyNumberFormat="1" applyFont="1"/>
    <xf numFmtId="0" fontId="3" fillId="0" borderId="2" xfId="0" applyFont="1" applyFill="1" applyBorder="1" applyAlignment="1">
      <alignment horizontal="left"/>
    </xf>
    <xf numFmtId="40" fontId="3" fillId="0" borderId="2" xfId="0" applyNumberFormat="1" applyFont="1" applyBorder="1"/>
    <xf numFmtId="164" fontId="9" fillId="0" borderId="0" xfId="1" applyNumberFormat="1" applyFont="1"/>
    <xf numFmtId="0" fontId="4" fillId="0" borderId="0" xfId="0" applyFont="1"/>
    <xf numFmtId="43" fontId="4" fillId="0" borderId="3" xfId="0" applyNumberFormat="1" applyFont="1" applyBorder="1"/>
    <xf numFmtId="0" fontId="3" fillId="0" borderId="2" xfId="0" applyFont="1" applyBorder="1"/>
    <xf numFmtId="14" fontId="3" fillId="0" borderId="0" xfId="0" applyNumberFormat="1" applyFont="1"/>
    <xf numFmtId="43" fontId="3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GenCo Breakeven Price Analysis ($/kW - month)</a:t>
            </a:r>
          </a:p>
        </c:rich>
      </c:tx>
      <c:layout>
        <c:manualLayout>
          <c:xMode val="edge"/>
          <c:yMode val="edge"/>
          <c:x val="0.33801387218803425"/>
          <c:y val="2.6738813009298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22168862627884E-2"/>
          <c:y val="7.6205617076500962E-2"/>
          <c:w val="0.914213685399761"/>
          <c:h val="0.78478416182291333"/>
        </c:manualLayout>
      </c:layout>
      <c:areaChart>
        <c:grouping val="stack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Fixed O&amp;M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Sheet1!$B$32:$AE$32</c:f>
              <c:numCache>
                <c:formatCode>#,##0.00_);[Red]\(#,##0.00\)</c:formatCode>
                <c:ptCount val="30"/>
                <c:pt idx="0">
                  <c:v>0.27896019681961581</c:v>
                </c:pt>
                <c:pt idx="1">
                  <c:v>0.28732900272420425</c:v>
                </c:pt>
                <c:pt idx="2">
                  <c:v>0.29594887280593041</c:v>
                </c:pt>
                <c:pt idx="3">
                  <c:v>0.30482733899010833</c:v>
                </c:pt>
                <c:pt idx="4">
                  <c:v>0.31397215915981158</c:v>
                </c:pt>
                <c:pt idx="5">
                  <c:v>0.32339132393460596</c:v>
                </c:pt>
                <c:pt idx="6">
                  <c:v>0.33309306365264413</c:v>
                </c:pt>
                <c:pt idx="7">
                  <c:v>0.34308585556222354</c:v>
                </c:pt>
                <c:pt idx="8">
                  <c:v>0.35337843122909018</c:v>
                </c:pt>
                <c:pt idx="9">
                  <c:v>0.36397978416596294</c:v>
                </c:pt>
                <c:pt idx="10">
                  <c:v>0.37489917769094183</c:v>
                </c:pt>
                <c:pt idx="11">
                  <c:v>0.3861461530216701</c:v>
                </c:pt>
                <c:pt idx="12">
                  <c:v>0.39773053761232019</c:v>
                </c:pt>
                <c:pt idx="13">
                  <c:v>0.40966245374068982</c:v>
                </c:pt>
                <c:pt idx="14">
                  <c:v>0.42195232735291049</c:v>
                </c:pt>
                <c:pt idx="15">
                  <c:v>0.43461089717349788</c:v>
                </c:pt>
                <c:pt idx="16">
                  <c:v>0.44764922408870284</c:v>
                </c:pt>
                <c:pt idx="17">
                  <c:v>0.46107870081136393</c:v>
                </c:pt>
                <c:pt idx="18">
                  <c:v>0.47491106183570481</c:v>
                </c:pt>
                <c:pt idx="19">
                  <c:v>0.48915839369077596</c:v>
                </c:pt>
                <c:pt idx="20">
                  <c:v>0.50383314550149927</c:v>
                </c:pt>
                <c:pt idx="21">
                  <c:v>0.51894813986654431</c:v>
                </c:pt>
                <c:pt idx="22">
                  <c:v>0.53451658406254066</c:v>
                </c:pt>
                <c:pt idx="23">
                  <c:v>0.55055208158441682</c:v>
                </c:pt>
                <c:pt idx="24">
                  <c:v>0.56706864403194934</c:v>
                </c:pt>
                <c:pt idx="25">
                  <c:v>0.58408070335290785</c:v>
                </c:pt>
                <c:pt idx="26">
                  <c:v>0.60160312445349506</c:v>
                </c:pt>
                <c:pt idx="27">
                  <c:v>0.61965121818710001</c:v>
                </c:pt>
                <c:pt idx="28">
                  <c:v>0.63824075473271302</c:v>
                </c:pt>
                <c:pt idx="29">
                  <c:v>0.65738797737469457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C-48F1-B4CA-A1B9C95CF884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Owner's Expense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Sheet1!$B$33:$AE$33</c:f>
              <c:numCache>
                <c:formatCode>#,##0.00_);[Red]\(#,##0.00\)</c:formatCode>
                <c:ptCount val="30"/>
                <c:pt idx="0">
                  <c:v>6.6527651173546073E-2</c:v>
                </c:pt>
                <c:pt idx="1">
                  <c:v>6.8523480708752457E-2</c:v>
                </c:pt>
                <c:pt idx="2">
                  <c:v>7.0579185130015043E-2</c:v>
                </c:pt>
                <c:pt idx="3">
                  <c:v>7.2696560683915487E-2</c:v>
                </c:pt>
                <c:pt idx="4">
                  <c:v>7.4877457504432962E-2</c:v>
                </c:pt>
                <c:pt idx="5">
                  <c:v>7.7123781229565938E-2</c:v>
                </c:pt>
                <c:pt idx="6">
                  <c:v>7.9437494666452932E-2</c:v>
                </c:pt>
                <c:pt idx="7">
                  <c:v>8.1820619506446521E-2</c:v>
                </c:pt>
                <c:pt idx="8">
                  <c:v>8.4275238091639906E-2</c:v>
                </c:pt>
                <c:pt idx="9">
                  <c:v>8.6803495234389114E-2</c:v>
                </c:pt>
                <c:pt idx="10">
                  <c:v>8.9407600091420791E-2</c:v>
                </c:pt>
                <c:pt idx="11">
                  <c:v>9.2089828094163426E-2</c:v>
                </c:pt>
                <c:pt idx="12">
                  <c:v>9.4852522936988315E-2</c:v>
                </c:pt>
                <c:pt idx="13">
                  <c:v>9.7698098625097984E-2</c:v>
                </c:pt>
                <c:pt idx="14">
                  <c:v>0.10062904158385093</c:v>
                </c:pt>
                <c:pt idx="15">
                  <c:v>0.10364791283136644</c:v>
                </c:pt>
                <c:pt idx="16">
                  <c:v>0.10675735021630745</c:v>
                </c:pt>
                <c:pt idx="17">
                  <c:v>0.10996007072279668</c:v>
                </c:pt>
                <c:pt idx="18">
                  <c:v>0.11325887284448059</c:v>
                </c:pt>
                <c:pt idx="19">
                  <c:v>0.116656639029815</c:v>
                </c:pt>
                <c:pt idx="20">
                  <c:v>0.12015633820070946</c:v>
                </c:pt>
                <c:pt idx="21">
                  <c:v>0.12376102834673075</c:v>
                </c:pt>
                <c:pt idx="22">
                  <c:v>0.12747385919713267</c:v>
                </c:pt>
                <c:pt idx="23">
                  <c:v>0.13129807497304666</c:v>
                </c:pt>
                <c:pt idx="24">
                  <c:v>0.13523701722223805</c:v>
                </c:pt>
                <c:pt idx="25">
                  <c:v>0.1392941277389052</c:v>
                </c:pt>
                <c:pt idx="26">
                  <c:v>0.14347295157107237</c:v>
                </c:pt>
                <c:pt idx="27">
                  <c:v>0.14777714011820453</c:v>
                </c:pt>
                <c:pt idx="28">
                  <c:v>0.15221045432175068</c:v>
                </c:pt>
                <c:pt idx="29">
                  <c:v>0.15677676795140319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C-48F1-B4CA-A1B9C95CF884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Property Taxes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Sheet1!$B$34:$AE$34</c:f>
              <c:numCache>
                <c:formatCode>#,##0.00_);[Red]\(#,##0.00\)</c:formatCode>
                <c:ptCount val="30"/>
                <c:pt idx="0">
                  <c:v>6.1821019771071802E-2</c:v>
                </c:pt>
                <c:pt idx="1">
                  <c:v>7.1840877558099203E-2</c:v>
                </c:pt>
                <c:pt idx="2">
                  <c:v>7.7335327783558797E-2</c:v>
                </c:pt>
                <c:pt idx="3">
                  <c:v>7.9568013643195754E-2</c:v>
                </c:pt>
                <c:pt idx="4">
                  <c:v>8.0945802983003828E-2</c:v>
                </c:pt>
                <c:pt idx="5">
                  <c:v>8.6739420742282344E-2</c:v>
                </c:pt>
                <c:pt idx="6">
                  <c:v>9.0566510579257728E-2</c:v>
                </c:pt>
                <c:pt idx="7">
                  <c:v>9.2615100011562035E-2</c:v>
                </c:pt>
                <c:pt idx="8">
                  <c:v>9.1056191467221645E-2</c:v>
                </c:pt>
                <c:pt idx="9">
                  <c:v>0.11519071568967511</c:v>
                </c:pt>
                <c:pt idx="10">
                  <c:v>0.10909680309862413</c:v>
                </c:pt>
                <c:pt idx="11">
                  <c:v>9.7464446756850509E-2</c:v>
                </c:pt>
                <c:pt idx="12">
                  <c:v>0.10014741588622962</c:v>
                </c:pt>
                <c:pt idx="13">
                  <c:v>0.10014741588622962</c:v>
                </c:pt>
                <c:pt idx="14">
                  <c:v>0.11427616779915663</c:v>
                </c:pt>
                <c:pt idx="15">
                  <c:v>9.8205928783767368E-2</c:v>
                </c:pt>
                <c:pt idx="16">
                  <c:v>9.8888165060911082E-2</c:v>
                </c:pt>
                <c:pt idx="17">
                  <c:v>9.9584046063597678E-2</c:v>
                </c:pt>
                <c:pt idx="18">
                  <c:v>0.10029384468633802</c:v>
                </c:pt>
                <c:pt idx="19">
                  <c:v>0.10075023593180128</c:v>
                </c:pt>
                <c:pt idx="20">
                  <c:v>0.10075023593180128</c:v>
                </c:pt>
                <c:pt idx="21">
                  <c:v>0.10075023593180128</c:v>
                </c:pt>
                <c:pt idx="22">
                  <c:v>0.10075023593180128</c:v>
                </c:pt>
                <c:pt idx="23">
                  <c:v>0.10075023593180128</c:v>
                </c:pt>
                <c:pt idx="24">
                  <c:v>0.10075023593180128</c:v>
                </c:pt>
                <c:pt idx="25">
                  <c:v>0.10075023593180128</c:v>
                </c:pt>
                <c:pt idx="26">
                  <c:v>0.10075023593180128</c:v>
                </c:pt>
                <c:pt idx="27">
                  <c:v>0.10075023593180128</c:v>
                </c:pt>
                <c:pt idx="28">
                  <c:v>0.10075023593180128</c:v>
                </c:pt>
                <c:pt idx="29">
                  <c:v>0.10075023593180128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C-48F1-B4CA-A1B9C95CF884}"/>
            </c:ext>
          </c:extLst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Franchise Tax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Sheet1!$B$35:$AE$35</c:f>
              <c:numCache>
                <c:formatCode>#,##0.00_);[Red]\(#,##0.00\)</c:formatCode>
                <c:ptCount val="30"/>
                <c:pt idx="0">
                  <c:v>4.3634577172664939E-2</c:v>
                </c:pt>
                <c:pt idx="1">
                  <c:v>4.2342728327159795E-2</c:v>
                </c:pt>
                <c:pt idx="2">
                  <c:v>4.10315147863076E-2</c:v>
                </c:pt>
                <c:pt idx="3">
                  <c:v>3.8083835301257939E-2</c:v>
                </c:pt>
                <c:pt idx="4">
                  <c:v>3.6245711788774684E-2</c:v>
                </c:pt>
                <c:pt idx="5">
                  <c:v>3.4508948581302004E-2</c:v>
                </c:pt>
                <c:pt idx="6">
                  <c:v>3.2817937111532913E-2</c:v>
                </c:pt>
                <c:pt idx="7">
                  <c:v>3.1130986492093948E-2</c:v>
                </c:pt>
                <c:pt idx="8">
                  <c:v>2.9453122409649684E-2</c:v>
                </c:pt>
                <c:pt idx="9">
                  <c:v>2.772471386655986E-2</c:v>
                </c:pt>
                <c:pt idx="10">
                  <c:v>2.6079835757723865E-2</c:v>
                </c:pt>
                <c:pt idx="11">
                  <c:v>2.4428173335375475E-2</c:v>
                </c:pt>
                <c:pt idx="12">
                  <c:v>2.2757279977482985E-2</c:v>
                </c:pt>
                <c:pt idx="13">
                  <c:v>2.1063905423273178E-2</c:v>
                </c:pt>
                <c:pt idx="14">
                  <c:v>1.9367604599690027E-2</c:v>
                </c:pt>
                <c:pt idx="15">
                  <c:v>1.8050320046142588E-2</c:v>
                </c:pt>
                <c:pt idx="16">
                  <c:v>1.7053414458994304E-2</c:v>
                </c:pt>
                <c:pt idx="17">
                  <c:v>1.608080023318887E-2</c:v>
                </c:pt>
                <c:pt idx="18">
                  <c:v>1.5109735391404304E-2</c:v>
                </c:pt>
                <c:pt idx="19">
                  <c:v>1.4140841955986612E-2</c:v>
                </c:pt>
                <c:pt idx="20">
                  <c:v>1.3327841092796824E-2</c:v>
                </c:pt>
                <c:pt idx="21">
                  <c:v>1.2561582170829816E-2</c:v>
                </c:pt>
                <c:pt idx="22">
                  <c:v>1.1839377850910196E-2</c:v>
                </c:pt>
                <c:pt idx="23">
                  <c:v>1.1158695297326807E-2</c:v>
                </c:pt>
                <c:pt idx="24">
                  <c:v>1.0517147294949352E-2</c:v>
                </c:pt>
                <c:pt idx="25">
                  <c:v>9.9124838770495351E-3</c:v>
                </c:pt>
                <c:pt idx="26">
                  <c:v>9.342584434464762E-3</c:v>
                </c:pt>
                <c:pt idx="27">
                  <c:v>8.8054502784304586E-3</c:v>
                </c:pt>
                <c:pt idx="28">
                  <c:v>8.2991976309982462E-3</c:v>
                </c:pt>
                <c:pt idx="29">
                  <c:v>7.8220510184567119E-3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C-48F1-B4CA-A1B9C95CF884}"/>
            </c:ext>
          </c:extLst>
        </c:ser>
        <c:ser>
          <c:idx val="6"/>
          <c:order val="4"/>
          <c:tx>
            <c:v>Debt Service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Sheet1!$B$38:$AE$38</c:f>
              <c:numCache>
                <c:formatCode>#,##0.00_);[Red]\(#,##0.00\)</c:formatCode>
                <c:ptCount val="30"/>
                <c:pt idx="0">
                  <c:v>2.8878078553341968</c:v>
                </c:pt>
                <c:pt idx="1">
                  <c:v>2.8289884926639299</c:v>
                </c:pt>
                <c:pt idx="2">
                  <c:v>2.7649017243814007</c:v>
                </c:pt>
                <c:pt idx="3">
                  <c:v>2.7055556211499066</c:v>
                </c:pt>
                <c:pt idx="4">
                  <c:v>2.6367281878163413</c:v>
                </c:pt>
                <c:pt idx="5">
                  <c:v>2.5726414195338112</c:v>
                </c:pt>
                <c:pt idx="6">
                  <c:v>2.5085546512512811</c:v>
                </c:pt>
                <c:pt idx="7">
                  <c:v>2.4485062272714866</c:v>
                </c:pt>
                <c:pt idx="8">
                  <c:v>2.3803811146862222</c:v>
                </c:pt>
                <c:pt idx="9">
                  <c:v>2.3162943464036925</c:v>
                </c:pt>
                <c:pt idx="10">
                  <c:v>2.2522075781211628</c:v>
                </c:pt>
                <c:pt idx="11">
                  <c:v>2.1914568333930662</c:v>
                </c:pt>
                <c:pt idx="12">
                  <c:v>2.1240340415561039</c:v>
                </c:pt>
                <c:pt idx="13">
                  <c:v>2.0599472732735742</c:v>
                </c:pt>
                <c:pt idx="14">
                  <c:v>1.9958605049910447</c:v>
                </c:pt>
                <c:pt idx="15">
                  <c:v>1.934407439514646</c:v>
                </c:pt>
                <c:pt idx="16">
                  <c:v>1.8676869684259854</c:v>
                </c:pt>
                <c:pt idx="17">
                  <c:v>1.8036002001434559</c:v>
                </c:pt>
                <c:pt idx="18">
                  <c:v>1.7395134318609264</c:v>
                </c:pt>
                <c:pt idx="19">
                  <c:v>1.6773580456362265</c:v>
                </c:pt>
                <c:pt idx="20">
                  <c:v>1.6113398952958677</c:v>
                </c:pt>
                <c:pt idx="21">
                  <c:v>1.5472531270133383</c:v>
                </c:pt>
                <c:pt idx="22">
                  <c:v>1.4831663587308086</c:v>
                </c:pt>
                <c:pt idx="23">
                  <c:v>1.4203086517578072</c:v>
                </c:pt>
                <c:pt idx="24">
                  <c:v>1.3549928221657497</c:v>
                </c:pt>
                <c:pt idx="25">
                  <c:v>1.29090605388322</c:v>
                </c:pt>
                <c:pt idx="26">
                  <c:v>1.2268192856006903</c:v>
                </c:pt>
                <c:pt idx="27">
                  <c:v>1.1632592578793872</c:v>
                </c:pt>
                <c:pt idx="28">
                  <c:v>1.0986457490356314</c:v>
                </c:pt>
                <c:pt idx="29">
                  <c:v>1.0345589807531022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BC-48F1-B4CA-A1B9C95C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04031"/>
        <c:axId val="1"/>
      </c:areaChart>
      <c:catAx>
        <c:axId val="114870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526944106864191"/>
              <c:y val="0.91446740491801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 - month</a:t>
                </a:r>
              </a:p>
            </c:rich>
          </c:tx>
          <c:layout>
            <c:manualLayout>
              <c:xMode val="edge"/>
              <c:yMode val="edge"/>
              <c:x val="9.6325196737522718E-3"/>
              <c:y val="0.410440779692733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70403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736494595336794"/>
          <c:y val="0.9625972683347489"/>
          <c:w val="0.44134453777919497"/>
          <c:h val="3.20865756111582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19050</xdr:rowOff>
    </xdr:from>
    <xdr:to>
      <xdr:col>14</xdr:col>
      <xdr:colOff>0</xdr:colOff>
      <xdr:row>89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2314C6B-4410-B15D-E862-8ACA4B630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tabSelected="1" zoomScale="75" zoomScaleNormal="75" workbookViewId="0"/>
  </sheetViews>
  <sheetFormatPr defaultRowHeight="12.75" x14ac:dyDescent="0.2"/>
  <cols>
    <col min="1" max="1" width="33.42578125" style="2" customWidth="1"/>
    <col min="2" max="21" width="12.5703125" style="2" customWidth="1"/>
    <col min="22" max="22" width="12.5703125" style="3" customWidth="1"/>
    <col min="23" max="57" width="12.5703125" style="2" customWidth="1"/>
    <col min="58" max="16384" width="9.140625" style="2"/>
  </cols>
  <sheetData>
    <row r="1" spans="1:31" x14ac:dyDescent="0.2">
      <c r="V1" s="2"/>
    </row>
    <row r="2" spans="1:31" ht="18.75" x14ac:dyDescent="0.3">
      <c r="A2" s="1" t="s">
        <v>6</v>
      </c>
      <c r="U2" s="18"/>
      <c r="V2" s="2"/>
    </row>
    <row r="3" spans="1:31" ht="16.5" customHeight="1" x14ac:dyDescent="0.2">
      <c r="A3" s="4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3" customFormat="1" ht="13.5" thickBot="1" x14ac:dyDescent="0.25">
      <c r="A5" s="7" t="s">
        <v>0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  <c r="V5" s="8">
        <v>2021</v>
      </c>
      <c r="W5" s="8">
        <v>2022</v>
      </c>
      <c r="X5" s="8">
        <v>2023</v>
      </c>
      <c r="Y5" s="8">
        <v>2024</v>
      </c>
      <c r="Z5" s="8">
        <v>2025</v>
      </c>
      <c r="AA5" s="8">
        <v>2026</v>
      </c>
      <c r="AB5" s="8">
        <v>2027</v>
      </c>
      <c r="AC5" s="8">
        <v>2028</v>
      </c>
      <c r="AD5" s="8">
        <v>2029</v>
      </c>
      <c r="AE5" s="8">
        <v>2030</v>
      </c>
    </row>
    <row r="6" spans="1:3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9"/>
      <c r="B7" s="26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">
      <c r="A8" s="13" t="s">
        <v>1</v>
      </c>
      <c r="B8" s="12">
        <v>9650.9069691714285</v>
      </c>
      <c r="C8" s="12">
        <f>B8*1.03</f>
        <v>9940.4341782465708</v>
      </c>
      <c r="D8" s="12">
        <f t="shared" ref="D8:AE8" si="0">C8*1.03</f>
        <v>10238.647203593968</v>
      </c>
      <c r="E8" s="12">
        <f t="shared" si="0"/>
        <v>10545.806619701787</v>
      </c>
      <c r="F8" s="12">
        <f t="shared" si="0"/>
        <v>10862.180818292842</v>
      </c>
      <c r="G8" s="12">
        <f t="shared" si="0"/>
        <v>11188.046242841627</v>
      </c>
      <c r="H8" s="12">
        <f t="shared" si="0"/>
        <v>11523.687630126877</v>
      </c>
      <c r="I8" s="12">
        <f t="shared" si="0"/>
        <v>11869.398259030684</v>
      </c>
      <c r="J8" s="12">
        <f t="shared" si="0"/>
        <v>12225.480206801605</v>
      </c>
      <c r="K8" s="12">
        <f t="shared" si="0"/>
        <v>12592.244613005654</v>
      </c>
      <c r="L8" s="12">
        <f t="shared" si="0"/>
        <v>12970.011951395823</v>
      </c>
      <c r="M8" s="12">
        <f t="shared" si="0"/>
        <v>13359.112309937698</v>
      </c>
      <c r="N8" s="12">
        <f t="shared" si="0"/>
        <v>13759.885679235829</v>
      </c>
      <c r="O8" s="12">
        <f t="shared" si="0"/>
        <v>14172.682249612904</v>
      </c>
      <c r="P8" s="12">
        <f t="shared" si="0"/>
        <v>14597.862717101292</v>
      </c>
      <c r="Q8" s="12">
        <f t="shared" si="0"/>
        <v>15035.798598614332</v>
      </c>
      <c r="R8" s="12">
        <f t="shared" si="0"/>
        <v>15486.872556572762</v>
      </c>
      <c r="S8" s="12">
        <f t="shared" si="0"/>
        <v>15951.478733269945</v>
      </c>
      <c r="T8" s="12">
        <f t="shared" si="0"/>
        <v>16430.023095268043</v>
      </c>
      <c r="U8" s="12">
        <f t="shared" si="0"/>
        <v>16922.923788126085</v>
      </c>
      <c r="V8" s="12">
        <f t="shared" si="0"/>
        <v>17430.611501769868</v>
      </c>
      <c r="W8" s="12">
        <f t="shared" si="0"/>
        <v>17953.529846822967</v>
      </c>
      <c r="X8" s="12">
        <f t="shared" si="0"/>
        <v>18492.135742227656</v>
      </c>
      <c r="Y8" s="12">
        <f t="shared" si="0"/>
        <v>19046.899814494485</v>
      </c>
      <c r="Z8" s="12">
        <f t="shared" si="0"/>
        <v>19618.306808929319</v>
      </c>
      <c r="AA8" s="12">
        <f t="shared" si="0"/>
        <v>20206.856013197201</v>
      </c>
      <c r="AB8" s="12">
        <f t="shared" si="0"/>
        <v>20813.061693593118</v>
      </c>
      <c r="AC8" s="12">
        <f t="shared" si="0"/>
        <v>21437.453544400913</v>
      </c>
      <c r="AD8" s="12">
        <f t="shared" si="0"/>
        <v>22080.577150732941</v>
      </c>
      <c r="AE8" s="12">
        <f t="shared" si="0"/>
        <v>22742.994465254931</v>
      </c>
    </row>
    <row r="9" spans="1:31" x14ac:dyDescent="0.2">
      <c r="A9" s="13" t="s">
        <v>2</v>
      </c>
      <c r="B9" s="12">
        <v>2301.5906199999999</v>
      </c>
      <c r="C9" s="12">
        <f>B9*1.03</f>
        <v>2370.6383386000002</v>
      </c>
      <c r="D9" s="12">
        <f t="shared" ref="D9:AE9" si="1">C9*1.03</f>
        <v>2441.7574887580004</v>
      </c>
      <c r="E9" s="12">
        <f t="shared" si="1"/>
        <v>2515.0102134207405</v>
      </c>
      <c r="F9" s="12">
        <f t="shared" si="1"/>
        <v>2590.4605198233626</v>
      </c>
      <c r="G9" s="12">
        <f t="shared" si="1"/>
        <v>2668.1743354180635</v>
      </c>
      <c r="H9" s="12">
        <f t="shared" si="1"/>
        <v>2748.2195654806055</v>
      </c>
      <c r="I9" s="12">
        <f t="shared" si="1"/>
        <v>2830.6661524450237</v>
      </c>
      <c r="J9" s="12">
        <f t="shared" si="1"/>
        <v>2915.5861370183743</v>
      </c>
      <c r="K9" s="12">
        <f t="shared" si="1"/>
        <v>3003.0537211289256</v>
      </c>
      <c r="L9" s="12">
        <f t="shared" si="1"/>
        <v>3093.1453327627937</v>
      </c>
      <c r="M9" s="12">
        <f t="shared" si="1"/>
        <v>3185.9396927456778</v>
      </c>
      <c r="N9" s="12">
        <f t="shared" si="1"/>
        <v>3281.5178835280481</v>
      </c>
      <c r="O9" s="12">
        <f t="shared" si="1"/>
        <v>3379.9634200338896</v>
      </c>
      <c r="P9" s="12">
        <f t="shared" si="1"/>
        <v>3481.3623226349064</v>
      </c>
      <c r="Q9" s="12">
        <f t="shared" si="1"/>
        <v>3585.8031923139538</v>
      </c>
      <c r="R9" s="12">
        <f t="shared" si="1"/>
        <v>3693.3772880833726</v>
      </c>
      <c r="S9" s="12">
        <f t="shared" si="1"/>
        <v>3804.178606725874</v>
      </c>
      <c r="T9" s="12">
        <f t="shared" si="1"/>
        <v>3918.3039649276502</v>
      </c>
      <c r="U9" s="12">
        <f t="shared" si="1"/>
        <v>4035.85308387548</v>
      </c>
      <c r="V9" s="12">
        <f t="shared" si="1"/>
        <v>4156.9286763917444</v>
      </c>
      <c r="W9" s="12">
        <f t="shared" si="1"/>
        <v>4281.6365366834971</v>
      </c>
      <c r="X9" s="12">
        <f t="shared" si="1"/>
        <v>4410.085632784002</v>
      </c>
      <c r="Y9" s="12">
        <f t="shared" si="1"/>
        <v>4542.3882017675223</v>
      </c>
      <c r="Z9" s="12">
        <f t="shared" si="1"/>
        <v>4678.6598478205478</v>
      </c>
      <c r="AA9" s="12">
        <f t="shared" si="1"/>
        <v>4819.0196432551647</v>
      </c>
      <c r="AB9" s="12">
        <f t="shared" si="1"/>
        <v>4963.5902325528195</v>
      </c>
      <c r="AC9" s="12">
        <f t="shared" si="1"/>
        <v>5112.497939529404</v>
      </c>
      <c r="AD9" s="12">
        <f t="shared" si="1"/>
        <v>5265.8728777152864</v>
      </c>
      <c r="AE9" s="12">
        <f t="shared" si="1"/>
        <v>5423.8490640467453</v>
      </c>
    </row>
    <row r="10" spans="1:31" ht="14.25" customHeight="1" x14ac:dyDescent="0.2">
      <c r="A10" s="13" t="s">
        <v>3</v>
      </c>
      <c r="B10" s="12">
        <v>2138.7600000000002</v>
      </c>
      <c r="C10" s="12">
        <v>2485.4070000000002</v>
      </c>
      <c r="D10" s="12">
        <v>2675.4930000000004</v>
      </c>
      <c r="E10" s="12">
        <v>2752.7350000000001</v>
      </c>
      <c r="F10" s="12">
        <v>2800.4010000000003</v>
      </c>
      <c r="G10" s="12">
        <v>3000.837</v>
      </c>
      <c r="H10" s="12">
        <v>3133.239</v>
      </c>
      <c r="I10" s="12">
        <v>3204.1120000000001</v>
      </c>
      <c r="J10" s="12">
        <v>3150.18</v>
      </c>
      <c r="K10" s="12">
        <v>3985.1379999999999</v>
      </c>
      <c r="L10" s="12">
        <v>3774.3130000000001</v>
      </c>
      <c r="M10" s="12">
        <v>3371.88</v>
      </c>
      <c r="N10" s="12">
        <v>3464.7</v>
      </c>
      <c r="O10" s="12">
        <v>3464.7</v>
      </c>
      <c r="P10" s="12">
        <v>3953.498301179623</v>
      </c>
      <c r="Q10" s="12">
        <v>3397.5323122032155</v>
      </c>
      <c r="R10" s="12">
        <v>3421.1349584472796</v>
      </c>
      <c r="S10" s="12">
        <v>3445.2096576162253</v>
      </c>
      <c r="T10" s="12">
        <v>3469.7658507685501</v>
      </c>
      <c r="U10" s="12">
        <v>3485.5551622965972</v>
      </c>
      <c r="V10" s="12">
        <f>U10</f>
        <v>3485.5551622965972</v>
      </c>
      <c r="W10" s="12">
        <f t="shared" ref="W10:AE10" si="2">V10</f>
        <v>3485.5551622965972</v>
      </c>
      <c r="X10" s="12">
        <f t="shared" si="2"/>
        <v>3485.5551622965972</v>
      </c>
      <c r="Y10" s="12">
        <f t="shared" si="2"/>
        <v>3485.5551622965972</v>
      </c>
      <c r="Z10" s="12">
        <f t="shared" si="2"/>
        <v>3485.5551622965972</v>
      </c>
      <c r="AA10" s="12">
        <f t="shared" si="2"/>
        <v>3485.5551622965972</v>
      </c>
      <c r="AB10" s="12">
        <f t="shared" si="2"/>
        <v>3485.5551622965972</v>
      </c>
      <c r="AC10" s="12">
        <f t="shared" si="2"/>
        <v>3485.5551622965972</v>
      </c>
      <c r="AD10" s="12">
        <f t="shared" si="2"/>
        <v>3485.5551622965972</v>
      </c>
      <c r="AE10" s="12">
        <f t="shared" si="2"/>
        <v>3485.5551622965972</v>
      </c>
    </row>
    <row r="11" spans="1:31" x14ac:dyDescent="0.2">
      <c r="A11" s="13" t="s">
        <v>4</v>
      </c>
      <c r="B11" s="14">
        <v>1509.5818318655161</v>
      </c>
      <c r="C11" s="14">
        <v>1464.8890292064202</v>
      </c>
      <c r="D11" s="14">
        <v>1419.5262855470978</v>
      </c>
      <c r="E11" s="14">
        <v>1317.5483660823195</v>
      </c>
      <c r="F11" s="14">
        <v>1253.956645044449</v>
      </c>
      <c r="G11" s="14">
        <v>1193.8715851187242</v>
      </c>
      <c r="H11" s="14">
        <v>1135.3693523105926</v>
      </c>
      <c r="I11" s="14">
        <v>1077.0076086804822</v>
      </c>
      <c r="J11" s="14">
        <v>1018.9602228842405</v>
      </c>
      <c r="K11" s="14">
        <v>959.16420092750491</v>
      </c>
      <c r="L11" s="14">
        <v>902.25799787421488</v>
      </c>
      <c r="M11" s="14">
        <v>845.11708471064992</v>
      </c>
      <c r="N11" s="14">
        <v>787.31085810100126</v>
      </c>
      <c r="O11" s="14">
        <v>728.72687202355883</v>
      </c>
      <c r="P11" s="14">
        <v>670.0416487308762</v>
      </c>
      <c r="Q11" s="14">
        <v>624.46887231634901</v>
      </c>
      <c r="R11" s="14">
        <v>589.97992662336696</v>
      </c>
      <c r="S11" s="14">
        <v>556.33136486740216</v>
      </c>
      <c r="T11" s="14">
        <v>522.73640560102331</v>
      </c>
      <c r="U11" s="14">
        <v>489.21656830931289</v>
      </c>
      <c r="V11" s="14">
        <v>461.08999044639893</v>
      </c>
      <c r="W11" s="14">
        <v>434.58049678202826</v>
      </c>
      <c r="X11" s="14">
        <v>409.59511613008914</v>
      </c>
      <c r="Y11" s="14">
        <v>386.04622250631826</v>
      </c>
      <c r="Z11" s="14">
        <v>363.85122781606776</v>
      </c>
      <c r="AA11" s="14">
        <v>342.93229221040571</v>
      </c>
      <c r="AB11" s="14">
        <v>323.21605109474291</v>
      </c>
      <c r="AC11" s="14">
        <v>304.63335783258015</v>
      </c>
      <c r="AD11" s="14">
        <v>287.11904124201533</v>
      </c>
      <c r="AE11" s="14">
        <v>270.61167703452838</v>
      </c>
    </row>
    <row r="12" spans="1:31" x14ac:dyDescent="0.2">
      <c r="A12" s="13" t="s">
        <v>7</v>
      </c>
      <c r="B12" s="12">
        <f>SUM(B8:B11)</f>
        <v>15600.839421036944</v>
      </c>
      <c r="C12" s="12">
        <f t="shared" ref="C12:U12" si="3">SUM(C8:C11)</f>
        <v>16261.368546052992</v>
      </c>
      <c r="D12" s="12">
        <f t="shared" si="3"/>
        <v>16775.423977899067</v>
      </c>
      <c r="E12" s="12">
        <f t="shared" si="3"/>
        <v>17131.100199204848</v>
      </c>
      <c r="F12" s="12">
        <f t="shared" si="3"/>
        <v>17506.998983160651</v>
      </c>
      <c r="G12" s="12">
        <f t="shared" si="3"/>
        <v>18050.929163378412</v>
      </c>
      <c r="H12" s="12">
        <f t="shared" si="3"/>
        <v>18540.515547918076</v>
      </c>
      <c r="I12" s="12">
        <f t="shared" si="3"/>
        <v>18981.184020156194</v>
      </c>
      <c r="J12" s="12">
        <f t="shared" si="3"/>
        <v>19310.206566704219</v>
      </c>
      <c r="K12" s="12">
        <f t="shared" si="3"/>
        <v>20539.600535062084</v>
      </c>
      <c r="L12" s="12">
        <f t="shared" si="3"/>
        <v>20739.728282032833</v>
      </c>
      <c r="M12" s="12">
        <f t="shared" si="3"/>
        <v>20762.049087394029</v>
      </c>
      <c r="N12" s="12">
        <f t="shared" si="3"/>
        <v>21293.41442086488</v>
      </c>
      <c r="O12" s="12">
        <f t="shared" si="3"/>
        <v>21746.072541670354</v>
      </c>
      <c r="P12" s="12">
        <f t="shared" si="3"/>
        <v>22702.764989646697</v>
      </c>
      <c r="Q12" s="12">
        <f t="shared" si="3"/>
        <v>22643.602975447851</v>
      </c>
      <c r="R12" s="12">
        <f t="shared" si="3"/>
        <v>23191.364729726782</v>
      </c>
      <c r="S12" s="12">
        <f t="shared" si="3"/>
        <v>23757.198362479445</v>
      </c>
      <c r="T12" s="12">
        <f t="shared" si="3"/>
        <v>24340.829316565269</v>
      </c>
      <c r="U12" s="12">
        <f t="shared" si="3"/>
        <v>24933.548602607476</v>
      </c>
      <c r="V12" s="12">
        <f t="shared" ref="V12:AE12" si="4">SUM(V8:V11)</f>
        <v>25534.185330904609</v>
      </c>
      <c r="W12" s="12">
        <f t="shared" si="4"/>
        <v>26155.302042585092</v>
      </c>
      <c r="X12" s="12">
        <f t="shared" si="4"/>
        <v>26797.371653438346</v>
      </c>
      <c r="Y12" s="12">
        <f t="shared" si="4"/>
        <v>27460.88940106492</v>
      </c>
      <c r="Z12" s="12">
        <f t="shared" si="4"/>
        <v>28146.373046862533</v>
      </c>
      <c r="AA12" s="12">
        <f t="shared" si="4"/>
        <v>28854.36311095937</v>
      </c>
      <c r="AB12" s="12">
        <f t="shared" si="4"/>
        <v>29585.423139537277</v>
      </c>
      <c r="AC12" s="12">
        <f t="shared" si="4"/>
        <v>30340.140004059493</v>
      </c>
      <c r="AD12" s="12">
        <f t="shared" si="4"/>
        <v>31119.12423198684</v>
      </c>
      <c r="AE12" s="12">
        <f t="shared" si="4"/>
        <v>31923.010368632804</v>
      </c>
    </row>
    <row r="13" spans="1:31" x14ac:dyDescent="0.2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A14" s="13" t="s">
        <v>20</v>
      </c>
      <c r="B14" s="12">
        <v>99906.600563141867</v>
      </c>
      <c r="C14" s="12">
        <v>97871.68589220132</v>
      </c>
      <c r="D14" s="12">
        <v>95654.540056698926</v>
      </c>
      <c r="E14" s="12">
        <v>93601.402269302169</v>
      </c>
      <c r="F14" s="12">
        <v>91220.24838569414</v>
      </c>
      <c r="G14" s="12">
        <v>89003.102550191732</v>
      </c>
      <c r="H14" s="12">
        <v>86785.956714689324</v>
      </c>
      <c r="I14" s="12">
        <v>84708.521438684344</v>
      </c>
      <c r="J14" s="12">
        <v>82351.665043684538</v>
      </c>
      <c r="K14" s="12">
        <v>80134.519208182144</v>
      </c>
      <c r="L14" s="12">
        <v>77917.373372679751</v>
      </c>
      <c r="M14" s="12">
        <v>75815.640608066518</v>
      </c>
      <c r="N14" s="12">
        <v>73483.081701674964</v>
      </c>
      <c r="O14" s="12">
        <v>71265.935866172571</v>
      </c>
      <c r="P14" s="12">
        <v>69048.790030670178</v>
      </c>
      <c r="Q14" s="12">
        <v>66922.759777448693</v>
      </c>
      <c r="R14" s="12">
        <v>64614.498359665391</v>
      </c>
      <c r="S14" s="12">
        <v>62397.352524162998</v>
      </c>
      <c r="T14" s="12">
        <v>60180.206688660612</v>
      </c>
      <c r="U14" s="12">
        <v>58029.878946830897</v>
      </c>
      <c r="V14" s="12">
        <v>55745.91501765584</v>
      </c>
      <c r="W14" s="12">
        <v>53528.769182153454</v>
      </c>
      <c r="X14" s="12">
        <v>51311.62334665106</v>
      </c>
      <c r="Y14" s="12">
        <v>49136.998116213101</v>
      </c>
      <c r="Z14" s="12">
        <v>46877.331675646274</v>
      </c>
      <c r="AA14" s="12">
        <v>44660.18584014388</v>
      </c>
      <c r="AB14" s="12">
        <v>42443.040004641487</v>
      </c>
      <c r="AC14" s="12">
        <v>40244.117285595283</v>
      </c>
      <c r="AD14" s="12">
        <v>38008.748333636708</v>
      </c>
      <c r="AE14" s="12">
        <v>35791.602498134322</v>
      </c>
    </row>
    <row r="15" spans="1:31" x14ac:dyDescent="0.2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">
      <c r="A16" s="2" t="s">
        <v>5</v>
      </c>
      <c r="B16" s="12">
        <f>B14+B12</f>
        <v>115507.43998417881</v>
      </c>
      <c r="C16" s="12">
        <f t="shared" ref="C16:U16" si="5">C14+C12</f>
        <v>114133.05443825432</v>
      </c>
      <c r="D16" s="12">
        <f t="shared" si="5"/>
        <v>112429.964034598</v>
      </c>
      <c r="E16" s="12">
        <f t="shared" si="5"/>
        <v>110732.50246850701</v>
      </c>
      <c r="F16" s="12">
        <f t="shared" si="5"/>
        <v>108727.24736885479</v>
      </c>
      <c r="G16" s="12">
        <f t="shared" si="5"/>
        <v>107054.03171357015</v>
      </c>
      <c r="H16" s="12">
        <f t="shared" si="5"/>
        <v>105326.47226260739</v>
      </c>
      <c r="I16" s="12">
        <f t="shared" si="5"/>
        <v>103689.70545884053</v>
      </c>
      <c r="J16" s="12">
        <f t="shared" si="5"/>
        <v>101661.87161038876</v>
      </c>
      <c r="K16" s="12">
        <f t="shared" si="5"/>
        <v>100674.11974324423</v>
      </c>
      <c r="L16" s="12">
        <f t="shared" si="5"/>
        <v>98657.101654712576</v>
      </c>
      <c r="M16" s="12">
        <f t="shared" si="5"/>
        <v>96577.689695460547</v>
      </c>
      <c r="N16" s="12">
        <f t="shared" si="5"/>
        <v>94776.496122539844</v>
      </c>
      <c r="O16" s="12">
        <f t="shared" si="5"/>
        <v>93012.008407842921</v>
      </c>
      <c r="P16" s="12">
        <f t="shared" si="5"/>
        <v>91751.555020316882</v>
      </c>
      <c r="Q16" s="12">
        <f t="shared" si="5"/>
        <v>89566.362752896544</v>
      </c>
      <c r="R16" s="12">
        <f t="shared" si="5"/>
        <v>87805.863089392165</v>
      </c>
      <c r="S16" s="12">
        <f t="shared" si="5"/>
        <v>86154.55088664245</v>
      </c>
      <c r="T16" s="12">
        <f t="shared" si="5"/>
        <v>84521.036005225877</v>
      </c>
      <c r="U16" s="12">
        <f t="shared" si="5"/>
        <v>82963.427549438376</v>
      </c>
      <c r="V16" s="12">
        <f t="shared" ref="V16:AE16" si="6">V14+V12</f>
        <v>81280.100348560445</v>
      </c>
      <c r="W16" s="12">
        <f t="shared" si="6"/>
        <v>79684.071224738553</v>
      </c>
      <c r="X16" s="12">
        <f t="shared" si="6"/>
        <v>78108.995000089402</v>
      </c>
      <c r="Y16" s="12">
        <f t="shared" si="6"/>
        <v>76597.887517278024</v>
      </c>
      <c r="Z16" s="12">
        <f t="shared" si="6"/>
        <v>75023.704722508803</v>
      </c>
      <c r="AA16" s="12">
        <f t="shared" si="6"/>
        <v>73514.54895110325</v>
      </c>
      <c r="AB16" s="12">
        <f t="shared" si="6"/>
        <v>72028.463144178764</v>
      </c>
      <c r="AC16" s="12">
        <f t="shared" si="6"/>
        <v>70584.257289654779</v>
      </c>
      <c r="AD16" s="12">
        <f t="shared" si="6"/>
        <v>69127.872565623547</v>
      </c>
      <c r="AE16" s="12">
        <f t="shared" si="6"/>
        <v>67714.612866767129</v>
      </c>
    </row>
    <row r="17" spans="1:31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2">
      <c r="A18" s="2" t="s">
        <v>14</v>
      </c>
      <c r="B18" s="12">
        <v>2883</v>
      </c>
      <c r="C18" s="12">
        <v>2883</v>
      </c>
      <c r="D18" s="12">
        <v>2883</v>
      </c>
      <c r="E18" s="12">
        <v>2883</v>
      </c>
      <c r="F18" s="12">
        <v>2883</v>
      </c>
      <c r="G18" s="12">
        <v>2883</v>
      </c>
      <c r="H18" s="12">
        <v>2883</v>
      </c>
      <c r="I18" s="12">
        <v>2883</v>
      </c>
      <c r="J18" s="12">
        <v>2883</v>
      </c>
      <c r="K18" s="12">
        <v>2883</v>
      </c>
      <c r="L18" s="12">
        <v>2883</v>
      </c>
      <c r="M18" s="12">
        <v>2883</v>
      </c>
      <c r="N18" s="12">
        <v>2883</v>
      </c>
      <c r="O18" s="12">
        <v>2883</v>
      </c>
      <c r="P18" s="12">
        <v>2883</v>
      </c>
      <c r="Q18" s="12">
        <v>2883</v>
      </c>
      <c r="R18" s="12">
        <v>2883</v>
      </c>
      <c r="S18" s="12">
        <v>2883</v>
      </c>
      <c r="T18" s="12">
        <v>2883</v>
      </c>
      <c r="U18" s="12">
        <v>2883</v>
      </c>
      <c r="V18" s="12">
        <v>2883</v>
      </c>
      <c r="W18" s="12">
        <v>2883</v>
      </c>
      <c r="X18" s="12">
        <v>2883</v>
      </c>
      <c r="Y18" s="12">
        <v>2883</v>
      </c>
      <c r="Z18" s="12">
        <v>2883</v>
      </c>
      <c r="AA18" s="12">
        <v>2883</v>
      </c>
      <c r="AB18" s="12">
        <v>2883</v>
      </c>
      <c r="AC18" s="12">
        <v>2883</v>
      </c>
      <c r="AD18" s="12">
        <v>2883</v>
      </c>
      <c r="AE18" s="12">
        <v>2883</v>
      </c>
    </row>
    <row r="19" spans="1:31" x14ac:dyDescent="0.2">
      <c r="V19" s="2"/>
    </row>
    <row r="20" spans="1:31" x14ac:dyDescent="0.2">
      <c r="A20" s="2" t="s">
        <v>15</v>
      </c>
      <c r="B20" s="23">
        <f>B16/B18</f>
        <v>40.065015603253144</v>
      </c>
      <c r="C20" s="23">
        <f t="shared" ref="C20:U20" si="7">C16/C18</f>
        <v>39.588294983785751</v>
      </c>
      <c r="D20" s="23">
        <f t="shared" si="7"/>
        <v>38.997559498646552</v>
      </c>
      <c r="E20" s="23">
        <f t="shared" si="7"/>
        <v>38.40877643722061</v>
      </c>
      <c r="F20" s="23">
        <f t="shared" si="7"/>
        <v>37.713231831028367</v>
      </c>
      <c r="G20" s="23">
        <f t="shared" si="7"/>
        <v>37.13285872825881</v>
      </c>
      <c r="H20" s="23">
        <f t="shared" si="7"/>
        <v>36.533635887134025</v>
      </c>
      <c r="I20" s="23">
        <f t="shared" si="7"/>
        <v>35.965905466125747</v>
      </c>
      <c r="J20" s="23">
        <f t="shared" si="7"/>
        <v>35.262529174605881</v>
      </c>
      <c r="K20" s="23">
        <f t="shared" si="7"/>
        <v>34.919916664323353</v>
      </c>
      <c r="L20" s="23">
        <f t="shared" si="7"/>
        <v>34.220291937118482</v>
      </c>
      <c r="M20" s="23">
        <f t="shared" si="7"/>
        <v>33.499025215213507</v>
      </c>
      <c r="N20" s="23">
        <f t="shared" si="7"/>
        <v>32.874261575629497</v>
      </c>
      <c r="O20" s="23">
        <f t="shared" si="7"/>
        <v>32.262229763386372</v>
      </c>
      <c r="P20" s="23">
        <f t="shared" si="7"/>
        <v>31.825027755919834</v>
      </c>
      <c r="Q20" s="23">
        <f t="shared" si="7"/>
        <v>31.067069980193043</v>
      </c>
      <c r="R20" s="23">
        <f t="shared" si="7"/>
        <v>30.456421467010809</v>
      </c>
      <c r="S20" s="23">
        <f t="shared" si="7"/>
        <v>29.883645815692837</v>
      </c>
      <c r="T20" s="23">
        <f t="shared" si="7"/>
        <v>29.317043359426251</v>
      </c>
      <c r="U20" s="23">
        <f t="shared" si="7"/>
        <v>28.776769874935269</v>
      </c>
      <c r="V20" s="23">
        <f t="shared" ref="V20:AE20" si="8">V16/V18</f>
        <v>28.192889472272093</v>
      </c>
      <c r="W20" s="23">
        <f t="shared" si="8"/>
        <v>27.639289359950936</v>
      </c>
      <c r="X20" s="23">
        <f t="shared" si="8"/>
        <v>27.092956989278321</v>
      </c>
      <c r="Y20" s="23">
        <f t="shared" si="8"/>
        <v>26.568812874532785</v>
      </c>
      <c r="Z20" s="23">
        <f t="shared" si="8"/>
        <v>26.02279039976025</v>
      </c>
      <c r="AA20" s="23">
        <f t="shared" si="8"/>
        <v>25.499323257406608</v>
      </c>
      <c r="AB20" s="23">
        <f t="shared" si="8"/>
        <v>24.983858183898288</v>
      </c>
      <c r="AC20" s="23">
        <f t="shared" si="8"/>
        <v>24.482919628739083</v>
      </c>
      <c r="AD20" s="23">
        <f t="shared" si="8"/>
        <v>23.977756699834739</v>
      </c>
      <c r="AE20" s="23">
        <f t="shared" si="8"/>
        <v>23.487552156353495</v>
      </c>
    </row>
    <row r="21" spans="1:31" x14ac:dyDescent="0.2">
      <c r="A21" s="2" t="s">
        <v>16</v>
      </c>
      <c r="B21" s="23">
        <f>B20/12</f>
        <v>3.3387513002710953</v>
      </c>
      <c r="C21" s="23">
        <f t="shared" ref="C21:U21" si="9">C20/12</f>
        <v>3.2990245819821458</v>
      </c>
      <c r="D21" s="23">
        <f t="shared" si="9"/>
        <v>3.2497966248872125</v>
      </c>
      <c r="E21" s="23">
        <f t="shared" si="9"/>
        <v>3.2007313697683841</v>
      </c>
      <c r="F21" s="23">
        <f t="shared" si="9"/>
        <v>3.142769319252364</v>
      </c>
      <c r="G21" s="23">
        <f t="shared" si="9"/>
        <v>3.0944048940215674</v>
      </c>
      <c r="H21" s="23">
        <f t="shared" si="9"/>
        <v>3.0444696572611689</v>
      </c>
      <c r="I21" s="23">
        <f t="shared" si="9"/>
        <v>2.9971587888438123</v>
      </c>
      <c r="J21" s="23">
        <f t="shared" si="9"/>
        <v>2.9385440978838235</v>
      </c>
      <c r="K21" s="23">
        <f t="shared" si="9"/>
        <v>2.9099930553602795</v>
      </c>
      <c r="L21" s="23">
        <f t="shared" si="9"/>
        <v>2.8516909947598736</v>
      </c>
      <c r="M21" s="23">
        <f t="shared" si="9"/>
        <v>2.7915854346011257</v>
      </c>
      <c r="N21" s="23">
        <f t="shared" si="9"/>
        <v>2.7395217979691249</v>
      </c>
      <c r="O21" s="23">
        <f t="shared" si="9"/>
        <v>2.6885191469488645</v>
      </c>
      <c r="P21" s="23">
        <f t="shared" si="9"/>
        <v>2.6520856463266527</v>
      </c>
      <c r="Q21" s="23">
        <f t="shared" si="9"/>
        <v>2.5889224983494201</v>
      </c>
      <c r="R21" s="23">
        <f t="shared" si="9"/>
        <v>2.5380351222509008</v>
      </c>
      <c r="S21" s="23">
        <f t="shared" si="9"/>
        <v>2.4903038179744033</v>
      </c>
      <c r="T21" s="23">
        <f t="shared" si="9"/>
        <v>2.4430869466188541</v>
      </c>
      <c r="U21" s="23">
        <f t="shared" si="9"/>
        <v>2.3980641562446059</v>
      </c>
      <c r="V21" s="23">
        <f t="shared" ref="V21:AE21" si="10">V20/12</f>
        <v>2.3494074560226745</v>
      </c>
      <c r="W21" s="23">
        <f t="shared" si="10"/>
        <v>2.3032741133292447</v>
      </c>
      <c r="X21" s="23">
        <f t="shared" si="10"/>
        <v>2.2577464157731932</v>
      </c>
      <c r="Y21" s="23">
        <f t="shared" si="10"/>
        <v>2.2140677395443986</v>
      </c>
      <c r="Z21" s="23">
        <f t="shared" si="10"/>
        <v>2.1685658666466874</v>
      </c>
      <c r="AA21" s="23">
        <f t="shared" si="10"/>
        <v>2.1249436047838839</v>
      </c>
      <c r="AB21" s="23">
        <f t="shared" si="10"/>
        <v>2.081988181991524</v>
      </c>
      <c r="AC21" s="23">
        <f t="shared" si="10"/>
        <v>2.0402433023949236</v>
      </c>
      <c r="AD21" s="23">
        <f t="shared" si="10"/>
        <v>1.998146391652895</v>
      </c>
      <c r="AE21" s="23">
        <f t="shared" si="10"/>
        <v>1.9572960130294579</v>
      </c>
    </row>
    <row r="22" spans="1:31" x14ac:dyDescent="0.2">
      <c r="V22" s="2"/>
    </row>
    <row r="23" spans="1:31" x14ac:dyDescent="0.2">
      <c r="A23" s="2" t="s">
        <v>17</v>
      </c>
      <c r="B23" s="18">
        <f>AVERAGE(B21:AE21)</f>
        <v>2.6297712778914857</v>
      </c>
      <c r="V23" s="2"/>
    </row>
    <row r="24" spans="1:31" x14ac:dyDescent="0.2">
      <c r="V24" s="2"/>
    </row>
    <row r="25" spans="1:31" x14ac:dyDescent="0.2">
      <c r="V25" s="2"/>
    </row>
    <row r="26" spans="1:31" ht="18.75" x14ac:dyDescent="0.3">
      <c r="A26" s="1" t="s">
        <v>6</v>
      </c>
      <c r="B26" s="19">
        <v>1023998.967018649</v>
      </c>
      <c r="V26" s="2"/>
    </row>
    <row r="27" spans="1:31" ht="16.5" customHeight="1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3" customFormat="1" ht="13.5" thickBot="1" x14ac:dyDescent="0.25">
      <c r="A29" s="7" t="s">
        <v>8</v>
      </c>
      <c r="B29" s="8">
        <v>2001</v>
      </c>
      <c r="C29" s="8">
        <v>2002</v>
      </c>
      <c r="D29" s="8">
        <v>2003</v>
      </c>
      <c r="E29" s="8">
        <v>2004</v>
      </c>
      <c r="F29" s="8">
        <v>2005</v>
      </c>
      <c r="G29" s="8">
        <v>2006</v>
      </c>
      <c r="H29" s="8">
        <v>2007</v>
      </c>
      <c r="I29" s="8">
        <v>2008</v>
      </c>
      <c r="J29" s="8">
        <v>2009</v>
      </c>
      <c r="K29" s="8">
        <v>2010</v>
      </c>
      <c r="L29" s="8">
        <v>2011</v>
      </c>
      <c r="M29" s="8">
        <v>2012</v>
      </c>
      <c r="N29" s="8">
        <v>2013</v>
      </c>
      <c r="O29" s="8">
        <v>2014</v>
      </c>
      <c r="P29" s="8">
        <v>2015</v>
      </c>
      <c r="Q29" s="8">
        <v>2016</v>
      </c>
      <c r="R29" s="8">
        <v>2017</v>
      </c>
      <c r="S29" s="8">
        <v>2018</v>
      </c>
      <c r="T29" s="8">
        <v>2019</v>
      </c>
      <c r="U29" s="8">
        <v>2020</v>
      </c>
      <c r="V29" s="8">
        <v>2021</v>
      </c>
      <c r="W29" s="8">
        <v>2022</v>
      </c>
      <c r="X29" s="8">
        <v>2023</v>
      </c>
      <c r="Y29" s="8">
        <v>2024</v>
      </c>
      <c r="Z29" s="8">
        <v>2025</v>
      </c>
      <c r="AA29" s="8">
        <v>2026</v>
      </c>
      <c r="AB29" s="8">
        <v>2027</v>
      </c>
      <c r="AC29" s="8">
        <v>2028</v>
      </c>
      <c r="AD29" s="8">
        <v>2029</v>
      </c>
      <c r="AE29" s="8">
        <v>2030</v>
      </c>
    </row>
    <row r="30" spans="1:31" x14ac:dyDescent="0.2">
      <c r="V30" s="2"/>
    </row>
    <row r="31" spans="1:31" x14ac:dyDescent="0.2">
      <c r="V31" s="2"/>
    </row>
    <row r="32" spans="1:31" x14ac:dyDescent="0.2">
      <c r="A32" s="13" t="s">
        <v>1</v>
      </c>
      <c r="B32" s="20">
        <f>B8/$B$18/12</f>
        <v>0.27896019681961581</v>
      </c>
      <c r="C32" s="20">
        <f t="shared" ref="C32:U32" si="11">C8/$B$18/12</f>
        <v>0.28732900272420425</v>
      </c>
      <c r="D32" s="20">
        <f t="shared" si="11"/>
        <v>0.29594887280593041</v>
      </c>
      <c r="E32" s="20">
        <f t="shared" si="11"/>
        <v>0.30482733899010833</v>
      </c>
      <c r="F32" s="20">
        <f t="shared" si="11"/>
        <v>0.31397215915981158</v>
      </c>
      <c r="G32" s="20">
        <f t="shared" si="11"/>
        <v>0.32339132393460596</v>
      </c>
      <c r="H32" s="20">
        <f t="shared" si="11"/>
        <v>0.33309306365264413</v>
      </c>
      <c r="I32" s="20">
        <f t="shared" si="11"/>
        <v>0.34308585556222354</v>
      </c>
      <c r="J32" s="20">
        <f t="shared" si="11"/>
        <v>0.35337843122909018</v>
      </c>
      <c r="K32" s="20">
        <f t="shared" si="11"/>
        <v>0.36397978416596294</v>
      </c>
      <c r="L32" s="20">
        <f t="shared" si="11"/>
        <v>0.37489917769094183</v>
      </c>
      <c r="M32" s="20">
        <f t="shared" si="11"/>
        <v>0.3861461530216701</v>
      </c>
      <c r="N32" s="20">
        <f t="shared" si="11"/>
        <v>0.39773053761232019</v>
      </c>
      <c r="O32" s="20">
        <f t="shared" si="11"/>
        <v>0.40966245374068982</v>
      </c>
      <c r="P32" s="20">
        <f t="shared" si="11"/>
        <v>0.42195232735291049</v>
      </c>
      <c r="Q32" s="20">
        <f t="shared" si="11"/>
        <v>0.43461089717349788</v>
      </c>
      <c r="R32" s="20">
        <f t="shared" si="11"/>
        <v>0.44764922408870284</v>
      </c>
      <c r="S32" s="20">
        <f t="shared" si="11"/>
        <v>0.46107870081136393</v>
      </c>
      <c r="T32" s="20">
        <f t="shared" si="11"/>
        <v>0.47491106183570481</v>
      </c>
      <c r="U32" s="20">
        <f t="shared" si="11"/>
        <v>0.48915839369077596</v>
      </c>
      <c r="V32" s="20">
        <f t="shared" ref="V32:AE32" si="12">V8/$B$18/12</f>
        <v>0.50383314550149927</v>
      </c>
      <c r="W32" s="20">
        <f t="shared" si="12"/>
        <v>0.51894813986654431</v>
      </c>
      <c r="X32" s="20">
        <f t="shared" si="12"/>
        <v>0.53451658406254066</v>
      </c>
      <c r="Y32" s="20">
        <f t="shared" si="12"/>
        <v>0.55055208158441682</v>
      </c>
      <c r="Z32" s="20">
        <f t="shared" si="12"/>
        <v>0.56706864403194934</v>
      </c>
      <c r="AA32" s="20">
        <f t="shared" si="12"/>
        <v>0.58408070335290785</v>
      </c>
      <c r="AB32" s="20">
        <f t="shared" si="12"/>
        <v>0.60160312445349506</v>
      </c>
      <c r="AC32" s="20">
        <f t="shared" si="12"/>
        <v>0.61965121818710001</v>
      </c>
      <c r="AD32" s="20">
        <f t="shared" si="12"/>
        <v>0.63824075473271302</v>
      </c>
      <c r="AE32" s="20">
        <f t="shared" si="12"/>
        <v>0.65738797737469457</v>
      </c>
    </row>
    <row r="33" spans="1:31" x14ac:dyDescent="0.2">
      <c r="A33" s="13" t="s">
        <v>2</v>
      </c>
      <c r="B33" s="20">
        <f t="shared" ref="B33:U33" si="13">B9/$B$18/12</f>
        <v>6.6527651173546073E-2</v>
      </c>
      <c r="C33" s="20">
        <f t="shared" si="13"/>
        <v>6.8523480708752457E-2</v>
      </c>
      <c r="D33" s="20">
        <f t="shared" si="13"/>
        <v>7.0579185130015043E-2</v>
      </c>
      <c r="E33" s="20">
        <f t="shared" si="13"/>
        <v>7.2696560683915487E-2</v>
      </c>
      <c r="F33" s="20">
        <f t="shared" si="13"/>
        <v>7.4877457504432962E-2</v>
      </c>
      <c r="G33" s="20">
        <f t="shared" si="13"/>
        <v>7.7123781229565938E-2</v>
      </c>
      <c r="H33" s="20">
        <f t="shared" si="13"/>
        <v>7.9437494666452932E-2</v>
      </c>
      <c r="I33" s="20">
        <f t="shared" si="13"/>
        <v>8.1820619506446521E-2</v>
      </c>
      <c r="J33" s="20">
        <f t="shared" si="13"/>
        <v>8.4275238091639906E-2</v>
      </c>
      <c r="K33" s="20">
        <f t="shared" si="13"/>
        <v>8.6803495234389114E-2</v>
      </c>
      <c r="L33" s="20">
        <f t="shared" si="13"/>
        <v>8.9407600091420791E-2</v>
      </c>
      <c r="M33" s="20">
        <f t="shared" si="13"/>
        <v>9.2089828094163426E-2</v>
      </c>
      <c r="N33" s="20">
        <f t="shared" si="13"/>
        <v>9.4852522936988315E-2</v>
      </c>
      <c r="O33" s="20">
        <f t="shared" si="13"/>
        <v>9.7698098625097984E-2</v>
      </c>
      <c r="P33" s="20">
        <f t="shared" si="13"/>
        <v>0.10062904158385093</v>
      </c>
      <c r="Q33" s="20">
        <f t="shared" si="13"/>
        <v>0.10364791283136644</v>
      </c>
      <c r="R33" s="20">
        <f t="shared" si="13"/>
        <v>0.10675735021630745</v>
      </c>
      <c r="S33" s="20">
        <f t="shared" si="13"/>
        <v>0.10996007072279668</v>
      </c>
      <c r="T33" s="20">
        <f t="shared" si="13"/>
        <v>0.11325887284448059</v>
      </c>
      <c r="U33" s="20">
        <f t="shared" si="13"/>
        <v>0.116656639029815</v>
      </c>
      <c r="V33" s="20">
        <f t="shared" ref="V33:AE33" si="14">V9/$B$18/12</f>
        <v>0.12015633820070946</v>
      </c>
      <c r="W33" s="20">
        <f t="shared" si="14"/>
        <v>0.12376102834673075</v>
      </c>
      <c r="X33" s="20">
        <f t="shared" si="14"/>
        <v>0.12747385919713267</v>
      </c>
      <c r="Y33" s="20">
        <f t="shared" si="14"/>
        <v>0.13129807497304666</v>
      </c>
      <c r="Z33" s="20">
        <f t="shared" si="14"/>
        <v>0.13523701722223805</v>
      </c>
      <c r="AA33" s="20">
        <f t="shared" si="14"/>
        <v>0.1392941277389052</v>
      </c>
      <c r="AB33" s="20">
        <f t="shared" si="14"/>
        <v>0.14347295157107237</v>
      </c>
      <c r="AC33" s="20">
        <f t="shared" si="14"/>
        <v>0.14777714011820453</v>
      </c>
      <c r="AD33" s="20">
        <f t="shared" si="14"/>
        <v>0.15221045432175068</v>
      </c>
      <c r="AE33" s="20">
        <f t="shared" si="14"/>
        <v>0.15677676795140319</v>
      </c>
    </row>
    <row r="34" spans="1:31" x14ac:dyDescent="0.2">
      <c r="A34" s="13" t="s">
        <v>9</v>
      </c>
      <c r="B34" s="20">
        <f t="shared" ref="B34:U34" si="15">B10/$B$18/12</f>
        <v>6.1821019771071802E-2</v>
      </c>
      <c r="C34" s="20">
        <f t="shared" si="15"/>
        <v>7.1840877558099203E-2</v>
      </c>
      <c r="D34" s="20">
        <f t="shared" si="15"/>
        <v>7.7335327783558797E-2</v>
      </c>
      <c r="E34" s="20">
        <f t="shared" si="15"/>
        <v>7.9568013643195754E-2</v>
      </c>
      <c r="F34" s="20">
        <f t="shared" si="15"/>
        <v>8.0945802983003828E-2</v>
      </c>
      <c r="G34" s="20">
        <f t="shared" si="15"/>
        <v>8.6739420742282344E-2</v>
      </c>
      <c r="H34" s="20">
        <f t="shared" si="15"/>
        <v>9.0566510579257728E-2</v>
      </c>
      <c r="I34" s="20">
        <f t="shared" si="15"/>
        <v>9.2615100011562035E-2</v>
      </c>
      <c r="J34" s="20">
        <f t="shared" si="15"/>
        <v>9.1056191467221645E-2</v>
      </c>
      <c r="K34" s="20">
        <f t="shared" si="15"/>
        <v>0.11519071568967511</v>
      </c>
      <c r="L34" s="20">
        <f t="shared" si="15"/>
        <v>0.10909680309862413</v>
      </c>
      <c r="M34" s="20">
        <f t="shared" si="15"/>
        <v>9.7464446756850509E-2</v>
      </c>
      <c r="N34" s="20">
        <f t="shared" si="15"/>
        <v>0.10014741588622962</v>
      </c>
      <c r="O34" s="20">
        <f t="shared" si="15"/>
        <v>0.10014741588622962</v>
      </c>
      <c r="P34" s="20">
        <f t="shared" si="15"/>
        <v>0.11427616779915663</v>
      </c>
      <c r="Q34" s="20">
        <f t="shared" si="15"/>
        <v>9.8205928783767368E-2</v>
      </c>
      <c r="R34" s="20">
        <f t="shared" si="15"/>
        <v>9.8888165060911082E-2</v>
      </c>
      <c r="S34" s="20">
        <f t="shared" si="15"/>
        <v>9.9584046063597678E-2</v>
      </c>
      <c r="T34" s="20">
        <f t="shared" si="15"/>
        <v>0.10029384468633802</v>
      </c>
      <c r="U34" s="20">
        <f t="shared" si="15"/>
        <v>0.10075023593180128</v>
      </c>
      <c r="V34" s="20">
        <f t="shared" ref="V34:AE34" si="16">V10/$B$18/12</f>
        <v>0.10075023593180128</v>
      </c>
      <c r="W34" s="20">
        <f t="shared" si="16"/>
        <v>0.10075023593180128</v>
      </c>
      <c r="X34" s="20">
        <f t="shared" si="16"/>
        <v>0.10075023593180128</v>
      </c>
      <c r="Y34" s="20">
        <f t="shared" si="16"/>
        <v>0.10075023593180128</v>
      </c>
      <c r="Z34" s="20">
        <f t="shared" si="16"/>
        <v>0.10075023593180128</v>
      </c>
      <c r="AA34" s="20">
        <f t="shared" si="16"/>
        <v>0.10075023593180128</v>
      </c>
      <c r="AB34" s="20">
        <f t="shared" si="16"/>
        <v>0.10075023593180128</v>
      </c>
      <c r="AC34" s="20">
        <f t="shared" si="16"/>
        <v>0.10075023593180128</v>
      </c>
      <c r="AD34" s="20">
        <f t="shared" si="16"/>
        <v>0.10075023593180128</v>
      </c>
      <c r="AE34" s="20">
        <f t="shared" si="16"/>
        <v>0.10075023593180128</v>
      </c>
    </row>
    <row r="35" spans="1:31" x14ac:dyDescent="0.2">
      <c r="A35" s="21" t="s">
        <v>10</v>
      </c>
      <c r="B35" s="22">
        <f t="shared" ref="B35:U35" si="17">B11/$B$18/12</f>
        <v>4.3634577172664939E-2</v>
      </c>
      <c r="C35" s="22">
        <f t="shared" si="17"/>
        <v>4.2342728327159795E-2</v>
      </c>
      <c r="D35" s="22">
        <f t="shared" si="17"/>
        <v>4.10315147863076E-2</v>
      </c>
      <c r="E35" s="22">
        <f t="shared" si="17"/>
        <v>3.8083835301257939E-2</v>
      </c>
      <c r="F35" s="22">
        <f t="shared" si="17"/>
        <v>3.6245711788774684E-2</v>
      </c>
      <c r="G35" s="22">
        <f t="shared" si="17"/>
        <v>3.4508948581302004E-2</v>
      </c>
      <c r="H35" s="22">
        <f t="shared" si="17"/>
        <v>3.2817937111532913E-2</v>
      </c>
      <c r="I35" s="22">
        <f t="shared" si="17"/>
        <v>3.1130986492093948E-2</v>
      </c>
      <c r="J35" s="22">
        <f t="shared" si="17"/>
        <v>2.9453122409649684E-2</v>
      </c>
      <c r="K35" s="22">
        <f t="shared" si="17"/>
        <v>2.772471386655986E-2</v>
      </c>
      <c r="L35" s="22">
        <f t="shared" si="17"/>
        <v>2.6079835757723865E-2</v>
      </c>
      <c r="M35" s="22">
        <f t="shared" si="17"/>
        <v>2.4428173335375475E-2</v>
      </c>
      <c r="N35" s="22">
        <f t="shared" si="17"/>
        <v>2.2757279977482985E-2</v>
      </c>
      <c r="O35" s="22">
        <f t="shared" si="17"/>
        <v>2.1063905423273178E-2</v>
      </c>
      <c r="P35" s="22">
        <f t="shared" si="17"/>
        <v>1.9367604599690027E-2</v>
      </c>
      <c r="Q35" s="22">
        <f t="shared" si="17"/>
        <v>1.8050320046142588E-2</v>
      </c>
      <c r="R35" s="22">
        <f t="shared" si="17"/>
        <v>1.7053414458994304E-2</v>
      </c>
      <c r="S35" s="22">
        <f t="shared" si="17"/>
        <v>1.608080023318887E-2</v>
      </c>
      <c r="T35" s="22">
        <f t="shared" si="17"/>
        <v>1.5109735391404304E-2</v>
      </c>
      <c r="U35" s="22">
        <f t="shared" si="17"/>
        <v>1.4140841955986612E-2</v>
      </c>
      <c r="V35" s="22">
        <f t="shared" ref="V35:AE35" si="18">V11/$B$18/12</f>
        <v>1.3327841092796824E-2</v>
      </c>
      <c r="W35" s="22">
        <f t="shared" si="18"/>
        <v>1.2561582170829816E-2</v>
      </c>
      <c r="X35" s="22">
        <f t="shared" si="18"/>
        <v>1.1839377850910196E-2</v>
      </c>
      <c r="Y35" s="22">
        <f t="shared" si="18"/>
        <v>1.1158695297326807E-2</v>
      </c>
      <c r="Z35" s="22">
        <f t="shared" si="18"/>
        <v>1.0517147294949352E-2</v>
      </c>
      <c r="AA35" s="22">
        <f t="shared" si="18"/>
        <v>9.9124838770495351E-3</v>
      </c>
      <c r="AB35" s="22">
        <f t="shared" si="18"/>
        <v>9.342584434464762E-3</v>
      </c>
      <c r="AC35" s="22">
        <f t="shared" si="18"/>
        <v>8.8054502784304586E-3</v>
      </c>
      <c r="AD35" s="22">
        <f t="shared" si="18"/>
        <v>8.2991976309982462E-3</v>
      </c>
      <c r="AE35" s="22">
        <f t="shared" si="18"/>
        <v>7.8220510184567119E-3</v>
      </c>
    </row>
    <row r="36" spans="1:31" x14ac:dyDescent="0.2">
      <c r="A36" s="13" t="s">
        <v>11</v>
      </c>
      <c r="B36" s="20">
        <f>SUM(B32:B35)</f>
        <v>0.45094344493689864</v>
      </c>
      <c r="C36" s="20">
        <f t="shared" ref="C36:U36" si="19">SUM(C32:C35)</f>
        <v>0.47003608931821572</v>
      </c>
      <c r="D36" s="20">
        <f t="shared" si="19"/>
        <v>0.48489490050581185</v>
      </c>
      <c r="E36" s="20">
        <f t="shared" si="19"/>
        <v>0.49517574861847752</v>
      </c>
      <c r="F36" s="20">
        <f t="shared" si="19"/>
        <v>0.50604113143602303</v>
      </c>
      <c r="G36" s="20">
        <f t="shared" si="19"/>
        <v>0.52176347448775628</v>
      </c>
      <c r="H36" s="20">
        <f t="shared" si="19"/>
        <v>0.53591500600988773</v>
      </c>
      <c r="I36" s="20">
        <f t="shared" si="19"/>
        <v>0.54865256157232611</v>
      </c>
      <c r="J36" s="20">
        <f t="shared" si="19"/>
        <v>0.55816298319760138</v>
      </c>
      <c r="K36" s="20">
        <f t="shared" si="19"/>
        <v>0.59369870895658705</v>
      </c>
      <c r="L36" s="20">
        <f t="shared" si="19"/>
        <v>0.59948341663871063</v>
      </c>
      <c r="M36" s="20">
        <f t="shared" si="19"/>
        <v>0.60012860120805955</v>
      </c>
      <c r="N36" s="20">
        <f t="shared" si="19"/>
        <v>0.61548775641302111</v>
      </c>
      <c r="O36" s="20">
        <f t="shared" si="19"/>
        <v>0.62857187367529066</v>
      </c>
      <c r="P36" s="20">
        <f t="shared" si="19"/>
        <v>0.65622514133560805</v>
      </c>
      <c r="Q36" s="20">
        <f t="shared" si="19"/>
        <v>0.65451505883477423</v>
      </c>
      <c r="R36" s="20">
        <f t="shared" si="19"/>
        <v>0.67034815382491575</v>
      </c>
      <c r="S36" s="20">
        <f t="shared" si="19"/>
        <v>0.68670361783094724</v>
      </c>
      <c r="T36" s="20">
        <f t="shared" si="19"/>
        <v>0.70357351475792773</v>
      </c>
      <c r="U36" s="20">
        <f t="shared" si="19"/>
        <v>0.72070611060837897</v>
      </c>
      <c r="V36" s="20">
        <f t="shared" ref="V36:AE36" si="20">SUM(V32:V35)</f>
        <v>0.7380675607268069</v>
      </c>
      <c r="W36" s="20">
        <f t="shared" si="20"/>
        <v>0.7560209863159062</v>
      </c>
      <c r="X36" s="20">
        <f t="shared" si="20"/>
        <v>0.77458005704238475</v>
      </c>
      <c r="Y36" s="20">
        <f t="shared" si="20"/>
        <v>0.79375908778659165</v>
      </c>
      <c r="Z36" s="20">
        <f t="shared" si="20"/>
        <v>0.81357304448093803</v>
      </c>
      <c r="AA36" s="20">
        <f t="shared" si="20"/>
        <v>0.834037550900664</v>
      </c>
      <c r="AB36" s="20">
        <f t="shared" si="20"/>
        <v>0.85516889639083349</v>
      </c>
      <c r="AC36" s="20">
        <f t="shared" si="20"/>
        <v>0.87698404451553635</v>
      </c>
      <c r="AD36" s="20">
        <f t="shared" si="20"/>
        <v>0.89950064261726337</v>
      </c>
      <c r="AE36" s="20">
        <f t="shared" si="20"/>
        <v>0.92273703227635573</v>
      </c>
    </row>
    <row r="37" spans="1:31" x14ac:dyDescent="0.2">
      <c r="A37" s="13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x14ac:dyDescent="0.2">
      <c r="A38" s="24" t="s">
        <v>18</v>
      </c>
      <c r="B38" s="25">
        <f>B14/B18/12</f>
        <v>2.8878078553341968</v>
      </c>
      <c r="C38" s="25">
        <f t="shared" ref="C38:U38" si="21">C14/C18/12</f>
        <v>2.8289884926639299</v>
      </c>
      <c r="D38" s="25">
        <f t="shared" si="21"/>
        <v>2.7649017243814007</v>
      </c>
      <c r="E38" s="25">
        <f t="shared" si="21"/>
        <v>2.7055556211499066</v>
      </c>
      <c r="F38" s="25">
        <f t="shared" si="21"/>
        <v>2.6367281878163413</v>
      </c>
      <c r="G38" s="25">
        <f t="shared" si="21"/>
        <v>2.5726414195338112</v>
      </c>
      <c r="H38" s="25">
        <f t="shared" si="21"/>
        <v>2.5085546512512811</v>
      </c>
      <c r="I38" s="25">
        <f t="shared" si="21"/>
        <v>2.4485062272714866</v>
      </c>
      <c r="J38" s="25">
        <f t="shared" si="21"/>
        <v>2.3803811146862222</v>
      </c>
      <c r="K38" s="25">
        <f t="shared" si="21"/>
        <v>2.3162943464036925</v>
      </c>
      <c r="L38" s="25">
        <f t="shared" si="21"/>
        <v>2.2522075781211628</v>
      </c>
      <c r="M38" s="25">
        <f t="shared" si="21"/>
        <v>2.1914568333930662</v>
      </c>
      <c r="N38" s="25">
        <f t="shared" si="21"/>
        <v>2.1240340415561039</v>
      </c>
      <c r="O38" s="25">
        <f t="shared" si="21"/>
        <v>2.0599472732735742</v>
      </c>
      <c r="P38" s="25">
        <f t="shared" si="21"/>
        <v>1.9958605049910447</v>
      </c>
      <c r="Q38" s="25">
        <f t="shared" si="21"/>
        <v>1.934407439514646</v>
      </c>
      <c r="R38" s="25">
        <f t="shared" si="21"/>
        <v>1.8676869684259854</v>
      </c>
      <c r="S38" s="25">
        <f t="shared" si="21"/>
        <v>1.8036002001434559</v>
      </c>
      <c r="T38" s="25">
        <f t="shared" si="21"/>
        <v>1.7395134318609264</v>
      </c>
      <c r="U38" s="25">
        <f t="shared" si="21"/>
        <v>1.6773580456362265</v>
      </c>
      <c r="V38" s="25">
        <f t="shared" ref="V38:AE38" si="22">V14/V18/12</f>
        <v>1.6113398952958677</v>
      </c>
      <c r="W38" s="25">
        <f t="shared" si="22"/>
        <v>1.5472531270133383</v>
      </c>
      <c r="X38" s="25">
        <f t="shared" si="22"/>
        <v>1.4831663587308086</v>
      </c>
      <c r="Y38" s="25">
        <f t="shared" si="22"/>
        <v>1.4203086517578072</v>
      </c>
      <c r="Z38" s="25">
        <f t="shared" si="22"/>
        <v>1.3549928221657497</v>
      </c>
      <c r="AA38" s="25">
        <f t="shared" si="22"/>
        <v>1.29090605388322</v>
      </c>
      <c r="AB38" s="25">
        <f t="shared" si="22"/>
        <v>1.2268192856006903</v>
      </c>
      <c r="AC38" s="25">
        <f t="shared" si="22"/>
        <v>1.1632592578793872</v>
      </c>
      <c r="AD38" s="25">
        <f t="shared" si="22"/>
        <v>1.0986457490356314</v>
      </c>
      <c r="AE38" s="25">
        <f t="shared" si="22"/>
        <v>1.0345589807531022</v>
      </c>
    </row>
    <row r="39" spans="1:31" x14ac:dyDescent="0.2">
      <c r="A39" s="2" t="s">
        <v>12</v>
      </c>
      <c r="B39" s="20">
        <f>B38+B36</f>
        <v>3.3387513002710953</v>
      </c>
      <c r="C39" s="20">
        <f t="shared" ref="C39:U39" si="23">C38+C36</f>
        <v>3.2990245819821458</v>
      </c>
      <c r="D39" s="20">
        <f t="shared" si="23"/>
        <v>3.2497966248872125</v>
      </c>
      <c r="E39" s="20">
        <f t="shared" si="23"/>
        <v>3.2007313697683841</v>
      </c>
      <c r="F39" s="20">
        <f t="shared" si="23"/>
        <v>3.1427693192523645</v>
      </c>
      <c r="G39" s="20">
        <f t="shared" si="23"/>
        <v>3.0944048940215674</v>
      </c>
      <c r="H39" s="20">
        <f t="shared" si="23"/>
        <v>3.0444696572611689</v>
      </c>
      <c r="I39" s="20">
        <f t="shared" si="23"/>
        <v>2.9971587888438127</v>
      </c>
      <c r="J39" s="20">
        <f t="shared" si="23"/>
        <v>2.9385440978838235</v>
      </c>
      <c r="K39" s="20">
        <f t="shared" si="23"/>
        <v>2.9099930553602795</v>
      </c>
      <c r="L39" s="20">
        <f t="shared" si="23"/>
        <v>2.8516909947598732</v>
      </c>
      <c r="M39" s="20">
        <f t="shared" si="23"/>
        <v>2.7915854346011257</v>
      </c>
      <c r="N39" s="20">
        <f t="shared" si="23"/>
        <v>2.7395217979691249</v>
      </c>
      <c r="O39" s="20">
        <f t="shared" si="23"/>
        <v>2.688519146948865</v>
      </c>
      <c r="P39" s="20">
        <f t="shared" si="23"/>
        <v>2.6520856463266527</v>
      </c>
      <c r="Q39" s="20">
        <f t="shared" si="23"/>
        <v>2.5889224983494201</v>
      </c>
      <c r="R39" s="20">
        <f t="shared" si="23"/>
        <v>2.5380351222509012</v>
      </c>
      <c r="S39" s="20">
        <f t="shared" si="23"/>
        <v>2.4903038179744033</v>
      </c>
      <c r="T39" s="20">
        <f t="shared" si="23"/>
        <v>2.4430869466188541</v>
      </c>
      <c r="U39" s="20">
        <f t="shared" si="23"/>
        <v>2.3980641562446054</v>
      </c>
      <c r="V39" s="20">
        <f t="shared" ref="V39:AE39" si="24">V38+V36</f>
        <v>2.3494074560226745</v>
      </c>
      <c r="W39" s="20">
        <f t="shared" si="24"/>
        <v>2.3032741133292447</v>
      </c>
      <c r="X39" s="20">
        <f t="shared" si="24"/>
        <v>2.2577464157731932</v>
      </c>
      <c r="Y39" s="20">
        <f t="shared" si="24"/>
        <v>2.2140677395443991</v>
      </c>
      <c r="Z39" s="20">
        <f t="shared" si="24"/>
        <v>2.1685658666466878</v>
      </c>
      <c r="AA39" s="20">
        <f t="shared" si="24"/>
        <v>2.1249436047838839</v>
      </c>
      <c r="AB39" s="20">
        <f t="shared" si="24"/>
        <v>2.081988181991524</v>
      </c>
      <c r="AC39" s="20">
        <f t="shared" si="24"/>
        <v>2.0402433023949236</v>
      </c>
      <c r="AD39" s="20">
        <f t="shared" si="24"/>
        <v>1.9981463916528948</v>
      </c>
      <c r="AE39" s="20">
        <f t="shared" si="24"/>
        <v>1.9572960130294579</v>
      </c>
    </row>
    <row r="40" spans="1:31" x14ac:dyDescent="0.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x14ac:dyDescent="0.2"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ht="13.5" thickBot="1" x14ac:dyDescent="0.25">
      <c r="V42" s="2"/>
    </row>
    <row r="43" spans="1:31" ht="13.5" thickBot="1" x14ac:dyDescent="0.25">
      <c r="B43" s="27" t="s">
        <v>13</v>
      </c>
      <c r="C43" s="27"/>
      <c r="D43" s="28">
        <f>AVERAGE(B39:AE39)</f>
        <v>2.6297712778914857</v>
      </c>
      <c r="V43" s="2"/>
    </row>
    <row r="44" spans="1:31" x14ac:dyDescent="0.2">
      <c r="V44" s="2"/>
    </row>
    <row r="45" spans="1:31" x14ac:dyDescent="0.2">
      <c r="V45" s="2"/>
    </row>
    <row r="46" spans="1:31" x14ac:dyDescent="0.2">
      <c r="V46" s="2"/>
    </row>
    <row r="47" spans="1:31" x14ac:dyDescent="0.2">
      <c r="V47" s="2"/>
    </row>
    <row r="48" spans="1:31" x14ac:dyDescent="0.2">
      <c r="V48" s="2"/>
    </row>
    <row r="49" spans="22:22" x14ac:dyDescent="0.2">
      <c r="V49" s="2"/>
    </row>
    <row r="50" spans="22:22" x14ac:dyDescent="0.2">
      <c r="V50" s="2"/>
    </row>
    <row r="51" spans="22:22" x14ac:dyDescent="0.2">
      <c r="V51" s="2"/>
    </row>
    <row r="52" spans="22:22" x14ac:dyDescent="0.2">
      <c r="V52" s="2"/>
    </row>
    <row r="53" spans="22:22" x14ac:dyDescent="0.2">
      <c r="V53" s="2"/>
    </row>
    <row r="54" spans="22:22" x14ac:dyDescent="0.2">
      <c r="V54" s="2"/>
    </row>
    <row r="55" spans="22:22" x14ac:dyDescent="0.2">
      <c r="V55" s="2"/>
    </row>
    <row r="56" spans="22:22" x14ac:dyDescent="0.2">
      <c r="V56" s="2"/>
    </row>
    <row r="57" spans="22:22" x14ac:dyDescent="0.2">
      <c r="V57" s="2"/>
    </row>
    <row r="58" spans="22:22" x14ac:dyDescent="0.2">
      <c r="V58" s="2"/>
    </row>
    <row r="59" spans="22:22" x14ac:dyDescent="0.2">
      <c r="V59" s="2"/>
    </row>
    <row r="60" spans="22:22" x14ac:dyDescent="0.2">
      <c r="V60" s="2"/>
    </row>
    <row r="61" spans="22:22" x14ac:dyDescent="0.2">
      <c r="V61" s="2"/>
    </row>
    <row r="62" spans="22:22" x14ac:dyDescent="0.2">
      <c r="V62" s="2"/>
    </row>
    <row r="63" spans="22:22" x14ac:dyDescent="0.2">
      <c r="V63" s="2"/>
    </row>
    <row r="64" spans="22:22" x14ac:dyDescent="0.2">
      <c r="V64" s="2"/>
    </row>
    <row r="65" spans="22:22" x14ac:dyDescent="0.2">
      <c r="V65" s="2"/>
    </row>
    <row r="66" spans="22:22" x14ac:dyDescent="0.2">
      <c r="V66" s="2"/>
    </row>
    <row r="67" spans="22:22" x14ac:dyDescent="0.2">
      <c r="V67" s="2"/>
    </row>
    <row r="68" spans="22:22" x14ac:dyDescent="0.2">
      <c r="V68" s="2"/>
    </row>
    <row r="69" spans="22:22" x14ac:dyDescent="0.2">
      <c r="V69" s="2"/>
    </row>
    <row r="70" spans="22:22" x14ac:dyDescent="0.2">
      <c r="V70" s="2"/>
    </row>
    <row r="71" spans="22:22" x14ac:dyDescent="0.2">
      <c r="V71" s="2"/>
    </row>
    <row r="72" spans="22:22" x14ac:dyDescent="0.2">
      <c r="V72" s="2"/>
    </row>
    <row r="73" spans="22:22" x14ac:dyDescent="0.2">
      <c r="V73" s="2"/>
    </row>
    <row r="74" spans="22:22" x14ac:dyDescent="0.2">
      <c r="V74" s="2"/>
    </row>
    <row r="75" spans="22:22" x14ac:dyDescent="0.2">
      <c r="V75" s="2"/>
    </row>
    <row r="76" spans="22:22" x14ac:dyDescent="0.2">
      <c r="V76" s="2"/>
    </row>
    <row r="77" spans="22:22" x14ac:dyDescent="0.2">
      <c r="V77" s="2"/>
    </row>
    <row r="78" spans="22:22" x14ac:dyDescent="0.2">
      <c r="V78" s="2"/>
    </row>
    <row r="79" spans="22:22" x14ac:dyDescent="0.2">
      <c r="V79" s="2"/>
    </row>
    <row r="80" spans="22:22" x14ac:dyDescent="0.2">
      <c r="V80" s="2"/>
    </row>
    <row r="81" spans="2:31" x14ac:dyDescent="0.2">
      <c r="V81" s="2"/>
    </row>
    <row r="82" spans="2:31" x14ac:dyDescent="0.2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2:31" x14ac:dyDescent="0.2">
      <c r="V83" s="2"/>
    </row>
    <row r="84" spans="2:31" x14ac:dyDescent="0.2">
      <c r="V84" s="2"/>
    </row>
    <row r="85" spans="2:31" x14ac:dyDescent="0.2">
      <c r="V85" s="2"/>
    </row>
    <row r="86" spans="2:31" x14ac:dyDescent="0.2">
      <c r="V86" s="2"/>
    </row>
    <row r="87" spans="2:31" x14ac:dyDescent="0.2">
      <c r="V87" s="2"/>
    </row>
    <row r="88" spans="2:31" x14ac:dyDescent="0.2">
      <c r="V88" s="2"/>
    </row>
    <row r="89" spans="2:31" x14ac:dyDescent="0.2">
      <c r="V89" s="2"/>
    </row>
    <row r="90" spans="2:31" x14ac:dyDescent="0.2">
      <c r="V90" s="2"/>
    </row>
    <row r="91" spans="2:31" x14ac:dyDescent="0.2">
      <c r="B91" s="29"/>
      <c r="C91" s="29"/>
      <c r="D91" s="29"/>
      <c r="E91" s="29"/>
      <c r="V91" s="2"/>
    </row>
    <row r="92" spans="2:31" x14ac:dyDescent="0.2">
      <c r="B92" s="27" t="s">
        <v>19</v>
      </c>
      <c r="V92" s="2"/>
    </row>
    <row r="93" spans="2:31" x14ac:dyDescent="0.2">
      <c r="B93" s="27" t="s">
        <v>21</v>
      </c>
      <c r="V93" s="2"/>
    </row>
    <row r="94" spans="2:31" x14ac:dyDescent="0.2">
      <c r="B94" s="27" t="s">
        <v>22</v>
      </c>
      <c r="V94" s="2"/>
    </row>
    <row r="95" spans="2:31" x14ac:dyDescent="0.2">
      <c r="V95" s="2"/>
    </row>
    <row r="96" spans="2:31" x14ac:dyDescent="0.2">
      <c r="V96" s="2"/>
    </row>
    <row r="97" spans="22:22" x14ac:dyDescent="0.2">
      <c r="V97" s="2"/>
    </row>
    <row r="98" spans="22:22" x14ac:dyDescent="0.2">
      <c r="V98" s="2"/>
    </row>
    <row r="99" spans="22:22" x14ac:dyDescent="0.2">
      <c r="V99" s="2"/>
    </row>
    <row r="100" spans="22:22" x14ac:dyDescent="0.2">
      <c r="V100" s="2"/>
    </row>
    <row r="101" spans="22:22" x14ac:dyDescent="0.2">
      <c r="V101" s="2"/>
    </row>
    <row r="102" spans="22:22" x14ac:dyDescent="0.2">
      <c r="V102" s="2"/>
    </row>
    <row r="103" spans="22:22" x14ac:dyDescent="0.2">
      <c r="V103" s="2"/>
    </row>
    <row r="104" spans="22:22" x14ac:dyDescent="0.2">
      <c r="V104" s="2"/>
    </row>
    <row r="105" spans="22:22" x14ac:dyDescent="0.2">
      <c r="V105" s="2"/>
    </row>
    <row r="106" spans="22:22" x14ac:dyDescent="0.2">
      <c r="V106" s="2"/>
    </row>
    <row r="107" spans="22:22" x14ac:dyDescent="0.2">
      <c r="V107" s="2"/>
    </row>
    <row r="108" spans="22:22" x14ac:dyDescent="0.2">
      <c r="V108" s="2"/>
    </row>
    <row r="109" spans="22:22" x14ac:dyDescent="0.2">
      <c r="V109" s="2"/>
    </row>
    <row r="110" spans="22:22" x14ac:dyDescent="0.2">
      <c r="V110" s="2"/>
    </row>
    <row r="111" spans="22:22" x14ac:dyDescent="0.2">
      <c r="V111" s="2"/>
    </row>
    <row r="112" spans="22:22" x14ac:dyDescent="0.2">
      <c r="V112" s="2"/>
    </row>
    <row r="113" spans="22:22" x14ac:dyDescent="0.2">
      <c r="V113" s="2"/>
    </row>
    <row r="114" spans="22:22" x14ac:dyDescent="0.2">
      <c r="V114" s="2"/>
    </row>
    <row r="115" spans="22:22" x14ac:dyDescent="0.2">
      <c r="V115" s="2"/>
    </row>
    <row r="116" spans="22:22" x14ac:dyDescent="0.2">
      <c r="V116" s="2"/>
    </row>
    <row r="117" spans="22:22" x14ac:dyDescent="0.2">
      <c r="V117" s="2"/>
    </row>
    <row r="118" spans="22:22" x14ac:dyDescent="0.2">
      <c r="V118" s="2"/>
    </row>
    <row r="119" spans="22:22" x14ac:dyDescent="0.2">
      <c r="V119" s="2"/>
    </row>
    <row r="120" spans="22:22" x14ac:dyDescent="0.2">
      <c r="V120" s="2"/>
    </row>
    <row r="121" spans="22:22" x14ac:dyDescent="0.2">
      <c r="V121" s="2"/>
    </row>
    <row r="122" spans="22:22" x14ac:dyDescent="0.2">
      <c r="V122" s="2"/>
    </row>
    <row r="123" spans="22:22" x14ac:dyDescent="0.2">
      <c r="V123" s="2"/>
    </row>
    <row r="124" spans="22:22" x14ac:dyDescent="0.2">
      <c r="V124" s="2"/>
    </row>
    <row r="125" spans="22:22" x14ac:dyDescent="0.2">
      <c r="V125" s="2"/>
    </row>
    <row r="126" spans="22:22" x14ac:dyDescent="0.2">
      <c r="V126" s="2"/>
    </row>
    <row r="127" spans="22:22" x14ac:dyDescent="0.2">
      <c r="V127" s="2"/>
    </row>
    <row r="128" spans="22:22" x14ac:dyDescent="0.2">
      <c r="V128" s="2"/>
    </row>
    <row r="129" spans="22:22" x14ac:dyDescent="0.2">
      <c r="V129" s="2"/>
    </row>
    <row r="130" spans="22:22" x14ac:dyDescent="0.2">
      <c r="V130" s="2"/>
    </row>
    <row r="131" spans="22:22" x14ac:dyDescent="0.2">
      <c r="V131" s="2"/>
    </row>
  </sheetData>
  <pageMargins left="0.75" right="0.75" top="1" bottom="1" header="0.5" footer="0.5"/>
  <pageSetup scale="52" fitToWidth="2" orientation="landscape" verticalDpi="0" r:id="rId1"/>
  <headerFooter alignWithMargins="0"/>
  <colBreaks count="1" manualBreakCount="1">
    <brk id="16" min="25" max="9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Jan Havlíček</cp:lastModifiedBy>
  <cp:lastPrinted>2000-06-23T20:11:27Z</cp:lastPrinted>
  <dcterms:created xsi:type="dcterms:W3CDTF">2000-06-23T16:08:27Z</dcterms:created>
  <dcterms:modified xsi:type="dcterms:W3CDTF">2023-09-13T21:42:54Z</dcterms:modified>
</cp:coreProperties>
</file>