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C7B4"/>
  <workbookPr showObjects="placeholder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E742FD-B928-4A24-B37A-E40818A96CF4}" xr6:coauthVersionLast="47" xr6:coauthVersionMax="47" xr10:uidLastSave="{00000000-0000-0000-0000-000000000000}"/>
  <bookViews>
    <workbookView xWindow="-120" yWindow="-120" windowWidth="38640" windowHeight="15720" tabRatio="520"/>
  </bookViews>
  <sheets>
    <sheet name="Summary Output" sheetId="2" r:id="rId1"/>
    <sheet name="Assumptions" sheetId="23" r:id="rId2"/>
    <sheet name="Project Financials" sheetId="9" r:id="rId3"/>
    <sheet name="Project Tax" sheetId="2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 hidden="1">{"Income Statement",#N/A,FALSE,"CFMODEL";"Balance Sheet",#N/A,FALSE,"CFMODEL"}</definedName>
    <definedName name="AnnualHours">[1]Assumptions!#REF!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hidden="1">{"SourcesUses",#N/A,TRUE,#N/A;"TransOverview",#N/A,TRUE,"CFMODEL"}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1">Assumptions!$A$1:$C$47</definedName>
    <definedName name="_xlnm.Print_Area" localSheetId="2">'Project Financials'!$A$2:$U$60</definedName>
    <definedName name="_xlnm.Print_Area" localSheetId="0">'Summary Output'!$A$3:$E$30</definedName>
    <definedName name="ProjectLife">'[6]Project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/>
</workbook>
</file>

<file path=xl/calcChain.xml><?xml version="1.0" encoding="utf-8"?>
<calcChain xmlns="http://schemas.openxmlformats.org/spreadsheetml/2006/main">
  <c r="C5" i="9" l="1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S18" i="24"/>
  <c r="T18" i="24"/>
  <c r="U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B22" i="24"/>
  <c r="C22" i="24"/>
  <c r="D22" i="24"/>
  <c r="E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E10" i="2"/>
  <c r="E15" i="2"/>
  <c r="E16" i="2"/>
  <c r="B17" i="2"/>
  <c r="C17" i="2"/>
  <c r="D17" i="2"/>
  <c r="E17" i="2"/>
</calcChain>
</file>

<file path=xl/sharedStrings.xml><?xml version="1.0" encoding="utf-8"?>
<sst xmlns="http://schemas.openxmlformats.org/spreadsheetml/2006/main" count="113" uniqueCount="104">
  <si>
    <t>TECHNICAL ASSUMPTIONS:</t>
  </si>
  <si>
    <t>Number of Turbines</t>
  </si>
  <si>
    <t>Total</t>
  </si>
  <si>
    <t>Amount ('000 $)</t>
  </si>
  <si>
    <t>Term (yrs)</t>
  </si>
  <si>
    <t>Final Maturity</t>
  </si>
  <si>
    <t>Average Life (yrs)</t>
  </si>
  <si>
    <t>Spread (%)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</si>
  <si>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</si>
  <si>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</si>
  <si>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</si>
  <si>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</si>
  <si>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</si>
  <si>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</si>
  <si>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>TAX ASSUMPTIONS:</t>
  </si>
  <si>
    <t>Book Depreciation</t>
  </si>
  <si>
    <t>Federal Income Tax Rate</t>
  </si>
  <si>
    <t>State Income Tax Rate</t>
  </si>
  <si>
    <t>OPERATING COSTS ASSUMPTIONS:</t>
  </si>
  <si>
    <t>Fixed O&amp;M</t>
  </si>
  <si>
    <t>Variable O&amp;M</t>
  </si>
  <si>
    <t>('000 $)</t>
  </si>
  <si>
    <t>Revenue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</si>
  <si>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</si>
  <si>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</si>
  <si>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</si>
  <si>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</si>
  <si>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</si>
  <si>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</si>
  <si>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</si>
  <si>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</si>
  <si>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</si>
  <si>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</si>
  <si>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Debt Service</t>
  </si>
  <si>
    <t>Pre Tax Cash Flow</t>
  </si>
  <si>
    <t>After Tax Cash Flow</t>
  </si>
  <si>
    <t>STATE TAXES</t>
  </si>
  <si>
    <t>Project</t>
  </si>
  <si>
    <t xml:space="preserve"> State Cash Taxes Benefit (Expense)</t>
  </si>
  <si>
    <t xml:space="preserve"> Federal Cash Taxes Benefit (Expense)</t>
  </si>
  <si>
    <t>Unhide Sub Debt, 1999 Columns</t>
  </si>
  <si>
    <t>Owner's Expense</t>
  </si>
  <si>
    <t>Annual Cost (000$ in Year 2000)</t>
  </si>
  <si>
    <t>Annual Escalator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</si>
  <si>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</si>
  <si>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</si>
  <si>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</si>
  <si>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</si>
  <si>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</si>
  <si>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</si>
  <si>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</si>
  <si>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</si>
  <si>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</si>
  <si>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Annual Generation (MWh)</t>
  </si>
  <si>
    <t>Numbers of Starts</t>
  </si>
  <si>
    <t>FINANCING ASSUMPTIONS:</t>
  </si>
  <si>
    <t>Debt Financing Summary:</t>
  </si>
  <si>
    <t>ASSUMPTIONS</t>
  </si>
  <si>
    <t>SUMMARY OUTPUT</t>
  </si>
  <si>
    <t>Interest Income</t>
  </si>
  <si>
    <t>Gross Receipts Tax Rate</t>
  </si>
  <si>
    <t>Property Taxes Liability</t>
  </si>
  <si>
    <t>Less Tax Depreciation</t>
  </si>
  <si>
    <t>Energy Charge ($/MWh)</t>
  </si>
  <si>
    <t>After Tax Book Income</t>
  </si>
  <si>
    <t>Required After-Tax Rate of Return (%)</t>
  </si>
  <si>
    <t xml:space="preserve">Treasury Rate (%) </t>
  </si>
  <si>
    <t>All-in Coupon Rate (%)</t>
  </si>
  <si>
    <t>Summer Heat Rate (HHV, Btu/kWh)</t>
  </si>
  <si>
    <t>Start Charge ($/Start/Turbine)</t>
  </si>
  <si>
    <t>Major Maintenance ($/Start/Turbine)</t>
  </si>
  <si>
    <t>Major Maintenance Per Plant</t>
  </si>
  <si>
    <t>PRICING ASSUMPTIONS:</t>
  </si>
  <si>
    <t>Fixed Price Demand Charge ($/kW-month)</t>
  </si>
  <si>
    <t>Summer Capacity (MW)</t>
  </si>
  <si>
    <t>Variable O&amp;M ($/MWh)</t>
  </si>
  <si>
    <t>Property Tax Liability</t>
  </si>
  <si>
    <t xml:space="preserve">EBITDA </t>
  </si>
  <si>
    <t>Pretax Book Income</t>
  </si>
  <si>
    <t>ISO Capacity (MW)</t>
  </si>
  <si>
    <t>ISO Heat Rate (HHV, Btu/kWh)</t>
  </si>
  <si>
    <t>Franchise Tax Rate</t>
  </si>
  <si>
    <t>Other Taxes</t>
  </si>
  <si>
    <t>Debt 1</t>
  </si>
  <si>
    <t>Debt 2</t>
  </si>
  <si>
    <t>Debt 3</t>
  </si>
  <si>
    <t xml:space="preserve">STATE TAX  </t>
  </si>
  <si>
    <t>CASH FLOW</t>
  </si>
  <si>
    <t xml:space="preserve">INCOME STATEMENT </t>
  </si>
  <si>
    <t>Capacity Revenue</t>
  </si>
  <si>
    <t>Energy Revenue</t>
  </si>
  <si>
    <t>Major Maintenance Accrual</t>
  </si>
  <si>
    <t xml:space="preserve">Franchise Tax </t>
  </si>
  <si>
    <t>FEDERAL TAXES</t>
  </si>
  <si>
    <t>Pretax Book Income less Contract Amortization</t>
  </si>
  <si>
    <t>Less: Tax Depreciation</t>
  </si>
  <si>
    <t>Less: State Taxes</t>
  </si>
  <si>
    <t>Federal Taxable Income</t>
  </si>
  <si>
    <t>Federal Tax Rate</t>
  </si>
  <si>
    <t>Federal Tax Expense/ (Benefit)</t>
  </si>
  <si>
    <t>NOL Carryforward</t>
  </si>
  <si>
    <t>Total Federal Cash Taxes Payable/(Benefit)</t>
  </si>
  <si>
    <t xml:space="preserve">FEDERAL TAX  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</si>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</sst>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8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7"/>
      <name val="Times New Roman"/>
      <family val="1"/>
    </font>
    <font>
      <b/>
      <sz val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1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6" fontId="34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28" fillId="4" borderId="0" applyNumberFormat="0" applyBorder="0" applyAlignment="0" applyProtection="0"/>
    <xf numFmtId="0" fontId="41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26" fillId="0" borderId="2" applyNumberFormat="0" applyFill="0" applyAlignment="0" applyProtection="0"/>
    <xf numFmtId="10" fontId="28" fillId="5" borderId="3" applyNumberFormat="0" applyBorder="0" applyAlignment="0" applyProtection="0"/>
    <xf numFmtId="37" fontId="43" fillId="0" borderId="0"/>
    <xf numFmtId="170" fontId="44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0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28" fillId="8" borderId="0" applyNumberFormat="0" applyBorder="0" applyAlignment="0" applyProtection="0"/>
    <xf numFmtId="37" fontId="2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79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1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9" fillId="0" borderId="0" xfId="0" applyFont="1"/>
    <xf numFmtId="0" fontId="3" fillId="0" borderId="0" xfId="0" applyFont="1"/>
    <xf numFmtId="0" fontId="3" fillId="0" borderId="0" xfId="0" applyFont="1" applyBorder="1"/>
    <xf numFmtId="37" fontId="9" fillId="0" borderId="0" xfId="17" applyFont="1" applyAlignment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3" fontId="3" fillId="0" borderId="0" xfId="0" applyNumberFormat="1" applyFont="1"/>
    <xf numFmtId="0" fontId="8" fillId="0" borderId="0" xfId="0" applyFont="1" applyFill="1"/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2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5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1" applyFont="1" applyFill="1" applyBorder="1"/>
    <xf numFmtId="0" fontId="14" fillId="0" borderId="0" xfId="20" applyFont="1" applyFill="1" applyBorder="1" applyAlignment="1" applyProtection="1">
      <alignment horizontal="left"/>
    </xf>
    <xf numFmtId="0" fontId="14" fillId="0" borderId="0" xfId="20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5" fillId="0" borderId="0" xfId="20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5" fillId="0" borderId="0" xfId="0" applyNumberFormat="1" applyFont="1" applyFill="1" applyBorder="1" applyProtection="1"/>
    <xf numFmtId="166" fontId="12" fillId="0" borderId="0" xfId="3" applyNumberFormat="1" applyFont="1" applyFill="1" applyBorder="1"/>
    <xf numFmtId="166" fontId="3" fillId="0" borderId="0" xfId="0" applyNumberFormat="1" applyFont="1" applyFill="1" applyBorder="1"/>
    <xf numFmtId="41" fontId="12" fillId="0" borderId="0" xfId="0" applyNumberFormat="1" applyFont="1" applyFill="1" applyBorder="1"/>
    <xf numFmtId="41" fontId="2" fillId="0" borderId="0" xfId="0" applyNumberFormat="1" applyFont="1" applyFill="1" applyBorder="1"/>
    <xf numFmtId="41" fontId="15" fillId="0" borderId="0" xfId="0" applyNumberFormat="1" applyFont="1" applyFill="1" applyBorder="1"/>
    <xf numFmtId="0" fontId="12" fillId="0" borderId="0" xfId="0" applyFont="1" applyFill="1" applyBorder="1"/>
    <xf numFmtId="37" fontId="12" fillId="0" borderId="0" xfId="0" applyNumberFormat="1" applyFont="1" applyFill="1" applyBorder="1"/>
    <xf numFmtId="0" fontId="7" fillId="0" borderId="0" xfId="18" applyFont="1" applyFill="1" applyBorder="1"/>
    <xf numFmtId="0" fontId="2" fillId="0" borderId="0" xfId="18" applyFont="1" applyFill="1" applyBorder="1"/>
    <xf numFmtId="0" fontId="3" fillId="0" borderId="0" xfId="18" applyFont="1" applyFill="1" applyBorder="1"/>
    <xf numFmtId="0" fontId="2" fillId="0" borderId="0" xfId="18" applyFont="1" applyFill="1" applyBorder="1" applyAlignment="1">
      <alignment horizontal="center"/>
    </xf>
    <xf numFmtId="0" fontId="2" fillId="0" borderId="0" xfId="19" applyFont="1" applyFill="1" applyBorder="1"/>
    <xf numFmtId="0" fontId="3" fillId="0" borderId="0" xfId="19" applyFont="1" applyFill="1" applyBorder="1"/>
    <xf numFmtId="164" fontId="2" fillId="0" borderId="0" xfId="21" applyNumberFormat="1" applyFont="1" applyFill="1" applyBorder="1"/>
    <xf numFmtId="0" fontId="2" fillId="0" borderId="0" xfId="18" applyFont="1" applyFill="1" applyBorder="1" applyAlignment="1">
      <alignment horizontal="left"/>
    </xf>
    <xf numFmtId="41" fontId="3" fillId="0" borderId="0" xfId="18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1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8" applyFont="1" applyFill="1" applyBorder="1"/>
    <xf numFmtId="43" fontId="2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38" fontId="13" fillId="0" borderId="0" xfId="0" applyNumberFormat="1" applyFont="1" applyFill="1"/>
    <xf numFmtId="38" fontId="3" fillId="0" borderId="0" xfId="0" applyNumberFormat="1" applyFont="1" applyFill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8" fillId="0" borderId="0" xfId="0" applyNumberFormat="1" applyFont="1" applyFill="1"/>
    <xf numFmtId="38" fontId="13" fillId="0" borderId="0" xfId="3" applyNumberFormat="1" applyFont="1" applyFill="1"/>
    <xf numFmtId="38" fontId="2" fillId="0" borderId="0" xfId="3" applyNumberFormat="1" applyFont="1" applyFill="1" applyBorder="1"/>
    <xf numFmtId="38" fontId="8" fillId="0" borderId="0" xfId="3" applyNumberFormat="1" applyFont="1" applyFill="1"/>
    <xf numFmtId="37" fontId="9" fillId="0" borderId="0" xfId="17" applyFont="1" applyAlignment="1">
      <alignment horizontal="right"/>
    </xf>
    <xf numFmtId="0" fontId="25" fillId="0" borderId="0" xfId="0" applyFont="1"/>
    <xf numFmtId="0" fontId="3" fillId="0" borderId="11" xfId="0" applyFont="1" applyBorder="1"/>
    <xf numFmtId="38" fontId="3" fillId="0" borderId="0" xfId="0" applyNumberFormat="1" applyFont="1" applyBorder="1"/>
    <xf numFmtId="0" fontId="2" fillId="0" borderId="7" xfId="0" applyFont="1" applyBorder="1"/>
    <xf numFmtId="0" fontId="8" fillId="0" borderId="0" xfId="0" applyFont="1" applyBorder="1" applyAlignment="1">
      <alignment horizontal="left"/>
    </xf>
    <xf numFmtId="0" fontId="16" fillId="0" borderId="12" xfId="0" applyFont="1" applyFill="1" applyBorder="1"/>
    <xf numFmtId="0" fontId="16" fillId="0" borderId="12" xfId="0" applyFont="1" applyFill="1" applyBorder="1" applyAlignment="1" applyProtection="1">
      <alignment horizontal="left"/>
    </xf>
    <xf numFmtId="0" fontId="27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10" xfId="0" applyFont="1" applyBorder="1"/>
    <xf numFmtId="0" fontId="18" fillId="0" borderId="9" xfId="0" applyFont="1" applyBorder="1"/>
    <xf numFmtId="0" fontId="18" fillId="0" borderId="13" xfId="0" applyFont="1" applyBorder="1"/>
    <xf numFmtId="0" fontId="18" fillId="0" borderId="6" xfId="0" applyFont="1" applyBorder="1"/>
    <xf numFmtId="0" fontId="27" fillId="0" borderId="10" xfId="0" applyFont="1" applyBorder="1"/>
    <xf numFmtId="0" fontId="18" fillId="0" borderId="10" xfId="0" applyFont="1" applyBorder="1" applyAlignment="1">
      <alignment horizontal="left"/>
    </xf>
    <xf numFmtId="173" fontId="18" fillId="0" borderId="0" xfId="0" applyNumberFormat="1" applyFont="1" applyBorder="1" applyAlignment="1">
      <alignment horizontal="center"/>
    </xf>
    <xf numFmtId="0" fontId="18" fillId="0" borderId="7" xfId="0" applyFont="1" applyFill="1" applyBorder="1"/>
    <xf numFmtId="0" fontId="16" fillId="0" borderId="7" xfId="0" applyFont="1" applyFill="1" applyBorder="1" applyAlignment="1">
      <alignment horizontal="centerContinuous"/>
    </xf>
    <xf numFmtId="0" fontId="18" fillId="0" borderId="10" xfId="0" applyFont="1" applyFill="1" applyBorder="1"/>
    <xf numFmtId="0" fontId="18" fillId="0" borderId="13" xfId="0" applyFont="1" applyFill="1" applyBorder="1"/>
    <xf numFmtId="0" fontId="18" fillId="0" borderId="7" xfId="0" applyFont="1" applyBorder="1"/>
    <xf numFmtId="0" fontId="18" fillId="0" borderId="8" xfId="0" applyFont="1" applyBorder="1"/>
    <xf numFmtId="0" fontId="23" fillId="4" borderId="0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43" fontId="8" fillId="0" borderId="0" xfId="3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0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16" fillId="0" borderId="0" xfId="0" applyFont="1" applyBorder="1"/>
    <xf numFmtId="37" fontId="22" fillId="0" borderId="0" xfId="17" applyFont="1" applyBorder="1" applyAlignment="1"/>
    <xf numFmtId="37" fontId="22" fillId="0" borderId="0" xfId="17" applyFont="1" applyBorder="1" applyAlignment="1">
      <alignment horizontal="right"/>
    </xf>
    <xf numFmtId="0" fontId="15" fillId="0" borderId="0" xfId="0" applyFont="1" applyBorder="1"/>
    <xf numFmtId="38" fontId="27" fillId="0" borderId="0" xfId="3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9" fontId="18" fillId="0" borderId="0" xfId="21" applyFont="1" applyFill="1" applyBorder="1" applyAlignment="1">
      <alignment horizontal="center"/>
    </xf>
    <xf numFmtId="38" fontId="18" fillId="0" borderId="0" xfId="0" applyNumberFormat="1" applyFont="1" applyFill="1" applyBorder="1" applyAlignment="1">
      <alignment horizontal="center"/>
    </xf>
    <xf numFmtId="38" fontId="18" fillId="0" borderId="0" xfId="0" applyNumberFormat="1" applyFont="1"/>
    <xf numFmtId="0" fontId="80" fillId="0" borderId="0" xfId="0" applyFont="1"/>
    <xf numFmtId="10" fontId="27" fillId="0" borderId="0" xfId="0" applyNumberFormat="1" applyFont="1" applyBorder="1" applyAlignment="1" applyProtection="1">
      <alignment horizontal="center"/>
    </xf>
    <xf numFmtId="10" fontId="8" fillId="0" borderId="0" xfId="0" applyNumberFormat="1" applyFont="1" applyFill="1" applyBorder="1"/>
    <xf numFmtId="0" fontId="18" fillId="0" borderId="10" xfId="0" applyFont="1" applyFill="1" applyBorder="1" applyAlignment="1" applyProtection="1">
      <alignment horizontal="left"/>
    </xf>
    <xf numFmtId="10" fontId="18" fillId="8" borderId="0" xfId="0" applyNumberFormat="1" applyFont="1" applyFill="1" applyBorder="1" applyAlignment="1">
      <alignment horizontal="center"/>
    </xf>
    <xf numFmtId="173" fontId="18" fillId="8" borderId="0" xfId="0" applyNumberFormat="1" applyFont="1" applyFill="1" applyBorder="1" applyAlignment="1">
      <alignment horizontal="center"/>
    </xf>
    <xf numFmtId="173" fontId="27" fillId="8" borderId="0" xfId="0" applyNumberFormat="1" applyFont="1" applyFill="1" applyBorder="1" applyAlignment="1">
      <alignment horizontal="center"/>
    </xf>
    <xf numFmtId="43" fontId="18" fillId="0" borderId="0" xfId="3" applyFont="1" applyFill="1" applyBorder="1" applyAlignment="1">
      <alignment horizontal="center"/>
    </xf>
    <xf numFmtId="3" fontId="18" fillId="0" borderId="0" xfId="3" applyNumberFormat="1" applyFont="1" applyBorder="1" applyAlignment="1">
      <alignment horizontal="center"/>
    </xf>
    <xf numFmtId="0" fontId="16" fillId="0" borderId="10" xfId="0" applyFont="1" applyBorder="1"/>
    <xf numFmtId="15" fontId="18" fillId="8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8" fillId="0" borderId="0" xfId="0" applyFont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Border="1"/>
    <xf numFmtId="190" fontId="3" fillId="0" borderId="0" xfId="0" applyNumberFormat="1" applyFont="1" applyBorder="1"/>
    <xf numFmtId="0" fontId="8" fillId="0" borderId="0" xfId="0" applyFont="1" applyBorder="1" applyAlignment="1">
      <alignment horizontal="center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3" fillId="0" borderId="0" xfId="3" applyNumberFormat="1" applyFont="1" applyFill="1" applyBorder="1"/>
    <xf numFmtId="3" fontId="3" fillId="0" borderId="0" xfId="0" applyNumberFormat="1" applyFont="1" applyBorder="1"/>
    <xf numFmtId="38" fontId="3" fillId="8" borderId="0" xfId="0" applyNumberFormat="1" applyFont="1" applyFill="1"/>
    <xf numFmtId="0" fontId="18" fillId="0" borderId="13" xfId="0" applyFont="1" applyBorder="1" applyAlignment="1">
      <alignment horizontal="left"/>
    </xf>
    <xf numFmtId="37" fontId="18" fillId="8" borderId="0" xfId="0" applyNumberFormat="1" applyFont="1" applyFill="1" applyBorder="1" applyAlignment="1">
      <alignment horizontal="center"/>
    </xf>
    <xf numFmtId="0" fontId="0" fillId="0" borderId="6" xfId="0" applyBorder="1"/>
    <xf numFmtId="10" fontId="27" fillId="0" borderId="0" xfId="0" applyNumberFormat="1" applyFont="1" applyBorder="1" applyAlignment="1">
      <alignment horizontal="left"/>
    </xf>
    <xf numFmtId="357" fontId="13" fillId="0" borderId="0" xfId="0" applyNumberFormat="1" applyFont="1" applyFill="1" applyBorder="1"/>
    <xf numFmtId="9" fontId="3" fillId="0" borderId="0" xfId="3" applyNumberFormat="1" applyFont="1" applyFill="1" applyBorder="1" applyAlignment="1">
      <alignment horizontal="right"/>
    </xf>
    <xf numFmtId="164" fontId="8" fillId="8" borderId="6" xfId="21" applyNumberFormat="1" applyFont="1" applyFill="1" applyBorder="1" applyAlignment="1">
      <alignment horizontal="center"/>
    </xf>
    <xf numFmtId="3" fontId="3" fillId="0" borderId="0" xfId="3" applyNumberFormat="1" applyFont="1" applyFill="1"/>
    <xf numFmtId="0" fontId="16" fillId="0" borderId="8" xfId="0" applyFont="1" applyBorder="1" applyAlignment="1">
      <alignment horizontal="center"/>
    </xf>
    <xf numFmtId="38" fontId="18" fillId="8" borderId="9" xfId="0" applyNumberFormat="1" applyFont="1" applyFill="1" applyBorder="1" applyAlignment="1">
      <alignment horizontal="center"/>
    </xf>
    <xf numFmtId="38" fontId="18" fillId="8" borderId="11" xfId="0" applyNumberFormat="1" applyFont="1" applyFill="1" applyBorder="1" applyAlignment="1">
      <alignment horizontal="center"/>
    </xf>
    <xf numFmtId="40" fontId="18" fillId="8" borderId="9" xfId="0" applyNumberFormat="1" applyFont="1" applyFill="1" applyBorder="1" applyAlignment="1">
      <alignment horizontal="center"/>
    </xf>
    <xf numFmtId="3" fontId="18" fillId="8" borderId="11" xfId="0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39" fontId="18" fillId="8" borderId="9" xfId="3" applyNumberFormat="1" applyFont="1" applyFill="1" applyBorder="1" applyAlignment="1">
      <alignment horizontal="center"/>
    </xf>
    <xf numFmtId="10" fontId="18" fillId="8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66" fontId="3" fillId="0" borderId="9" xfId="3" applyNumberFormat="1" applyFont="1" applyBorder="1" applyAlignment="1">
      <alignment horizontal="center"/>
    </xf>
    <xf numFmtId="3" fontId="18" fillId="8" borderId="9" xfId="3" applyNumberFormat="1" applyFont="1" applyFill="1" applyBorder="1" applyAlignment="1">
      <alignment horizontal="center"/>
    </xf>
    <xf numFmtId="10" fontId="18" fillId="8" borderId="9" xfId="21" applyNumberFormat="1" applyFont="1" applyFill="1" applyBorder="1" applyAlignment="1">
      <alignment horizontal="center"/>
    </xf>
    <xf numFmtId="10" fontId="18" fillId="8" borderId="11" xfId="21" applyNumberFormat="1" applyFont="1" applyFill="1" applyBorder="1" applyAlignment="1">
      <alignment horizontal="center"/>
    </xf>
    <xf numFmtId="38" fontId="3" fillId="8" borderId="4" xfId="0" applyNumberFormat="1" applyFont="1" applyFill="1" applyBorder="1"/>
    <xf numFmtId="38" fontId="13" fillId="8" borderId="4" xfId="3" applyNumberFormat="1" applyFont="1" applyFill="1" applyBorder="1"/>
    <xf numFmtId="3" fontId="3" fillId="0" borderId="0" xfId="3" applyNumberFormat="1" applyFont="1" applyBorder="1" applyProtection="1"/>
    <xf numFmtId="3" fontId="3" fillId="0" borderId="0" xfId="3" applyNumberFormat="1" applyFont="1" applyBorder="1"/>
    <xf numFmtId="3" fontId="3" fillId="0" borderId="0" xfId="3" applyNumberFormat="1" applyFont="1" applyFill="1" applyBorder="1" applyProtection="1"/>
    <xf numFmtId="3" fontId="13" fillId="0" borderId="0" xfId="3" applyNumberFormat="1" applyFont="1" applyBorder="1" applyProtection="1"/>
    <xf numFmtId="3" fontId="2" fillId="0" borderId="14" xfId="3" applyNumberFormat="1" applyFont="1" applyBorder="1"/>
    <xf numFmtId="0" fontId="7" fillId="0" borderId="0" xfId="16" applyFont="1" applyFill="1" applyBorder="1"/>
    <xf numFmtId="0" fontId="16" fillId="8" borderId="9" xfId="0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43" fontId="18" fillId="8" borderId="0" xfId="3" applyFont="1" applyFill="1" applyBorder="1" applyAlignment="1">
      <alignment horizontal="center"/>
    </xf>
    <xf numFmtId="9" fontId="18" fillId="8" borderId="0" xfId="21" applyFont="1" applyFill="1" applyBorder="1" applyAlignment="1">
      <alignment horizontal="center"/>
    </xf>
    <xf numFmtId="38" fontId="18" fillId="8" borderId="6" xfId="0" applyNumberFormat="1" applyFont="1" applyFill="1" applyBorder="1" applyAlignment="1">
      <alignment horizontal="center"/>
    </xf>
    <xf numFmtId="43" fontId="18" fillId="8" borderId="6" xfId="3" applyFont="1" applyFill="1" applyBorder="1" applyAlignment="1">
      <alignment horizontal="center"/>
    </xf>
    <xf numFmtId="9" fontId="18" fillId="8" borderId="6" xfId="21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0" fillId="0" borderId="10" xfId="0" applyBorder="1"/>
    <xf numFmtId="37" fontId="8" fillId="0" borderId="9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39" fontId="8" fillId="0" borderId="9" xfId="0" applyNumberFormat="1" applyFont="1" applyFill="1" applyBorder="1" applyAlignment="1">
      <alignment horizontal="center"/>
    </xf>
    <xf numFmtId="173" fontId="8" fillId="0" borderId="9" xfId="21" applyNumberFormat="1" applyFont="1" applyFill="1" applyBorder="1" applyAlignment="1">
      <alignment horizontal="center"/>
    </xf>
    <xf numFmtId="173" fontId="16" fillId="0" borderId="9" xfId="21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/>
    <xf numFmtId="3" fontId="3" fillId="8" borderId="0" xfId="3" applyNumberFormat="1" applyFont="1" applyFill="1"/>
    <xf numFmtId="3" fontId="3" fillId="8" borderId="4" xfId="3" applyNumberFormat="1" applyFont="1" applyFill="1" applyBorder="1"/>
    <xf numFmtId="166" fontId="3" fillId="0" borderId="0" xfId="3" applyNumberFormat="1" applyFont="1" applyBorder="1" applyProtection="1"/>
    <xf numFmtId="166" fontId="11" fillId="0" borderId="0" xfId="3" applyNumberFormat="1" applyFont="1" applyBorder="1" applyProtection="1"/>
    <xf numFmtId="166" fontId="2" fillId="0" borderId="0" xfId="3" applyNumberFormat="1" applyFont="1" applyBorder="1" applyProtection="1"/>
    <xf numFmtId="9" fontId="13" fillId="0" borderId="0" xfId="3" applyNumberFormat="1" applyFont="1" applyBorder="1"/>
    <xf numFmtId="166" fontId="3" fillId="0" borderId="0" xfId="3" applyNumberFormat="1" applyFont="1" applyFill="1" applyBorder="1" applyProtection="1"/>
    <xf numFmtId="166" fontId="2" fillId="0" borderId="5" xfId="3" quotePrefix="1" applyNumberFormat="1" applyFont="1" applyBorder="1" applyProtection="1"/>
    <xf numFmtId="38" fontId="3" fillId="0" borderId="4" xfId="3" applyNumberFormat="1" applyFont="1" applyFill="1" applyBorder="1"/>
    <xf numFmtId="37" fontId="3" fillId="0" borderId="0" xfId="3" applyNumberFormat="1" applyFont="1" applyBorder="1" applyProtection="1"/>
    <xf numFmtId="37" fontId="11" fillId="8" borderId="0" xfId="3" applyNumberFormat="1" applyFont="1" applyFill="1" applyBorder="1"/>
    <xf numFmtId="37" fontId="3" fillId="0" borderId="0" xfId="3" applyNumberFormat="1" applyFont="1" applyBorder="1"/>
    <xf numFmtId="3" fontId="18" fillId="8" borderId="11" xfId="3" applyNumberFormat="1" applyFont="1" applyFill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Date" xfId="4"/>
    <cellStyle name="Dezimal [0]_Compiling Utility Macros" xfId="5"/>
    <cellStyle name="Dezimal_Compiling Utility Macros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cf0402_ndf" xfId="16"/>
    <cellStyle name="Normal_Curve_Economics" xfId="17"/>
    <cellStyle name="Normal_IPP Summary" xfId="18"/>
    <cellStyle name="Normal_Summary" xfId="19"/>
    <cellStyle name="Normal_Yuma CE Strategic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 refreshError="1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 refreshError="1"/>
      <sheetData sheetId="1" refreshError="1">
        <row r="65">
          <cell r="M65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55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66" style="15" bestFit="1" customWidth="1"/>
    <col min="2" max="2" width="19.28515625" style="15" customWidth="1"/>
    <col min="3" max="3" width="20.7109375" style="15" customWidth="1"/>
    <col min="4" max="4" width="21.140625" style="15" customWidth="1"/>
    <col min="5" max="5" width="24.7109375" style="15" bestFit="1" customWidth="1"/>
    <col min="6" max="6" width="9.85546875" style="15" customWidth="1"/>
    <col min="7" max="7" width="14.140625" style="15" customWidth="1"/>
    <col min="8" max="8" width="23" style="15" bestFit="1" customWidth="1"/>
    <col min="9" max="9" width="14.42578125" style="15" customWidth="1"/>
    <col min="10" max="10" width="13.85546875" style="15" customWidth="1"/>
    <col min="11" max="11" width="5.140625" style="15" customWidth="1"/>
    <col min="12" max="14" width="14.42578125" style="15" customWidth="1"/>
    <col min="15" max="15" width="5.7109375" style="15" customWidth="1"/>
    <col min="16" max="16" width="12.28515625" style="15" customWidth="1"/>
    <col min="17" max="17" width="9" style="15" customWidth="1"/>
    <col min="18" max="18" width="12" style="15" customWidth="1"/>
    <col min="19" max="19" width="12.85546875" style="15" customWidth="1"/>
    <col min="20" max="20" width="12" style="15" customWidth="1"/>
    <col min="21" max="21" width="23" style="15" bestFit="1" customWidth="1"/>
    <col min="22" max="27" width="12" style="15" customWidth="1"/>
    <col min="28" max="28" width="9.140625" style="15"/>
    <col min="29" max="31" width="10" style="15" customWidth="1"/>
    <col min="32" max="32" width="12" style="15" customWidth="1"/>
    <col min="33" max="33" width="17.5703125" style="15" customWidth="1"/>
    <col min="34" max="34" width="22.42578125" style="15" customWidth="1"/>
    <col min="35" max="35" width="19" style="15" customWidth="1"/>
    <col min="36" max="36" width="10.28515625" style="15" customWidth="1"/>
    <col min="37" max="56" width="13.140625" style="15" customWidth="1"/>
    <col min="57" max="57" width="9.140625" style="15"/>
    <col min="58" max="67" width="10" style="15" customWidth="1"/>
    <col min="68" max="68" width="9.140625" style="15"/>
    <col min="69" max="74" width="10" style="15" customWidth="1"/>
    <col min="75" max="75" width="9.140625" style="15"/>
    <col min="76" max="81" width="10" style="15" customWidth="1"/>
    <col min="82" max="16384" width="9.140625" style="15"/>
  </cols>
  <sheetData>
    <row r="1" spans="1:32" ht="25.5" hidden="1">
      <c r="A1" s="133" t="s">
        <v>40</v>
      </c>
      <c r="R1" s="96"/>
      <c r="AF1" s="96"/>
    </row>
    <row r="2" spans="1:32" ht="12.75" customHeight="1">
      <c r="A2" s="133"/>
      <c r="R2" s="96"/>
      <c r="AF2" s="96"/>
    </row>
    <row r="3" spans="1:32" ht="18.75">
      <c r="A3" s="185" t="s">
        <v>58</v>
      </c>
      <c r="B3" s="6"/>
      <c r="C3" s="6"/>
      <c r="D3" s="6"/>
    </row>
    <row r="5" spans="1:32" ht="16.5" thickBot="1">
      <c r="A5" s="160"/>
      <c r="B5" s="134"/>
      <c r="C5" s="128"/>
      <c r="D5" s="104"/>
      <c r="E5" s="104"/>
      <c r="F5" s="6"/>
      <c r="R5" s="132"/>
    </row>
    <row r="6" spans="1:32" ht="15.75">
      <c r="A6" s="102" t="s">
        <v>55</v>
      </c>
      <c r="B6" s="20"/>
      <c r="C6" s="20"/>
      <c r="D6" s="99"/>
      <c r="E6" s="21"/>
      <c r="F6" s="6"/>
      <c r="R6" s="132"/>
    </row>
    <row r="7" spans="1:32" ht="15.75">
      <c r="A7" s="23"/>
      <c r="B7" s="118" t="s">
        <v>83</v>
      </c>
      <c r="C7" s="118" t="s">
        <v>84</v>
      </c>
      <c r="D7" s="118" t="s">
        <v>85</v>
      </c>
      <c r="E7" s="193" t="s">
        <v>2</v>
      </c>
      <c r="F7" s="6"/>
      <c r="R7" s="132"/>
    </row>
    <row r="8" spans="1:32" ht="15.75">
      <c r="A8" s="142" t="s">
        <v>56</v>
      </c>
      <c r="B8" s="100"/>
      <c r="C8" s="100"/>
      <c r="D8" s="100"/>
      <c r="E8" s="22"/>
      <c r="F8" s="6"/>
      <c r="R8" s="132"/>
    </row>
    <row r="9" spans="1:32" ht="15.75">
      <c r="A9" s="194"/>
      <c r="B9" s="149"/>
      <c r="C9" s="16"/>
      <c r="D9" s="16"/>
      <c r="E9" s="22"/>
      <c r="F9" s="6"/>
      <c r="R9" s="132"/>
    </row>
    <row r="10" spans="1:32" ht="15.75">
      <c r="A10" s="110" t="s">
        <v>3</v>
      </c>
      <c r="B10" s="158">
        <v>0</v>
      </c>
      <c r="C10" s="158">
        <v>0</v>
      </c>
      <c r="D10" s="158">
        <v>0</v>
      </c>
      <c r="E10" s="195">
        <f>SUM(B10:D10)</f>
        <v>0</v>
      </c>
      <c r="F10" s="6"/>
      <c r="R10" s="132"/>
    </row>
    <row r="11" spans="1:32" ht="15.75">
      <c r="A11" s="110" t="s">
        <v>4</v>
      </c>
      <c r="B11" s="158">
        <v>0</v>
      </c>
      <c r="C11" s="158">
        <v>0</v>
      </c>
      <c r="D11" s="158">
        <v>0</v>
      </c>
      <c r="E11" s="196"/>
      <c r="F11" s="85"/>
      <c r="R11" s="132"/>
    </row>
    <row r="12" spans="1:32" ht="15.75">
      <c r="A12" s="110" t="s">
        <v>5</v>
      </c>
      <c r="B12" s="143"/>
      <c r="C12" s="143"/>
      <c r="D12" s="143"/>
      <c r="E12" s="195"/>
      <c r="F12" s="85"/>
      <c r="R12" s="132"/>
    </row>
    <row r="13" spans="1:32" ht="15.75">
      <c r="A13" s="110" t="s">
        <v>6</v>
      </c>
      <c r="B13" s="158">
        <v>0</v>
      </c>
      <c r="C13" s="158">
        <v>0</v>
      </c>
      <c r="D13" s="158">
        <v>0</v>
      </c>
      <c r="E13" s="197"/>
      <c r="F13" s="6"/>
      <c r="R13" s="132"/>
    </row>
    <row r="14" spans="1:32" ht="15.75">
      <c r="A14" s="110"/>
      <c r="B14" s="16"/>
      <c r="C14" s="16"/>
      <c r="D14" s="16"/>
      <c r="E14" s="195"/>
      <c r="R14" s="132"/>
    </row>
    <row r="15" spans="1:32" ht="15.75">
      <c r="A15" s="105" t="s">
        <v>66</v>
      </c>
      <c r="B15" s="138">
        <v>0</v>
      </c>
      <c r="C15" s="138">
        <v>0</v>
      </c>
      <c r="D15" s="138">
        <v>0</v>
      </c>
      <c r="E15" s="198" t="e">
        <f>SUMPRODUCT(B15:D15,$B$10:$D$10)/E10</f>
        <v>#DIV/0!</v>
      </c>
      <c r="R15" s="132"/>
    </row>
    <row r="16" spans="1:32" ht="15.75">
      <c r="A16" s="109" t="s">
        <v>7</v>
      </c>
      <c r="B16" s="139">
        <v>0</v>
      </c>
      <c r="C16" s="139">
        <v>0</v>
      </c>
      <c r="D16" s="139">
        <v>0</v>
      </c>
      <c r="E16" s="199" t="e">
        <f>SUMPRODUCT(B16:D16,$B$10:$D$10)/E10</f>
        <v>#DIV/0!</v>
      </c>
      <c r="R16" s="132"/>
    </row>
    <row r="17" spans="1:22" ht="15.75">
      <c r="A17" s="110" t="s">
        <v>67</v>
      </c>
      <c r="B17" s="111">
        <f>SUM(B15:B16)</f>
        <v>0</v>
      </c>
      <c r="C17" s="111">
        <f>SUM(C15:C16)</f>
        <v>0</v>
      </c>
      <c r="D17" s="111">
        <f>SUM(D15:D16)</f>
        <v>0</v>
      </c>
      <c r="E17" s="198" t="e">
        <f>SUMPRODUCT(B17:D17,$B$10:$D$10)/E10</f>
        <v>#DIV/0!</v>
      </c>
      <c r="R17" s="132"/>
    </row>
    <row r="18" spans="1:22" ht="15.75">
      <c r="A18" s="105"/>
      <c r="B18" s="104"/>
      <c r="C18" s="104"/>
      <c r="D18" s="104"/>
      <c r="E18" s="200"/>
      <c r="R18" s="132"/>
    </row>
    <row r="19" spans="1:22" ht="15.75">
      <c r="A19" s="105" t="s">
        <v>8</v>
      </c>
      <c r="B19" s="137">
        <v>0</v>
      </c>
      <c r="C19" s="16"/>
      <c r="D19" s="16"/>
      <c r="E19" s="201"/>
      <c r="R19" s="132"/>
    </row>
    <row r="20" spans="1:22" ht="15.75">
      <c r="A20" s="23"/>
      <c r="B20" s="16"/>
      <c r="C20" s="16"/>
      <c r="D20" s="16"/>
      <c r="E20" s="22"/>
      <c r="R20" s="132"/>
    </row>
    <row r="21" spans="1:22" ht="16.5" thickBot="1">
      <c r="A21" s="157" t="s">
        <v>65</v>
      </c>
      <c r="B21" s="163">
        <v>0</v>
      </c>
      <c r="C21" s="24"/>
      <c r="D21" s="24"/>
      <c r="E21" s="97"/>
      <c r="R21" s="132"/>
    </row>
    <row r="22" spans="1:22" ht="16.5" thickBot="1">
      <c r="A22" s="16"/>
      <c r="B22" s="16"/>
      <c r="C22" s="16"/>
      <c r="D22" s="16"/>
      <c r="E22" s="16"/>
      <c r="R22" s="132"/>
    </row>
    <row r="23" spans="1:22" ht="15.75">
      <c r="A23" s="101" t="s">
        <v>9</v>
      </c>
      <c r="B23" s="113"/>
      <c r="C23" s="116"/>
      <c r="D23" s="116"/>
      <c r="E23" s="21"/>
      <c r="R23" s="132"/>
    </row>
    <row r="24" spans="1:22" ht="15.75">
      <c r="A24" s="23"/>
      <c r="B24" s="16"/>
      <c r="C24" s="16"/>
      <c r="D24" s="104"/>
      <c r="E24" s="22"/>
      <c r="R24" s="132"/>
    </row>
    <row r="25" spans="1:22" ht="15.75">
      <c r="A25" s="105"/>
      <c r="B25" s="129" t="s">
        <v>10</v>
      </c>
      <c r="C25" s="129" t="s">
        <v>11</v>
      </c>
      <c r="D25" s="103" t="s">
        <v>12</v>
      </c>
      <c r="E25" s="22"/>
      <c r="R25" s="132"/>
    </row>
    <row r="26" spans="1:22" ht="15.75">
      <c r="A26" s="23"/>
      <c r="B26" s="135"/>
      <c r="C26" s="135"/>
      <c r="D26" s="104"/>
      <c r="E26" s="22"/>
      <c r="R26" s="132"/>
    </row>
    <row r="27" spans="1:22" ht="15.75">
      <c r="A27" s="114" t="s">
        <v>13</v>
      </c>
      <c r="B27" s="187">
        <v>0</v>
      </c>
      <c r="C27" s="188"/>
      <c r="D27" s="189">
        <v>0</v>
      </c>
      <c r="E27" s="22"/>
      <c r="R27" s="132"/>
    </row>
    <row r="28" spans="1:22" ht="15.75">
      <c r="A28" s="114"/>
      <c r="B28" s="131"/>
      <c r="C28" s="140"/>
      <c r="D28" s="130"/>
      <c r="E28" s="22"/>
      <c r="R28" s="132"/>
    </row>
    <row r="29" spans="1:22" ht="16.5" thickBot="1">
      <c r="A29" s="115" t="s">
        <v>15</v>
      </c>
      <c r="B29" s="190">
        <v>0</v>
      </c>
      <c r="C29" s="191"/>
      <c r="D29" s="192">
        <v>0</v>
      </c>
      <c r="E29" s="97"/>
      <c r="R29" s="132"/>
    </row>
    <row r="30" spans="1:22" ht="15.75">
      <c r="R30" s="132"/>
    </row>
    <row r="31" spans="1:22"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8:22"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8:22"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8:22"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8:22">
      <c r="Q36" s="26"/>
      <c r="R36" s="26"/>
      <c r="S36" s="26"/>
      <c r="T36" s="26"/>
      <c r="U36" s="26"/>
      <c r="V36" s="26"/>
    </row>
    <row r="37" spans="8:22">
      <c r="Q37" s="26"/>
      <c r="R37" s="26"/>
      <c r="S37" s="26"/>
      <c r="T37" s="26"/>
      <c r="U37" s="26"/>
      <c r="V37" s="26"/>
    </row>
    <row r="38" spans="8:22">
      <c r="Q38" s="26"/>
      <c r="R38" s="26"/>
      <c r="S38" s="26"/>
      <c r="T38" s="26"/>
      <c r="U38" s="26"/>
      <c r="V38" s="26"/>
    </row>
    <row r="39" spans="8:22">
      <c r="Q39" s="26"/>
      <c r="R39" s="26"/>
      <c r="S39" s="26"/>
      <c r="T39" s="26"/>
      <c r="U39" s="26"/>
      <c r="V39" s="26"/>
    </row>
    <row r="40" spans="8:22">
      <c r="Q40" s="26"/>
      <c r="R40" s="26"/>
      <c r="S40" s="26"/>
      <c r="T40" s="26"/>
      <c r="U40" s="26"/>
      <c r="V40" s="26"/>
    </row>
    <row r="41" spans="8:22">
      <c r="Q41" s="26"/>
      <c r="R41" s="26"/>
      <c r="S41" s="26"/>
      <c r="T41" s="26"/>
      <c r="U41" s="26"/>
      <c r="V41" s="26"/>
    </row>
    <row r="42" spans="8:22">
      <c r="Q42" s="26"/>
      <c r="R42" s="26"/>
      <c r="S42" s="26"/>
      <c r="T42" s="26"/>
      <c r="U42" s="26"/>
      <c r="V42" s="26"/>
    </row>
    <row r="43" spans="8:22">
      <c r="Q43" s="26"/>
      <c r="R43" s="26"/>
      <c r="S43" s="26"/>
      <c r="T43" s="26"/>
      <c r="U43" s="26"/>
      <c r="V43" s="26"/>
    </row>
    <row r="44" spans="8:22">
      <c r="Q44" s="26"/>
      <c r="R44" s="26"/>
      <c r="S44" s="26"/>
      <c r="T44" s="26"/>
      <c r="U44" s="26"/>
      <c r="V44" s="26"/>
    </row>
    <row r="45" spans="8:22">
      <c r="Q45" s="26"/>
      <c r="R45" s="26"/>
      <c r="S45" s="26"/>
      <c r="T45" s="26"/>
      <c r="U45" s="26"/>
      <c r="V45" s="26"/>
    </row>
    <row r="46" spans="8:22">
      <c r="Q46" s="26"/>
      <c r="R46" s="26"/>
      <c r="S46" s="26"/>
      <c r="T46" s="26"/>
      <c r="U46" s="26"/>
      <c r="V46" s="26"/>
    </row>
    <row r="47" spans="8:22">
      <c r="Q47" s="26"/>
      <c r="R47" s="26"/>
      <c r="S47" s="26"/>
      <c r="T47" s="26"/>
      <c r="U47" s="26"/>
      <c r="V47" s="26"/>
    </row>
    <row r="48" spans="8:22">
      <c r="Q48" s="26"/>
      <c r="R48" s="26"/>
      <c r="S48" s="26"/>
      <c r="T48" s="26"/>
      <c r="U48" s="26"/>
      <c r="V48" s="26"/>
    </row>
    <row r="49" spans="8:22"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8:22"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5" spans="8:22">
      <c r="O55" s="6"/>
    </row>
  </sheetData>
  <pageMargins left="0.75" right="0.75" top="1" bottom="1" header="0.5" footer="0.5"/>
  <pageSetup scale="79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Y70"/>
  <sheetViews>
    <sheetView zoomScale="75" zoomScaleNormal="75" workbookViewId="0"/>
  </sheetViews>
  <sheetFormatPr defaultRowHeight="12.75"/>
  <cols>
    <col min="1" max="1" width="66.28515625" customWidth="1"/>
    <col min="3" max="3" width="13.7109375" customWidth="1"/>
    <col min="4" max="4" width="4.7109375" customWidth="1"/>
    <col min="8" max="8" width="23" bestFit="1" customWidth="1"/>
  </cols>
  <sheetData>
    <row r="2" spans="1:25" ht="18.75">
      <c r="A2" s="185" t="s">
        <v>57</v>
      </c>
    </row>
    <row r="4" spans="1:25" ht="13.5" thickBot="1"/>
    <row r="5" spans="1:25" ht="15.75">
      <c r="A5" s="101" t="s">
        <v>0</v>
      </c>
      <c r="B5" s="112"/>
      <c r="C5" s="165"/>
      <c r="D5" s="9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</row>
    <row r="6" spans="1:25" ht="15.75">
      <c r="A6" s="105"/>
      <c r="B6" s="104"/>
      <c r="C6" s="106"/>
      <c r="D6" s="9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</row>
    <row r="7" spans="1:25" ht="15.75">
      <c r="A7" s="105"/>
      <c r="B7" s="104"/>
      <c r="C7" s="186" t="s">
        <v>37</v>
      </c>
      <c r="D7" s="9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</row>
    <row r="8" spans="1:25" ht="15.75">
      <c r="A8" s="105" t="s">
        <v>1</v>
      </c>
      <c r="B8" s="104"/>
      <c r="C8" s="166">
        <v>0</v>
      </c>
      <c r="D8" s="9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</row>
    <row r="9" spans="1:25" ht="15.75">
      <c r="A9" s="105" t="s">
        <v>79</v>
      </c>
      <c r="B9" s="104"/>
      <c r="C9" s="166">
        <v>0</v>
      </c>
      <c r="D9" s="9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</row>
    <row r="10" spans="1:25" ht="15.75">
      <c r="A10" s="105" t="s">
        <v>74</v>
      </c>
      <c r="B10" s="104"/>
      <c r="C10" s="166">
        <v>0</v>
      </c>
      <c r="D10" s="9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</row>
    <row r="11" spans="1:25" ht="15.75">
      <c r="A11" s="105" t="s">
        <v>80</v>
      </c>
      <c r="B11" s="104"/>
      <c r="C11" s="166">
        <v>0</v>
      </c>
      <c r="D11" s="9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</row>
    <row r="12" spans="1:25" ht="15.75">
      <c r="A12" s="105" t="s">
        <v>68</v>
      </c>
      <c r="B12" s="104"/>
      <c r="C12" s="166">
        <v>0</v>
      </c>
      <c r="D12" s="98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</row>
    <row r="13" spans="1:25" ht="16.5" thickBot="1">
      <c r="A13" s="107" t="s">
        <v>54</v>
      </c>
      <c r="B13" s="159"/>
      <c r="C13" s="167">
        <v>0</v>
      </c>
      <c r="D13" s="16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</row>
    <row r="14" spans="1:25">
      <c r="D14" s="98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</row>
    <row r="15" spans="1:25" ht="13.5" thickBot="1">
      <c r="A15" s="16"/>
      <c r="B15" s="16"/>
      <c r="C15" s="16"/>
      <c r="D15" s="98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</row>
    <row r="16" spans="1:25" ht="15.75">
      <c r="A16" s="101" t="s">
        <v>72</v>
      </c>
      <c r="B16" s="112"/>
      <c r="C16" s="117"/>
      <c r="D16" s="98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</row>
    <row r="17" spans="1:25">
      <c r="A17" s="23"/>
      <c r="B17" s="16"/>
      <c r="C17" s="22"/>
      <c r="D17" s="16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</row>
    <row r="18" spans="1:25" ht="15.75">
      <c r="A18" s="105" t="s">
        <v>73</v>
      </c>
      <c r="B18" s="104"/>
      <c r="C18" s="168">
        <v>0</v>
      </c>
      <c r="D18" s="16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</row>
    <row r="19" spans="1:25" ht="15.75">
      <c r="A19" s="105" t="s">
        <v>63</v>
      </c>
      <c r="B19" s="16"/>
      <c r="C19" s="171">
        <v>0</v>
      </c>
      <c r="D19" s="16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</row>
    <row r="20" spans="1:25" ht="15.75">
      <c r="A20" s="105" t="s">
        <v>69</v>
      </c>
      <c r="B20" s="149"/>
      <c r="C20" s="166">
        <v>0</v>
      </c>
      <c r="D20" s="150"/>
      <c r="E20" s="149"/>
      <c r="F20" s="149"/>
      <c r="G20" s="149"/>
      <c r="H20" s="124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</row>
    <row r="21" spans="1:25" ht="16.5" thickBot="1">
      <c r="A21" s="107" t="s">
        <v>53</v>
      </c>
      <c r="B21" s="159"/>
      <c r="C21" s="169">
        <v>0</v>
      </c>
      <c r="D21" s="98"/>
      <c r="E21" s="149"/>
      <c r="F21" s="149"/>
      <c r="G21" s="149"/>
      <c r="H21" s="145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</row>
    <row r="22" spans="1:25" ht="15.75">
      <c r="A22" s="149"/>
      <c r="B22" s="149"/>
      <c r="C22" s="149"/>
      <c r="D22" s="7"/>
      <c r="E22" s="149"/>
      <c r="F22" s="149"/>
      <c r="G22" s="149"/>
      <c r="H22" s="145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</row>
    <row r="23" spans="1:25" ht="16.5" thickBot="1">
      <c r="D23" s="7"/>
      <c r="E23" s="149"/>
      <c r="F23" s="149"/>
      <c r="G23" s="149"/>
      <c r="H23" s="145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</row>
    <row r="24" spans="1:25" ht="15.75">
      <c r="A24" s="102" t="s">
        <v>18</v>
      </c>
      <c r="B24" s="116"/>
      <c r="C24" s="170"/>
      <c r="D24" s="7"/>
      <c r="E24" s="149"/>
      <c r="F24" s="149"/>
      <c r="G24" s="149"/>
      <c r="H24" s="145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</row>
    <row r="25" spans="1:25" ht="15.75">
      <c r="A25" s="136" t="s">
        <v>75</v>
      </c>
      <c r="B25" s="104"/>
      <c r="C25" s="171">
        <v>0</v>
      </c>
      <c r="D25" s="7"/>
      <c r="E25" s="149"/>
      <c r="F25" s="149"/>
      <c r="G25" s="149"/>
      <c r="H25" s="151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</row>
    <row r="26" spans="1:25" ht="15.75">
      <c r="A26" s="105" t="s">
        <v>70</v>
      </c>
      <c r="B26" s="149"/>
      <c r="C26" s="166">
        <v>0</v>
      </c>
      <c r="D26" s="7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</row>
    <row r="27" spans="1:25" ht="15.75">
      <c r="A27" s="105" t="s">
        <v>43</v>
      </c>
      <c r="B27" s="104"/>
      <c r="C27" s="172">
        <v>0</v>
      </c>
      <c r="D27" s="98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</row>
    <row r="28" spans="1:25" ht="15.75">
      <c r="A28" s="105"/>
      <c r="B28" s="104"/>
      <c r="C28" s="173"/>
      <c r="D28" s="7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</row>
    <row r="29" spans="1:25" ht="15.75">
      <c r="A29" s="142" t="s">
        <v>42</v>
      </c>
      <c r="B29" s="104"/>
      <c r="C29" s="174"/>
      <c r="D29" s="7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</row>
    <row r="30" spans="1:25" ht="15.75">
      <c r="A30" s="105" t="s">
        <v>19</v>
      </c>
      <c r="B30" s="16"/>
      <c r="C30" s="175">
        <v>0</v>
      </c>
      <c r="D30" s="7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</row>
    <row r="31" spans="1:25" ht="15.75">
      <c r="A31" s="105" t="s">
        <v>20</v>
      </c>
      <c r="B31" s="16"/>
      <c r="C31" s="175">
        <v>0</v>
      </c>
      <c r="D31" s="7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</row>
    <row r="32" spans="1:25" ht="15.75">
      <c r="A32" s="105" t="s">
        <v>71</v>
      </c>
      <c r="B32" s="149"/>
      <c r="C32" s="175">
        <v>0</v>
      </c>
      <c r="D32" s="16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</row>
    <row r="33" spans="1:25" ht="15.75">
      <c r="A33" s="105" t="s">
        <v>41</v>
      </c>
      <c r="B33" s="16"/>
      <c r="C33" s="175">
        <v>0</v>
      </c>
      <c r="D33" s="7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</row>
    <row r="34" spans="1:25" ht="16.5" thickBot="1">
      <c r="A34" s="107" t="s">
        <v>76</v>
      </c>
      <c r="B34" s="24"/>
      <c r="C34" s="214">
        <v>0</v>
      </c>
      <c r="D34" s="7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</row>
    <row r="35" spans="1:25">
      <c r="D35" s="7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</row>
    <row r="36" spans="1:25" ht="13.5" thickBot="1">
      <c r="A36" s="16"/>
      <c r="B36" s="16"/>
      <c r="C36" s="16"/>
      <c r="D36" s="7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</row>
    <row r="37" spans="1:25" ht="15.75">
      <c r="A37" s="101" t="s">
        <v>14</v>
      </c>
      <c r="B37" s="112"/>
      <c r="C37" s="146"/>
      <c r="D37" s="7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</row>
    <row r="38" spans="1:25" ht="15.75">
      <c r="A38" s="105"/>
      <c r="B38" s="104"/>
      <c r="C38" s="147"/>
      <c r="D38" s="7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</row>
    <row r="39" spans="1:25" ht="15.75">
      <c r="A39" s="105" t="s">
        <v>16</v>
      </c>
      <c r="B39" s="104"/>
      <c r="C39" s="172">
        <v>0.35</v>
      </c>
      <c r="D39" s="7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</row>
    <row r="40" spans="1:25" ht="15.75">
      <c r="A40" s="105" t="s">
        <v>17</v>
      </c>
      <c r="B40" s="104"/>
      <c r="C40" s="176">
        <v>0</v>
      </c>
      <c r="D40" s="7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</row>
    <row r="41" spans="1:25" ht="15.75">
      <c r="A41" s="105" t="s">
        <v>60</v>
      </c>
      <c r="B41" s="149"/>
      <c r="C41" s="176">
        <v>0</v>
      </c>
      <c r="D41" s="7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</row>
    <row r="42" spans="1:25" ht="15.75">
      <c r="A42" s="105" t="s">
        <v>81</v>
      </c>
      <c r="B42" s="104"/>
      <c r="C42" s="176">
        <v>0</v>
      </c>
      <c r="D42" s="7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</row>
    <row r="43" spans="1:25" ht="16.5" thickBot="1">
      <c r="A43" s="107" t="s">
        <v>82</v>
      </c>
      <c r="B43" s="108"/>
      <c r="C43" s="177">
        <v>0</v>
      </c>
      <c r="D43" s="16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</row>
    <row r="44" spans="1:25" ht="15.75">
      <c r="A44" s="104"/>
      <c r="B44" s="16"/>
      <c r="C44" s="141"/>
      <c r="D44" s="7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</row>
    <row r="45" spans="1:25" ht="15.75">
      <c r="A45" s="104"/>
      <c r="B45" s="16"/>
      <c r="C45" s="141"/>
      <c r="D45" s="7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</row>
    <row r="46" spans="1:25"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</row>
    <row r="47" spans="1:25"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</row>
    <row r="48" spans="1:25"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</row>
    <row r="49" spans="1:25">
      <c r="D49" s="7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</row>
    <row r="50" spans="1:25">
      <c r="A50" s="16"/>
      <c r="B50" s="16"/>
      <c r="C50" s="148"/>
      <c r="D50" s="7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</row>
    <row r="51" spans="1:25">
      <c r="D51" s="7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</row>
    <row r="52" spans="1:25">
      <c r="D52" s="7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</row>
    <row r="53" spans="1:25">
      <c r="D53" s="98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</row>
    <row r="54" spans="1:25">
      <c r="D54" s="155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</row>
    <row r="55" spans="1:25">
      <c r="A55" s="50"/>
      <c r="B55" s="16"/>
      <c r="C55" s="148"/>
      <c r="D55" s="155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</row>
    <row r="56" spans="1:25">
      <c r="A56" s="149"/>
      <c r="B56" s="149"/>
      <c r="C56" s="149"/>
      <c r="D56" s="155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</row>
    <row r="57" spans="1:25">
      <c r="A57" s="149"/>
      <c r="B57" s="149"/>
      <c r="C57" s="149"/>
      <c r="D57" s="155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</row>
    <row r="58" spans="1:25">
      <c r="A58" s="149"/>
      <c r="B58" s="149"/>
      <c r="C58" s="149"/>
      <c r="D58" s="155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</row>
    <row r="59" spans="1:25">
      <c r="A59" s="149"/>
      <c r="B59" s="149"/>
      <c r="C59" s="149"/>
      <c r="D59" s="155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</row>
    <row r="60" spans="1:25">
      <c r="A60" s="149"/>
      <c r="B60" s="149"/>
      <c r="C60" s="149"/>
      <c r="D60" s="155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</row>
    <row r="61" spans="1: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</row>
    <row r="62" spans="1: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</row>
    <row r="63" spans="1:25"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</row>
    <row r="64" spans="1:25"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</row>
    <row r="65" spans="4:25"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</row>
    <row r="66" spans="4:25"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</row>
    <row r="67" spans="4:25"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</row>
    <row r="68" spans="4:25"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</row>
    <row r="69" spans="4:25"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</row>
    <row r="70" spans="4:25"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</row>
  </sheetData>
  <pageMargins left="0.75" right="0.75" top="1" bottom="1" header="0.5" footer="0.5"/>
  <pageSetup scale="64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48"/>
  <sheetViews>
    <sheetView zoomScale="75" zoomScaleNormal="75" workbookViewId="0"/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55" ht="18.75">
      <c r="A2" s="28" t="s">
        <v>88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55"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55"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55" ht="13.5" thickBot="1">
      <c r="A5" s="119" t="s">
        <v>21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>
      <c r="A7" s="1" t="s">
        <v>22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31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>
      <c r="A8" s="144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1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U8" s="15"/>
      <c r="AV8" s="15"/>
      <c r="AW8" s="15"/>
      <c r="AX8" s="15"/>
      <c r="AY8" s="15"/>
      <c r="AZ8" s="15"/>
      <c r="BA8" s="15"/>
      <c r="BB8" s="15"/>
      <c r="BC8" s="15"/>
    </row>
    <row r="9" spans="1:55">
      <c r="A9" s="3" t="s">
        <v>89</v>
      </c>
      <c r="B9" s="202">
        <v>0</v>
      </c>
      <c r="C9" s="202">
        <v>0</v>
      </c>
      <c r="D9" s="202">
        <v>0</v>
      </c>
      <c r="E9" s="202">
        <v>0</v>
      </c>
      <c r="F9" s="202">
        <v>0</v>
      </c>
      <c r="G9" s="202">
        <v>0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  <c r="R9" s="202">
        <v>0</v>
      </c>
      <c r="S9" s="202">
        <v>0</v>
      </c>
      <c r="T9" s="202">
        <v>0</v>
      </c>
      <c r="U9" s="202">
        <v>0</v>
      </c>
      <c r="V9" s="31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U9" s="15"/>
      <c r="AV9" s="15"/>
      <c r="AW9" s="15"/>
      <c r="AX9" s="15"/>
      <c r="AY9" s="15"/>
      <c r="AZ9" s="15"/>
      <c r="BA9" s="15"/>
      <c r="BB9" s="15"/>
      <c r="BC9" s="15"/>
    </row>
    <row r="10" spans="1:55">
      <c r="A10" s="3" t="s">
        <v>90</v>
      </c>
      <c r="B10" s="202">
        <v>0</v>
      </c>
      <c r="C10" s="202">
        <v>0</v>
      </c>
      <c r="D10" s="202">
        <v>0</v>
      </c>
      <c r="E10" s="202">
        <v>0</v>
      </c>
      <c r="F10" s="202">
        <v>0</v>
      </c>
      <c r="G10" s="202">
        <v>0</v>
      </c>
      <c r="H10" s="202">
        <v>0</v>
      </c>
      <c r="I10" s="202">
        <v>0</v>
      </c>
      <c r="J10" s="202">
        <v>0</v>
      </c>
      <c r="K10" s="202">
        <v>0</v>
      </c>
      <c r="L10" s="202">
        <v>0</v>
      </c>
      <c r="M10" s="202">
        <v>0</v>
      </c>
      <c r="N10" s="202">
        <v>0</v>
      </c>
      <c r="O10" s="202">
        <v>0</v>
      </c>
      <c r="P10" s="202">
        <v>0</v>
      </c>
      <c r="Q10" s="202">
        <v>0</v>
      </c>
      <c r="R10" s="202">
        <v>0</v>
      </c>
      <c r="S10" s="202">
        <v>0</v>
      </c>
      <c r="T10" s="202">
        <v>0</v>
      </c>
      <c r="U10" s="202">
        <v>0</v>
      </c>
      <c r="V10" s="31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35" customFormat="1" ht="12" customHeight="1">
      <c r="A11" s="3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35" customFormat="1" ht="12" customHeight="1">
      <c r="A12" s="3" t="s">
        <v>59</v>
      </c>
      <c r="B12" s="203">
        <v>0</v>
      </c>
      <c r="C12" s="203">
        <v>0</v>
      </c>
      <c r="D12" s="203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0</v>
      </c>
      <c r="J12" s="203">
        <v>0</v>
      </c>
      <c r="K12" s="203">
        <v>0</v>
      </c>
      <c r="L12" s="203">
        <v>0</v>
      </c>
      <c r="M12" s="203">
        <v>0</v>
      </c>
      <c r="N12" s="203">
        <v>0</v>
      </c>
      <c r="O12" s="203">
        <v>0</v>
      </c>
      <c r="P12" s="203">
        <v>0</v>
      </c>
      <c r="Q12" s="203">
        <v>0</v>
      </c>
      <c r="R12" s="203">
        <v>0</v>
      </c>
      <c r="S12" s="203">
        <v>0</v>
      </c>
      <c r="T12" s="203">
        <v>0</v>
      </c>
      <c r="U12" s="203">
        <v>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35" customFormat="1" ht="12" customHeight="1">
      <c r="A13" s="3" t="s">
        <v>23</v>
      </c>
      <c r="B13" s="164">
        <f t="shared" ref="B13:U13" si="1">SUM(B9:B12)</f>
        <v>0</v>
      </c>
      <c r="C13" s="164">
        <f t="shared" si="1"/>
        <v>0</v>
      </c>
      <c r="D13" s="164">
        <f t="shared" si="1"/>
        <v>0</v>
      </c>
      <c r="E13" s="164">
        <f t="shared" si="1"/>
        <v>0</v>
      </c>
      <c r="F13" s="164">
        <f t="shared" si="1"/>
        <v>0</v>
      </c>
      <c r="G13" s="164">
        <f t="shared" si="1"/>
        <v>0</v>
      </c>
      <c r="H13" s="164">
        <f t="shared" si="1"/>
        <v>0</v>
      </c>
      <c r="I13" s="164">
        <f t="shared" si="1"/>
        <v>0</v>
      </c>
      <c r="J13" s="164">
        <f t="shared" si="1"/>
        <v>0</v>
      </c>
      <c r="K13" s="164">
        <f t="shared" si="1"/>
        <v>0</v>
      </c>
      <c r="L13" s="164">
        <f t="shared" si="1"/>
        <v>0</v>
      </c>
      <c r="M13" s="164">
        <f t="shared" si="1"/>
        <v>0</v>
      </c>
      <c r="N13" s="164">
        <f t="shared" si="1"/>
        <v>0</v>
      </c>
      <c r="O13" s="164">
        <f t="shared" si="1"/>
        <v>0</v>
      </c>
      <c r="P13" s="164">
        <f t="shared" si="1"/>
        <v>0</v>
      </c>
      <c r="Q13" s="164">
        <f t="shared" si="1"/>
        <v>0</v>
      </c>
      <c r="R13" s="164">
        <f t="shared" si="1"/>
        <v>0</v>
      </c>
      <c r="S13" s="164">
        <f t="shared" si="1"/>
        <v>0</v>
      </c>
      <c r="T13" s="164">
        <f t="shared" si="1"/>
        <v>0</v>
      </c>
      <c r="U13" s="164">
        <f t="shared" si="1"/>
        <v>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35" customFormat="1" ht="12" customHeight="1">
      <c r="A14" s="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>
      <c r="A15" s="1" t="s">
        <v>24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>
      <c r="A16" s="6" t="s">
        <v>103</v>
      </c>
      <c r="B16" s="85">
        <f>Assumptions!C29*(1+Assumptions!$C$27)</f>
        <v>0</v>
      </c>
      <c r="C16" s="55">
        <f>B16*(1+Assumptions!$C$27)</f>
        <v>0</v>
      </c>
      <c r="D16" s="55">
        <f>C16*(1+Assumptions!$C$27)</f>
        <v>0</v>
      </c>
      <c r="E16" s="55">
        <f>D16*(1+Assumptions!$C$27)</f>
        <v>0</v>
      </c>
      <c r="F16" s="55">
        <f>E16*(1+Assumptions!$C$27)</f>
        <v>0</v>
      </c>
      <c r="G16" s="55">
        <f>F16*(1+Assumptions!$C$27)</f>
        <v>0</v>
      </c>
      <c r="H16" s="55">
        <f>G16*(1+Assumptions!$C$27)</f>
        <v>0</v>
      </c>
      <c r="I16" s="55">
        <f>H16*(1+Assumptions!$C$27)</f>
        <v>0</v>
      </c>
      <c r="J16" s="55">
        <f>I16*(1+Assumptions!$C$27)</f>
        <v>0</v>
      </c>
      <c r="K16" s="55">
        <f>J16*(1+Assumptions!$C$27)</f>
        <v>0</v>
      </c>
      <c r="L16" s="55">
        <f>K16*(1+Assumptions!$C$27)</f>
        <v>0</v>
      </c>
      <c r="M16" s="55">
        <f>L16*(1+Assumptions!$C$27)</f>
        <v>0</v>
      </c>
      <c r="N16" s="55">
        <f>M16*(1+Assumptions!$C$27)</f>
        <v>0</v>
      </c>
      <c r="O16" s="55">
        <f>N16*(1+Assumptions!$C$27)</f>
        <v>0</v>
      </c>
      <c r="P16" s="55">
        <f>O16*(1+Assumptions!$C$27)</f>
        <v>0</v>
      </c>
      <c r="Q16" s="55">
        <f>P16*(1+Assumptions!$C$27)</f>
        <v>0</v>
      </c>
      <c r="R16" s="55">
        <f>Q16*(1+Assumptions!$C$27)</f>
        <v>0</v>
      </c>
      <c r="S16" s="55">
        <f>R16*(1+Assumptions!$C$27)</f>
        <v>0</v>
      </c>
      <c r="T16" s="55">
        <f>S16*(1+Assumptions!$C$27)</f>
        <v>0</v>
      </c>
      <c r="U16" s="55">
        <f>T16*(1+Assumptions!$C$27)</f>
        <v>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>
      <c r="A17" s="3" t="s">
        <v>19</v>
      </c>
      <c r="B17" s="85">
        <f>Assumptions!C30*(1+Assumptions!$C$27)</f>
        <v>0</v>
      </c>
      <c r="C17" s="55">
        <f>B17*(1+Assumptions!$C$27)</f>
        <v>0</v>
      </c>
      <c r="D17" s="55">
        <f>C17*(1+Assumptions!$C$27)</f>
        <v>0</v>
      </c>
      <c r="E17" s="55">
        <f>D17*(1+Assumptions!$C$27)</f>
        <v>0</v>
      </c>
      <c r="F17" s="55">
        <f>E17*(1+Assumptions!$C$27)</f>
        <v>0</v>
      </c>
      <c r="G17" s="55">
        <f>F17*(1+Assumptions!$C$27)</f>
        <v>0</v>
      </c>
      <c r="H17" s="55">
        <f>G17*(1+Assumptions!$C$27)</f>
        <v>0</v>
      </c>
      <c r="I17" s="55">
        <f>H17*(1+Assumptions!$C$27)</f>
        <v>0</v>
      </c>
      <c r="J17" s="55">
        <f>I17*(1+Assumptions!$C$27)</f>
        <v>0</v>
      </c>
      <c r="K17" s="55">
        <f>J17*(1+Assumptions!$C$27)</f>
        <v>0</v>
      </c>
      <c r="L17" s="55">
        <f>K17*(1+Assumptions!$C$27)</f>
        <v>0</v>
      </c>
      <c r="M17" s="55">
        <f>L17*(1+Assumptions!$C$27)</f>
        <v>0</v>
      </c>
      <c r="N17" s="55">
        <f>M17*(1+Assumptions!$C$27)</f>
        <v>0</v>
      </c>
      <c r="O17" s="55">
        <f>N17*(1+Assumptions!$C$27)</f>
        <v>0</v>
      </c>
      <c r="P17" s="55">
        <f>O17*(1+Assumptions!$C$27)</f>
        <v>0</v>
      </c>
      <c r="Q17" s="55">
        <f>P17*(1+Assumptions!$C$27)</f>
        <v>0</v>
      </c>
      <c r="R17" s="55">
        <f>Q17*(1+Assumptions!$C$27)</f>
        <v>0</v>
      </c>
      <c r="S17" s="55">
        <f>R17*(1+Assumptions!$C$27)</f>
        <v>0</v>
      </c>
      <c r="T17" s="55">
        <f>S17*(1+Assumptions!$C$27)</f>
        <v>0</v>
      </c>
      <c r="U17" s="55">
        <f>T17*(1+Assumptions!$C$27)</f>
        <v>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>
      <c r="A18" s="3" t="s">
        <v>20</v>
      </c>
      <c r="B18" s="85">
        <f>Assumptions!$C$31*(1+Assumptions!$C$27)</f>
        <v>0</v>
      </c>
      <c r="C18" s="85">
        <f>B18*(1+Assumptions!$C$27)</f>
        <v>0</v>
      </c>
      <c r="D18" s="85">
        <f>C18*(1+Assumptions!$C$27)</f>
        <v>0</v>
      </c>
      <c r="E18" s="85">
        <f>Assumptions!$C$21*Assumptions!$C$25*(1+Assumptions!$C$27)^(E5-2000)/1000</f>
        <v>0</v>
      </c>
      <c r="F18" s="85">
        <f>Assumptions!$C$21*Assumptions!$C$25*(1+Assumptions!$C$27)^(F5-2000)/1000</f>
        <v>0</v>
      </c>
      <c r="G18" s="85">
        <f>Assumptions!$C$21*Assumptions!$C$25*(1+Assumptions!$C$27)^(G5-2000)/1000</f>
        <v>0</v>
      </c>
      <c r="H18" s="85">
        <f>Assumptions!$C$21*Assumptions!$C$25*(1+Assumptions!$C$27)^(H5-2000)/1000</f>
        <v>0</v>
      </c>
      <c r="I18" s="85">
        <f>Assumptions!$C$21*Assumptions!$C$25*(1+Assumptions!$C$27)^(I5-2000)/1000</f>
        <v>0</v>
      </c>
      <c r="J18" s="85">
        <f>Assumptions!$C$21*Assumptions!$C$25*(1+Assumptions!$C$27)^(J5-2000)/1000</f>
        <v>0</v>
      </c>
      <c r="K18" s="85">
        <f>Assumptions!$C$21*Assumptions!$C$25*(1+Assumptions!$C$27)^(K5-2000)/1000</f>
        <v>0</v>
      </c>
      <c r="L18" s="85">
        <f>Assumptions!$C$21*Assumptions!$C$25*(1+Assumptions!$C$27)^(L5-2000)/1000</f>
        <v>0</v>
      </c>
      <c r="M18" s="85">
        <f>Assumptions!$C$21*Assumptions!$C$25*(1+Assumptions!$C$27)^(M5-2000)/1000</f>
        <v>0</v>
      </c>
      <c r="N18" s="85">
        <f>Assumptions!$C$21*Assumptions!$C$25*(1+Assumptions!$C$27)^(N5-2000)/1000</f>
        <v>0</v>
      </c>
      <c r="O18" s="85">
        <f>Assumptions!$C$21*Assumptions!$C$25*(1+Assumptions!$C$27)^(O5-2000)/1000</f>
        <v>0</v>
      </c>
      <c r="P18" s="85">
        <f>Assumptions!$C$21*Assumptions!$C$25*(1+Assumptions!$C$27)^(P5-2000)/1000</f>
        <v>0</v>
      </c>
      <c r="Q18" s="85">
        <f>Assumptions!$C$21*Assumptions!$C$25*(1+Assumptions!$C$27)^(Q5-2000)/1000</f>
        <v>0</v>
      </c>
      <c r="R18" s="85">
        <f>Assumptions!$C$21*Assumptions!$C$25*(1+Assumptions!$C$27)^(R5-2000)/1000</f>
        <v>0</v>
      </c>
      <c r="S18" s="85">
        <f>Assumptions!$C$21*Assumptions!$C$25*(1+Assumptions!$C$27)^(S5-2000)/1000</f>
        <v>0</v>
      </c>
      <c r="T18" s="85">
        <f>Assumptions!$C$21*Assumptions!$C$25*(1+Assumptions!$C$27)^(T5-2000)/1000</f>
        <v>0</v>
      </c>
      <c r="U18" s="85">
        <f>Assumptions!$C$21*Assumptions!$C$25*(1+Assumptions!$C$27)^(U5-2000)/1000</f>
        <v>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>
      <c r="A19" s="3" t="s">
        <v>91</v>
      </c>
      <c r="B19" s="85">
        <f>Assumptions!$C$26*Assumptions!$C$13*Assumptions!$C$8/1000*(1+Assumptions!$C$27)</f>
        <v>0</v>
      </c>
      <c r="C19" s="55">
        <f>B19*(1+Assumptions!$C$27)</f>
        <v>0</v>
      </c>
      <c r="D19" s="55">
        <f>C19*(1+Assumptions!$C$27)</f>
        <v>0</v>
      </c>
      <c r="E19" s="55">
        <f>D19*(1+Assumptions!$C$27)</f>
        <v>0</v>
      </c>
      <c r="F19" s="55">
        <f>E19*(1+Assumptions!$C$27)</f>
        <v>0</v>
      </c>
      <c r="G19" s="55">
        <f>F19*(1+Assumptions!$C$27)</f>
        <v>0</v>
      </c>
      <c r="H19" s="55">
        <f>G19*(1+Assumptions!$C$27)</f>
        <v>0</v>
      </c>
      <c r="I19" s="55">
        <f>H19*(1+Assumptions!$C$27)</f>
        <v>0</v>
      </c>
      <c r="J19" s="55">
        <f>I19*(1+Assumptions!$C$27)</f>
        <v>0</v>
      </c>
      <c r="K19" s="55">
        <f>J19*(1+Assumptions!$C$27)</f>
        <v>0</v>
      </c>
      <c r="L19" s="55">
        <f>K19*(1+Assumptions!$C$27)</f>
        <v>0</v>
      </c>
      <c r="M19" s="55">
        <f>L19*(1+Assumptions!$C$27)</f>
        <v>0</v>
      </c>
      <c r="N19" s="55">
        <f>M19*(1+Assumptions!$C$27)</f>
        <v>0</v>
      </c>
      <c r="O19" s="55">
        <f>N19*(1+Assumptions!$C$27)</f>
        <v>0</v>
      </c>
      <c r="P19" s="55">
        <f>O19*(1+Assumptions!$C$27)</f>
        <v>0</v>
      </c>
      <c r="Q19" s="55">
        <f>P19*(1+Assumptions!$C$27)</f>
        <v>0</v>
      </c>
      <c r="R19" s="55">
        <f>Q19*(1+Assumptions!$C$27)</f>
        <v>0</v>
      </c>
      <c r="S19" s="55">
        <f>R19*(1+Assumptions!$C$27)</f>
        <v>0</v>
      </c>
      <c r="T19" s="55">
        <f>S19*(1+Assumptions!$C$27)</f>
        <v>0</v>
      </c>
      <c r="U19" s="55">
        <f>T19*(1+Assumptions!$C$27)</f>
        <v>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>
      <c r="A20" s="3" t="s">
        <v>41</v>
      </c>
      <c r="B20" s="85">
        <f>Assumptions!C33*(1+Assumptions!$C$27)</f>
        <v>0</v>
      </c>
      <c r="C20" s="55">
        <f>B20*(1+Assumptions!$C$27)</f>
        <v>0</v>
      </c>
      <c r="D20" s="55">
        <f>C20*(1+Assumptions!$C$27)</f>
        <v>0</v>
      </c>
      <c r="E20" s="55">
        <f>D20*(1+Assumptions!$C$27)</f>
        <v>0</v>
      </c>
      <c r="F20" s="55">
        <f>E20*(1+Assumptions!$C$27)</f>
        <v>0</v>
      </c>
      <c r="G20" s="55">
        <f>F20*(1+Assumptions!$C$27)</f>
        <v>0</v>
      </c>
      <c r="H20" s="55">
        <f>G20*(1+Assumptions!$C$27)</f>
        <v>0</v>
      </c>
      <c r="I20" s="55">
        <f>H20*(1+Assumptions!$C$27)</f>
        <v>0</v>
      </c>
      <c r="J20" s="55">
        <f>I20*(1+Assumptions!$C$27)</f>
        <v>0</v>
      </c>
      <c r="K20" s="55">
        <f>J20*(1+Assumptions!$C$27)</f>
        <v>0</v>
      </c>
      <c r="L20" s="55">
        <f>K20*(1+Assumptions!$C$27)</f>
        <v>0</v>
      </c>
      <c r="M20" s="55">
        <f>L20*(1+Assumptions!$C$27)</f>
        <v>0</v>
      </c>
      <c r="N20" s="55">
        <f>M20*(1+Assumptions!$C$27)</f>
        <v>0</v>
      </c>
      <c r="O20" s="55">
        <f>N20*(1+Assumptions!$C$27)</f>
        <v>0</v>
      </c>
      <c r="P20" s="55">
        <f>O20*(1+Assumptions!$C$27)</f>
        <v>0</v>
      </c>
      <c r="Q20" s="55">
        <f>P20*(1+Assumptions!$C$27)</f>
        <v>0</v>
      </c>
      <c r="R20" s="55">
        <f>Q20*(1+Assumptions!$C$27)</f>
        <v>0</v>
      </c>
      <c r="S20" s="55">
        <f>R20*(1+Assumptions!$C$27)</f>
        <v>0</v>
      </c>
      <c r="T20" s="55">
        <f>S20*(1+Assumptions!$C$27)</f>
        <v>0</v>
      </c>
      <c r="U20" s="55">
        <f>T20*(1+Assumptions!$C$27)</f>
        <v>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>
      <c r="A21" s="3" t="s">
        <v>61</v>
      </c>
      <c r="B21" s="156">
        <v>0</v>
      </c>
      <c r="C21" s="156">
        <v>0</v>
      </c>
      <c r="D21" s="156">
        <v>0</v>
      </c>
      <c r="E21" s="156">
        <v>0</v>
      </c>
      <c r="F21" s="156">
        <v>0</v>
      </c>
      <c r="G21" s="156">
        <v>0</v>
      </c>
      <c r="H21" s="156">
        <v>0</v>
      </c>
      <c r="I21" s="156">
        <v>0</v>
      </c>
      <c r="J21" s="156">
        <v>0</v>
      </c>
      <c r="K21" s="156">
        <v>0</v>
      </c>
      <c r="L21" s="156">
        <v>0</v>
      </c>
      <c r="M21" s="156">
        <v>0</v>
      </c>
      <c r="N21" s="156">
        <v>0</v>
      </c>
      <c r="O21" s="156">
        <v>0</v>
      </c>
      <c r="P21" s="156">
        <v>0</v>
      </c>
      <c r="Q21" s="156">
        <v>0</v>
      </c>
      <c r="R21" s="156">
        <v>0</v>
      </c>
      <c r="S21" s="156">
        <v>0</v>
      </c>
      <c r="T21" s="156">
        <v>0</v>
      </c>
      <c r="U21" s="156">
        <v>0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s="15" customFormat="1">
      <c r="A22" s="3" t="s">
        <v>92</v>
      </c>
      <c r="B22" s="178">
        <v>0</v>
      </c>
      <c r="C22" s="178">
        <v>0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  <c r="M22" s="178">
        <v>0</v>
      </c>
      <c r="N22" s="178">
        <v>0</v>
      </c>
      <c r="O22" s="178">
        <v>0</v>
      </c>
      <c r="P22" s="178">
        <v>0</v>
      </c>
      <c r="Q22" s="178">
        <v>0</v>
      </c>
      <c r="R22" s="178">
        <v>0</v>
      </c>
      <c r="S22" s="178">
        <v>0</v>
      </c>
      <c r="T22" s="178">
        <v>0</v>
      </c>
      <c r="U22" s="178">
        <v>0</v>
      </c>
      <c r="V22" s="55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55">
      <c r="A23" s="3" t="s">
        <v>25</v>
      </c>
      <c r="B23" s="85">
        <f t="shared" ref="B23:U23" si="2">SUM(B17:B22)</f>
        <v>0</v>
      </c>
      <c r="C23" s="85">
        <f t="shared" si="2"/>
        <v>0</v>
      </c>
      <c r="D23" s="85">
        <f t="shared" si="2"/>
        <v>0</v>
      </c>
      <c r="E23" s="85">
        <f t="shared" si="2"/>
        <v>0</v>
      </c>
      <c r="F23" s="85">
        <f t="shared" si="2"/>
        <v>0</v>
      </c>
      <c r="G23" s="85">
        <f t="shared" si="2"/>
        <v>0</v>
      </c>
      <c r="H23" s="85">
        <f t="shared" si="2"/>
        <v>0</v>
      </c>
      <c r="I23" s="85">
        <f t="shared" si="2"/>
        <v>0</v>
      </c>
      <c r="J23" s="85">
        <f t="shared" si="2"/>
        <v>0</v>
      </c>
      <c r="K23" s="85">
        <f t="shared" si="2"/>
        <v>0</v>
      </c>
      <c r="L23" s="85">
        <f t="shared" si="2"/>
        <v>0</v>
      </c>
      <c r="M23" s="85">
        <f t="shared" si="2"/>
        <v>0</v>
      </c>
      <c r="N23" s="85">
        <f t="shared" si="2"/>
        <v>0</v>
      </c>
      <c r="O23" s="85">
        <f t="shared" si="2"/>
        <v>0</v>
      </c>
      <c r="P23" s="85">
        <f t="shared" si="2"/>
        <v>0</v>
      </c>
      <c r="Q23" s="85">
        <f t="shared" si="2"/>
        <v>0</v>
      </c>
      <c r="R23" s="85">
        <f t="shared" si="2"/>
        <v>0</v>
      </c>
      <c r="S23" s="85">
        <f t="shared" si="2"/>
        <v>0</v>
      </c>
      <c r="T23" s="85">
        <f t="shared" si="2"/>
        <v>0</v>
      </c>
      <c r="U23" s="85">
        <f t="shared" si="2"/>
        <v>0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s="35" customFormat="1">
      <c r="A24" s="5"/>
      <c r="B24" s="87"/>
      <c r="C24" s="88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 s="35" customFormat="1" ht="6.75" customHeight="1">
      <c r="A25" s="5"/>
      <c r="B25" s="87"/>
      <c r="C25" s="88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 s="30" customFormat="1">
      <c r="A26" s="1" t="s">
        <v>26</v>
      </c>
      <c r="B26" s="89">
        <f t="shared" ref="B26:U26" si="3">B13-B23</f>
        <v>0</v>
      </c>
      <c r="C26" s="90">
        <f t="shared" si="3"/>
        <v>0</v>
      </c>
      <c r="D26" s="89">
        <f t="shared" si="3"/>
        <v>0</v>
      </c>
      <c r="E26" s="89">
        <f t="shared" si="3"/>
        <v>0</v>
      </c>
      <c r="F26" s="89">
        <f t="shared" si="3"/>
        <v>0</v>
      </c>
      <c r="G26" s="89">
        <f t="shared" si="3"/>
        <v>0</v>
      </c>
      <c r="H26" s="89">
        <f t="shared" si="3"/>
        <v>0</v>
      </c>
      <c r="I26" s="89">
        <f t="shared" si="3"/>
        <v>0</v>
      </c>
      <c r="J26" s="89">
        <f t="shared" si="3"/>
        <v>0</v>
      </c>
      <c r="K26" s="89">
        <f t="shared" si="3"/>
        <v>0</v>
      </c>
      <c r="L26" s="89">
        <f t="shared" si="3"/>
        <v>0</v>
      </c>
      <c r="M26" s="89">
        <f t="shared" si="3"/>
        <v>0</v>
      </c>
      <c r="N26" s="89">
        <f t="shared" si="3"/>
        <v>0</v>
      </c>
      <c r="O26" s="89">
        <f t="shared" si="3"/>
        <v>0</v>
      </c>
      <c r="P26" s="89">
        <f t="shared" si="3"/>
        <v>0</v>
      </c>
      <c r="Q26" s="89">
        <f t="shared" si="3"/>
        <v>0</v>
      </c>
      <c r="R26" s="89">
        <f t="shared" si="3"/>
        <v>0</v>
      </c>
      <c r="S26" s="89">
        <f t="shared" si="3"/>
        <v>0</v>
      </c>
      <c r="T26" s="89">
        <f t="shared" si="3"/>
        <v>0</v>
      </c>
      <c r="U26" s="89">
        <f t="shared" si="3"/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 s="30" customFormat="1">
      <c r="A27" s="1"/>
      <c r="B27" s="89"/>
      <c r="C27" s="90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 spans="1:55">
      <c r="A28" s="3" t="s">
        <v>27</v>
      </c>
      <c r="B28" s="156">
        <v>0</v>
      </c>
      <c r="C28" s="156">
        <v>0</v>
      </c>
      <c r="D28" s="156">
        <v>0</v>
      </c>
      <c r="E28" s="156">
        <v>0</v>
      </c>
      <c r="F28" s="156">
        <v>0</v>
      </c>
      <c r="G28" s="156">
        <v>0</v>
      </c>
      <c r="H28" s="156">
        <v>0</v>
      </c>
      <c r="I28" s="156">
        <v>0</v>
      </c>
      <c r="J28" s="156">
        <v>0</v>
      </c>
      <c r="K28" s="156">
        <v>0</v>
      </c>
      <c r="L28" s="156">
        <v>0</v>
      </c>
      <c r="M28" s="156">
        <v>0</v>
      </c>
      <c r="N28" s="156">
        <v>0</v>
      </c>
      <c r="O28" s="156">
        <v>0</v>
      </c>
      <c r="P28" s="156">
        <v>0</v>
      </c>
      <c r="Q28" s="156">
        <v>0</v>
      </c>
      <c r="R28" s="156">
        <v>0</v>
      </c>
      <c r="S28" s="156">
        <v>0</v>
      </c>
      <c r="T28" s="156">
        <v>0</v>
      </c>
      <c r="U28" s="156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 spans="1:55" ht="7.5" customHeight="1">
      <c r="A29" s="3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 spans="1:55" s="30" customFormat="1">
      <c r="A30" s="1" t="s">
        <v>28</v>
      </c>
      <c r="B30" s="89">
        <f t="shared" ref="B30:U30" si="4">B26-B28</f>
        <v>0</v>
      </c>
      <c r="C30" s="89">
        <f t="shared" si="4"/>
        <v>0</v>
      </c>
      <c r="D30" s="89">
        <f t="shared" si="4"/>
        <v>0</v>
      </c>
      <c r="E30" s="89">
        <f t="shared" si="4"/>
        <v>0</v>
      </c>
      <c r="F30" s="89">
        <f t="shared" si="4"/>
        <v>0</v>
      </c>
      <c r="G30" s="89">
        <f t="shared" si="4"/>
        <v>0</v>
      </c>
      <c r="H30" s="89">
        <f t="shared" si="4"/>
        <v>0</v>
      </c>
      <c r="I30" s="89">
        <f t="shared" si="4"/>
        <v>0</v>
      </c>
      <c r="J30" s="89">
        <f t="shared" si="4"/>
        <v>0</v>
      </c>
      <c r="K30" s="89">
        <f t="shared" si="4"/>
        <v>0</v>
      </c>
      <c r="L30" s="89">
        <f t="shared" si="4"/>
        <v>0</v>
      </c>
      <c r="M30" s="89">
        <f t="shared" si="4"/>
        <v>0</v>
      </c>
      <c r="N30" s="89">
        <f t="shared" si="4"/>
        <v>0</v>
      </c>
      <c r="O30" s="89">
        <f t="shared" si="4"/>
        <v>0</v>
      </c>
      <c r="P30" s="89">
        <f t="shared" si="4"/>
        <v>0</v>
      </c>
      <c r="Q30" s="89">
        <f t="shared" si="4"/>
        <v>0</v>
      </c>
      <c r="R30" s="89">
        <f t="shared" si="4"/>
        <v>0</v>
      </c>
      <c r="S30" s="89">
        <f t="shared" si="4"/>
        <v>0</v>
      </c>
      <c r="T30" s="89">
        <f t="shared" si="4"/>
        <v>0</v>
      </c>
      <c r="U30" s="89">
        <f t="shared" si="4"/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 spans="1:55" s="30" customFormat="1">
      <c r="A31" s="1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 spans="1:55">
      <c r="A32" s="6" t="s">
        <v>29</v>
      </c>
      <c r="B32" s="156">
        <v>0</v>
      </c>
      <c r="C32" s="156">
        <v>0</v>
      </c>
      <c r="D32" s="156">
        <v>0</v>
      </c>
      <c r="E32" s="156">
        <v>0</v>
      </c>
      <c r="F32" s="156">
        <v>0</v>
      </c>
      <c r="G32" s="156">
        <v>0</v>
      </c>
      <c r="H32" s="156">
        <v>0</v>
      </c>
      <c r="I32" s="156">
        <v>0</v>
      </c>
      <c r="J32" s="156">
        <v>0</v>
      </c>
      <c r="K32" s="156">
        <v>0</v>
      </c>
      <c r="L32" s="156">
        <v>0</v>
      </c>
      <c r="M32" s="156">
        <v>0</v>
      </c>
      <c r="N32" s="156">
        <v>0</v>
      </c>
      <c r="O32" s="156">
        <v>0</v>
      </c>
      <c r="P32" s="156">
        <v>0</v>
      </c>
      <c r="Q32" s="156">
        <v>0</v>
      </c>
      <c r="R32" s="156">
        <v>0</v>
      </c>
      <c r="S32" s="156">
        <v>0</v>
      </c>
      <c r="T32" s="156">
        <v>0</v>
      </c>
      <c r="U32" s="156"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 spans="1:55" ht="6" customHeight="1">
      <c r="B33" s="37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 spans="1:55" s="30" customFormat="1">
      <c r="A34" s="1" t="s">
        <v>30</v>
      </c>
      <c r="B34" s="89">
        <f t="shared" ref="B34:U34" si="5">B30-B32</f>
        <v>0</v>
      </c>
      <c r="C34" s="89">
        <f t="shared" si="5"/>
        <v>0</v>
      </c>
      <c r="D34" s="89">
        <f t="shared" si="5"/>
        <v>0</v>
      </c>
      <c r="E34" s="89">
        <f t="shared" si="5"/>
        <v>0</v>
      </c>
      <c r="F34" s="89">
        <f t="shared" si="5"/>
        <v>0</v>
      </c>
      <c r="G34" s="89">
        <f t="shared" si="5"/>
        <v>0</v>
      </c>
      <c r="H34" s="89">
        <f t="shared" si="5"/>
        <v>0</v>
      </c>
      <c r="I34" s="89">
        <f t="shared" si="5"/>
        <v>0</v>
      </c>
      <c r="J34" s="89">
        <f t="shared" si="5"/>
        <v>0</v>
      </c>
      <c r="K34" s="89">
        <f t="shared" si="5"/>
        <v>0</v>
      </c>
      <c r="L34" s="89">
        <f t="shared" si="5"/>
        <v>0</v>
      </c>
      <c r="M34" s="89">
        <f t="shared" si="5"/>
        <v>0</v>
      </c>
      <c r="N34" s="89">
        <f t="shared" si="5"/>
        <v>0</v>
      </c>
      <c r="O34" s="89">
        <f t="shared" si="5"/>
        <v>0</v>
      </c>
      <c r="P34" s="89">
        <f t="shared" si="5"/>
        <v>0</v>
      </c>
      <c r="Q34" s="89">
        <f t="shared" si="5"/>
        <v>0</v>
      </c>
      <c r="R34" s="89">
        <f t="shared" si="5"/>
        <v>0</v>
      </c>
      <c r="S34" s="89">
        <f t="shared" si="5"/>
        <v>0</v>
      </c>
      <c r="T34" s="89">
        <f t="shared" si="5"/>
        <v>0</v>
      </c>
      <c r="U34" s="89">
        <f t="shared" si="5"/>
        <v>0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 spans="1:55" s="30" customFormat="1">
      <c r="A35" s="1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">
      <c r="A36" s="3" t="s">
        <v>31</v>
      </c>
      <c r="B36" s="85">
        <f>B34*-Assumptions!$C$40</f>
        <v>0</v>
      </c>
      <c r="C36" s="85">
        <f>C34*-Assumptions!$C$40</f>
        <v>0</v>
      </c>
      <c r="D36" s="85">
        <f>D34*-Assumptions!$C$40</f>
        <v>0</v>
      </c>
      <c r="E36" s="85">
        <f>E34*-Assumptions!$C$40</f>
        <v>0</v>
      </c>
      <c r="F36" s="85">
        <f>F34*-Assumptions!$C$40</f>
        <v>0</v>
      </c>
      <c r="G36" s="85">
        <f>G34*-Assumptions!$C$40</f>
        <v>0</v>
      </c>
      <c r="H36" s="85">
        <f>H34*-Assumptions!$C$40</f>
        <v>0</v>
      </c>
      <c r="I36" s="85">
        <f>I34*-Assumptions!$C$40</f>
        <v>0</v>
      </c>
      <c r="J36" s="85">
        <f>J34*-Assumptions!$C$40</f>
        <v>0</v>
      </c>
      <c r="K36" s="85">
        <f>K34*-Assumptions!$C$40</f>
        <v>0</v>
      </c>
      <c r="L36" s="85">
        <f>L34*-Assumptions!$C$40</f>
        <v>0</v>
      </c>
      <c r="M36" s="85">
        <f>M34*-Assumptions!$C$40</f>
        <v>0</v>
      </c>
      <c r="N36" s="85">
        <f>N34*-Assumptions!$C$40</f>
        <v>0</v>
      </c>
      <c r="O36" s="85">
        <f>O34*-Assumptions!$C$40</f>
        <v>0</v>
      </c>
      <c r="P36" s="85">
        <f>P34*-Assumptions!$C$40</f>
        <v>0</v>
      </c>
      <c r="Q36" s="85">
        <f>Q34*-Assumptions!$C$40</f>
        <v>0</v>
      </c>
      <c r="R36" s="85">
        <f>R34*-Assumptions!$C$40</f>
        <v>0</v>
      </c>
      <c r="S36" s="85">
        <f>S34*-Assumptions!$C$40</f>
        <v>0</v>
      </c>
      <c r="T36" s="85">
        <f>T34*-Assumptions!$C$40</f>
        <v>0</v>
      </c>
      <c r="U36" s="85">
        <f>U34*-Assumptions!$C$40</f>
        <v>0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 spans="1:55">
      <c r="A37" s="3" t="s">
        <v>32</v>
      </c>
      <c r="B37" s="84">
        <f>(B34+B36)*-Assumptions!$C$39</f>
        <v>0</v>
      </c>
      <c r="C37" s="84">
        <f>(C34+C36)*-Assumptions!$C$39</f>
        <v>0</v>
      </c>
      <c r="D37" s="84">
        <f>(D34+D36)*-Assumptions!$C$39</f>
        <v>0</v>
      </c>
      <c r="E37" s="84">
        <f>(E34+E36)*-Assumptions!$C$39</f>
        <v>0</v>
      </c>
      <c r="F37" s="84">
        <f>(F34+F36)*-Assumptions!$C$39</f>
        <v>0</v>
      </c>
      <c r="G37" s="84">
        <f>(G34+G36)*-Assumptions!$C$39</f>
        <v>0</v>
      </c>
      <c r="H37" s="84">
        <f>(H34+H36)*-Assumptions!$C$39</f>
        <v>0</v>
      </c>
      <c r="I37" s="84">
        <f>(I34+I36)*-Assumptions!$C$39</f>
        <v>0</v>
      </c>
      <c r="J37" s="84">
        <f>(J34+J36)*-Assumptions!$C$39</f>
        <v>0</v>
      </c>
      <c r="K37" s="84">
        <f>(K34+K36)*-Assumptions!$C$39</f>
        <v>0</v>
      </c>
      <c r="L37" s="84">
        <f>(L34+L36)*-Assumptions!$C$39</f>
        <v>0</v>
      </c>
      <c r="M37" s="84">
        <f>(M34+M36)*-Assumptions!$C$39</f>
        <v>0</v>
      </c>
      <c r="N37" s="84">
        <f>(N34+N36)*-Assumptions!$C$39</f>
        <v>0</v>
      </c>
      <c r="O37" s="84">
        <f>(O34+O36)*-Assumptions!$C$39</f>
        <v>0</v>
      </c>
      <c r="P37" s="84">
        <f>(P34+P36)*-Assumptions!$C$39</f>
        <v>0</v>
      </c>
      <c r="Q37" s="84">
        <f>(Q34+Q36)*-Assumptions!$C$39</f>
        <v>0</v>
      </c>
      <c r="R37" s="84">
        <f>(R34+R36)*-Assumptions!$C$39</f>
        <v>0</v>
      </c>
      <c r="S37" s="84">
        <f>(S34+S36)*-Assumptions!$C$39</f>
        <v>0</v>
      </c>
      <c r="T37" s="84">
        <f>(T34+T36)*-Assumptions!$C$39</f>
        <v>0</v>
      </c>
      <c r="U37" s="84">
        <f>(U34+U36)*-Assumptions!$C$39</f>
        <v>0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5"/>
      <c r="AU37" s="15"/>
      <c r="AV37" s="15"/>
      <c r="AW37" s="15"/>
      <c r="AX37" s="15"/>
      <c r="AY37" s="15"/>
      <c r="AZ37" s="15"/>
      <c r="BA37" s="15"/>
      <c r="BB37" s="15"/>
      <c r="BC37" s="15"/>
    </row>
    <row r="38" spans="1:55" ht="6" customHeight="1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5"/>
      <c r="AU38" s="15"/>
      <c r="AV38" s="15"/>
      <c r="AW38" s="15"/>
      <c r="AX38" s="15"/>
      <c r="AY38" s="15"/>
      <c r="AZ38" s="15"/>
      <c r="BA38" s="15"/>
      <c r="BB38" s="15"/>
      <c r="BC38" s="15"/>
    </row>
    <row r="39" spans="1:55" s="36" customFormat="1" ht="15.75">
      <c r="A39" s="27" t="s">
        <v>64</v>
      </c>
      <c r="B39" s="91">
        <f t="shared" ref="B39:U39" si="6">SUM(B34:B37)</f>
        <v>0</v>
      </c>
      <c r="C39" s="91">
        <f t="shared" si="6"/>
        <v>0</v>
      </c>
      <c r="D39" s="91">
        <f t="shared" si="6"/>
        <v>0</v>
      </c>
      <c r="E39" s="91">
        <f t="shared" si="6"/>
        <v>0</v>
      </c>
      <c r="F39" s="91">
        <f t="shared" si="6"/>
        <v>0</v>
      </c>
      <c r="G39" s="91">
        <f t="shared" si="6"/>
        <v>0</v>
      </c>
      <c r="H39" s="91">
        <f t="shared" si="6"/>
        <v>0</v>
      </c>
      <c r="I39" s="91">
        <f t="shared" si="6"/>
        <v>0</v>
      </c>
      <c r="J39" s="91">
        <f t="shared" si="6"/>
        <v>0</v>
      </c>
      <c r="K39" s="91">
        <f t="shared" si="6"/>
        <v>0</v>
      </c>
      <c r="L39" s="91">
        <f t="shared" si="6"/>
        <v>0</v>
      </c>
      <c r="M39" s="91">
        <f t="shared" si="6"/>
        <v>0</v>
      </c>
      <c r="N39" s="91">
        <f t="shared" si="6"/>
        <v>0</v>
      </c>
      <c r="O39" s="91">
        <f t="shared" si="6"/>
        <v>0</v>
      </c>
      <c r="P39" s="91">
        <f t="shared" si="6"/>
        <v>0</v>
      </c>
      <c r="Q39" s="91">
        <f t="shared" si="6"/>
        <v>0</v>
      </c>
      <c r="R39" s="91">
        <f t="shared" si="6"/>
        <v>0</v>
      </c>
      <c r="S39" s="91">
        <f t="shared" si="6"/>
        <v>0</v>
      </c>
      <c r="T39" s="91">
        <f t="shared" si="6"/>
        <v>0</v>
      </c>
      <c r="U39" s="91">
        <f t="shared" si="6"/>
        <v>0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 spans="1:55" s="35" customFormat="1">
      <c r="A40" s="4"/>
      <c r="B40" s="33"/>
      <c r="C40" s="34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 spans="1:5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  <row r="42" spans="1:55">
      <c r="A42" s="1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5"/>
      <c r="AU42" s="15"/>
      <c r="AV42" s="15"/>
      <c r="AW42" s="15"/>
      <c r="AX42" s="15"/>
      <c r="AY42" s="15"/>
      <c r="AZ42" s="15"/>
      <c r="BA42" s="15"/>
      <c r="BB42" s="15"/>
      <c r="BC42" s="15"/>
    </row>
    <row r="43" spans="1:55" ht="18.75">
      <c r="A43" s="28" t="s">
        <v>87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5"/>
      <c r="AU43" s="15"/>
      <c r="AV43" s="15"/>
      <c r="AW43" s="15"/>
      <c r="AX43" s="15"/>
      <c r="AY43" s="15"/>
      <c r="AZ43" s="15"/>
      <c r="BA43" s="15"/>
      <c r="BB43" s="15"/>
      <c r="BC43" s="15"/>
    </row>
    <row r="44" spans="1:5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 spans="1:55" ht="12.75" customHeight="1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5"/>
      <c r="AU45" s="15"/>
      <c r="AV45" s="15"/>
      <c r="AW45" s="15"/>
      <c r="AX45" s="15"/>
      <c r="AY45" s="15"/>
      <c r="AZ45" s="15"/>
      <c r="BA45" s="15"/>
      <c r="BB45" s="15"/>
      <c r="BC45" s="15"/>
    </row>
    <row r="46" spans="1:55" ht="12.75" customHeight="1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5"/>
      <c r="AU46" s="15"/>
      <c r="AV46" s="15"/>
      <c r="AW46" s="15"/>
      <c r="AX46" s="15"/>
      <c r="AY46" s="15"/>
      <c r="AZ46" s="15"/>
      <c r="BA46" s="15"/>
      <c r="BB46" s="15"/>
      <c r="BC46" s="15"/>
    </row>
    <row r="47" spans="1:55" ht="13.5" thickBot="1">
      <c r="A47" s="119" t="s">
        <v>21</v>
      </c>
      <c r="B47" s="8">
        <v>2001</v>
      </c>
      <c r="C47" s="8">
        <f t="shared" ref="C47:U47" si="7">B47+1</f>
        <v>2002</v>
      </c>
      <c r="D47" s="8">
        <f t="shared" si="7"/>
        <v>2003</v>
      </c>
      <c r="E47" s="8">
        <f t="shared" si="7"/>
        <v>2004</v>
      </c>
      <c r="F47" s="8">
        <f t="shared" si="7"/>
        <v>2005</v>
      </c>
      <c r="G47" s="8">
        <f t="shared" si="7"/>
        <v>2006</v>
      </c>
      <c r="H47" s="8">
        <f t="shared" si="7"/>
        <v>2007</v>
      </c>
      <c r="I47" s="8">
        <f t="shared" si="7"/>
        <v>2008</v>
      </c>
      <c r="J47" s="8">
        <f t="shared" si="7"/>
        <v>2009</v>
      </c>
      <c r="K47" s="8">
        <f t="shared" si="7"/>
        <v>2010</v>
      </c>
      <c r="L47" s="8">
        <f t="shared" si="7"/>
        <v>2011</v>
      </c>
      <c r="M47" s="8">
        <f t="shared" si="7"/>
        <v>2012</v>
      </c>
      <c r="N47" s="8">
        <f t="shared" si="7"/>
        <v>2013</v>
      </c>
      <c r="O47" s="8">
        <f t="shared" si="7"/>
        <v>2014</v>
      </c>
      <c r="P47" s="8">
        <f t="shared" si="7"/>
        <v>2015</v>
      </c>
      <c r="Q47" s="8">
        <f t="shared" si="7"/>
        <v>2016</v>
      </c>
      <c r="R47" s="8">
        <f t="shared" si="7"/>
        <v>2017</v>
      </c>
      <c r="S47" s="8">
        <f t="shared" si="7"/>
        <v>2018</v>
      </c>
      <c r="T47" s="8">
        <f t="shared" si="7"/>
        <v>2019</v>
      </c>
      <c r="U47" s="8">
        <f t="shared" si="7"/>
        <v>2020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5"/>
      <c r="AU47" s="15"/>
      <c r="AV47" s="15"/>
      <c r="AW47" s="15"/>
      <c r="AX47" s="15"/>
      <c r="AY47" s="15"/>
      <c r="AZ47" s="15"/>
      <c r="BA47" s="15"/>
      <c r="BB47" s="15"/>
      <c r="BC47" s="15"/>
    </row>
    <row r="48" spans="1:55">
      <c r="A48" s="12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5"/>
      <c r="AU48" s="15"/>
      <c r="AV48" s="15"/>
      <c r="AW48" s="15"/>
      <c r="AX48" s="15"/>
      <c r="AY48" s="15"/>
      <c r="AZ48" s="15"/>
      <c r="BA48" s="15"/>
      <c r="BB48" s="15"/>
      <c r="BC48" s="15"/>
    </row>
    <row r="49" spans="1:55">
      <c r="A49" s="13" t="s">
        <v>77</v>
      </c>
      <c r="B49" s="37">
        <f>B26</f>
        <v>0</v>
      </c>
      <c r="C49" s="37">
        <f t="shared" ref="C49:U49" si="8">C26</f>
        <v>0</v>
      </c>
      <c r="D49" s="37">
        <f t="shared" si="8"/>
        <v>0</v>
      </c>
      <c r="E49" s="37">
        <f t="shared" si="8"/>
        <v>0</v>
      </c>
      <c r="F49" s="37">
        <f t="shared" si="8"/>
        <v>0</v>
      </c>
      <c r="G49" s="37">
        <f t="shared" si="8"/>
        <v>0</v>
      </c>
      <c r="H49" s="37">
        <f t="shared" si="8"/>
        <v>0</v>
      </c>
      <c r="I49" s="37">
        <f t="shared" si="8"/>
        <v>0</v>
      </c>
      <c r="J49" s="37">
        <f t="shared" si="8"/>
        <v>0</v>
      </c>
      <c r="K49" s="37">
        <f t="shared" si="8"/>
        <v>0</v>
      </c>
      <c r="L49" s="37">
        <f t="shared" si="8"/>
        <v>0</v>
      </c>
      <c r="M49" s="37">
        <f t="shared" si="8"/>
        <v>0</v>
      </c>
      <c r="N49" s="37">
        <f t="shared" si="8"/>
        <v>0</v>
      </c>
      <c r="O49" s="37">
        <f t="shared" si="8"/>
        <v>0</v>
      </c>
      <c r="P49" s="37">
        <f t="shared" si="8"/>
        <v>0</v>
      </c>
      <c r="Q49" s="37">
        <f t="shared" si="8"/>
        <v>0</v>
      </c>
      <c r="R49" s="37">
        <f t="shared" si="8"/>
        <v>0</v>
      </c>
      <c r="S49" s="37">
        <f t="shared" si="8"/>
        <v>0</v>
      </c>
      <c r="T49" s="37">
        <f t="shared" si="8"/>
        <v>0</v>
      </c>
      <c r="U49" s="37">
        <f t="shared" si="8"/>
        <v>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5"/>
      <c r="AU49" s="15"/>
      <c r="AV49" s="15"/>
      <c r="AW49" s="15"/>
      <c r="AX49" s="15"/>
      <c r="AY49" s="15"/>
      <c r="AZ49" s="15"/>
      <c r="BA49" s="15"/>
      <c r="BB49" s="15"/>
      <c r="BC49" s="15"/>
    </row>
    <row r="50" spans="1:55">
      <c r="A50" s="13" t="s">
        <v>33</v>
      </c>
      <c r="B50" s="179">
        <v>0</v>
      </c>
      <c r="C50" s="179">
        <v>0</v>
      </c>
      <c r="D50" s="179">
        <v>0</v>
      </c>
      <c r="E50" s="179">
        <v>0</v>
      </c>
      <c r="F50" s="179">
        <v>0</v>
      </c>
      <c r="G50" s="179">
        <v>0</v>
      </c>
      <c r="H50" s="179">
        <v>0</v>
      </c>
      <c r="I50" s="179">
        <v>0</v>
      </c>
      <c r="J50" s="179">
        <v>0</v>
      </c>
      <c r="K50" s="179">
        <v>0</v>
      </c>
      <c r="L50" s="179">
        <v>0</v>
      </c>
      <c r="M50" s="179">
        <v>0</v>
      </c>
      <c r="N50" s="179">
        <v>0</v>
      </c>
      <c r="O50" s="179">
        <v>0</v>
      </c>
      <c r="P50" s="179">
        <v>0</v>
      </c>
      <c r="Q50" s="179">
        <v>0</v>
      </c>
      <c r="R50" s="179">
        <v>0</v>
      </c>
      <c r="S50" s="179">
        <v>0</v>
      </c>
      <c r="T50" s="179">
        <v>0</v>
      </c>
      <c r="U50" s="179">
        <v>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55">
      <c r="A51" s="13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55" s="30" customFormat="1">
      <c r="A52" s="12" t="s">
        <v>34</v>
      </c>
      <c r="B52" s="93">
        <f>B49-B50</f>
        <v>0</v>
      </c>
      <c r="C52" s="93">
        <f t="shared" ref="C52:U52" si="9">C49-C50</f>
        <v>0</v>
      </c>
      <c r="D52" s="93">
        <f t="shared" si="9"/>
        <v>0</v>
      </c>
      <c r="E52" s="93">
        <f t="shared" si="9"/>
        <v>0</v>
      </c>
      <c r="F52" s="93">
        <f t="shared" si="9"/>
        <v>0</v>
      </c>
      <c r="G52" s="93">
        <f t="shared" si="9"/>
        <v>0</v>
      </c>
      <c r="H52" s="93">
        <f t="shared" si="9"/>
        <v>0</v>
      </c>
      <c r="I52" s="93">
        <f t="shared" si="9"/>
        <v>0</v>
      </c>
      <c r="J52" s="93">
        <f t="shared" si="9"/>
        <v>0</v>
      </c>
      <c r="K52" s="93">
        <f t="shared" si="9"/>
        <v>0</v>
      </c>
      <c r="L52" s="93">
        <f t="shared" si="9"/>
        <v>0</v>
      </c>
      <c r="M52" s="93">
        <f t="shared" si="9"/>
        <v>0</v>
      </c>
      <c r="N52" s="93">
        <f t="shared" si="9"/>
        <v>0</v>
      </c>
      <c r="O52" s="93">
        <f t="shared" si="9"/>
        <v>0</v>
      </c>
      <c r="P52" s="93">
        <f t="shared" si="9"/>
        <v>0</v>
      </c>
      <c r="Q52" s="93">
        <f t="shared" si="9"/>
        <v>0</v>
      </c>
      <c r="R52" s="93">
        <f t="shared" si="9"/>
        <v>0</v>
      </c>
      <c r="S52" s="93">
        <f t="shared" si="9"/>
        <v>0</v>
      </c>
      <c r="T52" s="93">
        <f t="shared" si="9"/>
        <v>0</v>
      </c>
      <c r="U52" s="93">
        <f t="shared" si="9"/>
        <v>0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55">
      <c r="A53" s="12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55">
      <c r="A54" s="13" t="s">
        <v>38</v>
      </c>
      <c r="B54" s="86">
        <f>-'Project Tax'!B24</f>
        <v>0</v>
      </c>
      <c r="C54" s="86">
        <f>-'Project Tax'!C24</f>
        <v>0</v>
      </c>
      <c r="D54" s="86">
        <f>-'Project Tax'!D24</f>
        <v>0</v>
      </c>
      <c r="E54" s="86">
        <f>-'Project Tax'!E24</f>
        <v>0</v>
      </c>
      <c r="F54" s="86">
        <f>-'Project Tax'!F24</f>
        <v>0</v>
      </c>
      <c r="G54" s="86">
        <f>-'Project Tax'!G24</f>
        <v>0</v>
      </c>
      <c r="H54" s="86">
        <f>-'Project Tax'!H24</f>
        <v>0</v>
      </c>
      <c r="I54" s="86">
        <f>-'Project Tax'!I24</f>
        <v>0</v>
      </c>
      <c r="J54" s="86">
        <f>-'Project Tax'!J24</f>
        <v>0</v>
      </c>
      <c r="K54" s="86">
        <f>-'Project Tax'!K24</f>
        <v>0</v>
      </c>
      <c r="L54" s="86">
        <f>-'Project Tax'!L24</f>
        <v>0</v>
      </c>
      <c r="M54" s="86">
        <f>-'Project Tax'!M24</f>
        <v>0</v>
      </c>
      <c r="N54" s="86">
        <f>-'Project Tax'!N24</f>
        <v>0</v>
      </c>
      <c r="O54" s="86">
        <f>-'Project Tax'!O24</f>
        <v>0</v>
      </c>
      <c r="P54" s="86">
        <f>-'Project Tax'!P24</f>
        <v>0</v>
      </c>
      <c r="Q54" s="86">
        <f>-'Project Tax'!Q24</f>
        <v>0</v>
      </c>
      <c r="R54" s="86">
        <f>-'Project Tax'!R24</f>
        <v>0</v>
      </c>
      <c r="S54" s="86">
        <f>-'Project Tax'!S24</f>
        <v>0</v>
      </c>
      <c r="T54" s="86">
        <f>-'Project Tax'!T24</f>
        <v>0</v>
      </c>
      <c r="U54" s="86">
        <f>-'Project Tax'!U24</f>
        <v>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55">
      <c r="A55" s="13" t="s">
        <v>39</v>
      </c>
      <c r="B55" s="210">
        <f>-'Project Tax'!B47</f>
        <v>0</v>
      </c>
      <c r="C55" s="210">
        <f>-'Project Tax'!C47</f>
        <v>0</v>
      </c>
      <c r="D55" s="210">
        <f>-'Project Tax'!D47</f>
        <v>0</v>
      </c>
      <c r="E55" s="210">
        <f>-'Project Tax'!E47</f>
        <v>0</v>
      </c>
      <c r="F55" s="210">
        <f>-'Project Tax'!F47</f>
        <v>0</v>
      </c>
      <c r="G55" s="210">
        <f>-'Project Tax'!G47</f>
        <v>0</v>
      </c>
      <c r="H55" s="210">
        <f>-'Project Tax'!H47</f>
        <v>0</v>
      </c>
      <c r="I55" s="210">
        <f>-'Project Tax'!I47</f>
        <v>0</v>
      </c>
      <c r="J55" s="210">
        <f>-'Project Tax'!J47</f>
        <v>0</v>
      </c>
      <c r="K55" s="210">
        <f>-'Project Tax'!K47</f>
        <v>0</v>
      </c>
      <c r="L55" s="210">
        <f>-'Project Tax'!L47</f>
        <v>0</v>
      </c>
      <c r="M55" s="210">
        <f>-'Project Tax'!M47</f>
        <v>0</v>
      </c>
      <c r="N55" s="210">
        <f>-'Project Tax'!N47</f>
        <v>0</v>
      </c>
      <c r="O55" s="210">
        <f>-'Project Tax'!O47</f>
        <v>0</v>
      </c>
      <c r="P55" s="210">
        <f>-'Project Tax'!P47</f>
        <v>0</v>
      </c>
      <c r="Q55" s="210">
        <f>-'Project Tax'!Q47</f>
        <v>0</v>
      </c>
      <c r="R55" s="210">
        <f>-'Project Tax'!R47</f>
        <v>0</v>
      </c>
      <c r="S55" s="210">
        <f>-'Project Tax'!S47</f>
        <v>0</v>
      </c>
      <c r="T55" s="210">
        <f>-'Project Tax'!T47</f>
        <v>0</v>
      </c>
      <c r="U55" s="210">
        <f>-'Project Tax'!U47</f>
        <v>0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55">
      <c r="A56" s="13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55" s="36" customFormat="1" ht="15.75">
      <c r="A57" s="120" t="s">
        <v>35</v>
      </c>
      <c r="B57" s="94">
        <f t="shared" ref="B57:U57" si="10">B52+B55+B54</f>
        <v>0</v>
      </c>
      <c r="C57" s="94">
        <f t="shared" si="10"/>
        <v>0</v>
      </c>
      <c r="D57" s="94">
        <f t="shared" si="10"/>
        <v>0</v>
      </c>
      <c r="E57" s="94">
        <f t="shared" si="10"/>
        <v>0</v>
      </c>
      <c r="F57" s="94">
        <f t="shared" si="10"/>
        <v>0</v>
      </c>
      <c r="G57" s="94">
        <f t="shared" si="10"/>
        <v>0</v>
      </c>
      <c r="H57" s="94">
        <f t="shared" si="10"/>
        <v>0</v>
      </c>
      <c r="I57" s="94">
        <f t="shared" si="10"/>
        <v>0</v>
      </c>
      <c r="J57" s="94">
        <f t="shared" si="10"/>
        <v>0</v>
      </c>
      <c r="K57" s="94">
        <f t="shared" si="10"/>
        <v>0</v>
      </c>
      <c r="L57" s="94">
        <f t="shared" si="10"/>
        <v>0</v>
      </c>
      <c r="M57" s="94">
        <f t="shared" si="10"/>
        <v>0</v>
      </c>
      <c r="N57" s="94">
        <f t="shared" si="10"/>
        <v>0</v>
      </c>
      <c r="O57" s="94">
        <f t="shared" si="10"/>
        <v>0</v>
      </c>
      <c r="P57" s="94">
        <f t="shared" si="10"/>
        <v>0</v>
      </c>
      <c r="Q57" s="94">
        <f t="shared" si="10"/>
        <v>0</v>
      </c>
      <c r="R57" s="94">
        <f t="shared" si="10"/>
        <v>0</v>
      </c>
      <c r="S57" s="94">
        <f t="shared" si="10"/>
        <v>0</v>
      </c>
      <c r="T57" s="94">
        <f t="shared" si="10"/>
        <v>0</v>
      </c>
      <c r="U57" s="94">
        <f t="shared" si="10"/>
        <v>0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55"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55">
      <c r="A59" s="3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55">
      <c r="A60" s="3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55">
      <c r="AM61"/>
      <c r="AN61"/>
      <c r="AO61"/>
      <c r="AP61"/>
      <c r="AQ61"/>
      <c r="AR61"/>
      <c r="AS61"/>
    </row>
    <row r="62" spans="1:55">
      <c r="AM62"/>
      <c r="AN62"/>
      <c r="AO62"/>
      <c r="AP62"/>
      <c r="AQ62"/>
      <c r="AR62"/>
      <c r="AS62"/>
    </row>
    <row r="63" spans="1:55">
      <c r="AM63"/>
      <c r="AN63"/>
      <c r="AO63"/>
      <c r="AP63"/>
      <c r="AQ63"/>
      <c r="AR63"/>
      <c r="AS63"/>
    </row>
    <row r="64" spans="1:55">
      <c r="AM64"/>
      <c r="AN64"/>
      <c r="AO64"/>
      <c r="AP64"/>
      <c r="AQ64"/>
      <c r="AR64"/>
      <c r="AS64"/>
    </row>
    <row r="65" spans="39:45">
      <c r="AM65"/>
      <c r="AN65"/>
      <c r="AO65"/>
      <c r="AP65"/>
      <c r="AQ65"/>
      <c r="AR65"/>
      <c r="AS65"/>
    </row>
    <row r="66" spans="39:45">
      <c r="AM66"/>
      <c r="AN66"/>
      <c r="AO66"/>
      <c r="AP66"/>
      <c r="AQ66"/>
      <c r="AR66"/>
      <c r="AS66"/>
    </row>
    <row r="67" spans="39:45">
      <c r="AM67"/>
      <c r="AN67"/>
      <c r="AO67"/>
      <c r="AP67"/>
      <c r="AQ67"/>
      <c r="AR67"/>
      <c r="AS67"/>
    </row>
    <row r="68" spans="39:45">
      <c r="AM68"/>
      <c r="AN68"/>
      <c r="AO68"/>
      <c r="AP68"/>
      <c r="AQ68"/>
      <c r="AR68"/>
      <c r="AS68"/>
    </row>
    <row r="69" spans="39:45">
      <c r="AM69"/>
      <c r="AN69"/>
      <c r="AO69"/>
      <c r="AP69"/>
      <c r="AQ69"/>
      <c r="AR69"/>
      <c r="AS69"/>
    </row>
    <row r="70" spans="39:45">
      <c r="AM70"/>
      <c r="AN70"/>
      <c r="AO70"/>
      <c r="AP70"/>
      <c r="AQ70"/>
      <c r="AR70"/>
      <c r="AS70"/>
    </row>
    <row r="71" spans="39:45">
      <c r="AM71"/>
      <c r="AN71"/>
      <c r="AO71"/>
      <c r="AP71"/>
      <c r="AQ71"/>
      <c r="AR71"/>
      <c r="AS71"/>
    </row>
    <row r="72" spans="39:45">
      <c r="AM72"/>
      <c r="AN72"/>
      <c r="AO72"/>
      <c r="AP72"/>
      <c r="AQ72"/>
      <c r="AR72"/>
      <c r="AS72"/>
    </row>
    <row r="73" spans="39:45">
      <c r="AM73"/>
      <c r="AN73"/>
      <c r="AO73"/>
      <c r="AP73"/>
      <c r="AQ73"/>
      <c r="AR73"/>
      <c r="AS73"/>
    </row>
    <row r="74" spans="39:45">
      <c r="AM74"/>
      <c r="AN74"/>
      <c r="AO74"/>
      <c r="AP74"/>
      <c r="AQ74"/>
      <c r="AR74"/>
      <c r="AS74"/>
    </row>
    <row r="75" spans="39:45">
      <c r="AM75"/>
      <c r="AN75"/>
      <c r="AO75"/>
      <c r="AP75"/>
      <c r="AQ75"/>
      <c r="AR75"/>
      <c r="AS75"/>
    </row>
    <row r="76" spans="39:45">
      <c r="AM76"/>
      <c r="AN76"/>
      <c r="AO76"/>
      <c r="AP76"/>
      <c r="AQ76"/>
      <c r="AR76"/>
      <c r="AS76"/>
    </row>
    <row r="77" spans="39:45">
      <c r="AM77"/>
      <c r="AN77"/>
      <c r="AO77"/>
      <c r="AP77"/>
      <c r="AQ77"/>
      <c r="AR77"/>
      <c r="AS77"/>
    </row>
    <row r="78" spans="39:45">
      <c r="AM78"/>
      <c r="AN78"/>
      <c r="AO78"/>
      <c r="AP78"/>
      <c r="AQ78"/>
      <c r="AR78"/>
      <c r="AS78"/>
    </row>
    <row r="79" spans="39:45">
      <c r="AM79"/>
      <c r="AN79"/>
      <c r="AO79"/>
      <c r="AP79"/>
      <c r="AQ79"/>
      <c r="AR79"/>
      <c r="AS79"/>
    </row>
    <row r="80" spans="39:45">
      <c r="AM80"/>
      <c r="AN80"/>
      <c r="AO80"/>
      <c r="AP80"/>
      <c r="AQ80"/>
      <c r="AR80"/>
      <c r="AS80"/>
    </row>
    <row r="81" spans="1:45">
      <c r="AM81"/>
      <c r="AN81"/>
      <c r="AO81"/>
      <c r="AP81"/>
      <c r="AQ81"/>
      <c r="AR81"/>
      <c r="AS81"/>
    </row>
    <row r="82" spans="1:45">
      <c r="AM82"/>
      <c r="AN82"/>
      <c r="AO82"/>
      <c r="AP82"/>
      <c r="AQ82"/>
      <c r="AR82"/>
      <c r="AS82"/>
    </row>
    <row r="83" spans="1:45">
      <c r="AM83"/>
      <c r="AN83"/>
      <c r="AO83"/>
      <c r="AP83"/>
      <c r="AQ83"/>
      <c r="AR83"/>
      <c r="AS83"/>
    </row>
    <row r="84" spans="1:45">
      <c r="AM84"/>
      <c r="AN84"/>
      <c r="AO84"/>
      <c r="AP84"/>
      <c r="AQ84"/>
      <c r="AR84"/>
      <c r="AS84"/>
    </row>
    <row r="85" spans="1:45">
      <c r="AM85"/>
      <c r="AN85"/>
      <c r="AO85"/>
      <c r="AP85"/>
      <c r="AQ85"/>
      <c r="AR85"/>
      <c r="AS85"/>
    </row>
    <row r="86" spans="1:45">
      <c r="AM86"/>
      <c r="AN86"/>
      <c r="AO86"/>
      <c r="AP86"/>
      <c r="AQ86"/>
      <c r="AR86"/>
      <c r="AS86"/>
    </row>
    <row r="87" spans="1:4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AM87"/>
      <c r="AN87"/>
      <c r="AO87"/>
      <c r="AP87"/>
      <c r="AQ87"/>
      <c r="AR87"/>
      <c r="AS87"/>
    </row>
    <row r="88" spans="1:4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AM88"/>
      <c r="AN88"/>
      <c r="AO88"/>
      <c r="AP88"/>
      <c r="AQ88"/>
      <c r="AR88"/>
      <c r="AS88"/>
    </row>
    <row r="89" spans="1:4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AM89"/>
      <c r="AN89"/>
      <c r="AO89"/>
      <c r="AP89"/>
      <c r="AQ89"/>
      <c r="AR89"/>
      <c r="AS89"/>
    </row>
    <row r="90" spans="1:4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AM90"/>
      <c r="AN90"/>
      <c r="AO90"/>
      <c r="AP90"/>
      <c r="AQ90"/>
      <c r="AR90"/>
      <c r="AS90"/>
    </row>
    <row r="91" spans="1:4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AM91"/>
      <c r="AN91"/>
      <c r="AO91"/>
      <c r="AP91"/>
      <c r="AQ91"/>
      <c r="AR91"/>
      <c r="AS91"/>
    </row>
    <row r="92" spans="1:4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AM92"/>
      <c r="AN92"/>
      <c r="AO92"/>
      <c r="AP92"/>
      <c r="AQ92"/>
      <c r="AR92"/>
      <c r="AS92"/>
    </row>
    <row r="93" spans="1:4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AM93"/>
      <c r="AN93"/>
      <c r="AO93"/>
      <c r="AP93"/>
      <c r="AQ93"/>
      <c r="AR93"/>
      <c r="AS93"/>
    </row>
    <row r="94" spans="1:4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AM94"/>
      <c r="AN94"/>
      <c r="AO94"/>
      <c r="AP94"/>
      <c r="AQ94"/>
      <c r="AR94"/>
      <c r="AS94"/>
    </row>
    <row r="95" spans="1:4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AM95"/>
      <c r="AN95"/>
      <c r="AO95"/>
      <c r="AP95"/>
      <c r="AQ95"/>
      <c r="AR95"/>
      <c r="AS95"/>
    </row>
    <row r="96" spans="1:4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AM96"/>
      <c r="AN96"/>
      <c r="AO96"/>
      <c r="AP96"/>
      <c r="AQ96"/>
      <c r="AR96"/>
      <c r="AS96"/>
    </row>
    <row r="97" spans="1:4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AM97"/>
      <c r="AN97"/>
      <c r="AO97"/>
      <c r="AP97"/>
      <c r="AQ97"/>
      <c r="AR97"/>
      <c r="AS97"/>
    </row>
    <row r="98" spans="1:4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AM98"/>
      <c r="AN98"/>
      <c r="AO98"/>
      <c r="AP98"/>
      <c r="AQ98"/>
      <c r="AR98"/>
      <c r="AS98"/>
    </row>
    <row r="99" spans="1:4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AM99"/>
      <c r="AN99"/>
      <c r="AO99"/>
      <c r="AP99"/>
      <c r="AQ99"/>
      <c r="AR99"/>
      <c r="AS99"/>
    </row>
    <row r="100" spans="1:4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AM100"/>
      <c r="AN100"/>
      <c r="AO100"/>
      <c r="AP100"/>
      <c r="AQ100"/>
      <c r="AR100"/>
      <c r="AS100"/>
    </row>
    <row r="101" spans="1:4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AM101"/>
      <c r="AN101"/>
      <c r="AO101"/>
      <c r="AP101"/>
      <c r="AQ101"/>
      <c r="AR101"/>
      <c r="AS101"/>
    </row>
    <row r="102" spans="1:4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AM102"/>
      <c r="AN102"/>
      <c r="AO102"/>
      <c r="AP102"/>
      <c r="AQ102"/>
      <c r="AR102"/>
      <c r="AS102"/>
    </row>
    <row r="103" spans="1:4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AM103"/>
      <c r="AN103"/>
      <c r="AO103"/>
      <c r="AP103"/>
      <c r="AQ103"/>
      <c r="AR103"/>
      <c r="AS103"/>
    </row>
    <row r="104" spans="1:4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AM104"/>
      <c r="AN104"/>
      <c r="AO104"/>
      <c r="AP104"/>
      <c r="AQ104"/>
      <c r="AR104"/>
      <c r="AS104"/>
    </row>
    <row r="105" spans="1:4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4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4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4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4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4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45" ht="1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4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="7" customFormat="1" ht="14.25" customHeigh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pans="1:2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44"/>
      <c r="B134" s="39"/>
      <c r="C134" s="39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:21">
      <c r="A135" s="43"/>
      <c r="B135" s="39"/>
      <c r="C135" s="39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1:21">
      <c r="A136" s="43"/>
      <c r="B136" s="39"/>
      <c r="C136" s="39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1:21">
      <c r="A137" s="43"/>
      <c r="B137" s="39"/>
      <c r="C137" s="39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1:21">
      <c r="A138" s="43"/>
      <c r="B138" s="39"/>
      <c r="C138" s="39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1:21">
      <c r="A139" s="39"/>
      <c r="B139" s="39"/>
      <c r="C139" s="39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1:21">
      <c r="A140" s="44"/>
      <c r="B140" s="39"/>
      <c r="C140" s="39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1:21">
      <c r="A141" s="39"/>
      <c r="B141" s="39"/>
      <c r="C141" s="39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1:21">
      <c r="A142" s="44"/>
      <c r="B142" s="39"/>
      <c r="C142" s="39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1:21">
      <c r="A143" s="43"/>
      <c r="B143" s="39"/>
      <c r="C143" s="39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1:21">
      <c r="A144" s="44"/>
      <c r="B144" s="39"/>
      <c r="C144" s="3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1:21">
      <c r="A145" s="46"/>
      <c r="B145" s="39"/>
      <c r="C145" s="3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spans="1:21">
      <c r="A146" s="43"/>
      <c r="B146" s="39"/>
      <c r="C146" s="3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1:21">
      <c r="A147" s="42"/>
      <c r="B147" s="39"/>
      <c r="C147" s="39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spans="1:21">
      <c r="A148" s="43"/>
      <c r="B148" s="39"/>
      <c r="C148" s="39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spans="1:21">
      <c r="A149" s="42"/>
      <c r="B149" s="39"/>
      <c r="C149" s="39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spans="1:21">
      <c r="A150" s="43"/>
      <c r="B150" s="39"/>
      <c r="C150" s="39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spans="1:21">
      <c r="A151" s="43"/>
      <c r="B151" s="39"/>
      <c r="C151" s="39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spans="1:21">
      <c r="A152" s="43"/>
      <c r="B152" s="39"/>
      <c r="C152" s="39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spans="1:21">
      <c r="A153" s="43"/>
      <c r="B153" s="39"/>
      <c r="C153" s="39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spans="1:21">
      <c r="A154" s="43"/>
      <c r="B154" s="39"/>
      <c r="C154" s="39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1:21">
      <c r="A155" s="43"/>
      <c r="B155" s="39"/>
      <c r="C155" s="39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spans="1:21">
      <c r="A156" s="44"/>
      <c r="B156" s="39"/>
      <c r="C156" s="39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1:21">
      <c r="A157" s="45"/>
      <c r="B157" s="39"/>
      <c r="C157" s="39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spans="1:21">
      <c r="A158" s="43"/>
      <c r="B158" s="39"/>
      <c r="C158" s="39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spans="1:21">
      <c r="A159" s="46"/>
      <c r="B159" s="39"/>
      <c r="C159" s="39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spans="1:21">
      <c r="A160" s="46"/>
      <c r="B160" s="39"/>
      <c r="C160" s="39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spans="1:21">
      <c r="A161" s="43"/>
      <c r="B161" s="39"/>
      <c r="C161" s="39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spans="1:21">
      <c r="A162" s="43"/>
      <c r="B162" s="39"/>
      <c r="C162" s="3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spans="1:21">
      <c r="A163" s="42"/>
      <c r="B163" s="39"/>
      <c r="C163" s="3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spans="1:21">
      <c r="A164" s="44"/>
      <c r="B164" s="39"/>
      <c r="C164" s="3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spans="1:21">
      <c r="A165" s="44"/>
      <c r="B165" s="39"/>
      <c r="C165" s="3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spans="1:21">
      <c r="A166" s="44"/>
      <c r="B166" s="39"/>
      <c r="C166" s="39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spans="1:21">
      <c r="A167" s="44"/>
      <c r="B167" s="39"/>
      <c r="C167" s="39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spans="1:21">
      <c r="A168" s="44"/>
      <c r="B168" s="39"/>
      <c r="C168" s="39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spans="1:21">
      <c r="A169" s="44"/>
      <c r="B169" s="39"/>
      <c r="C169" s="39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spans="1:21">
      <c r="A170" s="44"/>
      <c r="B170" s="39"/>
      <c r="C170" s="39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spans="1:21">
      <c r="A171" s="7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spans="1:21">
      <c r="A172" s="7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spans="1:21">
      <c r="A173" s="7"/>
      <c r="B173" s="7"/>
      <c r="C173" s="7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spans="1:21" ht="18.75">
      <c r="A174" s="4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2"/>
      <c r="B178" s="9"/>
      <c r="C178" s="9"/>
      <c r="D178" s="9"/>
      <c r="E178" s="9"/>
      <c r="F178" s="9"/>
      <c r="G178" s="9"/>
      <c r="H178" s="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50"/>
      <c r="B180" s="51"/>
      <c r="C180" s="51"/>
      <c r="D180" s="51"/>
      <c r="E180" s="51"/>
      <c r="F180" s="51"/>
      <c r="G180" s="51"/>
      <c r="H180" s="51"/>
      <c r="I180" s="7"/>
      <c r="J180" s="5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50"/>
      <c r="B181" s="51"/>
      <c r="C181" s="51"/>
      <c r="D181" s="51"/>
      <c r="E181" s="51"/>
      <c r="F181" s="51"/>
      <c r="G181" s="51"/>
      <c r="H181" s="51"/>
      <c r="I181" s="7"/>
      <c r="J181" s="5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50"/>
      <c r="B182" s="51"/>
      <c r="C182" s="51"/>
      <c r="D182" s="51"/>
      <c r="E182" s="51"/>
      <c r="F182" s="51"/>
      <c r="G182" s="51"/>
      <c r="H182" s="51"/>
      <c r="I182" s="7"/>
      <c r="J182" s="5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50"/>
      <c r="B183" s="51"/>
      <c r="C183" s="51"/>
      <c r="D183" s="51"/>
      <c r="E183" s="51"/>
      <c r="F183" s="51"/>
      <c r="G183" s="51"/>
      <c r="H183" s="51"/>
      <c r="I183" s="7"/>
      <c r="J183" s="5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50"/>
      <c r="B184" s="51"/>
      <c r="C184" s="51"/>
      <c r="D184" s="51"/>
      <c r="E184" s="51"/>
      <c r="F184" s="51"/>
      <c r="G184" s="51"/>
      <c r="H184" s="51"/>
      <c r="I184" s="7"/>
      <c r="J184" s="5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51"/>
      <c r="C185" s="51"/>
      <c r="D185" s="51"/>
      <c r="E185" s="51"/>
      <c r="F185" s="51"/>
      <c r="G185" s="51"/>
      <c r="H185" s="51"/>
      <c r="I185" s="7"/>
      <c r="J185" s="5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30"/>
      <c r="B186" s="51"/>
      <c r="C186" s="51"/>
      <c r="D186" s="51"/>
      <c r="E186" s="51"/>
      <c r="F186" s="51"/>
      <c r="G186" s="51"/>
      <c r="H186" s="51"/>
      <c r="I186" s="7"/>
      <c r="J186" s="5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50"/>
      <c r="B187" s="51"/>
      <c r="C187" s="51"/>
      <c r="D187" s="51"/>
      <c r="E187" s="51"/>
      <c r="F187" s="51"/>
      <c r="G187" s="51"/>
      <c r="H187" s="51"/>
      <c r="I187" s="7"/>
      <c r="J187" s="5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50"/>
      <c r="B188" s="51"/>
      <c r="C188" s="51"/>
      <c r="D188" s="51"/>
      <c r="E188" s="51"/>
      <c r="F188" s="51"/>
      <c r="G188" s="51"/>
      <c r="H188" s="51"/>
      <c r="I188" s="7"/>
      <c r="J188" s="5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50"/>
      <c r="B189" s="51"/>
      <c r="C189" s="51"/>
      <c r="D189" s="51"/>
      <c r="E189" s="51"/>
      <c r="F189" s="51"/>
      <c r="G189" s="51"/>
      <c r="H189" s="51"/>
      <c r="I189" s="7"/>
      <c r="J189" s="5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50"/>
      <c r="B190" s="51"/>
      <c r="C190" s="51"/>
      <c r="D190" s="51"/>
      <c r="E190" s="51"/>
      <c r="F190" s="51"/>
      <c r="G190" s="51"/>
      <c r="H190" s="51"/>
      <c r="I190" s="7"/>
      <c r="J190" s="5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50"/>
      <c r="B191" s="51"/>
      <c r="C191" s="51"/>
      <c r="D191" s="51"/>
      <c r="E191" s="51"/>
      <c r="F191" s="51"/>
      <c r="G191" s="51"/>
      <c r="H191" s="51"/>
      <c r="I191" s="7"/>
      <c r="J191" s="5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50"/>
      <c r="B192" s="51"/>
      <c r="C192" s="51"/>
      <c r="D192" s="51"/>
      <c r="E192" s="51"/>
      <c r="F192" s="51"/>
      <c r="G192" s="51"/>
      <c r="H192" s="51"/>
      <c r="I192" s="7"/>
      <c r="J192" s="5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50"/>
      <c r="B193" s="51"/>
      <c r="C193" s="51"/>
      <c r="D193" s="51"/>
      <c r="E193" s="51"/>
      <c r="F193" s="51"/>
      <c r="G193" s="51"/>
      <c r="H193" s="51"/>
      <c r="I193" s="7"/>
      <c r="J193" s="5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0"/>
      <c r="B194" s="51"/>
      <c r="C194" s="51"/>
      <c r="D194" s="51"/>
      <c r="E194" s="51"/>
      <c r="F194" s="51"/>
      <c r="G194" s="51"/>
      <c r="H194" s="51"/>
      <c r="I194" s="7"/>
      <c r="J194" s="5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0"/>
      <c r="B195" s="51"/>
      <c r="C195" s="51"/>
      <c r="D195" s="51"/>
      <c r="E195" s="51"/>
      <c r="F195" s="51"/>
      <c r="G195" s="51"/>
      <c r="H195" s="51"/>
      <c r="I195" s="7"/>
      <c r="J195" s="5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50"/>
      <c r="B196" s="51"/>
      <c r="C196" s="51"/>
      <c r="D196" s="51"/>
      <c r="E196" s="51"/>
      <c r="F196" s="51"/>
      <c r="G196" s="51"/>
      <c r="H196" s="51"/>
      <c r="I196" s="7"/>
      <c r="J196" s="5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50"/>
      <c r="B197" s="51"/>
      <c r="C197" s="51"/>
      <c r="D197" s="51"/>
      <c r="E197" s="51"/>
      <c r="F197" s="51"/>
      <c r="G197" s="51"/>
      <c r="H197" s="51"/>
      <c r="I197" s="7"/>
      <c r="J197" s="5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30"/>
      <c r="B198" s="51"/>
      <c r="C198" s="51"/>
      <c r="D198" s="51"/>
      <c r="E198" s="51"/>
      <c r="F198" s="51"/>
      <c r="G198" s="51"/>
      <c r="H198" s="51"/>
      <c r="I198" s="7"/>
      <c r="J198" s="5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50"/>
      <c r="B199" s="51"/>
      <c r="C199" s="51"/>
      <c r="D199" s="51"/>
      <c r="E199" s="51"/>
      <c r="F199" s="51"/>
      <c r="G199" s="51"/>
      <c r="H199" s="51"/>
      <c r="I199" s="7"/>
      <c r="J199" s="5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50"/>
      <c r="B200" s="51"/>
      <c r="C200" s="51"/>
      <c r="D200" s="51"/>
      <c r="E200" s="51"/>
      <c r="F200" s="51"/>
      <c r="G200" s="51"/>
      <c r="H200" s="51"/>
      <c r="I200" s="7"/>
      <c r="J200" s="5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30"/>
      <c r="B201" s="51"/>
      <c r="C201" s="51"/>
      <c r="D201" s="51"/>
      <c r="E201" s="51"/>
      <c r="F201" s="51"/>
      <c r="G201" s="51"/>
      <c r="H201" s="51"/>
      <c r="I201" s="7"/>
      <c r="J201" s="5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30"/>
      <c r="B202" s="51"/>
      <c r="C202" s="51"/>
      <c r="D202" s="51"/>
      <c r="E202" s="51"/>
      <c r="F202" s="51"/>
      <c r="G202" s="51"/>
      <c r="H202" s="51"/>
      <c r="I202" s="7"/>
      <c r="J202" s="5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51"/>
      <c r="C203" s="51"/>
      <c r="D203" s="51"/>
      <c r="E203" s="51"/>
      <c r="F203" s="51"/>
      <c r="G203" s="51"/>
      <c r="H203" s="51"/>
      <c r="I203" s="7"/>
      <c r="J203" s="5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51"/>
      <c r="C204" s="51"/>
      <c r="D204" s="51"/>
      <c r="E204" s="51"/>
      <c r="F204" s="51"/>
      <c r="G204" s="51"/>
      <c r="H204" s="51"/>
      <c r="I204" s="7"/>
      <c r="J204" s="5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30"/>
      <c r="B205" s="51"/>
      <c r="C205" s="51"/>
      <c r="D205" s="51"/>
      <c r="E205" s="51"/>
      <c r="F205" s="51"/>
      <c r="G205" s="51"/>
      <c r="H205" s="51"/>
      <c r="I205" s="7"/>
      <c r="J205" s="5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50"/>
      <c r="B206" s="51"/>
      <c r="C206" s="51"/>
      <c r="D206" s="51"/>
      <c r="E206" s="51"/>
      <c r="F206" s="51"/>
      <c r="G206" s="51"/>
      <c r="H206" s="51"/>
      <c r="I206" s="7"/>
      <c r="J206" s="5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30"/>
      <c r="B207" s="51"/>
      <c r="C207" s="51"/>
      <c r="D207" s="51"/>
      <c r="E207" s="51"/>
      <c r="F207" s="51"/>
      <c r="G207" s="51"/>
      <c r="H207" s="51"/>
      <c r="I207" s="7"/>
      <c r="J207" s="5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51"/>
      <c r="C208" s="51"/>
      <c r="D208" s="51"/>
      <c r="E208" s="51"/>
      <c r="F208" s="51"/>
      <c r="G208" s="51"/>
      <c r="H208" s="51"/>
      <c r="I208" s="7"/>
      <c r="J208" s="5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30"/>
      <c r="B209" s="51"/>
      <c r="C209" s="51"/>
      <c r="D209" s="51"/>
      <c r="E209" s="51"/>
      <c r="F209" s="51"/>
      <c r="G209" s="51"/>
      <c r="H209" s="51"/>
      <c r="I209" s="7"/>
      <c r="J209" s="5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50"/>
      <c r="B210" s="51"/>
      <c r="C210" s="51"/>
      <c r="D210" s="51"/>
      <c r="E210" s="51"/>
      <c r="F210" s="51"/>
      <c r="G210" s="51"/>
      <c r="H210" s="51"/>
      <c r="I210" s="7"/>
      <c r="J210" s="5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50"/>
      <c r="B211" s="51"/>
      <c r="C211" s="51"/>
      <c r="D211" s="51"/>
      <c r="E211" s="51"/>
      <c r="F211" s="51"/>
      <c r="G211" s="51"/>
      <c r="H211" s="51"/>
      <c r="I211" s="7"/>
      <c r="J211" s="5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50"/>
      <c r="B212" s="51"/>
      <c r="C212" s="51"/>
      <c r="D212" s="51"/>
      <c r="E212" s="51"/>
      <c r="F212" s="51"/>
      <c r="G212" s="51"/>
      <c r="H212" s="51"/>
      <c r="I212" s="7"/>
      <c r="J212" s="5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50"/>
      <c r="B213" s="51"/>
      <c r="C213" s="51"/>
      <c r="D213" s="51"/>
      <c r="E213" s="51"/>
      <c r="F213" s="51"/>
      <c r="G213" s="51"/>
      <c r="H213" s="51"/>
      <c r="I213" s="7"/>
      <c r="J213" s="5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50"/>
      <c r="B214" s="51"/>
      <c r="C214" s="51"/>
      <c r="D214" s="51"/>
      <c r="E214" s="51"/>
      <c r="F214" s="51"/>
      <c r="G214" s="51"/>
      <c r="H214" s="51"/>
      <c r="I214" s="7"/>
      <c r="J214" s="5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50"/>
      <c r="B215" s="51"/>
      <c r="C215" s="51"/>
      <c r="D215" s="51"/>
      <c r="E215" s="51"/>
      <c r="F215" s="51"/>
      <c r="G215" s="51"/>
      <c r="H215" s="51"/>
      <c r="I215" s="7"/>
      <c r="J215" s="5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30"/>
      <c r="B216" s="51"/>
      <c r="C216" s="51"/>
      <c r="D216" s="51"/>
      <c r="E216" s="51"/>
      <c r="F216" s="51"/>
      <c r="G216" s="51"/>
      <c r="H216" s="51"/>
      <c r="I216" s="7"/>
      <c r="J216" s="5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30"/>
      <c r="B217" s="51"/>
      <c r="C217" s="51"/>
      <c r="D217" s="51"/>
      <c r="E217" s="51"/>
      <c r="F217" s="51"/>
      <c r="G217" s="51"/>
      <c r="H217" s="51"/>
      <c r="I217" s="7"/>
      <c r="J217" s="5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51"/>
      <c r="C218" s="51"/>
      <c r="D218" s="51"/>
      <c r="E218" s="51"/>
      <c r="F218" s="51"/>
      <c r="G218" s="51"/>
      <c r="H218" s="51"/>
      <c r="I218" s="7"/>
      <c r="J218" s="5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30"/>
      <c r="B219" s="51"/>
      <c r="C219" s="51"/>
      <c r="D219" s="51"/>
      <c r="E219" s="51"/>
      <c r="F219" s="51"/>
      <c r="G219" s="51"/>
      <c r="H219" s="51"/>
      <c r="I219" s="7"/>
      <c r="J219" s="5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30"/>
      <c r="B220" s="51"/>
      <c r="C220" s="51"/>
      <c r="D220" s="51"/>
      <c r="E220" s="51"/>
      <c r="F220" s="51"/>
      <c r="G220" s="51"/>
      <c r="H220" s="51"/>
      <c r="I220" s="7"/>
      <c r="J220" s="5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30"/>
      <c r="B222" s="7"/>
      <c r="C222" s="32"/>
      <c r="D222" s="32"/>
      <c r="E222" s="32"/>
      <c r="F222" s="32"/>
      <c r="G222" s="32"/>
      <c r="H222" s="32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30"/>
      <c r="B223" s="7"/>
      <c r="C223" s="32"/>
      <c r="D223" s="32"/>
      <c r="E223" s="32"/>
      <c r="F223" s="32"/>
      <c r="G223" s="32"/>
      <c r="H223" s="32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30"/>
      <c r="B224" s="7"/>
      <c r="C224" s="32"/>
      <c r="D224" s="32"/>
      <c r="E224" s="32"/>
      <c r="F224" s="32"/>
      <c r="G224" s="32"/>
      <c r="H224" s="32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30"/>
      <c r="B225" s="7"/>
      <c r="C225" s="32"/>
      <c r="D225" s="32"/>
      <c r="E225" s="32"/>
      <c r="F225" s="32"/>
      <c r="G225" s="32"/>
      <c r="H225" s="32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8.75">
      <c r="A227" s="4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s="54" customFormat="1">
      <c r="A231" s="53"/>
    </row>
    <row r="232" spans="1:21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30"/>
      <c r="B233" s="7"/>
      <c r="C233" s="55"/>
      <c r="D233" s="55"/>
      <c r="E233" s="55"/>
      <c r="F233" s="55"/>
      <c r="G233" s="55"/>
      <c r="H233" s="5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30"/>
      <c r="B234" s="7"/>
      <c r="C234" s="55"/>
      <c r="D234" s="55"/>
      <c r="E234" s="55"/>
      <c r="F234" s="55"/>
      <c r="G234" s="55"/>
      <c r="H234" s="55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57"/>
      <c r="D235" s="57"/>
      <c r="E235" s="57"/>
      <c r="F235" s="57"/>
      <c r="G235" s="57"/>
      <c r="H235" s="5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5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8"/>
      <c r="B238" s="7"/>
      <c r="C238" s="32"/>
      <c r="D238" s="32"/>
      <c r="E238" s="32"/>
      <c r="F238" s="32"/>
      <c r="G238" s="32"/>
      <c r="H238" s="32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8"/>
      <c r="B239" s="7"/>
      <c r="C239" s="32"/>
      <c r="D239" s="32"/>
      <c r="E239" s="32"/>
      <c r="F239" s="32"/>
      <c r="G239" s="32"/>
      <c r="H239" s="32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58"/>
      <c r="B240" s="7"/>
      <c r="C240" s="32"/>
      <c r="D240" s="32"/>
      <c r="E240" s="32"/>
      <c r="F240" s="32"/>
      <c r="G240" s="32"/>
      <c r="H240" s="32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8"/>
      <c r="B241" s="7"/>
      <c r="C241" s="32"/>
      <c r="D241" s="32"/>
      <c r="E241" s="32"/>
      <c r="F241" s="32"/>
      <c r="G241" s="32"/>
      <c r="H241" s="32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8"/>
      <c r="B242" s="7"/>
      <c r="C242" s="55"/>
      <c r="D242" s="55"/>
      <c r="E242" s="55"/>
      <c r="F242" s="55"/>
      <c r="G242" s="55"/>
      <c r="H242" s="5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30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8"/>
      <c r="B244" s="7"/>
      <c r="C244" s="60"/>
      <c r="D244" s="60"/>
      <c r="E244" s="60"/>
      <c r="F244" s="60"/>
      <c r="G244" s="60"/>
      <c r="H244" s="60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8"/>
      <c r="B245" s="7"/>
      <c r="C245" s="60"/>
      <c r="D245" s="60"/>
      <c r="E245" s="60"/>
      <c r="F245" s="60"/>
      <c r="G245" s="60"/>
      <c r="H245" s="60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58"/>
      <c r="B246" s="7"/>
      <c r="C246" s="60"/>
      <c r="D246" s="60"/>
      <c r="E246" s="60"/>
      <c r="F246" s="60"/>
      <c r="G246" s="60"/>
      <c r="H246" s="60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8"/>
      <c r="B247" s="7"/>
      <c r="C247" s="60"/>
      <c r="D247" s="60"/>
      <c r="E247" s="60"/>
      <c r="F247" s="60"/>
      <c r="G247" s="60"/>
      <c r="H247" s="60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58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32"/>
      <c r="D250" s="32"/>
      <c r="E250" s="32"/>
      <c r="F250" s="32"/>
      <c r="G250" s="32"/>
      <c r="H250" s="32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32"/>
      <c r="D251" s="32"/>
      <c r="E251" s="32"/>
      <c r="F251" s="32"/>
      <c r="G251" s="32"/>
      <c r="H251" s="32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7"/>
      <c r="B252" s="7"/>
      <c r="C252" s="32"/>
      <c r="D252" s="32"/>
      <c r="E252" s="32"/>
      <c r="F252" s="32"/>
      <c r="G252" s="32"/>
      <c r="H252" s="32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7"/>
      <c r="B253" s="61"/>
      <c r="C253" s="32"/>
      <c r="D253" s="32"/>
      <c r="E253" s="32"/>
      <c r="F253" s="32"/>
      <c r="G253" s="32"/>
      <c r="H253" s="32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55"/>
      <c r="D256" s="55"/>
      <c r="E256" s="55"/>
      <c r="F256" s="55"/>
      <c r="G256" s="55"/>
      <c r="H256" s="55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58"/>
      <c r="B257" s="7"/>
      <c r="C257" s="55"/>
      <c r="D257" s="55"/>
      <c r="E257" s="55"/>
      <c r="F257" s="55"/>
      <c r="G257" s="55"/>
      <c r="H257" s="55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58"/>
      <c r="B258" s="7"/>
      <c r="C258" s="55"/>
      <c r="D258" s="55"/>
      <c r="E258" s="55"/>
      <c r="F258" s="55"/>
      <c r="G258" s="55"/>
      <c r="H258" s="5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58"/>
      <c r="B259" s="61"/>
      <c r="C259" s="55"/>
      <c r="D259" s="55"/>
      <c r="E259" s="55"/>
      <c r="F259" s="55"/>
      <c r="G259" s="55"/>
      <c r="H259" s="5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7"/>
      <c r="B260" s="7"/>
      <c r="C260" s="55"/>
      <c r="D260" s="55"/>
      <c r="E260" s="55"/>
      <c r="F260" s="55"/>
      <c r="G260" s="55"/>
      <c r="H260" s="5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7"/>
      <c r="B261" s="7"/>
      <c r="C261" s="55"/>
      <c r="D261" s="55"/>
      <c r="E261" s="55"/>
      <c r="F261" s="55"/>
      <c r="G261" s="55"/>
      <c r="H261" s="55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7"/>
      <c r="B262" s="7"/>
      <c r="C262" s="55"/>
      <c r="D262" s="55"/>
      <c r="E262" s="55"/>
      <c r="F262" s="55"/>
      <c r="G262" s="55"/>
      <c r="H262" s="5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55"/>
      <c r="D263" s="55"/>
      <c r="E263" s="55"/>
      <c r="F263" s="55"/>
      <c r="G263" s="55"/>
      <c r="H263" s="5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7"/>
      <c r="B264" s="7"/>
      <c r="C264" s="55"/>
      <c r="D264" s="55"/>
      <c r="E264" s="55"/>
      <c r="F264" s="55"/>
      <c r="G264" s="55"/>
      <c r="H264" s="5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7"/>
      <c r="B265" s="7"/>
      <c r="C265" s="55"/>
      <c r="D265" s="55"/>
      <c r="E265" s="55"/>
      <c r="F265" s="55"/>
      <c r="G265" s="55"/>
      <c r="H265" s="5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30"/>
      <c r="B267" s="62"/>
      <c r="C267" s="62"/>
      <c r="D267" s="62"/>
      <c r="E267" s="62"/>
      <c r="F267" s="62"/>
      <c r="G267" s="62"/>
      <c r="H267" s="62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30"/>
      <c r="B268" s="61"/>
      <c r="C268" s="62"/>
      <c r="D268" s="62"/>
      <c r="E268" s="62"/>
      <c r="F268" s="62"/>
      <c r="G268" s="62"/>
      <c r="H268" s="62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30"/>
      <c r="B269" s="62"/>
      <c r="C269" s="62"/>
      <c r="D269" s="62"/>
      <c r="E269" s="62"/>
      <c r="F269" s="62"/>
      <c r="G269" s="62"/>
      <c r="H269" s="62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30"/>
      <c r="B270" s="7"/>
      <c r="C270" s="62"/>
      <c r="D270" s="62"/>
      <c r="E270" s="62"/>
      <c r="F270" s="62"/>
      <c r="G270" s="62"/>
      <c r="H270" s="62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51"/>
      <c r="D275" s="51"/>
      <c r="E275" s="51"/>
      <c r="F275" s="51"/>
      <c r="G275" s="51"/>
      <c r="H275" s="5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7"/>
      <c r="B276" s="7"/>
      <c r="C276" s="62"/>
      <c r="D276" s="62"/>
      <c r="E276" s="62"/>
      <c r="F276" s="62"/>
      <c r="G276" s="62"/>
      <c r="H276" s="62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63"/>
      <c r="D277" s="63"/>
      <c r="E277" s="63"/>
      <c r="F277" s="63"/>
      <c r="G277" s="63"/>
      <c r="H277" s="63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51"/>
      <c r="D278" s="51"/>
      <c r="E278" s="51"/>
      <c r="F278" s="51"/>
      <c r="G278" s="51"/>
      <c r="H278" s="5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63"/>
      <c r="D279" s="63"/>
      <c r="E279" s="63"/>
      <c r="F279" s="63"/>
      <c r="G279" s="63"/>
      <c r="H279" s="63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64"/>
      <c r="D280" s="64"/>
      <c r="E280" s="64"/>
      <c r="F280" s="64"/>
      <c r="G280" s="64"/>
      <c r="H280" s="64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64"/>
      <c r="D281" s="64"/>
      <c r="E281" s="64"/>
      <c r="F281" s="64"/>
      <c r="G281" s="64"/>
      <c r="H281" s="64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8.75" hidden="1" outlineLevel="1">
      <c r="A282" s="48"/>
      <c r="B282" s="7"/>
      <c r="C282" s="64"/>
      <c r="D282" s="64"/>
      <c r="E282" s="64"/>
      <c r="F282" s="64"/>
      <c r="G282" s="64"/>
      <c r="H282" s="64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idden="1" outlineLevel="1">
      <c r="A283" s="30"/>
      <c r="B283" s="7"/>
      <c r="C283" s="64"/>
      <c r="D283" s="64"/>
      <c r="E283" s="64"/>
      <c r="F283" s="64"/>
      <c r="G283" s="64"/>
      <c r="H283" s="64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idden="1" outlineLevel="1">
      <c r="A284" s="7"/>
      <c r="B284" s="7"/>
      <c r="C284" s="64"/>
      <c r="D284" s="64"/>
      <c r="E284" s="64"/>
      <c r="F284" s="64"/>
      <c r="G284" s="64"/>
      <c r="H284" s="64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idden="1" outlineLevel="1">
      <c r="A285" s="30"/>
      <c r="B285" s="11"/>
      <c r="C285" s="11"/>
      <c r="D285" s="10"/>
      <c r="E285" s="10"/>
      <c r="F285" s="11"/>
      <c r="G285" s="11"/>
      <c r="H285" s="10"/>
      <c r="I285" s="11"/>
      <c r="J285" s="11"/>
      <c r="K285" s="11"/>
      <c r="L285" s="10"/>
      <c r="M285" s="11"/>
      <c r="N285" s="11"/>
      <c r="O285" s="7"/>
      <c r="P285" s="7"/>
      <c r="Q285" s="7"/>
      <c r="R285" s="7"/>
      <c r="S285" s="7"/>
      <c r="T285" s="11"/>
      <c r="U285" s="7"/>
    </row>
    <row r="286" spans="1:21" hidden="1" outlineLevel="1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idden="1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idden="1" outlineLevel="1">
      <c r="A288" s="7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7"/>
      <c r="P288" s="7"/>
      <c r="Q288" s="7"/>
      <c r="R288" s="7"/>
      <c r="S288" s="7"/>
      <c r="T288" s="51"/>
      <c r="U288" s="7"/>
    </row>
    <row r="289" spans="1:26" hidden="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6" hidden="1" outlineLevel="1">
      <c r="A290" s="7"/>
      <c r="B290" s="62"/>
      <c r="C290" s="62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7"/>
      <c r="P290" s="7"/>
      <c r="Q290" s="7"/>
      <c r="R290" s="7"/>
      <c r="S290" s="7"/>
      <c r="T290" s="51"/>
      <c r="U290" s="7"/>
    </row>
    <row r="291" spans="1:26" hidden="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6" hidden="1" outlineLevel="1">
      <c r="A292" s="7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7"/>
      <c r="P292" s="7"/>
      <c r="Q292" s="7"/>
      <c r="R292" s="7"/>
      <c r="S292" s="7"/>
      <c r="T292" s="51"/>
      <c r="U292" s="51"/>
      <c r="V292" s="51"/>
      <c r="W292" s="51"/>
      <c r="X292" s="51"/>
      <c r="Y292" s="51"/>
      <c r="Z292" s="51"/>
    </row>
    <row r="293" spans="1:26" hidden="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6" hidden="1" outlineLevel="1">
      <c r="A294" s="7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7"/>
      <c r="P294" s="7"/>
      <c r="Q294" s="7"/>
      <c r="R294" s="7"/>
      <c r="S294" s="7"/>
      <c r="T294" s="51"/>
      <c r="U294" s="7"/>
    </row>
    <row r="295" spans="1:26" hidden="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6" hidden="1" outlineLevel="1">
      <c r="A296" s="7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7"/>
      <c r="P296" s="7"/>
      <c r="Q296" s="7"/>
      <c r="R296" s="7"/>
      <c r="S296" s="7"/>
      <c r="T296" s="51"/>
      <c r="U296" s="51"/>
    </row>
    <row r="297" spans="1:26" hidden="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6" hidden="1" outlineLevel="1">
      <c r="A298" s="7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7"/>
      <c r="P298" s="7"/>
      <c r="Q298" s="7"/>
      <c r="R298" s="7"/>
      <c r="S298" s="7"/>
      <c r="T298" s="51"/>
      <c r="U298" s="51"/>
    </row>
    <row r="299" spans="1:26" hidden="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6" collapsed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6" ht="18.75">
      <c r="A303" s="4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6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2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50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</row>
    <row r="310" spans="1:21">
      <c r="A310" s="50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</row>
    <row r="311" spans="1:21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</row>
    <row r="312" spans="1:21">
      <c r="A312" s="50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</row>
    <row r="313" spans="1:21">
      <c r="A313" s="50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</row>
    <row r="314" spans="1:21">
      <c r="A314" s="7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</row>
    <row r="315" spans="1:21">
      <c r="A315" s="30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</row>
    <row r="316" spans="1:21">
      <c r="A316" s="50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</row>
    <row r="317" spans="1:21">
      <c r="A317" s="50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</row>
    <row r="318" spans="1:21">
      <c r="A318" s="50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</row>
    <row r="319" spans="1:21">
      <c r="A319" s="50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</row>
    <row r="320" spans="1:21">
      <c r="A320" s="50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</row>
    <row r="321" spans="1:21">
      <c r="A321" s="50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</row>
    <row r="322" spans="1:21">
      <c r="A322" s="50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</row>
    <row r="323" spans="1:21">
      <c r="A323" s="50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</row>
    <row r="324" spans="1:21">
      <c r="A324" s="50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</row>
    <row r="325" spans="1:21">
      <c r="A325" s="50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</row>
    <row r="326" spans="1:21">
      <c r="A326" s="50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</row>
    <row r="327" spans="1:21">
      <c r="A327" s="30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</row>
    <row r="328" spans="1:21">
      <c r="A328" s="50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</row>
    <row r="329" spans="1:21">
      <c r="A329" s="30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</row>
    <row r="330" spans="1:21">
      <c r="A330" s="50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</row>
    <row r="331" spans="1:21">
      <c r="A331" s="30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</row>
    <row r="332" spans="1:21">
      <c r="A332" s="7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</row>
    <row r="333" spans="1:21">
      <c r="A333" s="30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</row>
    <row r="334" spans="1:21">
      <c r="A334" s="50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</row>
    <row r="335" spans="1:21">
      <c r="A335" s="50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</row>
    <row r="336" spans="1:21">
      <c r="A336" s="50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</row>
    <row r="337" spans="1:21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</row>
    <row r="338" spans="1:21">
      <c r="A338" s="30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</row>
    <row r="339" spans="1:21">
      <c r="A339" s="30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</row>
    <row r="340" spans="1:21">
      <c r="A340" s="50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</row>
    <row r="341" spans="1:21">
      <c r="A341" s="50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</row>
    <row r="342" spans="1:21">
      <c r="A342" s="50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</row>
    <row r="343" spans="1:21">
      <c r="A343" s="50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</row>
    <row r="344" spans="1:21">
      <c r="A344" s="50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</row>
    <row r="345" spans="1:21">
      <c r="A345" s="2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</row>
    <row r="346" spans="1:21">
      <c r="A346" s="30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</row>
    <row r="347" spans="1:21">
      <c r="A347" s="7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</row>
    <row r="348" spans="1:21">
      <c r="A348" s="30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</row>
    <row r="349" spans="1:21">
      <c r="A349" s="30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</row>
    <row r="350" spans="1:21">
      <c r="A350" s="30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8.75">
      <c r="A353" s="4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>
      <c r="A357" s="2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7"/>
      <c r="P357" s="7"/>
      <c r="Q357" s="7"/>
      <c r="R357" s="7"/>
      <c r="S357" s="7"/>
      <c r="T357" s="7"/>
      <c r="U357" s="7"/>
    </row>
    <row r="358" spans="1:21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>
      <c r="A359" s="50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7"/>
      <c r="P359" s="7"/>
      <c r="Q359" s="7"/>
      <c r="R359" s="7"/>
      <c r="S359" s="7"/>
      <c r="T359" s="7"/>
      <c r="U359" s="7"/>
    </row>
    <row r="360" spans="1:21">
      <c r="A360" s="50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7"/>
      <c r="P360" s="7"/>
      <c r="Q360" s="7"/>
      <c r="R360" s="7"/>
      <c r="S360" s="7"/>
      <c r="T360" s="7"/>
      <c r="U360" s="7"/>
    </row>
    <row r="361" spans="1:21">
      <c r="A361" s="50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7"/>
      <c r="P361" s="7"/>
      <c r="Q361" s="7"/>
      <c r="R361" s="7"/>
      <c r="S361" s="7"/>
      <c r="T361" s="7"/>
      <c r="U361" s="7"/>
    </row>
    <row r="362" spans="1:21">
      <c r="A362" s="50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7"/>
      <c r="P362" s="7"/>
      <c r="Q362" s="7"/>
      <c r="R362" s="7"/>
      <c r="S362" s="7"/>
      <c r="T362" s="7"/>
      <c r="U362" s="7"/>
    </row>
    <row r="363" spans="1:21">
      <c r="A363" s="50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7"/>
      <c r="P363" s="7"/>
      <c r="Q363" s="7"/>
      <c r="R363" s="7"/>
      <c r="S363" s="7"/>
      <c r="T363" s="7"/>
      <c r="U363" s="7"/>
    </row>
    <row r="364" spans="1:21">
      <c r="A364" s="50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7"/>
      <c r="P364" s="7"/>
      <c r="Q364" s="7"/>
      <c r="R364" s="7"/>
      <c r="S364" s="7"/>
      <c r="T364" s="7"/>
      <c r="U364" s="7"/>
    </row>
    <row r="365" spans="1:21">
      <c r="A365" s="30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7"/>
      <c r="P365" s="7"/>
      <c r="Q365" s="7"/>
      <c r="R365" s="7"/>
      <c r="S365" s="7"/>
      <c r="T365" s="7"/>
      <c r="U365" s="7"/>
    </row>
    <row r="366" spans="1:21">
      <c r="A366" s="50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7"/>
      <c r="P366" s="7"/>
      <c r="Q366" s="7"/>
      <c r="R366" s="7"/>
      <c r="S366" s="7"/>
      <c r="T366" s="7"/>
      <c r="U366" s="7"/>
    </row>
    <row r="367" spans="1:21">
      <c r="A367" s="50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7"/>
      <c r="P367" s="7"/>
      <c r="Q367" s="7"/>
      <c r="R367" s="7"/>
      <c r="S367" s="7"/>
      <c r="T367" s="7"/>
      <c r="U367" s="7"/>
    </row>
    <row r="368" spans="1:21">
      <c r="A368" s="50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7"/>
      <c r="P368" s="7"/>
      <c r="Q368" s="7"/>
      <c r="R368" s="7"/>
      <c r="S368" s="7"/>
      <c r="T368" s="7"/>
      <c r="U368" s="7"/>
    </row>
    <row r="369" spans="1:21">
      <c r="A369" s="50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7"/>
      <c r="P369" s="7"/>
      <c r="Q369" s="7"/>
      <c r="R369" s="7"/>
      <c r="S369" s="7"/>
      <c r="T369" s="7"/>
      <c r="U369" s="7"/>
    </row>
    <row r="370" spans="1:21">
      <c r="A370" s="50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7"/>
      <c r="P370" s="7"/>
      <c r="Q370" s="7"/>
      <c r="R370" s="7"/>
      <c r="S370" s="7"/>
      <c r="T370" s="7"/>
      <c r="U370" s="7"/>
    </row>
    <row r="371" spans="1:21">
      <c r="A371" s="50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7"/>
      <c r="P371" s="7"/>
      <c r="Q371" s="7"/>
      <c r="R371" s="7"/>
      <c r="S371" s="7"/>
      <c r="T371" s="7"/>
      <c r="U371" s="7"/>
    </row>
    <row r="372" spans="1:21">
      <c r="A372" s="50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7"/>
      <c r="P372" s="7"/>
      <c r="Q372" s="7"/>
      <c r="R372" s="7"/>
      <c r="S372" s="7"/>
      <c r="T372" s="7"/>
      <c r="U372" s="7"/>
    </row>
    <row r="373" spans="1:21">
      <c r="A373" s="50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7"/>
      <c r="P373" s="7"/>
      <c r="Q373" s="7"/>
      <c r="R373" s="7"/>
      <c r="S373" s="7"/>
      <c r="T373" s="7"/>
      <c r="U373" s="7"/>
    </row>
    <row r="374" spans="1:21">
      <c r="A374" s="50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7"/>
      <c r="P374" s="7"/>
      <c r="Q374" s="7"/>
      <c r="R374" s="7"/>
      <c r="S374" s="7"/>
      <c r="T374" s="7"/>
      <c r="U374" s="7"/>
    </row>
    <row r="375" spans="1:21">
      <c r="A375" s="50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7"/>
      <c r="P375" s="7"/>
      <c r="Q375" s="7"/>
      <c r="R375" s="7"/>
      <c r="S375" s="7"/>
      <c r="T375" s="7"/>
      <c r="U375" s="7"/>
    </row>
    <row r="376" spans="1:21">
      <c r="A376" s="50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7"/>
      <c r="P376" s="7"/>
      <c r="Q376" s="7"/>
      <c r="R376" s="7"/>
      <c r="S376" s="7"/>
      <c r="T376" s="7"/>
      <c r="U376" s="7"/>
    </row>
    <row r="377" spans="1:21">
      <c r="A377" s="50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7"/>
      <c r="P377" s="7"/>
      <c r="Q377" s="7"/>
      <c r="R377" s="7"/>
      <c r="S377" s="7"/>
      <c r="T377" s="7"/>
      <c r="U377" s="7"/>
    </row>
    <row r="378" spans="1:21">
      <c r="A378" s="30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7"/>
      <c r="P378" s="7"/>
      <c r="Q378" s="7"/>
      <c r="R378" s="7"/>
      <c r="S378" s="7"/>
      <c r="T378" s="7"/>
      <c r="U378" s="7"/>
    </row>
    <row r="379" spans="1:21">
      <c r="A379" s="7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7"/>
      <c r="P379" s="7"/>
      <c r="Q379" s="7"/>
      <c r="R379" s="7"/>
      <c r="S379" s="7"/>
      <c r="T379" s="7"/>
      <c r="U379" s="7"/>
    </row>
    <row r="380" spans="1:21">
      <c r="A380" s="50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7"/>
      <c r="P380" s="7"/>
      <c r="Q380" s="7"/>
      <c r="R380" s="7"/>
      <c r="S380" s="7"/>
      <c r="T380" s="7"/>
      <c r="U380" s="7"/>
    </row>
    <row r="381" spans="1:21">
      <c r="A381" s="30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7"/>
      <c r="P381" s="7"/>
      <c r="Q381" s="7"/>
      <c r="R381" s="7"/>
      <c r="S381" s="7"/>
      <c r="T381" s="7"/>
      <c r="U381" s="7"/>
    </row>
    <row r="382" spans="1:21">
      <c r="A382" s="50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7"/>
      <c r="P382" s="7"/>
      <c r="Q382" s="7"/>
      <c r="R382" s="7"/>
      <c r="S382" s="7"/>
      <c r="T382" s="7"/>
      <c r="U382" s="7"/>
    </row>
    <row r="383" spans="1:21">
      <c r="A383" s="30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7"/>
      <c r="P383" s="7"/>
      <c r="Q383" s="7"/>
      <c r="R383" s="7"/>
      <c r="S383" s="7"/>
      <c r="T383" s="7"/>
      <c r="U383" s="7"/>
    </row>
    <row r="384" spans="1:21">
      <c r="A384" s="30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7"/>
      <c r="P384" s="7"/>
      <c r="Q384" s="7"/>
      <c r="R384" s="7"/>
      <c r="S384" s="7"/>
      <c r="T384" s="7"/>
      <c r="U384" s="7"/>
    </row>
    <row r="385" spans="1:21">
      <c r="A385" s="30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7"/>
      <c r="P385" s="7"/>
      <c r="Q385" s="7"/>
      <c r="R385" s="7"/>
      <c r="S385" s="7"/>
      <c r="T385" s="7"/>
      <c r="U385" s="7"/>
    </row>
    <row r="386" spans="1:21">
      <c r="A386" s="30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7"/>
      <c r="P386" s="7"/>
      <c r="Q386" s="7"/>
      <c r="R386" s="7"/>
      <c r="S386" s="7"/>
      <c r="T386" s="7"/>
      <c r="U386" s="7"/>
    </row>
    <row r="387" spans="1:21">
      <c r="A387" s="30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7"/>
      <c r="P387" s="7"/>
      <c r="Q387" s="7"/>
      <c r="R387" s="7"/>
      <c r="S387" s="7"/>
      <c r="T387" s="7"/>
      <c r="U387" s="7"/>
    </row>
    <row r="388" spans="1:21">
      <c r="A388" s="30"/>
      <c r="B388" s="65"/>
      <c r="C388" s="65"/>
      <c r="D388"/>
      <c r="E388"/>
      <c r="F388"/>
      <c r="G388"/>
      <c r="H388"/>
      <c r="I388" s="65"/>
      <c r="J388" s="65"/>
      <c r="K388" s="65"/>
      <c r="L388" s="65"/>
      <c r="M388" s="65"/>
      <c r="N388" s="65"/>
      <c r="O388" s="7"/>
      <c r="P388" s="7"/>
      <c r="Q388" s="7"/>
      <c r="R388" s="7"/>
      <c r="S388" s="7"/>
      <c r="T388" s="7"/>
      <c r="U388" s="7"/>
    </row>
    <row r="389" spans="1:21">
      <c r="A389" s="30"/>
      <c r="B389" s="65"/>
      <c r="C389" s="65"/>
      <c r="D389"/>
      <c r="E389"/>
      <c r="F389"/>
      <c r="G389"/>
      <c r="H389"/>
      <c r="I389" s="65"/>
      <c r="J389" s="65"/>
      <c r="K389" s="65"/>
      <c r="L389" s="65"/>
      <c r="M389" s="65"/>
      <c r="N389" s="65"/>
      <c r="O389" s="7"/>
      <c r="P389" s="7"/>
      <c r="Q389" s="7"/>
      <c r="R389" s="7"/>
      <c r="S389" s="7"/>
      <c r="T389" s="7"/>
      <c r="U389" s="7"/>
    </row>
    <row r="390" spans="1:21">
      <c r="A390" s="30"/>
      <c r="B390" s="65"/>
      <c r="C390" s="65"/>
      <c r="D390"/>
      <c r="E390"/>
      <c r="F390"/>
      <c r="G390"/>
      <c r="H390"/>
      <c r="I390" s="65"/>
      <c r="J390" s="65"/>
      <c r="K390" s="65"/>
      <c r="L390" s="65"/>
      <c r="M390" s="65"/>
      <c r="N390" s="65"/>
      <c r="O390" s="7"/>
      <c r="P390" s="7"/>
      <c r="Q390" s="7"/>
      <c r="R390" s="7"/>
      <c r="S390" s="7"/>
      <c r="T390" s="7"/>
      <c r="U390" s="7"/>
    </row>
    <row r="391" spans="1:21">
      <c r="A391" s="7"/>
      <c r="B391" s="65"/>
      <c r="C391" s="65"/>
      <c r="D391"/>
      <c r="E391"/>
      <c r="F391"/>
      <c r="G391"/>
      <c r="H391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</row>
    <row r="392" spans="1:21">
      <c r="A392" s="7"/>
      <c r="B392" s="65"/>
      <c r="C392" s="65"/>
      <c r="D392"/>
      <c r="E392"/>
      <c r="F392"/>
      <c r="G392"/>
      <c r="H392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</row>
    <row r="393" spans="1:21">
      <c r="A393" s="7"/>
      <c r="B393" s="65"/>
      <c r="C393" s="65"/>
      <c r="D393"/>
      <c r="E393"/>
      <c r="F393"/>
      <c r="G393"/>
      <c r="H393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</row>
    <row r="394" spans="1:21">
      <c r="A394" s="7"/>
      <c r="B394" s="65"/>
      <c r="C394" s="65"/>
      <c r="D394"/>
      <c r="E394"/>
      <c r="F394"/>
      <c r="G394"/>
      <c r="H394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</row>
    <row r="395" spans="1:21">
      <c r="A395" s="7"/>
      <c r="B395" s="65"/>
      <c r="C395" s="65"/>
      <c r="D395"/>
      <c r="E395"/>
      <c r="F395"/>
      <c r="G395"/>
      <c r="H39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</row>
    <row r="396" spans="1:21">
      <c r="A396" s="7"/>
      <c r="B396" s="65"/>
      <c r="C396" s="65"/>
      <c r="D396"/>
      <c r="E396"/>
      <c r="F396"/>
      <c r="G396"/>
      <c r="H396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</row>
    <row r="397" spans="1:21">
      <c r="A397" s="30"/>
      <c r="B397" s="65"/>
      <c r="C397" s="65"/>
      <c r="D397"/>
      <c r="E397"/>
      <c r="F397"/>
      <c r="G397"/>
      <c r="H397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</row>
    <row r="398" spans="1:21">
      <c r="A398" s="7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</row>
    <row r="399" spans="1:21">
      <c r="A399" s="7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</row>
    <row r="400" spans="1:21">
      <c r="A400" s="30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</row>
    <row r="401" spans="1:21">
      <c r="A401" s="30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</row>
    <row r="402" spans="1:21">
      <c r="A402" s="7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</row>
    <row r="403" spans="1:21">
      <c r="A403" s="7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</row>
    <row r="404" spans="1:21">
      <c r="A404" s="7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</row>
    <row r="405" spans="1:21">
      <c r="A405" s="7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</row>
    <row r="406" spans="1:21">
      <c r="A406" s="7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</row>
    <row r="407" spans="1:21">
      <c r="A407" s="7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</row>
    <row r="408" spans="1:21">
      <c r="A408" s="7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</row>
    <row r="409" spans="1:21">
      <c r="A409" s="7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7"/>
      <c r="P409" s="7"/>
      <c r="Q409" s="7"/>
      <c r="R409" s="7"/>
      <c r="S409" s="7"/>
      <c r="T409" s="7"/>
      <c r="U409" s="7"/>
    </row>
    <row r="410" spans="1:21">
      <c r="A410" s="30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7"/>
      <c r="P410" s="7"/>
      <c r="Q410" s="7"/>
      <c r="R410" s="7"/>
      <c r="S410" s="7"/>
      <c r="T410" s="7"/>
      <c r="U410" s="7"/>
    </row>
    <row r="411" spans="1:21">
      <c r="A411" s="30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7"/>
      <c r="P411" s="7"/>
      <c r="Q411" s="7"/>
      <c r="R411" s="7"/>
      <c r="S411" s="7"/>
      <c r="T411" s="7"/>
      <c r="U411" s="7"/>
    </row>
    <row r="412" spans="1:21">
      <c r="A412" s="30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7"/>
      <c r="P412" s="7"/>
      <c r="Q412" s="7"/>
      <c r="R412" s="7"/>
      <c r="S412" s="7"/>
      <c r="T412" s="7"/>
      <c r="U412" s="7"/>
    </row>
    <row r="413" spans="1:21">
      <c r="A413" s="30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7"/>
      <c r="P413" s="7"/>
      <c r="Q413" s="7"/>
      <c r="R413" s="7"/>
      <c r="S413" s="7"/>
      <c r="T413" s="7"/>
      <c r="U413" s="7"/>
    </row>
    <row r="414" spans="1:21">
      <c r="A414" s="30"/>
      <c r="B414" s="66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7"/>
      <c r="P414" s="7"/>
      <c r="Q414" s="7"/>
      <c r="R414" s="7"/>
      <c r="S414" s="7"/>
      <c r="T414" s="7"/>
      <c r="U414" s="7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8.75">
      <c r="A416" s="4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>
      <c r="A420" s="2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>
      <c r="A421" s="7"/>
      <c r="B421" s="7"/>
      <c r="C421" s="40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>
      <c r="A422" s="30"/>
      <c r="B422" s="7"/>
      <c r="C422" s="40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7"/>
      <c r="P422" s="7"/>
      <c r="Q422" s="7"/>
      <c r="R422" s="7"/>
      <c r="S422" s="7"/>
      <c r="T422" s="7"/>
      <c r="U422" s="7"/>
    </row>
    <row r="423" spans="1:21">
      <c r="A423" s="7"/>
      <c r="B423" s="7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7"/>
      <c r="P423" s="7"/>
      <c r="Q423" s="7"/>
      <c r="R423" s="7"/>
      <c r="S423" s="7"/>
      <c r="T423" s="7"/>
      <c r="U423" s="7"/>
    </row>
    <row r="424" spans="1:21">
      <c r="A424" s="7"/>
      <c r="B424" s="7"/>
      <c r="C424" s="40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7"/>
      <c r="P424" s="7"/>
      <c r="Q424" s="7"/>
      <c r="R424" s="7"/>
      <c r="S424" s="7"/>
      <c r="T424" s="7"/>
      <c r="U424" s="7"/>
    </row>
    <row r="425" spans="1:21">
      <c r="A425" s="7"/>
      <c r="B425" s="7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7"/>
      <c r="P425" s="7"/>
      <c r="Q425" s="7"/>
      <c r="R425" s="7"/>
      <c r="S425" s="7"/>
      <c r="T425" s="7"/>
      <c r="U425" s="7"/>
    </row>
    <row r="426" spans="1:21">
      <c r="A426" s="7"/>
      <c r="B426" s="7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7"/>
      <c r="P426" s="7"/>
      <c r="Q426" s="7"/>
      <c r="R426" s="7"/>
      <c r="S426" s="7"/>
      <c r="T426" s="7"/>
      <c r="U426" s="7"/>
    </row>
    <row r="427" spans="1:21">
      <c r="A427" s="58"/>
      <c r="B427" s="7"/>
      <c r="C427" s="40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7"/>
      <c r="P427" s="7"/>
      <c r="Q427" s="7"/>
      <c r="R427" s="7"/>
      <c r="S427" s="7"/>
      <c r="T427" s="7"/>
      <c r="U427" s="7"/>
    </row>
    <row r="428" spans="1:21">
      <c r="A428" s="58"/>
      <c r="B428" s="7"/>
      <c r="C428" s="40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7"/>
      <c r="P428" s="7"/>
      <c r="Q428" s="7"/>
      <c r="R428" s="7"/>
      <c r="S428" s="7"/>
      <c r="T428" s="7"/>
      <c r="U428" s="7"/>
    </row>
    <row r="429" spans="1:21">
      <c r="A429" s="30"/>
      <c r="B429" s="7"/>
      <c r="C429" s="40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>
      <c r="A430" s="7"/>
      <c r="B430" s="66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7"/>
      <c r="P430" s="7"/>
      <c r="Q430" s="7"/>
      <c r="R430" s="7"/>
      <c r="S430" s="7"/>
      <c r="T430" s="7"/>
      <c r="U430" s="7"/>
    </row>
    <row r="431" spans="1:21">
      <c r="A431" s="7"/>
      <c r="B431" s="7"/>
      <c r="C431" s="40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>
      <c r="A432" s="30"/>
      <c r="B432" s="7"/>
      <c r="C432" s="40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7"/>
      <c r="P432" s="7"/>
      <c r="Q432" s="7"/>
      <c r="R432" s="7"/>
      <c r="S432" s="7"/>
      <c r="T432" s="7"/>
      <c r="U432" s="7"/>
    </row>
    <row r="433" spans="1:21">
      <c r="A433" s="7"/>
      <c r="B433" s="7"/>
      <c r="C433" s="40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7"/>
      <c r="P433" s="7"/>
      <c r="Q433" s="7"/>
      <c r="R433" s="7"/>
      <c r="S433" s="7"/>
      <c r="T433" s="7"/>
      <c r="U433" s="7"/>
    </row>
    <row r="434" spans="1:21">
      <c r="A434" s="30"/>
      <c r="B434" s="7"/>
      <c r="C434" s="40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7"/>
      <c r="P434" s="7"/>
      <c r="Q434" s="7"/>
      <c r="R434" s="7"/>
      <c r="S434" s="7"/>
      <c r="T434" s="7"/>
      <c r="U434" s="7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s="70" customFormat="1" ht="18.75">
      <c r="A437" s="68"/>
      <c r="B437" s="69"/>
      <c r="C437" s="69"/>
    </row>
    <row r="438" spans="1:21" s="70" customFormat="1">
      <c r="A438" s="69"/>
      <c r="B438" s="71"/>
      <c r="C438" s="72"/>
      <c r="D438" s="69"/>
      <c r="E438" s="73"/>
    </row>
    <row r="439" spans="1:21" s="70" customFormat="1">
      <c r="A439" s="69"/>
      <c r="B439" s="74"/>
      <c r="C439" s="52"/>
      <c r="D439" s="52"/>
      <c r="E439" s="73"/>
    </row>
    <row r="440" spans="1:21" s="70" customFormat="1">
      <c r="A440" s="69"/>
      <c r="B440" s="52"/>
      <c r="C440" s="73"/>
      <c r="D440" s="52"/>
      <c r="E440" s="74"/>
    </row>
    <row r="441" spans="1:21" s="70" customFormat="1">
      <c r="A441" s="75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</row>
    <row r="442" spans="1:21" s="70" customFormat="1">
      <c r="A442" s="44"/>
      <c r="B442" s="69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</row>
    <row r="443" spans="1:21" s="70" customFormat="1">
      <c r="A443" s="43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</row>
    <row r="444" spans="1:21" s="70" customFormat="1">
      <c r="A444" s="43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</row>
    <row r="445" spans="1:21" s="70" customFormat="1">
      <c r="A445" s="43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</row>
    <row r="446" spans="1:21" s="70" customFormat="1">
      <c r="A446" s="42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</row>
    <row r="447" spans="1:21" s="70" customFormat="1">
      <c r="A447" s="39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</row>
    <row r="448" spans="1:21" s="70" customFormat="1">
      <c r="A448" s="44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</row>
    <row r="449" spans="1:21" s="70" customFormat="1">
      <c r="A449" s="77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</row>
    <row r="450" spans="1:21" s="70" customFormat="1">
      <c r="A450" s="77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</row>
    <row r="451" spans="1:21" s="70" customFormat="1">
      <c r="A451" s="77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</row>
    <row r="452" spans="1:21" s="70" customFormat="1">
      <c r="A452" s="77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</row>
    <row r="453" spans="1:21" s="70" customFormat="1">
      <c r="A453" s="77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</row>
    <row r="454" spans="1:21" s="70" customFormat="1">
      <c r="A454" s="47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</row>
    <row r="455" spans="1:21" s="70" customFormat="1">
      <c r="A455" s="77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</row>
    <row r="456" spans="1:21" s="70" customFormat="1">
      <c r="A456" s="77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</row>
    <row r="457" spans="1:21" s="70" customFormat="1">
      <c r="A457" s="77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</row>
    <row r="458" spans="1:21" s="70" customFormat="1">
      <c r="A458" s="77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</row>
    <row r="459" spans="1:21" s="70" customFormat="1">
      <c r="A459" s="77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</row>
    <row r="460" spans="1:21" s="70" customFormat="1">
      <c r="A460" s="44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</row>
    <row r="461" spans="1:21" s="70" customFormat="1">
      <c r="A461" s="44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</row>
    <row r="462" spans="1:21" s="70" customFormat="1">
      <c r="A462" s="44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</row>
    <row r="463" spans="1:21" s="70" customFormat="1">
      <c r="A463" s="44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</row>
    <row r="464" spans="1:21" s="70" customFormat="1">
      <c r="A464" s="43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</row>
    <row r="465" spans="1:21" s="70" customFormat="1">
      <c r="A465" s="43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</row>
    <row r="466" spans="1:21" s="70" customFormat="1">
      <c r="A466" s="44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</row>
    <row r="467" spans="1:21" s="70" customFormat="1">
      <c r="A467" s="46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</row>
    <row r="468" spans="1:21" s="70" customFormat="1">
      <c r="A468" s="43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</row>
    <row r="469" spans="1:21" s="70" customFormat="1" ht="13.9" customHeight="1">
      <c r="A469" s="42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</row>
    <row r="470" spans="1:21" s="80" customFormat="1">
      <c r="A470" s="79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</row>
    <row r="471" spans="1:21" s="70" customFormat="1">
      <c r="A471" s="42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</row>
    <row r="472" spans="1:21" s="70" customFormat="1">
      <c r="A472" s="43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</row>
    <row r="473" spans="1:21" s="70" customFormat="1">
      <c r="A473" s="43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</row>
    <row r="474" spans="1:21" s="70" customFormat="1">
      <c r="A474" s="43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</row>
    <row r="475" spans="1:21" s="70" customFormat="1">
      <c r="A475" s="43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</row>
    <row r="476" spans="1:21" s="70" customFormat="1">
      <c r="A476" s="44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</row>
    <row r="477" spans="1:21" s="80" customFormat="1">
      <c r="A477"/>
      <c r="B477"/>
      <c r="C477"/>
      <c r="D477"/>
      <c r="E477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</row>
    <row r="478" spans="1:21" s="70" customFormat="1">
      <c r="A478"/>
      <c r="B478"/>
      <c r="C478"/>
      <c r="D478"/>
      <c r="E478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</row>
    <row r="479" spans="1:21" s="70" customFormat="1">
      <c r="A479"/>
      <c r="B479"/>
      <c r="C479"/>
      <c r="D479"/>
      <c r="E479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</row>
    <row r="480" spans="1:21" s="70" customFormat="1">
      <c r="A480"/>
      <c r="B480"/>
      <c r="C480"/>
      <c r="D480"/>
      <c r="E480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</row>
    <row r="481" spans="1:21" s="70" customFormat="1">
      <c r="A481"/>
      <c r="B481"/>
      <c r="C481"/>
      <c r="D481"/>
      <c r="E481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</row>
    <row r="482" spans="1:21" s="70" customFormat="1">
      <c r="A482"/>
      <c r="B482"/>
      <c r="C482"/>
      <c r="D482"/>
      <c r="E482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</row>
    <row r="483" spans="1:21" s="80" customFormat="1">
      <c r="A483"/>
      <c r="B483"/>
      <c r="C483"/>
      <c r="D483"/>
      <c r="E483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</row>
    <row r="484" spans="1:21" s="70" customFormat="1">
      <c r="A484"/>
      <c r="B484"/>
      <c r="C484"/>
      <c r="D484"/>
      <c r="E484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</row>
    <row r="485" spans="1:21" s="70" customFormat="1">
      <c r="A485"/>
      <c r="B485"/>
      <c r="C485"/>
      <c r="D485"/>
      <c r="E485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</row>
    <row r="486" spans="1:21" s="70" customFormat="1">
      <c r="A486"/>
      <c r="B486"/>
      <c r="C486"/>
      <c r="D486"/>
      <c r="E48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</row>
    <row r="487" spans="1:21" s="80" customFormat="1">
      <c r="A487"/>
      <c r="B487"/>
      <c r="C487"/>
      <c r="D487"/>
      <c r="E487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</row>
    <row r="488" spans="1:21" s="70" customFormat="1">
      <c r="A488" s="44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</row>
    <row r="489" spans="1:21" s="80" customFormat="1">
      <c r="A489" s="81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</row>
    <row r="490" spans="1:21" s="70" customFormat="1">
      <c r="A490" s="44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</row>
    <row r="491" spans="1:21" s="70" customFormat="1">
      <c r="A491" s="44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</row>
    <row r="492" spans="1:21" s="70" customFormat="1">
      <c r="A492" s="44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8.75">
      <c r="A496" s="4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>
      <c r="A498" s="82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7"/>
      <c r="N498" s="7"/>
      <c r="O498" s="7"/>
      <c r="P498" s="7"/>
      <c r="Q498" s="7"/>
      <c r="R498" s="7"/>
      <c r="S498" s="7"/>
      <c r="T498" s="7"/>
      <c r="U498" s="7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>
      <c r="A500" s="2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1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1">
      <c r="A502" s="50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1">
      <c r="A503" s="50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1">
      <c r="A504" s="83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1">
      <c r="A505" s="50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1">
      <c r="A506" s="7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1">
      <c r="A507" s="30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1">
      <c r="A508" s="50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1">
      <c r="A509" s="50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1">
      <c r="A510" s="50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1">
      <c r="A511" s="50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1">
      <c r="A512" s="50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1">
      <c r="A513" s="50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1">
      <c r="A514" s="50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1">
      <c r="A515" s="50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1">
      <c r="A516" s="50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1">
      <c r="A517" s="50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1">
      <c r="A518" s="7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1">
      <c r="A519" s="7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7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50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7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7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30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50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7"/>
      <c r="N525" s="7"/>
      <c r="O525" s="7"/>
      <c r="P525" s="7"/>
      <c r="Q525" s="7"/>
      <c r="R525" s="7"/>
      <c r="S525" s="7"/>
      <c r="T525" s="7"/>
      <c r="U525" s="7"/>
    </row>
    <row r="526" spans="1:21" collapsed="1">
      <c r="A526" s="30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30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30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30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30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30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30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51"/>
      <c r="E535" s="51"/>
      <c r="F535" s="51"/>
      <c r="G535" s="51"/>
      <c r="H535" s="51"/>
      <c r="I535" s="51"/>
      <c r="J535" s="51"/>
      <c r="K535" s="51"/>
      <c r="L535" s="51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51"/>
      <c r="E536" s="51"/>
      <c r="F536" s="51"/>
      <c r="G536" s="51"/>
      <c r="H536" s="51"/>
      <c r="I536" s="51"/>
      <c r="J536" s="51"/>
      <c r="K536" s="51"/>
      <c r="L536" s="51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51"/>
      <c r="E537" s="51"/>
      <c r="F537" s="51"/>
      <c r="G537" s="51"/>
      <c r="H537" s="51"/>
      <c r="I537" s="51"/>
      <c r="J537" s="51"/>
      <c r="K537" s="51"/>
      <c r="L537" s="51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51"/>
      <c r="E538" s="51"/>
      <c r="F538" s="51"/>
      <c r="G538" s="51"/>
      <c r="H538" s="51"/>
      <c r="I538" s="51"/>
      <c r="J538" s="51"/>
      <c r="K538" s="51"/>
      <c r="L538" s="51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51"/>
      <c r="E539" s="51"/>
      <c r="F539" s="51"/>
      <c r="G539" s="51"/>
      <c r="H539" s="51"/>
      <c r="I539" s="51"/>
      <c r="J539" s="51"/>
      <c r="K539" s="51"/>
      <c r="L539" s="51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71"/>
  <sheetViews>
    <sheetView zoomScale="75" workbookViewId="0"/>
  </sheetViews>
  <sheetFormatPr defaultRowHeight="12.75"/>
  <cols>
    <col min="1" max="1" width="44" bestFit="1" customWidth="1"/>
    <col min="2" max="22" width="10.7109375" customWidth="1"/>
  </cols>
  <sheetData>
    <row r="2" spans="1:22" ht="18.75">
      <c r="A2" s="28" t="s">
        <v>86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7"/>
    </row>
    <row r="3" spans="1:22">
      <c r="A3" s="30"/>
      <c r="B3" s="17"/>
      <c r="C3" s="17"/>
      <c r="D3" s="17"/>
      <c r="E3" s="17"/>
      <c r="F3" s="17"/>
      <c r="G3" s="95"/>
      <c r="H3" s="17"/>
      <c r="I3" s="17"/>
      <c r="J3" s="17"/>
      <c r="K3" s="17"/>
      <c r="L3" s="17"/>
      <c r="M3" s="95"/>
      <c r="N3" s="17"/>
      <c r="O3" s="17"/>
      <c r="P3" s="17"/>
      <c r="Q3" s="17"/>
      <c r="R3" s="17"/>
      <c r="S3" s="95"/>
      <c r="T3" s="17"/>
      <c r="U3" s="17"/>
      <c r="V3" s="7"/>
    </row>
    <row r="4" spans="1:22">
      <c r="A4" s="121"/>
      <c r="B4" s="125">
        <v>3</v>
      </c>
      <c r="C4" s="125">
        <v>4</v>
      </c>
      <c r="D4" s="125">
        <v>5</v>
      </c>
      <c r="E4" s="126">
        <v>6</v>
      </c>
      <c r="F4" s="125">
        <v>7</v>
      </c>
      <c r="G4" s="125">
        <v>8</v>
      </c>
      <c r="H4" s="125">
        <v>9</v>
      </c>
      <c r="I4" s="125">
        <v>10</v>
      </c>
      <c r="J4" s="125">
        <v>11</v>
      </c>
      <c r="K4" s="126">
        <v>12</v>
      </c>
      <c r="L4" s="125">
        <v>13</v>
      </c>
      <c r="M4" s="125">
        <v>14</v>
      </c>
      <c r="N4" s="125">
        <v>15</v>
      </c>
      <c r="O4" s="125">
        <v>16</v>
      </c>
      <c r="P4" s="125">
        <v>17</v>
      </c>
      <c r="Q4" s="126">
        <v>18</v>
      </c>
      <c r="R4" s="125">
        <v>19</v>
      </c>
      <c r="S4" s="125">
        <v>20</v>
      </c>
      <c r="T4" s="125">
        <v>21</v>
      </c>
      <c r="U4" s="125">
        <v>22</v>
      </c>
      <c r="V4" s="7"/>
    </row>
    <row r="5" spans="1:22" ht="13.5" thickBot="1">
      <c r="A5" s="119" t="s">
        <v>21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  <c r="V5" s="7"/>
    </row>
    <row r="6" spans="1:22">
      <c r="A6" s="121"/>
      <c r="B6" s="12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7"/>
    </row>
    <row r="7" spans="1:22">
      <c r="A7" s="121"/>
      <c r="B7" s="12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7"/>
    </row>
    <row r="8" spans="1:22">
      <c r="A8" s="122" t="s">
        <v>36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7"/>
    </row>
    <row r="9" spans="1:22">
      <c r="A9" s="122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7"/>
    </row>
    <row r="10" spans="1:22">
      <c r="A10" s="18" t="s">
        <v>78</v>
      </c>
      <c r="B10" s="180">
        <f>'Project Financials'!B34</f>
        <v>0</v>
      </c>
      <c r="C10" s="180">
        <f>'Project Financials'!C34</f>
        <v>0</v>
      </c>
      <c r="D10" s="180">
        <f>'Project Financials'!D34</f>
        <v>0</v>
      </c>
      <c r="E10" s="180">
        <f>'Project Financials'!E34</f>
        <v>0</v>
      </c>
      <c r="F10" s="180">
        <f>'Project Financials'!F34</f>
        <v>0</v>
      </c>
      <c r="G10" s="180">
        <f>'Project Financials'!G34</f>
        <v>0</v>
      </c>
      <c r="H10" s="180">
        <f>'Project Financials'!H34</f>
        <v>0</v>
      </c>
      <c r="I10" s="180">
        <f>'Project Financials'!I34</f>
        <v>0</v>
      </c>
      <c r="J10" s="180">
        <f>'Project Financials'!J34</f>
        <v>0</v>
      </c>
      <c r="K10" s="180">
        <f>'Project Financials'!K34</f>
        <v>0</v>
      </c>
      <c r="L10" s="180">
        <f>'Project Financials'!L34</f>
        <v>0</v>
      </c>
      <c r="M10" s="180">
        <f>'Project Financials'!M34</f>
        <v>0</v>
      </c>
      <c r="N10" s="180">
        <f>'Project Financials'!N34</f>
        <v>0</v>
      </c>
      <c r="O10" s="180">
        <f>'Project Financials'!O34</f>
        <v>0</v>
      </c>
      <c r="P10" s="180">
        <f>'Project Financials'!P34</f>
        <v>0</v>
      </c>
      <c r="Q10" s="180">
        <f>'Project Financials'!Q34</f>
        <v>0</v>
      </c>
      <c r="R10" s="180">
        <f>'Project Financials'!R34</f>
        <v>0</v>
      </c>
      <c r="S10" s="180">
        <f>'Project Financials'!S34</f>
        <v>0</v>
      </c>
      <c r="T10" s="180">
        <f>'Project Financials'!T34</f>
        <v>0</v>
      </c>
      <c r="U10" s="180">
        <f>'Project Financials'!U34</f>
        <v>0</v>
      </c>
      <c r="V10" s="7"/>
    </row>
    <row r="11" spans="1:22">
      <c r="A11" s="18" t="s">
        <v>46</v>
      </c>
      <c r="B11" s="180">
        <f>'Project Financials'!B28</f>
        <v>0</v>
      </c>
      <c r="C11" s="180">
        <f>'Project Financials'!C28</f>
        <v>0</v>
      </c>
      <c r="D11" s="180">
        <f>'Project Financials'!D28</f>
        <v>0</v>
      </c>
      <c r="E11" s="180">
        <f>'Project Financials'!E28</f>
        <v>0</v>
      </c>
      <c r="F11" s="180">
        <f>'Project Financials'!F28</f>
        <v>0</v>
      </c>
      <c r="G11" s="180">
        <f>'Project Financials'!G28</f>
        <v>0</v>
      </c>
      <c r="H11" s="180">
        <f>'Project Financials'!H28</f>
        <v>0</v>
      </c>
      <c r="I11" s="180">
        <f>'Project Financials'!I28</f>
        <v>0</v>
      </c>
      <c r="J11" s="180">
        <f>'Project Financials'!J28</f>
        <v>0</v>
      </c>
      <c r="K11" s="180">
        <f>'Project Financials'!K28</f>
        <v>0</v>
      </c>
      <c r="L11" s="180">
        <f>'Project Financials'!L28</f>
        <v>0</v>
      </c>
      <c r="M11" s="180">
        <f>'Project Financials'!M28</f>
        <v>0</v>
      </c>
      <c r="N11" s="180">
        <f>'Project Financials'!N28</f>
        <v>0</v>
      </c>
      <c r="O11" s="180">
        <f>'Project Financials'!O28</f>
        <v>0</v>
      </c>
      <c r="P11" s="180">
        <f>'Project Financials'!P28</f>
        <v>0</v>
      </c>
      <c r="Q11" s="180">
        <f>'Project Financials'!Q28</f>
        <v>0</v>
      </c>
      <c r="R11" s="180">
        <f>'Project Financials'!R28</f>
        <v>0</v>
      </c>
      <c r="S11" s="180">
        <f>'Project Financials'!S28</f>
        <v>0</v>
      </c>
      <c r="T11" s="180">
        <f>'Project Financials'!T28</f>
        <v>0</v>
      </c>
      <c r="U11" s="180">
        <f>'Project Financials'!U28</f>
        <v>0</v>
      </c>
      <c r="V11" s="7"/>
    </row>
    <row r="12" spans="1:22" ht="15">
      <c r="A12" s="18" t="s">
        <v>62</v>
      </c>
      <c r="B12" s="212">
        <v>0</v>
      </c>
      <c r="C12" s="212">
        <v>0</v>
      </c>
      <c r="D12" s="212">
        <v>0</v>
      </c>
      <c r="E12" s="212">
        <v>0</v>
      </c>
      <c r="F12" s="212">
        <v>0</v>
      </c>
      <c r="G12" s="212">
        <v>0</v>
      </c>
      <c r="H12" s="212">
        <v>0</v>
      </c>
      <c r="I12" s="212">
        <v>0</v>
      </c>
      <c r="J12" s="212">
        <v>0</v>
      </c>
      <c r="K12" s="212">
        <v>0</v>
      </c>
      <c r="L12" s="212">
        <v>0</v>
      </c>
      <c r="M12" s="212">
        <v>0</v>
      </c>
      <c r="N12" s="212">
        <v>0</v>
      </c>
      <c r="O12" s="212">
        <v>0</v>
      </c>
      <c r="P12" s="212">
        <v>0</v>
      </c>
      <c r="Q12" s="212">
        <v>0</v>
      </c>
      <c r="R12" s="212">
        <v>0</v>
      </c>
      <c r="S12" s="212">
        <v>0</v>
      </c>
      <c r="T12" s="212">
        <v>0</v>
      </c>
      <c r="U12" s="212">
        <v>0</v>
      </c>
      <c r="V12" s="7"/>
    </row>
    <row r="13" spans="1:22">
      <c r="A13" s="123" t="s">
        <v>45</v>
      </c>
      <c r="B13" s="213">
        <f t="shared" ref="B13:U13" si="0">SUM(B10:B12)</f>
        <v>0</v>
      </c>
      <c r="C13" s="213">
        <f t="shared" si="0"/>
        <v>0</v>
      </c>
      <c r="D13" s="213">
        <f t="shared" si="0"/>
        <v>0</v>
      </c>
      <c r="E13" s="213">
        <f t="shared" si="0"/>
        <v>0</v>
      </c>
      <c r="F13" s="213">
        <f t="shared" si="0"/>
        <v>0</v>
      </c>
      <c r="G13" s="213">
        <f t="shared" si="0"/>
        <v>0</v>
      </c>
      <c r="H13" s="213">
        <f t="shared" si="0"/>
        <v>0</v>
      </c>
      <c r="I13" s="213">
        <f t="shared" si="0"/>
        <v>0</v>
      </c>
      <c r="J13" s="213">
        <f t="shared" si="0"/>
        <v>0</v>
      </c>
      <c r="K13" s="213">
        <f t="shared" si="0"/>
        <v>0</v>
      </c>
      <c r="L13" s="213">
        <f t="shared" si="0"/>
        <v>0</v>
      </c>
      <c r="M13" s="213">
        <f t="shared" si="0"/>
        <v>0</v>
      </c>
      <c r="N13" s="213">
        <f t="shared" si="0"/>
        <v>0</v>
      </c>
      <c r="O13" s="213">
        <f t="shared" si="0"/>
        <v>0</v>
      </c>
      <c r="P13" s="213">
        <f t="shared" si="0"/>
        <v>0</v>
      </c>
      <c r="Q13" s="213">
        <f t="shared" si="0"/>
        <v>0</v>
      </c>
      <c r="R13" s="213">
        <f t="shared" si="0"/>
        <v>0</v>
      </c>
      <c r="S13" s="213">
        <f t="shared" si="0"/>
        <v>0</v>
      </c>
      <c r="T13" s="213">
        <f t="shared" si="0"/>
        <v>0</v>
      </c>
      <c r="U13" s="213">
        <f t="shared" si="0"/>
        <v>0</v>
      </c>
      <c r="V13" s="7"/>
    </row>
    <row r="14" spans="1:2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7"/>
    </row>
    <row r="15" spans="1:22">
      <c r="A15" s="18" t="s">
        <v>17</v>
      </c>
      <c r="B15" s="154">
        <f>Assumptions!$C$40</f>
        <v>0</v>
      </c>
      <c r="C15" s="154">
        <f>Assumptions!$C$40</f>
        <v>0</v>
      </c>
      <c r="D15" s="154">
        <f>Assumptions!$C$40</f>
        <v>0</v>
      </c>
      <c r="E15" s="154">
        <f>Assumptions!$C$40</f>
        <v>0</v>
      </c>
      <c r="F15" s="154">
        <f>Assumptions!$C$40</f>
        <v>0</v>
      </c>
      <c r="G15" s="154">
        <f>Assumptions!$C$40</f>
        <v>0</v>
      </c>
      <c r="H15" s="154">
        <f>Assumptions!$C$40</f>
        <v>0</v>
      </c>
      <c r="I15" s="154">
        <f>Assumptions!$C$40</f>
        <v>0</v>
      </c>
      <c r="J15" s="154">
        <f>Assumptions!$C$40</f>
        <v>0</v>
      </c>
      <c r="K15" s="154">
        <f>Assumptions!$C$40</f>
        <v>0</v>
      </c>
      <c r="L15" s="154">
        <f>Assumptions!$C$40</f>
        <v>0</v>
      </c>
      <c r="M15" s="154">
        <f>Assumptions!$C$40</f>
        <v>0</v>
      </c>
      <c r="N15" s="154">
        <f>Assumptions!$C$40</f>
        <v>0</v>
      </c>
      <c r="O15" s="154">
        <f>Assumptions!$C$40</f>
        <v>0</v>
      </c>
      <c r="P15" s="154">
        <f>Assumptions!$C$40</f>
        <v>0</v>
      </c>
      <c r="Q15" s="154">
        <f>Assumptions!$C$40</f>
        <v>0</v>
      </c>
      <c r="R15" s="154">
        <f>Assumptions!$C$40</f>
        <v>0</v>
      </c>
      <c r="S15" s="154">
        <f>Assumptions!$C$40</f>
        <v>0</v>
      </c>
      <c r="T15" s="154">
        <f>Assumptions!$C$40</f>
        <v>0</v>
      </c>
      <c r="U15" s="154">
        <f>Assumptions!$C$40</f>
        <v>0</v>
      </c>
      <c r="V15" s="7"/>
    </row>
    <row r="16" spans="1:22">
      <c r="A16" s="18" t="s">
        <v>47</v>
      </c>
      <c r="B16" s="211">
        <f t="shared" ref="B16:U16" si="1">B13*B15</f>
        <v>0</v>
      </c>
      <c r="C16" s="211">
        <f t="shared" si="1"/>
        <v>0</v>
      </c>
      <c r="D16" s="211">
        <f t="shared" si="1"/>
        <v>0</v>
      </c>
      <c r="E16" s="211">
        <f t="shared" si="1"/>
        <v>0</v>
      </c>
      <c r="F16" s="211">
        <f t="shared" si="1"/>
        <v>0</v>
      </c>
      <c r="G16" s="211">
        <f t="shared" si="1"/>
        <v>0</v>
      </c>
      <c r="H16" s="211">
        <f t="shared" si="1"/>
        <v>0</v>
      </c>
      <c r="I16" s="211">
        <f t="shared" si="1"/>
        <v>0</v>
      </c>
      <c r="J16" s="211">
        <f t="shared" si="1"/>
        <v>0</v>
      </c>
      <c r="K16" s="211">
        <f t="shared" si="1"/>
        <v>0</v>
      </c>
      <c r="L16" s="211">
        <f t="shared" si="1"/>
        <v>0</v>
      </c>
      <c r="M16" s="211">
        <f t="shared" si="1"/>
        <v>0</v>
      </c>
      <c r="N16" s="211">
        <f t="shared" si="1"/>
        <v>0</v>
      </c>
      <c r="O16" s="211">
        <f t="shared" si="1"/>
        <v>0</v>
      </c>
      <c r="P16" s="211">
        <f t="shared" si="1"/>
        <v>0</v>
      </c>
      <c r="Q16" s="211">
        <f t="shared" si="1"/>
        <v>0</v>
      </c>
      <c r="R16" s="211">
        <f t="shared" si="1"/>
        <v>0</v>
      </c>
      <c r="S16" s="211">
        <f t="shared" si="1"/>
        <v>0</v>
      </c>
      <c r="T16" s="211">
        <f t="shared" si="1"/>
        <v>0</v>
      </c>
      <c r="U16" s="211">
        <f t="shared" si="1"/>
        <v>0</v>
      </c>
      <c r="V16" s="7"/>
    </row>
    <row r="17" spans="1:22">
      <c r="A17" s="18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7"/>
    </row>
    <row r="18" spans="1:22">
      <c r="A18" s="18" t="s">
        <v>48</v>
      </c>
      <c r="B18" s="180">
        <v>0</v>
      </c>
      <c r="C18" s="180">
        <f t="shared" ref="C18:Q18" si="2">B22</f>
        <v>0</v>
      </c>
      <c r="D18" s="180">
        <f t="shared" si="2"/>
        <v>0</v>
      </c>
      <c r="E18" s="180">
        <f t="shared" si="2"/>
        <v>0</v>
      </c>
      <c r="F18" s="180">
        <f t="shared" si="2"/>
        <v>0</v>
      </c>
      <c r="G18" s="180">
        <f t="shared" si="2"/>
        <v>0</v>
      </c>
      <c r="H18" s="180">
        <f t="shared" si="2"/>
        <v>0</v>
      </c>
      <c r="I18" s="180">
        <f t="shared" si="2"/>
        <v>0</v>
      </c>
      <c r="J18" s="180">
        <f t="shared" si="2"/>
        <v>0</v>
      </c>
      <c r="K18" s="180">
        <f t="shared" si="2"/>
        <v>0</v>
      </c>
      <c r="L18" s="180">
        <f t="shared" si="2"/>
        <v>0</v>
      </c>
      <c r="M18" s="180">
        <f t="shared" si="2"/>
        <v>0</v>
      </c>
      <c r="N18" s="180">
        <f t="shared" si="2"/>
        <v>0</v>
      </c>
      <c r="O18" s="180">
        <f t="shared" si="2"/>
        <v>0</v>
      </c>
      <c r="P18" s="180">
        <f t="shared" si="2"/>
        <v>0</v>
      </c>
      <c r="Q18" s="180">
        <f t="shared" si="2"/>
        <v>0</v>
      </c>
      <c r="R18" s="180">
        <v>0</v>
      </c>
      <c r="S18" s="180">
        <f>R22</f>
        <v>0</v>
      </c>
      <c r="T18" s="180">
        <f>S22</f>
        <v>0</v>
      </c>
      <c r="U18" s="180">
        <f>T22</f>
        <v>0</v>
      </c>
      <c r="V18" s="7"/>
    </row>
    <row r="19" spans="1:22">
      <c r="A19" s="18" t="s">
        <v>49</v>
      </c>
      <c r="B19" s="182">
        <f t="shared" ref="B19:U20" si="3">IF(B2&gt;2020,0,IF(B16&lt;0,-B16,0))</f>
        <v>0</v>
      </c>
      <c r="C19" s="182">
        <f t="shared" si="3"/>
        <v>0</v>
      </c>
      <c r="D19" s="182">
        <f t="shared" si="3"/>
        <v>0</v>
      </c>
      <c r="E19" s="182">
        <f t="shared" si="3"/>
        <v>0</v>
      </c>
      <c r="F19" s="182">
        <f t="shared" si="3"/>
        <v>0</v>
      </c>
      <c r="G19" s="182">
        <f t="shared" si="3"/>
        <v>0</v>
      </c>
      <c r="H19" s="182">
        <f t="shared" si="3"/>
        <v>0</v>
      </c>
      <c r="I19" s="182">
        <f t="shared" si="3"/>
        <v>0</v>
      </c>
      <c r="J19" s="182">
        <f t="shared" si="3"/>
        <v>0</v>
      </c>
      <c r="K19" s="182">
        <f t="shared" si="3"/>
        <v>0</v>
      </c>
      <c r="L19" s="182">
        <f t="shared" si="3"/>
        <v>0</v>
      </c>
      <c r="M19" s="182">
        <f t="shared" si="3"/>
        <v>0</v>
      </c>
      <c r="N19" s="182">
        <f t="shared" si="3"/>
        <v>0</v>
      </c>
      <c r="O19" s="182">
        <f t="shared" si="3"/>
        <v>0</v>
      </c>
      <c r="P19" s="182">
        <f t="shared" si="3"/>
        <v>0</v>
      </c>
      <c r="Q19" s="182">
        <f t="shared" si="3"/>
        <v>0</v>
      </c>
      <c r="R19" s="182">
        <f t="shared" si="3"/>
        <v>0</v>
      </c>
      <c r="S19" s="182">
        <f t="shared" si="3"/>
        <v>0</v>
      </c>
      <c r="T19" s="182">
        <f t="shared" si="3"/>
        <v>0</v>
      </c>
      <c r="U19" s="182">
        <f t="shared" si="3"/>
        <v>0</v>
      </c>
      <c r="V19" s="7"/>
    </row>
    <row r="20" spans="1:22">
      <c r="A20" s="18" t="s">
        <v>50</v>
      </c>
      <c r="B20" s="182">
        <f t="shared" si="3"/>
        <v>0</v>
      </c>
      <c r="C20" s="182">
        <f t="shared" si="3"/>
        <v>0</v>
      </c>
      <c r="D20" s="182">
        <f t="shared" si="3"/>
        <v>0</v>
      </c>
      <c r="E20" s="182">
        <f t="shared" si="3"/>
        <v>0</v>
      </c>
      <c r="F20" s="182">
        <f t="shared" si="3"/>
        <v>0</v>
      </c>
      <c r="G20" s="182">
        <f t="shared" si="3"/>
        <v>0</v>
      </c>
      <c r="H20" s="182">
        <f t="shared" si="3"/>
        <v>0</v>
      </c>
      <c r="I20" s="182">
        <f t="shared" si="3"/>
        <v>0</v>
      </c>
      <c r="J20" s="182">
        <f t="shared" si="3"/>
        <v>0</v>
      </c>
      <c r="K20" s="182">
        <f t="shared" si="3"/>
        <v>0</v>
      </c>
      <c r="L20" s="182">
        <f t="shared" si="3"/>
        <v>0</v>
      </c>
      <c r="M20" s="182">
        <f t="shared" si="3"/>
        <v>0</v>
      </c>
      <c r="N20" s="182">
        <f t="shared" si="3"/>
        <v>0</v>
      </c>
      <c r="O20" s="182">
        <f t="shared" si="3"/>
        <v>0</v>
      </c>
      <c r="P20" s="182">
        <f t="shared" si="3"/>
        <v>0</v>
      </c>
      <c r="Q20" s="182">
        <f t="shared" si="3"/>
        <v>0</v>
      </c>
      <c r="R20" s="182">
        <f t="shared" si="3"/>
        <v>0</v>
      </c>
      <c r="S20" s="182">
        <f t="shared" si="3"/>
        <v>0</v>
      </c>
      <c r="T20" s="182">
        <f t="shared" si="3"/>
        <v>0</v>
      </c>
      <c r="U20" s="182">
        <f t="shared" si="3"/>
        <v>0</v>
      </c>
      <c r="V20" s="7"/>
    </row>
    <row r="21" spans="1:22">
      <c r="A21" s="16" t="s">
        <v>51</v>
      </c>
      <c r="B21" s="183">
        <f t="shared" ref="B21:U21" si="4">IF(B16&lt;0,0,IF(B18&gt;B16,-B16,-B18))</f>
        <v>0</v>
      </c>
      <c r="C21" s="183">
        <f t="shared" si="4"/>
        <v>0</v>
      </c>
      <c r="D21" s="183">
        <f t="shared" si="4"/>
        <v>0</v>
      </c>
      <c r="E21" s="183">
        <f t="shared" si="4"/>
        <v>0</v>
      </c>
      <c r="F21" s="183">
        <f t="shared" si="4"/>
        <v>0</v>
      </c>
      <c r="G21" s="183">
        <f t="shared" si="4"/>
        <v>0</v>
      </c>
      <c r="H21" s="183">
        <f t="shared" si="4"/>
        <v>0</v>
      </c>
      <c r="I21" s="183">
        <f t="shared" si="4"/>
        <v>0</v>
      </c>
      <c r="J21" s="183">
        <f t="shared" si="4"/>
        <v>0</v>
      </c>
      <c r="K21" s="183">
        <f t="shared" si="4"/>
        <v>0</v>
      </c>
      <c r="L21" s="183">
        <f t="shared" si="4"/>
        <v>0</v>
      </c>
      <c r="M21" s="183">
        <f t="shared" si="4"/>
        <v>0</v>
      </c>
      <c r="N21" s="183">
        <f t="shared" si="4"/>
        <v>0</v>
      </c>
      <c r="O21" s="183">
        <f t="shared" si="4"/>
        <v>0</v>
      </c>
      <c r="P21" s="183">
        <f t="shared" si="4"/>
        <v>0</v>
      </c>
      <c r="Q21" s="183">
        <f t="shared" si="4"/>
        <v>0</v>
      </c>
      <c r="R21" s="183">
        <f t="shared" si="4"/>
        <v>0</v>
      </c>
      <c r="S21" s="183">
        <f t="shared" si="4"/>
        <v>0</v>
      </c>
      <c r="T21" s="183">
        <f t="shared" si="4"/>
        <v>0</v>
      </c>
      <c r="U21" s="183">
        <f t="shared" si="4"/>
        <v>0</v>
      </c>
      <c r="V21" s="7"/>
    </row>
    <row r="22" spans="1:22">
      <c r="A22" s="16" t="s">
        <v>52</v>
      </c>
      <c r="B22" s="183">
        <f>SUM(B18:B21)</f>
        <v>0</v>
      </c>
      <c r="C22" s="183">
        <f>SUM(C18:C21)</f>
        <v>0</v>
      </c>
      <c r="D22" s="183">
        <f>SUM(D18:D21)</f>
        <v>0</v>
      </c>
      <c r="E22" s="183">
        <f>SUM(E18:E21)</f>
        <v>0</v>
      </c>
      <c r="F22" s="183"/>
      <c r="G22" s="183">
        <f t="shared" ref="G22:U22" si="5">SUM(G18:G21)</f>
        <v>0</v>
      </c>
      <c r="H22" s="183">
        <f t="shared" si="5"/>
        <v>0</v>
      </c>
      <c r="I22" s="183">
        <f t="shared" si="5"/>
        <v>0</v>
      </c>
      <c r="J22" s="183">
        <f t="shared" si="5"/>
        <v>0</v>
      </c>
      <c r="K22" s="183">
        <f t="shared" si="5"/>
        <v>0</v>
      </c>
      <c r="L22" s="183">
        <f t="shared" si="5"/>
        <v>0</v>
      </c>
      <c r="M22" s="183">
        <f t="shared" si="5"/>
        <v>0</v>
      </c>
      <c r="N22" s="183">
        <f t="shared" si="5"/>
        <v>0</v>
      </c>
      <c r="O22" s="183">
        <f t="shared" si="5"/>
        <v>0</v>
      </c>
      <c r="P22" s="183">
        <f t="shared" si="5"/>
        <v>0</v>
      </c>
      <c r="Q22" s="183">
        <f t="shared" si="5"/>
        <v>0</v>
      </c>
      <c r="R22" s="183">
        <f t="shared" si="5"/>
        <v>0</v>
      </c>
      <c r="S22" s="183">
        <f t="shared" si="5"/>
        <v>0</v>
      </c>
      <c r="T22" s="183">
        <f t="shared" si="5"/>
        <v>0</v>
      </c>
      <c r="U22" s="183">
        <f t="shared" si="5"/>
        <v>0</v>
      </c>
      <c r="V22" s="7"/>
    </row>
    <row r="23" spans="1:22">
      <c r="A23" s="16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7"/>
    </row>
    <row r="24" spans="1:22" ht="13.5" thickBot="1">
      <c r="A24" s="25" t="s">
        <v>44</v>
      </c>
      <c r="B24" s="184">
        <f t="shared" ref="B24:U24" si="6">IF(B16&lt;0,0,B16+B21)</f>
        <v>0</v>
      </c>
      <c r="C24" s="184">
        <f t="shared" si="6"/>
        <v>0</v>
      </c>
      <c r="D24" s="184">
        <f t="shared" si="6"/>
        <v>0</v>
      </c>
      <c r="E24" s="184">
        <f t="shared" si="6"/>
        <v>0</v>
      </c>
      <c r="F24" s="184">
        <f t="shared" si="6"/>
        <v>0</v>
      </c>
      <c r="G24" s="184">
        <f t="shared" si="6"/>
        <v>0</v>
      </c>
      <c r="H24" s="184">
        <f t="shared" si="6"/>
        <v>0</v>
      </c>
      <c r="I24" s="184">
        <f t="shared" si="6"/>
        <v>0</v>
      </c>
      <c r="J24" s="184">
        <f t="shared" si="6"/>
        <v>0</v>
      </c>
      <c r="K24" s="184">
        <f t="shared" si="6"/>
        <v>0</v>
      </c>
      <c r="L24" s="184">
        <f t="shared" si="6"/>
        <v>0</v>
      </c>
      <c r="M24" s="184">
        <f t="shared" si="6"/>
        <v>0</v>
      </c>
      <c r="N24" s="184">
        <f t="shared" si="6"/>
        <v>0</v>
      </c>
      <c r="O24" s="184">
        <f t="shared" si="6"/>
        <v>0</v>
      </c>
      <c r="P24" s="184">
        <f t="shared" si="6"/>
        <v>0</v>
      </c>
      <c r="Q24" s="184">
        <f t="shared" si="6"/>
        <v>0</v>
      </c>
      <c r="R24" s="184">
        <f t="shared" si="6"/>
        <v>0</v>
      </c>
      <c r="S24" s="184">
        <f t="shared" si="6"/>
        <v>0</v>
      </c>
      <c r="T24" s="184">
        <f t="shared" si="6"/>
        <v>0</v>
      </c>
      <c r="U24" s="184">
        <f t="shared" si="6"/>
        <v>0</v>
      </c>
      <c r="V24" s="7"/>
    </row>
    <row r="25" spans="1:22">
      <c r="A25" s="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7"/>
    </row>
    <row r="26" spans="1:22">
      <c r="A26" s="7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7"/>
    </row>
    <row r="27" spans="1:22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7"/>
    </row>
    <row r="28" spans="1:22" ht="18.75">
      <c r="A28" s="28" t="s">
        <v>102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7"/>
    </row>
    <row r="29" spans="1:22" ht="18.75">
      <c r="A29" s="28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7"/>
    </row>
    <row r="30" spans="1:22">
      <c r="A30" s="16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7"/>
    </row>
    <row r="31" spans="1:22" ht="13.5" thickBot="1">
      <c r="A31" s="119" t="s">
        <v>21</v>
      </c>
      <c r="B31" s="8">
        <v>2001</v>
      </c>
      <c r="C31" s="8">
        <v>2002</v>
      </c>
      <c r="D31" s="8">
        <v>2003</v>
      </c>
      <c r="E31" s="8">
        <v>2004</v>
      </c>
      <c r="F31" s="8">
        <v>2005</v>
      </c>
      <c r="G31" s="8">
        <v>2006</v>
      </c>
      <c r="H31" s="8">
        <v>2007</v>
      </c>
      <c r="I31" s="8">
        <v>2008</v>
      </c>
      <c r="J31" s="8">
        <v>2009</v>
      </c>
      <c r="K31" s="8">
        <v>2010</v>
      </c>
      <c r="L31" s="8">
        <v>2011</v>
      </c>
      <c r="M31" s="8">
        <v>2012</v>
      </c>
      <c r="N31" s="8">
        <v>2013</v>
      </c>
      <c r="O31" s="8">
        <v>2014</v>
      </c>
      <c r="P31" s="8">
        <v>2015</v>
      </c>
      <c r="Q31" s="8">
        <v>2016</v>
      </c>
      <c r="R31" s="8">
        <v>2017</v>
      </c>
      <c r="S31" s="8">
        <v>2018</v>
      </c>
      <c r="T31" s="8">
        <v>2019</v>
      </c>
      <c r="U31" s="8">
        <v>2020</v>
      </c>
      <c r="V31" s="7"/>
    </row>
    <row r="32" spans="1:22">
      <c r="A32" s="121"/>
      <c r="B32" s="127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7"/>
    </row>
    <row r="33" spans="1:38">
      <c r="A33" s="18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7"/>
    </row>
    <row r="34" spans="1:38">
      <c r="A34" s="122" t="s">
        <v>93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7"/>
    </row>
    <row r="35" spans="1:38">
      <c r="A35" s="18" t="s">
        <v>94</v>
      </c>
      <c r="B35" s="204">
        <f>'Project Financials'!B34</f>
        <v>0</v>
      </c>
      <c r="C35" s="204">
        <f>'Project Financials'!C34</f>
        <v>0</v>
      </c>
      <c r="D35" s="204">
        <f>'Project Financials'!D34</f>
        <v>0</v>
      </c>
      <c r="E35" s="204">
        <f>'Project Financials'!E34</f>
        <v>0</v>
      </c>
      <c r="F35" s="204">
        <f>'Project Financials'!F34</f>
        <v>0</v>
      </c>
      <c r="G35" s="204">
        <f>'Project Financials'!G34</f>
        <v>0</v>
      </c>
      <c r="H35" s="204">
        <f>'Project Financials'!H34</f>
        <v>0</v>
      </c>
      <c r="I35" s="204">
        <f>'Project Financials'!I34</f>
        <v>0</v>
      </c>
      <c r="J35" s="204">
        <f>'Project Financials'!J34</f>
        <v>0</v>
      </c>
      <c r="K35" s="204">
        <f>'Project Financials'!K34</f>
        <v>0</v>
      </c>
      <c r="L35" s="204">
        <f>'Project Financials'!L34</f>
        <v>0</v>
      </c>
      <c r="M35" s="204">
        <f>'Project Financials'!M34</f>
        <v>0</v>
      </c>
      <c r="N35" s="204">
        <f>'Project Financials'!N34</f>
        <v>0</v>
      </c>
      <c r="O35" s="204">
        <f>'Project Financials'!O34</f>
        <v>0</v>
      </c>
      <c r="P35" s="204">
        <f>'Project Financials'!P34</f>
        <v>0</v>
      </c>
      <c r="Q35" s="204">
        <f>'Project Financials'!Q34</f>
        <v>0</v>
      </c>
      <c r="R35" s="204">
        <f>'Project Financials'!R34</f>
        <v>0</v>
      </c>
      <c r="S35" s="204">
        <f>'Project Financials'!S34</f>
        <v>0</v>
      </c>
      <c r="T35" s="204">
        <f>'Project Financials'!T34</f>
        <v>0</v>
      </c>
      <c r="U35" s="204">
        <f>'Project Financials'!U34</f>
        <v>0</v>
      </c>
      <c r="V35" s="7"/>
    </row>
    <row r="36" spans="1:38">
      <c r="A36" s="18" t="s">
        <v>46</v>
      </c>
      <c r="B36" s="204">
        <f>'Project Financials'!B28</f>
        <v>0</v>
      </c>
      <c r="C36" s="204">
        <f>'Project Financials'!C28</f>
        <v>0</v>
      </c>
      <c r="D36" s="204">
        <f>'Project Financials'!D28</f>
        <v>0</v>
      </c>
      <c r="E36" s="204">
        <f>'Project Financials'!E28</f>
        <v>0</v>
      </c>
      <c r="F36" s="204">
        <f>'Project Financials'!F28</f>
        <v>0</v>
      </c>
      <c r="G36" s="204">
        <f>'Project Financials'!G28</f>
        <v>0</v>
      </c>
      <c r="H36" s="204">
        <f>'Project Financials'!H28</f>
        <v>0</v>
      </c>
      <c r="I36" s="204">
        <f>'Project Financials'!I28</f>
        <v>0</v>
      </c>
      <c r="J36" s="204">
        <f>'Project Financials'!J28</f>
        <v>0</v>
      </c>
      <c r="K36" s="204">
        <f>'Project Financials'!K28</f>
        <v>0</v>
      </c>
      <c r="L36" s="204">
        <f>'Project Financials'!L28</f>
        <v>0</v>
      </c>
      <c r="M36" s="204">
        <f>'Project Financials'!M28</f>
        <v>0</v>
      </c>
      <c r="N36" s="204">
        <f>'Project Financials'!N28</f>
        <v>0</v>
      </c>
      <c r="O36" s="204">
        <f>'Project Financials'!O28</f>
        <v>0</v>
      </c>
      <c r="P36" s="204">
        <f>'Project Financials'!P28</f>
        <v>0</v>
      </c>
      <c r="Q36" s="204">
        <f>'Project Financials'!Q28</f>
        <v>0</v>
      </c>
      <c r="R36" s="204">
        <f>'Project Financials'!R28</f>
        <v>0</v>
      </c>
      <c r="S36" s="204">
        <f>'Project Financials'!S28</f>
        <v>0</v>
      </c>
      <c r="T36" s="204">
        <f>'Project Financials'!T28</f>
        <v>0</v>
      </c>
      <c r="U36" s="204">
        <f>'Project Financials'!U28</f>
        <v>0</v>
      </c>
      <c r="V36" s="7"/>
    </row>
    <row r="37" spans="1:38">
      <c r="A37" s="18" t="s">
        <v>95</v>
      </c>
      <c r="B37" s="19">
        <f t="shared" ref="B37:U37" si="7">B12</f>
        <v>0</v>
      </c>
      <c r="C37" s="19">
        <f t="shared" si="7"/>
        <v>0</v>
      </c>
      <c r="D37" s="19">
        <f t="shared" si="7"/>
        <v>0</v>
      </c>
      <c r="E37" s="19">
        <f t="shared" si="7"/>
        <v>0</v>
      </c>
      <c r="F37" s="19">
        <f t="shared" si="7"/>
        <v>0</v>
      </c>
      <c r="G37" s="19">
        <f t="shared" si="7"/>
        <v>0</v>
      </c>
      <c r="H37" s="19">
        <f t="shared" si="7"/>
        <v>0</v>
      </c>
      <c r="I37" s="19">
        <f t="shared" si="7"/>
        <v>0</v>
      </c>
      <c r="J37" s="19">
        <f t="shared" si="7"/>
        <v>0</v>
      </c>
      <c r="K37" s="19">
        <f t="shared" si="7"/>
        <v>0</v>
      </c>
      <c r="L37" s="19">
        <f t="shared" si="7"/>
        <v>0</v>
      </c>
      <c r="M37" s="19">
        <f t="shared" si="7"/>
        <v>0</v>
      </c>
      <c r="N37" s="19">
        <f t="shared" si="7"/>
        <v>0</v>
      </c>
      <c r="O37" s="19">
        <f t="shared" si="7"/>
        <v>0</v>
      </c>
      <c r="P37" s="19">
        <f t="shared" si="7"/>
        <v>0</v>
      </c>
      <c r="Q37" s="19">
        <f t="shared" si="7"/>
        <v>0</v>
      </c>
      <c r="R37" s="19">
        <f t="shared" si="7"/>
        <v>0</v>
      </c>
      <c r="S37" s="19">
        <f t="shared" si="7"/>
        <v>0</v>
      </c>
      <c r="T37" s="19">
        <f t="shared" si="7"/>
        <v>0</v>
      </c>
      <c r="U37" s="19">
        <f t="shared" si="7"/>
        <v>0</v>
      </c>
      <c r="V37" s="7"/>
    </row>
    <row r="38" spans="1:38" ht="15">
      <c r="A38" s="18" t="s">
        <v>96</v>
      </c>
      <c r="B38" s="205">
        <f t="shared" ref="B38:U38" si="8">-B24</f>
        <v>0</v>
      </c>
      <c r="C38" s="205">
        <f t="shared" si="8"/>
        <v>0</v>
      </c>
      <c r="D38" s="205">
        <f t="shared" si="8"/>
        <v>0</v>
      </c>
      <c r="E38" s="205">
        <f t="shared" si="8"/>
        <v>0</v>
      </c>
      <c r="F38" s="205">
        <f t="shared" si="8"/>
        <v>0</v>
      </c>
      <c r="G38" s="205">
        <f t="shared" si="8"/>
        <v>0</v>
      </c>
      <c r="H38" s="205">
        <f t="shared" si="8"/>
        <v>0</v>
      </c>
      <c r="I38" s="205">
        <f t="shared" si="8"/>
        <v>0</v>
      </c>
      <c r="J38" s="205">
        <f t="shared" si="8"/>
        <v>0</v>
      </c>
      <c r="K38" s="205">
        <f t="shared" si="8"/>
        <v>0</v>
      </c>
      <c r="L38" s="205">
        <f t="shared" si="8"/>
        <v>0</v>
      </c>
      <c r="M38" s="205">
        <f t="shared" si="8"/>
        <v>0</v>
      </c>
      <c r="N38" s="205">
        <f t="shared" si="8"/>
        <v>0</v>
      </c>
      <c r="O38" s="205">
        <f t="shared" si="8"/>
        <v>0</v>
      </c>
      <c r="P38" s="205">
        <f t="shared" si="8"/>
        <v>0</v>
      </c>
      <c r="Q38" s="205">
        <f t="shared" si="8"/>
        <v>0</v>
      </c>
      <c r="R38" s="205">
        <f t="shared" si="8"/>
        <v>0</v>
      </c>
      <c r="S38" s="205">
        <f t="shared" si="8"/>
        <v>0</v>
      </c>
      <c r="T38" s="205">
        <f t="shared" si="8"/>
        <v>0</v>
      </c>
      <c r="U38" s="205">
        <f t="shared" si="8"/>
        <v>0</v>
      </c>
      <c r="V38" s="7"/>
    </row>
    <row r="39" spans="1:38">
      <c r="A39" s="123" t="s">
        <v>97</v>
      </c>
      <c r="B39" s="206">
        <f t="shared" ref="B39:U39" si="9">SUM(B35:B38)</f>
        <v>0</v>
      </c>
      <c r="C39" s="206">
        <f t="shared" si="9"/>
        <v>0</v>
      </c>
      <c r="D39" s="206">
        <f t="shared" si="9"/>
        <v>0</v>
      </c>
      <c r="E39" s="206">
        <f t="shared" si="9"/>
        <v>0</v>
      </c>
      <c r="F39" s="206">
        <f t="shared" si="9"/>
        <v>0</v>
      </c>
      <c r="G39" s="206">
        <f t="shared" si="9"/>
        <v>0</v>
      </c>
      <c r="H39" s="206">
        <f t="shared" si="9"/>
        <v>0</v>
      </c>
      <c r="I39" s="206">
        <f t="shared" si="9"/>
        <v>0</v>
      </c>
      <c r="J39" s="206">
        <f t="shared" si="9"/>
        <v>0</v>
      </c>
      <c r="K39" s="206">
        <f t="shared" si="9"/>
        <v>0</v>
      </c>
      <c r="L39" s="206">
        <f t="shared" si="9"/>
        <v>0</v>
      </c>
      <c r="M39" s="206">
        <f t="shared" si="9"/>
        <v>0</v>
      </c>
      <c r="N39" s="206">
        <f t="shared" si="9"/>
        <v>0</v>
      </c>
      <c r="O39" s="206">
        <f t="shared" si="9"/>
        <v>0</v>
      </c>
      <c r="P39" s="206">
        <f t="shared" si="9"/>
        <v>0</v>
      </c>
      <c r="Q39" s="206">
        <f t="shared" si="9"/>
        <v>0</v>
      </c>
      <c r="R39" s="206">
        <f t="shared" si="9"/>
        <v>0</v>
      </c>
      <c r="S39" s="206">
        <f t="shared" si="9"/>
        <v>0</v>
      </c>
      <c r="T39" s="206">
        <f t="shared" si="9"/>
        <v>0</v>
      </c>
      <c r="U39" s="206">
        <f t="shared" si="9"/>
        <v>0</v>
      </c>
      <c r="V39" s="7"/>
    </row>
    <row r="40" spans="1:38">
      <c r="A40" s="123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7"/>
    </row>
    <row r="41" spans="1:38">
      <c r="A41" s="18" t="s">
        <v>98</v>
      </c>
      <c r="B41" s="207">
        <f>Assumptions!$C$39</f>
        <v>0.35</v>
      </c>
      <c r="C41" s="207">
        <f>Assumptions!$C$39</f>
        <v>0.35</v>
      </c>
      <c r="D41" s="207">
        <f>Assumptions!$C$39</f>
        <v>0.35</v>
      </c>
      <c r="E41" s="207">
        <f>Assumptions!$C$39</f>
        <v>0.35</v>
      </c>
      <c r="F41" s="207">
        <f>Assumptions!$C$39</f>
        <v>0.35</v>
      </c>
      <c r="G41" s="207">
        <f>Assumptions!$C$39</f>
        <v>0.35</v>
      </c>
      <c r="H41" s="207">
        <f>Assumptions!$C$39</f>
        <v>0.35</v>
      </c>
      <c r="I41" s="207">
        <f>Assumptions!$C$39</f>
        <v>0.35</v>
      </c>
      <c r="J41" s="207">
        <f>Assumptions!$C$39</f>
        <v>0.35</v>
      </c>
      <c r="K41" s="207">
        <f>Assumptions!$C$39</f>
        <v>0.35</v>
      </c>
      <c r="L41" s="207">
        <f>Assumptions!$C$39</f>
        <v>0.35</v>
      </c>
      <c r="M41" s="207">
        <f>Assumptions!$C$39</f>
        <v>0.35</v>
      </c>
      <c r="N41" s="207">
        <f>Assumptions!$C$39</f>
        <v>0.35</v>
      </c>
      <c r="O41" s="207">
        <f>Assumptions!$C$39</f>
        <v>0.35</v>
      </c>
      <c r="P41" s="207">
        <f>Assumptions!$C$39</f>
        <v>0.35</v>
      </c>
      <c r="Q41" s="207">
        <f>Assumptions!$C$39</f>
        <v>0.35</v>
      </c>
      <c r="R41" s="207">
        <f>Assumptions!$C$39</f>
        <v>0.35</v>
      </c>
      <c r="S41" s="207">
        <f>Assumptions!$C$39</f>
        <v>0.35</v>
      </c>
      <c r="T41" s="207">
        <f>Assumptions!$C$39</f>
        <v>0.35</v>
      </c>
      <c r="U41" s="207">
        <f>Assumptions!$C$39</f>
        <v>0.35</v>
      </c>
      <c r="V41" s="7"/>
    </row>
    <row r="42" spans="1:38">
      <c r="A42" s="123" t="s">
        <v>99</v>
      </c>
      <c r="B42" s="206">
        <f t="shared" ref="B42:U42" si="10">B39*B41</f>
        <v>0</v>
      </c>
      <c r="C42" s="206">
        <f t="shared" si="10"/>
        <v>0</v>
      </c>
      <c r="D42" s="206">
        <f t="shared" si="10"/>
        <v>0</v>
      </c>
      <c r="E42" s="206">
        <f t="shared" si="10"/>
        <v>0</v>
      </c>
      <c r="F42" s="206">
        <f t="shared" si="10"/>
        <v>0</v>
      </c>
      <c r="G42" s="206">
        <f t="shared" si="10"/>
        <v>0</v>
      </c>
      <c r="H42" s="206">
        <f t="shared" si="10"/>
        <v>0</v>
      </c>
      <c r="I42" s="206">
        <f t="shared" si="10"/>
        <v>0</v>
      </c>
      <c r="J42" s="206">
        <f t="shared" si="10"/>
        <v>0</v>
      </c>
      <c r="K42" s="206">
        <f t="shared" si="10"/>
        <v>0</v>
      </c>
      <c r="L42" s="206">
        <f t="shared" si="10"/>
        <v>0</v>
      </c>
      <c r="M42" s="206">
        <f t="shared" si="10"/>
        <v>0</v>
      </c>
      <c r="N42" s="206">
        <f t="shared" si="10"/>
        <v>0</v>
      </c>
      <c r="O42" s="206">
        <f t="shared" si="10"/>
        <v>0</v>
      </c>
      <c r="P42" s="206">
        <f t="shared" si="10"/>
        <v>0</v>
      </c>
      <c r="Q42" s="206">
        <f t="shared" si="10"/>
        <v>0</v>
      </c>
      <c r="R42" s="206">
        <f t="shared" si="10"/>
        <v>0</v>
      </c>
      <c r="S42" s="206">
        <f t="shared" si="10"/>
        <v>0</v>
      </c>
      <c r="T42" s="206">
        <f t="shared" si="10"/>
        <v>0</v>
      </c>
      <c r="U42" s="206">
        <f t="shared" si="10"/>
        <v>0</v>
      </c>
      <c r="V42" s="7"/>
    </row>
    <row r="43" spans="1:38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>
      <c r="A44" s="16" t="s">
        <v>100</v>
      </c>
      <c r="B44" s="208">
        <f>IF(B42&lt;0,-B42,0)</f>
        <v>0</v>
      </c>
      <c r="C44" s="208">
        <f t="shared" ref="C44:U44" si="11">IF(C42&lt;0,-C42+B44-B45,B44-B45)</f>
        <v>0</v>
      </c>
      <c r="D44" s="208">
        <f t="shared" si="11"/>
        <v>0</v>
      </c>
      <c r="E44" s="208">
        <f t="shared" si="11"/>
        <v>0</v>
      </c>
      <c r="F44" s="208">
        <f t="shared" si="11"/>
        <v>0</v>
      </c>
      <c r="G44" s="208">
        <f t="shared" si="11"/>
        <v>0</v>
      </c>
      <c r="H44" s="208">
        <f t="shared" si="11"/>
        <v>0</v>
      </c>
      <c r="I44" s="208">
        <f t="shared" si="11"/>
        <v>0</v>
      </c>
      <c r="J44" s="208">
        <f t="shared" si="11"/>
        <v>0</v>
      </c>
      <c r="K44" s="208">
        <f t="shared" si="11"/>
        <v>0</v>
      </c>
      <c r="L44" s="208">
        <f t="shared" si="11"/>
        <v>0</v>
      </c>
      <c r="M44" s="208">
        <f t="shared" si="11"/>
        <v>0</v>
      </c>
      <c r="N44" s="208">
        <f t="shared" si="11"/>
        <v>0</v>
      </c>
      <c r="O44" s="208">
        <f t="shared" si="11"/>
        <v>0</v>
      </c>
      <c r="P44" s="208">
        <f t="shared" si="11"/>
        <v>0</v>
      </c>
      <c r="Q44" s="208">
        <f t="shared" si="11"/>
        <v>0</v>
      </c>
      <c r="R44" s="208">
        <f t="shared" si="11"/>
        <v>0</v>
      </c>
      <c r="S44" s="208">
        <f t="shared" si="11"/>
        <v>0</v>
      </c>
      <c r="T44" s="208">
        <f t="shared" si="11"/>
        <v>0</v>
      </c>
      <c r="U44" s="208">
        <f t="shared" si="11"/>
        <v>0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>
      <c r="A45" s="16" t="s">
        <v>51</v>
      </c>
      <c r="B45" s="204">
        <f t="shared" ref="B45:U45" si="12">IF(B42&lt;0,0,IF(B44&gt;B42,B42,B44))</f>
        <v>0</v>
      </c>
      <c r="C45" s="204">
        <f t="shared" si="12"/>
        <v>0</v>
      </c>
      <c r="D45" s="204">
        <f t="shared" si="12"/>
        <v>0</v>
      </c>
      <c r="E45" s="204">
        <f t="shared" si="12"/>
        <v>0</v>
      </c>
      <c r="F45" s="204">
        <f t="shared" si="12"/>
        <v>0</v>
      </c>
      <c r="G45" s="204">
        <f t="shared" si="12"/>
        <v>0</v>
      </c>
      <c r="H45" s="208">
        <f t="shared" si="12"/>
        <v>0</v>
      </c>
      <c r="I45" s="208">
        <f t="shared" si="12"/>
        <v>0</v>
      </c>
      <c r="J45" s="208">
        <f t="shared" si="12"/>
        <v>0</v>
      </c>
      <c r="K45" s="208">
        <f t="shared" si="12"/>
        <v>0</v>
      </c>
      <c r="L45" s="208">
        <f t="shared" si="12"/>
        <v>0</v>
      </c>
      <c r="M45" s="208">
        <f t="shared" si="12"/>
        <v>0</v>
      </c>
      <c r="N45" s="208">
        <f t="shared" si="12"/>
        <v>0</v>
      </c>
      <c r="O45" s="208">
        <f t="shared" si="12"/>
        <v>0</v>
      </c>
      <c r="P45" s="208">
        <f t="shared" si="12"/>
        <v>0</v>
      </c>
      <c r="Q45" s="208">
        <f t="shared" si="12"/>
        <v>0</v>
      </c>
      <c r="R45" s="208">
        <f t="shared" si="12"/>
        <v>0</v>
      </c>
      <c r="S45" s="208">
        <f t="shared" si="12"/>
        <v>0</v>
      </c>
      <c r="T45" s="208">
        <f t="shared" si="12"/>
        <v>0</v>
      </c>
      <c r="U45" s="208">
        <f t="shared" si="12"/>
        <v>0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>
      <c r="A46" s="16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3.5" thickBot="1">
      <c r="A47" s="25" t="s">
        <v>101</v>
      </c>
      <c r="B47" s="209">
        <f t="shared" ref="B47:U47" si="13">IF(B42&lt;0,0,(B42-B45))</f>
        <v>0</v>
      </c>
      <c r="C47" s="209">
        <f t="shared" si="13"/>
        <v>0</v>
      </c>
      <c r="D47" s="209">
        <f t="shared" si="13"/>
        <v>0</v>
      </c>
      <c r="E47" s="209">
        <f t="shared" si="13"/>
        <v>0</v>
      </c>
      <c r="F47" s="209">
        <f t="shared" si="13"/>
        <v>0</v>
      </c>
      <c r="G47" s="209">
        <f t="shared" si="13"/>
        <v>0</v>
      </c>
      <c r="H47" s="209">
        <f t="shared" si="13"/>
        <v>0</v>
      </c>
      <c r="I47" s="209">
        <f t="shared" si="13"/>
        <v>0</v>
      </c>
      <c r="J47" s="209">
        <f t="shared" si="13"/>
        <v>0</v>
      </c>
      <c r="K47" s="209">
        <f t="shared" si="13"/>
        <v>0</v>
      </c>
      <c r="L47" s="209">
        <f t="shared" si="13"/>
        <v>0</v>
      </c>
      <c r="M47" s="209">
        <f t="shared" si="13"/>
        <v>0</v>
      </c>
      <c r="N47" s="209">
        <f t="shared" si="13"/>
        <v>0</v>
      </c>
      <c r="O47" s="209">
        <f t="shared" si="13"/>
        <v>0</v>
      </c>
      <c r="P47" s="209">
        <f t="shared" si="13"/>
        <v>0</v>
      </c>
      <c r="Q47" s="209">
        <f t="shared" si="13"/>
        <v>0</v>
      </c>
      <c r="R47" s="209">
        <f t="shared" si="13"/>
        <v>0</v>
      </c>
      <c r="S47" s="209">
        <f t="shared" si="13"/>
        <v>0</v>
      </c>
      <c r="T47" s="209">
        <f t="shared" si="13"/>
        <v>0</v>
      </c>
      <c r="U47" s="209">
        <f t="shared" si="13"/>
        <v>0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3.5" thickTop="1">
      <c r="A48" s="44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>
      <c r="A49" s="44"/>
      <c r="B49" s="39"/>
      <c r="C49" s="39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>
      <c r="A50" s="44"/>
      <c r="B50" s="39"/>
      <c r="C50" s="39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>
      <c r="A51" s="44"/>
      <c r="B51" s="39"/>
      <c r="C51" s="39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>
      <c r="A52" s="44"/>
      <c r="B52" s="39"/>
      <c r="C52" s="39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>
      <c r="A53" s="44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>
      <c r="A54" s="47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>
      <c r="A55" s="4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>
      <c r="A56" s="47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>
      <c r="A58" s="7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>
      <c r="A59" s="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>
      <c r="A60" s="7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ht="18.75">
      <c r="A61" s="4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>
      <c r="A62" s="30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>
      <c r="A63" s="30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>
      <c r="A64" s="7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>
      <c r="A65" s="7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>
      <c r="A66" s="2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>
      <c r="A67" s="44"/>
      <c r="B67" s="39"/>
      <c r="C67" s="39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>
      <c r="A68" s="43"/>
      <c r="B68" s="39"/>
      <c r="C68" s="39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>
      <c r="A69" s="43"/>
      <c r="B69" s="39"/>
      <c r="C69" s="39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>
      <c r="A70" s="42"/>
      <c r="B70" s="39"/>
      <c r="C70" s="39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>
      <c r="A71" s="39"/>
      <c r="B71" s="39"/>
      <c r="C71" s="39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</sheetData>
  <pageMargins left="0.75" right="0.75" top="1" bottom="1" header="0.5" footer="0.5"/>
  <pageSetup scale="4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 Output</vt:lpstr>
      <vt:lpstr>Assumptions</vt:lpstr>
      <vt:lpstr>Project Financials</vt:lpstr>
      <vt:lpstr>Project Tax</vt:lpstr>
      <vt:lpstr>Assumptions!Print_Area</vt:lpstr>
      <vt:lpstr>'Project Financials'!Print_Area</vt:lpstr>
      <vt:lpstr>'Summary Output'!Print_Area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2000-06-15T18:15:46Z</cp:lastPrinted>
  <dcterms:created xsi:type="dcterms:W3CDTF">1999-04-02T01:38:38Z</dcterms:created>
  <dcterms:modified xsi:type="dcterms:W3CDTF">2023-09-13T21:43:35Z</dcterms:modified>
</cp:coreProperties>
</file>