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D320B8-A547-4B1D-85A2-87E28C409BAF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in" sheetId="5" r:id="rId1"/>
    <sheet name="Charts" sheetId="4" r:id="rId2"/>
    <sheet name="Chart for Selected Date" sheetId="78" r:id="rId3"/>
  </sheets>
  <definedNames>
    <definedName name="cCols">COUNTA(#REF!)</definedName>
    <definedName name="cRows">COUNTA(#REF!)</definedName>
    <definedName name="Date">#REF!</definedName>
    <definedName name="EndDt">#REF!</definedName>
    <definedName name="fStart">#REF!</definedName>
    <definedName name="Holidays">#REF!</definedName>
    <definedName name="KLoad">#REF!</definedName>
    <definedName name="_xlnm.Print_Area" localSheetId="1">Charts!$A$1:$W$49</definedName>
    <definedName name="_xlnm.Print_Area" localSheetId="0">Main!$A$1:$V$48</definedName>
    <definedName name="StartDt">#REF!</definedName>
    <definedName name="TotalData">OFFSET(fStart,0,0,cRows,cCols)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8" l="1"/>
  <c r="L2" i="5"/>
  <c r="C7" i="5"/>
  <c r="D7" i="5"/>
  <c r="E7" i="5"/>
  <c r="F7" i="5"/>
  <c r="G7" i="5"/>
  <c r="H7" i="5"/>
  <c r="I7" i="5"/>
  <c r="J7" i="5"/>
  <c r="M7" i="5"/>
  <c r="N7" i="5"/>
  <c r="O7" i="5"/>
  <c r="P7" i="5"/>
  <c r="Q7" i="5"/>
  <c r="R7" i="5"/>
  <c r="S7" i="5"/>
  <c r="T7" i="5"/>
  <c r="C8" i="5"/>
  <c r="D8" i="5"/>
  <c r="E8" i="5"/>
  <c r="F8" i="5"/>
  <c r="G8" i="5"/>
  <c r="H8" i="5"/>
  <c r="I8" i="5"/>
  <c r="J8" i="5"/>
  <c r="M8" i="5"/>
  <c r="N8" i="5"/>
  <c r="O8" i="5"/>
  <c r="P8" i="5"/>
  <c r="Q8" i="5"/>
  <c r="R8" i="5"/>
  <c r="S8" i="5"/>
  <c r="T8" i="5"/>
  <c r="C9" i="5"/>
  <c r="D9" i="5"/>
  <c r="E9" i="5"/>
  <c r="F9" i="5"/>
  <c r="G9" i="5"/>
  <c r="H9" i="5"/>
  <c r="I9" i="5"/>
  <c r="J9" i="5"/>
  <c r="M9" i="5"/>
  <c r="N9" i="5"/>
  <c r="O9" i="5"/>
  <c r="P9" i="5"/>
  <c r="Q9" i="5"/>
  <c r="R9" i="5"/>
  <c r="S9" i="5"/>
  <c r="T9" i="5"/>
  <c r="H11" i="5"/>
  <c r="I11" i="5"/>
  <c r="J11" i="5"/>
  <c r="R11" i="5"/>
  <c r="S11" i="5"/>
  <c r="T11" i="5"/>
  <c r="H12" i="5"/>
  <c r="I12" i="5"/>
  <c r="J12" i="5"/>
  <c r="R12" i="5"/>
  <c r="S12" i="5"/>
  <c r="T12" i="5"/>
  <c r="H13" i="5"/>
  <c r="I13" i="5"/>
  <c r="J13" i="5"/>
  <c r="R13" i="5"/>
  <c r="S13" i="5"/>
  <c r="T13" i="5"/>
  <c r="H14" i="5"/>
  <c r="I14" i="5"/>
  <c r="J14" i="5"/>
  <c r="R14" i="5"/>
  <c r="S14" i="5"/>
  <c r="T14" i="5"/>
  <c r="H15" i="5"/>
  <c r="I15" i="5"/>
  <c r="J15" i="5"/>
  <c r="R15" i="5"/>
  <c r="S15" i="5"/>
  <c r="T15" i="5"/>
  <c r="H16" i="5"/>
  <c r="I16" i="5"/>
  <c r="J16" i="5"/>
  <c r="R16" i="5"/>
  <c r="S16" i="5"/>
  <c r="T16" i="5"/>
  <c r="H17" i="5"/>
  <c r="I17" i="5"/>
  <c r="J17" i="5"/>
  <c r="R17" i="5"/>
  <c r="S17" i="5"/>
  <c r="T17" i="5"/>
  <c r="H18" i="5"/>
  <c r="I18" i="5"/>
  <c r="J18" i="5"/>
  <c r="R18" i="5"/>
  <c r="S18" i="5"/>
  <c r="T18" i="5"/>
  <c r="H19" i="5"/>
  <c r="I19" i="5"/>
  <c r="J19" i="5"/>
  <c r="R19" i="5"/>
  <c r="S19" i="5"/>
  <c r="T19" i="5"/>
  <c r="H20" i="5"/>
  <c r="I20" i="5"/>
  <c r="J20" i="5"/>
  <c r="R20" i="5"/>
  <c r="S20" i="5"/>
  <c r="T20" i="5"/>
  <c r="H21" i="5"/>
  <c r="I21" i="5"/>
  <c r="J21" i="5"/>
  <c r="R21" i="5"/>
  <c r="S21" i="5"/>
  <c r="T21" i="5"/>
  <c r="H22" i="5"/>
  <c r="I22" i="5"/>
  <c r="J22" i="5"/>
  <c r="R22" i="5"/>
  <c r="S22" i="5"/>
  <c r="T22" i="5"/>
  <c r="H23" i="5"/>
  <c r="I23" i="5"/>
  <c r="J23" i="5"/>
  <c r="R23" i="5"/>
  <c r="S23" i="5"/>
  <c r="T23" i="5"/>
  <c r="H24" i="5"/>
  <c r="I24" i="5"/>
  <c r="J24" i="5"/>
  <c r="R24" i="5"/>
  <c r="S24" i="5"/>
  <c r="T24" i="5"/>
  <c r="H25" i="5"/>
  <c r="I25" i="5"/>
  <c r="J25" i="5"/>
  <c r="R25" i="5"/>
  <c r="S25" i="5"/>
  <c r="T25" i="5"/>
  <c r="H26" i="5"/>
  <c r="I26" i="5"/>
  <c r="J26" i="5"/>
  <c r="R26" i="5"/>
  <c r="S26" i="5"/>
  <c r="T26" i="5"/>
  <c r="H27" i="5"/>
  <c r="I27" i="5"/>
  <c r="J27" i="5"/>
  <c r="R27" i="5"/>
  <c r="S27" i="5"/>
  <c r="T27" i="5"/>
  <c r="H28" i="5"/>
  <c r="I28" i="5"/>
  <c r="J28" i="5"/>
  <c r="R28" i="5"/>
  <c r="S28" i="5"/>
  <c r="T28" i="5"/>
  <c r="H29" i="5"/>
  <c r="I29" i="5"/>
  <c r="J29" i="5"/>
  <c r="R29" i="5"/>
  <c r="S29" i="5"/>
  <c r="T29" i="5"/>
  <c r="H30" i="5"/>
  <c r="I30" i="5"/>
  <c r="J30" i="5"/>
  <c r="R30" i="5"/>
  <c r="S30" i="5"/>
  <c r="T30" i="5"/>
  <c r="H31" i="5"/>
  <c r="I31" i="5"/>
  <c r="J31" i="5"/>
  <c r="R31" i="5"/>
  <c r="S31" i="5"/>
  <c r="T31" i="5"/>
  <c r="H32" i="5"/>
  <c r="I32" i="5"/>
  <c r="J32" i="5"/>
  <c r="R32" i="5"/>
  <c r="S32" i="5"/>
  <c r="T32" i="5"/>
  <c r="H33" i="5"/>
  <c r="I33" i="5"/>
  <c r="J33" i="5"/>
  <c r="R33" i="5"/>
  <c r="S33" i="5"/>
  <c r="T33" i="5"/>
  <c r="H34" i="5"/>
  <c r="I34" i="5"/>
  <c r="J34" i="5"/>
  <c r="R34" i="5"/>
  <c r="S34" i="5"/>
  <c r="T34" i="5"/>
</calcChain>
</file>

<file path=xl/sharedStrings.xml><?xml version="1.0" encoding="utf-8"?>
<sst xmlns="http://schemas.openxmlformats.org/spreadsheetml/2006/main" count="83" uniqueCount="43">
  <si>
    <t>Actual</t>
  </si>
  <si>
    <t>Forecast</t>
  </si>
  <si>
    <t>Delta</t>
  </si>
  <si>
    <t>Today's Forecast</t>
  </si>
  <si>
    <t>PEAK</t>
  </si>
  <si>
    <t>OFF PEAK</t>
  </si>
  <si>
    <t>24 HOUR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</si>
  <si>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</si>
  <si>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</si>
  <si>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</si>
  <si>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</si>
  <si>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</si>
  <si>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</si>
  <si>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</si>
  <si>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</si>
  <si>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</si>
  <si>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</si>
  <si>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</si>
  <si>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</si>
  <si>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</si>
  <si>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</si>
  <si>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</si>
  <si>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</si>
  <si>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</si>
  <si>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</si>
  <si>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</si>
  <si>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</si>
  <si>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</si>
  <si>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</si>
  <si>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</si>
  <si>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</si>
  <si>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ECP</t>
  </si>
  <si>
    <t>Today's Actual</t>
  </si>
  <si>
    <t>Today's Forecast vs. Actual</t>
  </si>
  <si>
    <t xml:space="preserve"> - Actual vs. Forecast</t>
  </si>
  <si>
    <t>Charts for Selected Date</t>
  </si>
  <si>
    <t>Today:</t>
  </si>
  <si>
    <t xml:space="preserve">Select </t>
  </si>
  <si>
    <t>Date:</t>
  </si>
  <si>
    <t>Kevin</t>
  </si>
  <si>
    <t>ISO</t>
  </si>
  <si>
    <t>Demand</t>
  </si>
  <si>
    <t>Last Updated on: 10/6/2001 9:18:01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</si>
</sst>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2" formatCode="&quot;$&quot;#,##0.00"/>
    <numFmt numFmtId="200" formatCode="m/d/yy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5.25"/>
      <name val="Arial"/>
    </font>
    <font>
      <b/>
      <sz val="2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4" fillId="2" borderId="0" xfId="0" applyFont="1" applyFill="1" applyAlignment="1"/>
    <xf numFmtId="0" fontId="0" fillId="2" borderId="0" xfId="0" applyFill="1" applyAlignment="1"/>
    <xf numFmtId="0" fontId="4" fillId="2" borderId="0" xfId="0" applyFont="1" applyFill="1"/>
    <xf numFmtId="0" fontId="2" fillId="2" borderId="0" xfId="0" applyFont="1" applyFill="1" applyAlignment="1"/>
    <xf numFmtId="0" fontId="0" fillId="3" borderId="0" xfId="0" applyFill="1"/>
    <xf numFmtId="200" fontId="7" fillId="3" borderId="1" xfId="0" applyNumberFormat="1" applyFont="1" applyFill="1" applyBorder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3" xfId="0" applyFont="1" applyFill="1" applyBorder="1" applyAlignment="1">
      <alignment horizontal="right"/>
    </xf>
    <xf numFmtId="0" fontId="6" fillId="4" borderId="3" xfId="0" applyFont="1" applyFill="1" applyBorder="1"/>
    <xf numFmtId="0" fontId="6" fillId="4" borderId="4" xfId="0" applyFont="1" applyFill="1" applyBorder="1"/>
    <xf numFmtId="0" fontId="0" fillId="4" borderId="4" xfId="0" applyFill="1" applyBorder="1"/>
    <xf numFmtId="15" fontId="6" fillId="4" borderId="2" xfId="0" applyNumberFormat="1" applyFont="1" applyFill="1" applyBorder="1"/>
    <xf numFmtId="200" fontId="7" fillId="2" borderId="0" xfId="0" applyNumberFormat="1" applyFont="1" applyFill="1" applyBorder="1"/>
    <xf numFmtId="0" fontId="0" fillId="0" borderId="0" xfId="0" applyFill="1"/>
    <xf numFmtId="0" fontId="8" fillId="2" borderId="0" xfId="0" applyFont="1" applyFill="1" applyBorder="1" applyAlignment="1"/>
    <xf numFmtId="0" fontId="4" fillId="2" borderId="0" xfId="0" applyFont="1" applyFill="1" applyBorder="1" applyAlignment="1"/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right"/>
    </xf>
    <xf numFmtId="3" fontId="10" fillId="5" borderId="8" xfId="0" applyNumberFormat="1" applyFont="1" applyFill="1" applyBorder="1" applyAlignment="1">
      <alignment horizontal="center"/>
    </xf>
    <xf numFmtId="172" fontId="10" fillId="5" borderId="9" xfId="0" applyNumberFormat="1" applyFont="1" applyFill="1" applyBorder="1" applyAlignment="1">
      <alignment horizontal="center"/>
    </xf>
    <xf numFmtId="3" fontId="10" fillId="6" borderId="8" xfId="0" applyNumberFormat="1" applyFont="1" applyFill="1" applyBorder="1" applyAlignment="1">
      <alignment horizontal="center"/>
    </xf>
    <xf numFmtId="172" fontId="4" fillId="6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right"/>
    </xf>
    <xf numFmtId="3" fontId="10" fillId="5" borderId="11" xfId="0" applyNumberFormat="1" applyFont="1" applyFill="1" applyBorder="1" applyAlignment="1">
      <alignment horizontal="center"/>
    </xf>
    <xf numFmtId="172" fontId="10" fillId="5" borderId="12" xfId="0" applyNumberFormat="1" applyFont="1" applyFill="1" applyBorder="1" applyAlignment="1">
      <alignment horizontal="center"/>
    </xf>
    <xf numFmtId="3" fontId="10" fillId="6" borderId="11" xfId="0" applyNumberFormat="1" applyFont="1" applyFill="1" applyBorder="1" applyAlignment="1">
      <alignment horizontal="center"/>
    </xf>
    <xf numFmtId="172" fontId="10" fillId="6" borderId="12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/>
    </xf>
    <xf numFmtId="3" fontId="10" fillId="5" borderId="14" xfId="0" applyNumberFormat="1" applyFont="1" applyFill="1" applyBorder="1" applyAlignment="1">
      <alignment horizontal="center"/>
    </xf>
    <xf numFmtId="172" fontId="10" fillId="5" borderId="15" xfId="0" applyNumberFormat="1" applyFont="1" applyFill="1" applyBorder="1" applyAlignment="1">
      <alignment horizontal="center"/>
    </xf>
    <xf numFmtId="37" fontId="10" fillId="6" borderId="14" xfId="1" applyNumberFormat="1" applyFont="1" applyFill="1" applyBorder="1" applyAlignment="1">
      <alignment horizontal="center"/>
    </xf>
    <xf numFmtId="172" fontId="10" fillId="6" borderId="15" xfId="0" applyNumberFormat="1" applyFont="1" applyFill="1" applyBorder="1" applyAlignment="1">
      <alignment horizontal="center"/>
    </xf>
    <xf numFmtId="3" fontId="10" fillId="2" borderId="0" xfId="0" applyNumberFormat="1" applyFont="1" applyFill="1" applyBorder="1" applyAlignment="1"/>
    <xf numFmtId="0" fontId="10" fillId="2" borderId="0" xfId="0" applyFont="1" applyFill="1" applyBorder="1" applyAlignment="1"/>
    <xf numFmtId="3" fontId="10" fillId="7" borderId="8" xfId="0" applyNumberFormat="1" applyFont="1" applyFill="1" applyBorder="1" applyAlignment="1">
      <alignment horizontal="center"/>
    </xf>
    <xf numFmtId="172" fontId="10" fillId="6" borderId="9" xfId="0" applyNumberFormat="1" applyFont="1" applyFill="1" applyBorder="1" applyAlignment="1">
      <alignment horizontal="center"/>
    </xf>
    <xf numFmtId="3" fontId="10" fillId="7" borderId="16" xfId="0" applyNumberFormat="1" applyFont="1" applyFill="1" applyBorder="1" applyAlignment="1">
      <alignment horizontal="center"/>
    </xf>
    <xf numFmtId="3" fontId="10" fillId="6" borderId="16" xfId="0" applyNumberFormat="1" applyFont="1" applyFill="1" applyBorder="1" applyAlignment="1">
      <alignment horizontal="center"/>
    </xf>
    <xf numFmtId="172" fontId="10" fillId="7" borderId="12" xfId="0" applyNumberFormat="1" applyFont="1" applyFill="1" applyBorder="1" applyAlignment="1">
      <alignment horizontal="center"/>
    </xf>
    <xf numFmtId="3" fontId="10" fillId="8" borderId="16" xfId="0" applyNumberFormat="1" applyFont="1" applyFill="1" applyBorder="1" applyAlignment="1">
      <alignment horizontal="center"/>
    </xf>
    <xf numFmtId="3" fontId="10" fillId="7" borderId="17" xfId="0" applyNumberFormat="1" applyFont="1" applyFill="1" applyBorder="1" applyAlignment="1">
      <alignment horizontal="center"/>
    </xf>
    <xf numFmtId="3" fontId="10" fillId="6" borderId="17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left"/>
    </xf>
    <xf numFmtId="172" fontId="10" fillId="6" borderId="18" xfId="0" applyNumberFormat="1" applyFont="1" applyFill="1" applyBorder="1" applyAlignment="1">
      <alignment horizontal="center"/>
    </xf>
    <xf numFmtId="172" fontId="10" fillId="8" borderId="18" xfId="0" applyNumberFormat="1" applyFont="1" applyFill="1" applyBorder="1" applyAlignment="1">
      <alignment horizontal="center"/>
    </xf>
    <xf numFmtId="172" fontId="10" fillId="6" borderId="19" xfId="0" applyNumberFormat="1" applyFont="1" applyFill="1" applyBorder="1" applyAlignment="1">
      <alignment horizontal="center"/>
    </xf>
    <xf numFmtId="3" fontId="10" fillId="6" borderId="20" xfId="0" applyNumberFormat="1" applyFont="1" applyFill="1" applyBorder="1" applyAlignment="1"/>
    <xf numFmtId="4" fontId="10" fillId="6" borderId="9" xfId="0" applyNumberFormat="1" applyFont="1" applyFill="1" applyBorder="1" applyAlignment="1"/>
    <xf numFmtId="3" fontId="10" fillId="6" borderId="14" xfId="0" applyNumberFormat="1" applyFont="1" applyFill="1" applyBorder="1" applyAlignment="1">
      <alignment horizontal="center"/>
    </xf>
    <xf numFmtId="3" fontId="10" fillId="6" borderId="21" xfId="0" applyNumberFormat="1" applyFont="1" applyFill="1" applyBorder="1" applyAlignment="1"/>
    <xf numFmtId="4" fontId="10" fillId="6" borderId="12" xfId="0" applyNumberFormat="1" applyFont="1" applyFill="1" applyBorder="1" applyAlignment="1"/>
    <xf numFmtId="3" fontId="10" fillId="6" borderId="22" xfId="0" applyNumberFormat="1" applyFont="1" applyFill="1" applyBorder="1" applyAlignment="1"/>
    <xf numFmtId="4" fontId="10" fillId="6" borderId="15" xfId="0" applyNumberFormat="1" applyFont="1" applyFill="1" applyBorder="1" applyAlignment="1"/>
    <xf numFmtId="0" fontId="10" fillId="2" borderId="0" xfId="0" applyFont="1" applyFill="1" applyBorder="1" applyAlignment="1">
      <alignment horizontal="center"/>
    </xf>
    <xf numFmtId="3" fontId="10" fillId="2" borderId="0" xfId="0" applyNumberFormat="1" applyFont="1" applyFill="1" applyBorder="1" applyAlignment="1">
      <alignment horizontal="center"/>
    </xf>
    <xf numFmtId="3" fontId="10" fillId="6" borderId="8" xfId="0" applyNumberFormat="1" applyFont="1" applyFill="1" applyBorder="1" applyAlignment="1"/>
    <xf numFmtId="3" fontId="10" fillId="6" borderId="11" xfId="0" applyNumberFormat="1" applyFont="1" applyFill="1" applyBorder="1" applyAlignment="1"/>
    <xf numFmtId="3" fontId="10" fillId="6" borderId="14" xfId="0" applyNumberFormat="1" applyFont="1" applyFill="1" applyBorder="1" applyAlignment="1"/>
    <xf numFmtId="172" fontId="10" fillId="7" borderId="9" xfId="0" applyNumberFormat="1" applyFont="1" applyFill="1" applyBorder="1" applyAlignment="1">
      <alignment horizontal="center"/>
    </xf>
    <xf numFmtId="172" fontId="10" fillId="7" borderId="15" xfId="0" applyNumberFormat="1" applyFont="1" applyFill="1" applyBorder="1" applyAlignment="1">
      <alignment horizontal="center"/>
    </xf>
    <xf numFmtId="172" fontId="10" fillId="8" borderId="12" xfId="0" applyNumberFormat="1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3" fontId="10" fillId="7" borderId="24" xfId="0" applyNumberFormat="1" applyFont="1" applyFill="1" applyBorder="1" applyAlignment="1">
      <alignment horizontal="center"/>
    </xf>
    <xf numFmtId="3" fontId="10" fillId="7" borderId="25" xfId="0" applyNumberFormat="1" applyFont="1" applyFill="1" applyBorder="1" applyAlignment="1">
      <alignment horizontal="center"/>
    </xf>
    <xf numFmtId="3" fontId="10" fillId="8" borderId="25" xfId="0" applyNumberFormat="1" applyFont="1" applyFill="1" applyBorder="1" applyAlignment="1">
      <alignment horizontal="center"/>
    </xf>
    <xf numFmtId="3" fontId="10" fillId="7" borderId="26" xfId="0" applyNumberFormat="1" applyFont="1" applyFill="1" applyBorder="1" applyAlignment="1">
      <alignment horizontal="center"/>
    </xf>
    <xf numFmtId="3" fontId="10" fillId="6" borderId="24" xfId="0" applyNumberFormat="1" applyFont="1" applyFill="1" applyBorder="1" applyAlignment="1">
      <alignment horizontal="center"/>
    </xf>
    <xf numFmtId="3" fontId="10" fillId="6" borderId="25" xfId="0" applyNumberFormat="1" applyFont="1" applyFill="1" applyBorder="1" applyAlignment="1">
      <alignment horizontal="center"/>
    </xf>
    <xf numFmtId="3" fontId="10" fillId="6" borderId="26" xfId="0" applyNumberFormat="1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3" fontId="10" fillId="6" borderId="24" xfId="0" applyNumberFormat="1" applyFont="1" applyFill="1" applyBorder="1" applyAlignment="1"/>
    <xf numFmtId="3" fontId="10" fillId="6" borderId="27" xfId="0" applyNumberFormat="1" applyFont="1" applyFill="1" applyBorder="1" applyAlignment="1"/>
    <xf numFmtId="3" fontId="10" fillId="6" borderId="28" xfId="0" applyNumberFormat="1" applyFont="1" applyFill="1" applyBorder="1" applyAlignment="1"/>
    <xf numFmtId="0" fontId="3" fillId="2" borderId="0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center"/>
    </xf>
    <xf numFmtId="3" fontId="10" fillId="6" borderId="30" xfId="0" applyNumberFormat="1" applyFont="1" applyFill="1" applyBorder="1" applyAlignment="1">
      <alignment horizontal="center"/>
    </xf>
    <xf numFmtId="3" fontId="10" fillId="6" borderId="31" xfId="0" applyNumberFormat="1" applyFont="1" applyFill="1" applyBorder="1" applyAlignment="1">
      <alignment horizontal="center"/>
    </xf>
    <xf numFmtId="3" fontId="10" fillId="6" borderId="14" xfId="1" applyNumberFormat="1" applyFont="1" applyFill="1" applyBorder="1" applyAlignment="1">
      <alignment horizontal="center"/>
    </xf>
    <xf numFmtId="3" fontId="10" fillId="7" borderId="7" xfId="0" applyNumberFormat="1" applyFont="1" applyFill="1" applyBorder="1" applyAlignment="1">
      <alignment horizontal="center"/>
    </xf>
    <xf numFmtId="3" fontId="10" fillId="7" borderId="32" xfId="0" applyNumberFormat="1" applyFont="1" applyFill="1" applyBorder="1" applyAlignment="1">
      <alignment horizontal="center"/>
    </xf>
    <xf numFmtId="3" fontId="10" fillId="8" borderId="32" xfId="0" applyNumberFormat="1" applyFont="1" applyFill="1" applyBorder="1" applyAlignment="1">
      <alignment horizontal="center"/>
    </xf>
    <xf numFmtId="3" fontId="10" fillId="7" borderId="33" xfId="0" applyNumberFormat="1" applyFont="1" applyFill="1" applyBorder="1" applyAlignment="1">
      <alignment horizontal="center"/>
    </xf>
    <xf numFmtId="3" fontId="10" fillId="7" borderId="34" xfId="0" applyNumberFormat="1" applyFont="1" applyFill="1" applyBorder="1" applyAlignment="1">
      <alignment horizontal="center"/>
    </xf>
    <xf numFmtId="3" fontId="10" fillId="7" borderId="35" xfId="0" applyNumberFormat="1" applyFont="1" applyFill="1" applyBorder="1" applyAlignment="1">
      <alignment horizontal="center"/>
    </xf>
    <xf numFmtId="3" fontId="10" fillId="6" borderId="36" xfId="0" applyNumberFormat="1" applyFont="1" applyFill="1" applyBorder="1" applyAlignment="1"/>
    <xf numFmtId="172" fontId="10" fillId="6" borderId="6" xfId="0" applyNumberFormat="1" applyFont="1" applyFill="1" applyBorder="1" applyAlignment="1">
      <alignment horizontal="center"/>
    </xf>
    <xf numFmtId="172" fontId="10" fillId="6" borderId="37" xfId="0" applyNumberFormat="1" applyFont="1" applyFill="1" applyBorder="1" applyAlignment="1">
      <alignment horizontal="center"/>
    </xf>
    <xf numFmtId="3" fontId="10" fillId="6" borderId="5" xfId="0" applyNumberFormat="1" applyFont="1" applyFill="1" applyBorder="1" applyAlignment="1">
      <alignment horizontal="center"/>
    </xf>
    <xf numFmtId="3" fontId="10" fillId="5" borderId="20" xfId="0" applyNumberFormat="1" applyFont="1" applyFill="1" applyBorder="1" applyAlignment="1">
      <alignment horizontal="center"/>
    </xf>
    <xf numFmtId="3" fontId="10" fillId="5" borderId="21" xfId="0" applyNumberFormat="1" applyFont="1" applyFill="1" applyBorder="1" applyAlignment="1">
      <alignment horizontal="center"/>
    </xf>
    <xf numFmtId="3" fontId="10" fillId="5" borderId="36" xfId="0" applyNumberFormat="1" applyFont="1" applyFill="1" applyBorder="1" applyAlignment="1">
      <alignment horizontal="center"/>
    </xf>
    <xf numFmtId="3" fontId="10" fillId="7" borderId="22" xfId="0" applyNumberFormat="1" applyFont="1" applyFill="1" applyBorder="1" applyAlignment="1">
      <alignment horizontal="center"/>
    </xf>
    <xf numFmtId="3" fontId="10" fillId="6" borderId="34" xfId="0" applyNumberFormat="1" applyFont="1" applyFill="1" applyBorder="1" applyAlignment="1"/>
    <xf numFmtId="3" fontId="10" fillId="6" borderId="22" xfId="0" applyNumberFormat="1" applyFont="1" applyFill="1" applyBorder="1" applyAlignment="1">
      <alignment horizontal="center"/>
    </xf>
    <xf numFmtId="0" fontId="4" fillId="2" borderId="4" xfId="0" applyFont="1" applyFill="1" applyBorder="1" applyAlignment="1"/>
    <xf numFmtId="3" fontId="10" fillId="8" borderId="35" xfId="0" applyNumberFormat="1" applyFont="1" applyFill="1" applyBorder="1" applyAlignment="1">
      <alignment horizontal="center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1" fillId="9" borderId="2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center"/>
    </xf>
    <xf numFmtId="0" fontId="9" fillId="6" borderId="38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9" fillId="5" borderId="38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38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312356740987703"/>
          <c:y val="3.17858213794589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08744877405011E-2"/>
          <c:y val="0.22005568647317744"/>
          <c:w val="0.86062374105716466"/>
          <c:h val="0.66016705941953224"/>
        </c:manualLayout>
      </c:layout>
      <c:lineChart>
        <c:grouping val="standard"/>
        <c:varyColors val="0"/>
        <c:ser>
          <c:idx val="0"/>
          <c:order val="0"/>
          <c:tx>
            <c:v>ISO 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Main!$D$11:$D$34</c:f>
              <c:numCache>
                <c:formatCode>#,##0</c:formatCode>
                <c:ptCount val="24"/>
                <c:pt idx="0">
                  <c:v>23300</c:v>
                </c:pt>
                <c:pt idx="1">
                  <c:v>22200</c:v>
                </c:pt>
                <c:pt idx="2">
                  <c:v>21600</c:v>
                </c:pt>
                <c:pt idx="3">
                  <c:v>21200</c:v>
                </c:pt>
                <c:pt idx="4">
                  <c:v>21200</c:v>
                </c:pt>
                <c:pt idx="5">
                  <c:v>21800</c:v>
                </c:pt>
                <c:pt idx="6">
                  <c:v>23000</c:v>
                </c:pt>
                <c:pt idx="7">
                  <c:v>24600</c:v>
                </c:pt>
                <c:pt idx="8">
                  <c:v>26700</c:v>
                </c:pt>
                <c:pt idx="9">
                  <c:v>28200</c:v>
                </c:pt>
                <c:pt idx="10">
                  <c:v>29100</c:v>
                </c:pt>
                <c:pt idx="11">
                  <c:v>29200</c:v>
                </c:pt>
                <c:pt idx="12">
                  <c:v>29100</c:v>
                </c:pt>
                <c:pt idx="13">
                  <c:v>28700</c:v>
                </c:pt>
                <c:pt idx="14">
                  <c:v>28400</c:v>
                </c:pt>
                <c:pt idx="15">
                  <c:v>28200</c:v>
                </c:pt>
                <c:pt idx="16">
                  <c:v>28400</c:v>
                </c:pt>
                <c:pt idx="17">
                  <c:v>28700</c:v>
                </c:pt>
                <c:pt idx="18">
                  <c:v>29200</c:v>
                </c:pt>
                <c:pt idx="19">
                  <c:v>29900</c:v>
                </c:pt>
                <c:pt idx="20">
                  <c:v>29900</c:v>
                </c:pt>
                <c:pt idx="21">
                  <c:v>28900</c:v>
                </c:pt>
                <c:pt idx="22">
                  <c:v>27400</c:v>
                </c:pt>
                <c:pt idx="23">
                  <c:v>25500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0-4770-9072-055A61F98EF9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Main!$F$11:$F$34</c:f>
              <c:numCache>
                <c:formatCode>#,##0</c:formatCode>
                <c:ptCount val="24"/>
                <c:pt idx="0">
                  <c:v>23627.58</c:v>
                </c:pt>
                <c:pt idx="1">
                  <c:v>22309.67</c:v>
                </c:pt>
                <c:pt idx="2">
                  <c:v>21478.58</c:v>
                </c:pt>
                <c:pt idx="3">
                  <c:v>21098</c:v>
                </c:pt>
                <c:pt idx="4">
                  <c:v>20981.25</c:v>
                </c:pt>
                <c:pt idx="5">
                  <c:v>21470.42</c:v>
                </c:pt>
                <c:pt idx="6">
                  <c:v>22535.58</c:v>
                </c:pt>
                <c:pt idx="7">
                  <c:v>23864.92</c:v>
                </c:pt>
                <c:pt idx="8">
                  <c:v>25808.080000000002</c:v>
                </c:pt>
                <c:pt idx="9">
                  <c:v>27352.33</c:v>
                </c:pt>
                <c:pt idx="10">
                  <c:v>27915.67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0-4770-9072-055A61F98EF9}"/>
            </c:ext>
          </c:extLst>
        </c:ser>
        <c:ser>
          <c:idx val="2"/>
          <c:order val="2"/>
          <c:tx>
            <c:strRef>
              <c:f>Main!$C$6</c:f>
              <c:strCache>
                <c:ptCount val="1"/>
                <c:pt idx="0">
                  <c:v>Kevin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Main!$C$11:$C$34</c:f>
              <c:numCache>
                <c:formatCode>#,##0</c:formatCode>
                <c:ptCount val="24"/>
                <c:pt idx="0">
                  <c:v>22672.639999999999</c:v>
                </c:pt>
                <c:pt idx="1">
                  <c:v>21382.67</c:v>
                </c:pt>
                <c:pt idx="2">
                  <c:v>20634.25</c:v>
                </c:pt>
                <c:pt idx="3">
                  <c:v>20188.98</c:v>
                </c:pt>
                <c:pt idx="4">
                  <c:v>20072.41</c:v>
                </c:pt>
                <c:pt idx="5">
                  <c:v>20619.080000000002</c:v>
                </c:pt>
                <c:pt idx="6">
                  <c:v>21995.66</c:v>
                </c:pt>
                <c:pt idx="7">
                  <c:v>23248.49</c:v>
                </c:pt>
                <c:pt idx="8">
                  <c:v>25124.75</c:v>
                </c:pt>
                <c:pt idx="9">
                  <c:v>26426.38</c:v>
                </c:pt>
                <c:pt idx="10">
                  <c:v>27027.56</c:v>
                </c:pt>
                <c:pt idx="11">
                  <c:v>26970.61</c:v>
                </c:pt>
                <c:pt idx="12">
                  <c:v>26601.64</c:v>
                </c:pt>
                <c:pt idx="13">
                  <c:v>26134.34</c:v>
                </c:pt>
                <c:pt idx="14">
                  <c:v>25681.439999999999</c:v>
                </c:pt>
                <c:pt idx="15">
                  <c:v>25394.86</c:v>
                </c:pt>
                <c:pt idx="16">
                  <c:v>25272.06</c:v>
                </c:pt>
                <c:pt idx="17">
                  <c:v>25277.69</c:v>
                </c:pt>
                <c:pt idx="18">
                  <c:v>25829.57</c:v>
                </c:pt>
                <c:pt idx="19">
                  <c:v>27038.99</c:v>
                </c:pt>
                <c:pt idx="20">
                  <c:v>26812.16</c:v>
                </c:pt>
                <c:pt idx="21">
                  <c:v>25627.24</c:v>
                </c:pt>
                <c:pt idx="22">
                  <c:v>24050.28</c:v>
                </c:pt>
                <c:pt idx="23">
                  <c:v>22306.98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0-4770-9072-055A61F9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02288"/>
        <c:axId val="1"/>
      </c:lineChart>
      <c:catAx>
        <c:axId val="71620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02288"/>
        <c:crosses val="autoZero"/>
        <c:crossBetween val="between"/>
        <c:majorUnit val="2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208237827325138"/>
          <c:y val="0.11002784323658872"/>
          <c:w val="0.6372883239563798"/>
          <c:h val="7.09068323080238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28023616031117593"/>
          <c:y val="3.1863766758839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99881919844413"/>
          <c:y val="0.24510589814491557"/>
          <c:w val="0.85920122247690489"/>
          <c:h val="0.60541156841794141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Main!$E$11:$E$34</c:f>
              <c:numCache>
                <c:formatCode>"$"#,##0.00</c:formatCode>
                <c:ptCount val="24"/>
                <c:pt idx="0">
                  <c:v>21.26</c:v>
                </c:pt>
                <c:pt idx="1">
                  <c:v>18</c:v>
                </c:pt>
                <c:pt idx="2">
                  <c:v>17.27</c:v>
                </c:pt>
                <c:pt idx="3">
                  <c:v>16.29</c:v>
                </c:pt>
                <c:pt idx="4">
                  <c:v>16.27</c:v>
                </c:pt>
                <c:pt idx="5">
                  <c:v>18.11</c:v>
                </c:pt>
                <c:pt idx="6">
                  <c:v>20.64</c:v>
                </c:pt>
                <c:pt idx="7">
                  <c:v>19.059999999999999</c:v>
                </c:pt>
                <c:pt idx="8">
                  <c:v>21.48</c:v>
                </c:pt>
                <c:pt idx="9">
                  <c:v>24.53</c:v>
                </c:pt>
                <c:pt idx="10">
                  <c:v>28.01</c:v>
                </c:pt>
                <c:pt idx="11">
                  <c:v>28.89</c:v>
                </c:pt>
                <c:pt idx="12">
                  <c:v>24.69</c:v>
                </c:pt>
                <c:pt idx="13">
                  <c:v>22.5</c:v>
                </c:pt>
                <c:pt idx="14">
                  <c:v>22.16</c:v>
                </c:pt>
                <c:pt idx="15">
                  <c:v>22.02</c:v>
                </c:pt>
                <c:pt idx="16">
                  <c:v>22.04</c:v>
                </c:pt>
                <c:pt idx="17">
                  <c:v>22.04</c:v>
                </c:pt>
                <c:pt idx="18">
                  <c:v>24.06</c:v>
                </c:pt>
                <c:pt idx="19">
                  <c:v>33.56</c:v>
                </c:pt>
                <c:pt idx="20">
                  <c:v>27.84</c:v>
                </c:pt>
                <c:pt idx="21">
                  <c:v>23.9</c:v>
                </c:pt>
                <c:pt idx="22">
                  <c:v>20.8</c:v>
                </c:pt>
                <c:pt idx="23">
                  <c:v>21.47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D-49A1-A91F-19C20711EE02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Main!$G$11:$G$34</c:f>
              <c:numCache>
                <c:formatCode>"$"#,##0.00</c:formatCode>
                <c:ptCount val="24"/>
                <c:pt idx="0">
                  <c:v>19.89</c:v>
                </c:pt>
                <c:pt idx="1">
                  <c:v>18.29</c:v>
                </c:pt>
                <c:pt idx="2">
                  <c:v>17.309999999999999</c:v>
                </c:pt>
                <c:pt idx="3">
                  <c:v>16.600000000000001</c:v>
                </c:pt>
                <c:pt idx="4">
                  <c:v>16.14</c:v>
                </c:pt>
                <c:pt idx="5">
                  <c:v>19.48</c:v>
                </c:pt>
                <c:pt idx="6">
                  <c:v>18.010000000000002</c:v>
                </c:pt>
                <c:pt idx="7">
                  <c:v>18.16</c:v>
                </c:pt>
                <c:pt idx="8">
                  <c:v>26.62</c:v>
                </c:pt>
                <c:pt idx="9">
                  <c:v>29.41</c:v>
                </c:pt>
                <c:pt idx="10">
                  <c:v>25.47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D-49A1-A91F-19C20711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98576"/>
        <c:axId val="1"/>
      </c:lineChart>
      <c:catAx>
        <c:axId val="71619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857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4182815864416199"/>
          <c:y val="0.11274871314666116"/>
          <c:w val="0.47227616864624572"/>
          <c:h val="7.8433887406372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32102650625133605"/>
          <c:y val="3.2259066084648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69697549782429E-2"/>
          <c:y val="0.20596172961737341"/>
          <c:w val="0.88224550638856392"/>
          <c:h val="0.6699959879119376"/>
        </c:manualLayout>
      </c:layout>
      <c:lineChart>
        <c:grouping val="standard"/>
        <c:varyColors val="0"/>
        <c:ser>
          <c:idx val="0"/>
          <c:order val="0"/>
          <c:tx>
            <c:v>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Main!$M$11:$M$34</c:f>
              <c:numCache>
                <c:formatCode>#,##0</c:formatCode>
                <c:ptCount val="24"/>
                <c:pt idx="0">
                  <c:v>24007.5</c:v>
                </c:pt>
                <c:pt idx="1">
                  <c:v>22851.66</c:v>
                </c:pt>
                <c:pt idx="2">
                  <c:v>22192.14</c:v>
                </c:pt>
                <c:pt idx="3">
                  <c:v>21850.28</c:v>
                </c:pt>
                <c:pt idx="4">
                  <c:v>22058.65</c:v>
                </c:pt>
                <c:pt idx="5">
                  <c:v>23719.08</c:v>
                </c:pt>
                <c:pt idx="6">
                  <c:v>27427.18</c:v>
                </c:pt>
                <c:pt idx="7">
                  <c:v>29848.639999999999</c:v>
                </c:pt>
                <c:pt idx="8">
                  <c:v>30927.85</c:v>
                </c:pt>
                <c:pt idx="9">
                  <c:v>31651.77</c:v>
                </c:pt>
                <c:pt idx="10">
                  <c:v>32410.880000000001</c:v>
                </c:pt>
                <c:pt idx="11">
                  <c:v>32878.11</c:v>
                </c:pt>
                <c:pt idx="12">
                  <c:v>33112.71</c:v>
                </c:pt>
                <c:pt idx="13">
                  <c:v>33532.339999999997</c:v>
                </c:pt>
                <c:pt idx="14">
                  <c:v>33723</c:v>
                </c:pt>
                <c:pt idx="15">
                  <c:v>33667.53</c:v>
                </c:pt>
                <c:pt idx="16">
                  <c:v>33514.559999999998</c:v>
                </c:pt>
                <c:pt idx="17">
                  <c:v>33049.230000000003</c:v>
                </c:pt>
                <c:pt idx="18">
                  <c:v>32880.53</c:v>
                </c:pt>
                <c:pt idx="19">
                  <c:v>33274.410000000003</c:v>
                </c:pt>
                <c:pt idx="20">
                  <c:v>32475.87</c:v>
                </c:pt>
                <c:pt idx="21">
                  <c:v>30872.5</c:v>
                </c:pt>
                <c:pt idx="22">
                  <c:v>28552.34</c:v>
                </c:pt>
                <c:pt idx="23">
                  <c:v>26047.69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9-4769-9049-564AB40B8330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Main!$P$11:$P$34</c:f>
              <c:numCache>
                <c:formatCode>#,##0</c:formatCode>
                <c:ptCount val="24"/>
                <c:pt idx="0">
                  <c:v>23436.17</c:v>
                </c:pt>
                <c:pt idx="1">
                  <c:v>22148.67</c:v>
                </c:pt>
                <c:pt idx="2">
                  <c:v>21461.67</c:v>
                </c:pt>
                <c:pt idx="3">
                  <c:v>21144.83</c:v>
                </c:pt>
                <c:pt idx="4">
                  <c:v>21279.42</c:v>
                </c:pt>
                <c:pt idx="5">
                  <c:v>22722.75</c:v>
                </c:pt>
                <c:pt idx="6">
                  <c:v>26279.08</c:v>
                </c:pt>
                <c:pt idx="7">
                  <c:v>28503.5</c:v>
                </c:pt>
                <c:pt idx="8">
                  <c:v>29554.67</c:v>
                </c:pt>
                <c:pt idx="9">
                  <c:v>30625.08</c:v>
                </c:pt>
                <c:pt idx="10">
                  <c:v>31746.83</c:v>
                </c:pt>
                <c:pt idx="11">
                  <c:v>32407.83</c:v>
                </c:pt>
                <c:pt idx="12">
                  <c:v>32858.58</c:v>
                </c:pt>
                <c:pt idx="13">
                  <c:v>33242.080000000002</c:v>
                </c:pt>
                <c:pt idx="14">
                  <c:v>33476.080000000002</c:v>
                </c:pt>
                <c:pt idx="15">
                  <c:v>33460.25</c:v>
                </c:pt>
                <c:pt idx="16">
                  <c:v>33130.5</c:v>
                </c:pt>
                <c:pt idx="17">
                  <c:v>32239.17</c:v>
                </c:pt>
                <c:pt idx="18">
                  <c:v>31606.25</c:v>
                </c:pt>
                <c:pt idx="19">
                  <c:v>32450.080000000002</c:v>
                </c:pt>
                <c:pt idx="20">
                  <c:v>31587.33</c:v>
                </c:pt>
                <c:pt idx="21">
                  <c:v>30125.83</c:v>
                </c:pt>
                <c:pt idx="22">
                  <c:v>27936.33</c:v>
                </c:pt>
                <c:pt idx="23">
                  <c:v>25566.080000000002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9-4769-9049-564AB40B8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388176"/>
        <c:axId val="1"/>
      </c:lineChart>
      <c:catAx>
        <c:axId val="68638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388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756219143567416"/>
          <c:y val="0.114147464607219"/>
          <c:w val="0.40763437664288354"/>
          <c:h val="7.1962532034985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326423235938467"/>
          <c:y val="3.2259066084648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47607729928002E-2"/>
          <c:y val="0.25807252867719077"/>
          <c:w val="0.88007395413798706"/>
          <c:h val="0.61044078898643206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Main!$O$11:$O$34</c:f>
              <c:numCache>
                <c:formatCode>"$"#,##0.00</c:formatCode>
                <c:ptCount val="24"/>
                <c:pt idx="0">
                  <c:v>18.27</c:v>
                </c:pt>
                <c:pt idx="1">
                  <c:v>17.23</c:v>
                </c:pt>
                <c:pt idx="2">
                  <c:v>16.510000000000002</c:v>
                </c:pt>
                <c:pt idx="3">
                  <c:v>16.27</c:v>
                </c:pt>
                <c:pt idx="4">
                  <c:v>16.350000000000001</c:v>
                </c:pt>
                <c:pt idx="5">
                  <c:v>20.69</c:v>
                </c:pt>
                <c:pt idx="6">
                  <c:v>26.38</c:v>
                </c:pt>
                <c:pt idx="7">
                  <c:v>23.54</c:v>
                </c:pt>
                <c:pt idx="8">
                  <c:v>24.09</c:v>
                </c:pt>
                <c:pt idx="9">
                  <c:v>28.19</c:v>
                </c:pt>
                <c:pt idx="10">
                  <c:v>28.53</c:v>
                </c:pt>
                <c:pt idx="11">
                  <c:v>29</c:v>
                </c:pt>
                <c:pt idx="12">
                  <c:v>28.8</c:v>
                </c:pt>
                <c:pt idx="13">
                  <c:v>31.26</c:v>
                </c:pt>
                <c:pt idx="14">
                  <c:v>32.39</c:v>
                </c:pt>
                <c:pt idx="15">
                  <c:v>32.89</c:v>
                </c:pt>
                <c:pt idx="16">
                  <c:v>30.03</c:v>
                </c:pt>
                <c:pt idx="17">
                  <c:v>29.47</c:v>
                </c:pt>
                <c:pt idx="18">
                  <c:v>28.63</c:v>
                </c:pt>
                <c:pt idx="19">
                  <c:v>33.880000000000003</c:v>
                </c:pt>
                <c:pt idx="20">
                  <c:v>28.52</c:v>
                </c:pt>
                <c:pt idx="21">
                  <c:v>26.5</c:v>
                </c:pt>
                <c:pt idx="22">
                  <c:v>22.09</c:v>
                </c:pt>
                <c:pt idx="23">
                  <c:v>22.08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7-4C17-8956-A770898B5425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Main!$Q$11:$Q$34</c:f>
              <c:numCache>
                <c:formatCode>"$"#,##0.00</c:formatCode>
                <c:ptCount val="24"/>
                <c:pt idx="0">
                  <c:v>21.88</c:v>
                </c:pt>
                <c:pt idx="1">
                  <c:v>24.01</c:v>
                </c:pt>
                <c:pt idx="2">
                  <c:v>23.8</c:v>
                </c:pt>
                <c:pt idx="3">
                  <c:v>22.14</c:v>
                </c:pt>
                <c:pt idx="4">
                  <c:v>20.350000000000001</c:v>
                </c:pt>
                <c:pt idx="5">
                  <c:v>19.71</c:v>
                </c:pt>
                <c:pt idx="6">
                  <c:v>31.29</c:v>
                </c:pt>
                <c:pt idx="7">
                  <c:v>20.2</c:v>
                </c:pt>
                <c:pt idx="8">
                  <c:v>18.28</c:v>
                </c:pt>
                <c:pt idx="9">
                  <c:v>28.3</c:v>
                </c:pt>
                <c:pt idx="10">
                  <c:v>32.53</c:v>
                </c:pt>
                <c:pt idx="11">
                  <c:v>34.270000000000003</c:v>
                </c:pt>
                <c:pt idx="12">
                  <c:v>28.25</c:v>
                </c:pt>
                <c:pt idx="13">
                  <c:v>30.87</c:v>
                </c:pt>
                <c:pt idx="14">
                  <c:v>37.78</c:v>
                </c:pt>
                <c:pt idx="15">
                  <c:v>32.9</c:v>
                </c:pt>
                <c:pt idx="16">
                  <c:v>28.17</c:v>
                </c:pt>
                <c:pt idx="17">
                  <c:v>26.73</c:v>
                </c:pt>
                <c:pt idx="18">
                  <c:v>27.79</c:v>
                </c:pt>
                <c:pt idx="19">
                  <c:v>30.32</c:v>
                </c:pt>
                <c:pt idx="20">
                  <c:v>27.59</c:v>
                </c:pt>
                <c:pt idx="21">
                  <c:v>25.33</c:v>
                </c:pt>
                <c:pt idx="22">
                  <c:v>19.41</c:v>
                </c:pt>
                <c:pt idx="23">
                  <c:v>19.149999999999999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7-4C17-8956-A770898B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05072"/>
        <c:axId val="1"/>
      </c:lineChart>
      <c:catAx>
        <c:axId val="71620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05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871952783343902"/>
          <c:y val="0.13648066420428359"/>
          <c:w val="0.38294174675466802"/>
          <c:h val="7.94069319006740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34</xdr:row>
          <xdr:rowOff>104775</xdr:rowOff>
        </xdr:from>
        <xdr:to>
          <xdr:col>18</xdr:col>
          <xdr:colOff>571500</xdr:colOff>
          <xdr:row>36</xdr:row>
          <xdr:rowOff>104775</xdr:rowOff>
        </xdr:to>
        <xdr:sp macro="" textlink="">
          <xdr:nvSpPr>
            <xdr:cNvPr id="5122" name="cmdUpdate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9D7B2749-1C0F-DE37-0167-48CEB21733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523875</xdr:colOff>
          <xdr:row>34</xdr:row>
          <xdr:rowOff>104775</xdr:rowOff>
        </xdr:from>
        <xdr:to>
          <xdr:col>8</xdr:col>
          <xdr:colOff>76200</xdr:colOff>
          <xdr:row>36</xdr:row>
          <xdr:rowOff>123825</xdr:rowOff>
        </xdr:to>
        <xdr:sp macro="" textlink="">
          <xdr:nvSpPr>
            <xdr:cNvPr id="5124" name="cmdRefresh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70B1C435-1FAC-4B87-54DE-9CA6E0287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38100</xdr:colOff>
      <xdr:row>24</xdr:row>
      <xdr:rowOff>66675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43EE0BD3-5F21-E760-AC2E-4861A1233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76200</xdr:rowOff>
    </xdr:from>
    <xdr:to>
      <xdr:col>23</xdr:col>
      <xdr:colOff>9525</xdr:colOff>
      <xdr:row>24</xdr:row>
      <xdr:rowOff>76200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54C6A881-E691-1760-C6E9-FAD217458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47625</xdr:rowOff>
    </xdr:from>
    <xdr:to>
      <xdr:col>11</xdr:col>
      <xdr:colOff>552450</xdr:colOff>
      <xdr:row>27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A7A712E3-EA76-E2D4-3D47-F71B70C43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66675</xdr:rowOff>
    </xdr:from>
    <xdr:to>
      <xdr:col>11</xdr:col>
      <xdr:colOff>561975</xdr:colOff>
      <xdr:row>51</xdr:row>
      <xdr:rowOff>19050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6D336BB6-DB9D-323C-21D4-FAC35F9A3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52"/>
  <sheetViews>
    <sheetView view="pageBreakPreview" zoomScale="75" zoomScaleNormal="75" workbookViewId="0">
      <selection activeCell="E13" sqref="E13"/>
    </sheetView>
  </sheetViews>
  <sheetFormatPr defaultRowHeight="12.75" x14ac:dyDescent="0.2"/>
  <cols>
    <col min="1" max="1" width="5.28515625" customWidth="1"/>
    <col min="2" max="2" width="12.42578125" customWidth="1"/>
    <col min="3" max="5" width="10.85546875" customWidth="1"/>
    <col min="6" max="6" width="11.5703125" customWidth="1"/>
    <col min="7" max="7" width="10.42578125" customWidth="1"/>
    <col min="8" max="10" width="10.85546875" customWidth="1"/>
    <col min="11" max="11" width="8.7109375" customWidth="1"/>
    <col min="12" max="12" width="13.28515625" bestFit="1" customWidth="1"/>
    <col min="13" max="14" width="9.7109375" customWidth="1"/>
    <col min="15" max="15" width="12.42578125" customWidth="1"/>
    <col min="16" max="20" width="10.28515625" customWidth="1"/>
    <col min="21" max="21" width="9.7109375" customWidth="1"/>
    <col min="22" max="22" width="9.28515625" customWidth="1"/>
    <col min="23" max="23" width="11.28515625" customWidth="1"/>
    <col min="24" max="24" width="34.5703125" customWidth="1"/>
    <col min="25" max="25" width="14.140625" customWidth="1"/>
  </cols>
  <sheetData>
    <row r="1" spans="1:25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thickBot="1" x14ac:dyDescent="0.3">
      <c r="A2" s="1"/>
      <c r="B2" s="2" t="s">
        <v>33</v>
      </c>
      <c r="C2" s="3"/>
      <c r="D2" s="3"/>
      <c r="E2" s="3"/>
      <c r="F2" s="3"/>
      <c r="G2" s="3"/>
      <c r="H2" s="3"/>
      <c r="I2" s="3"/>
      <c r="J2" s="3"/>
      <c r="K2" s="3"/>
      <c r="L2" s="48">
        <f>O36</f>
        <v>37169</v>
      </c>
      <c r="M2" s="48" t="s">
        <v>34</v>
      </c>
      <c r="N2" s="48"/>
      <c r="O2" s="48"/>
      <c r="P2" s="48"/>
      <c r="Q2" s="48"/>
      <c r="R2" s="48"/>
      <c r="S2" s="48"/>
      <c r="T2" s="48"/>
      <c r="U2" s="3"/>
      <c r="V2" s="1"/>
      <c r="W2" s="1"/>
      <c r="X2" s="1"/>
      <c r="Y2" s="1"/>
    </row>
    <row r="3" spans="1:25" ht="13.5" customHeight="1" thickBot="1" x14ac:dyDescent="0.3">
      <c r="A3" s="1"/>
      <c r="B3" s="5"/>
      <c r="C3" s="102" t="s">
        <v>42</v>
      </c>
      <c r="D3" s="103"/>
      <c r="E3" s="103"/>
      <c r="F3" s="103"/>
      <c r="G3" s="103"/>
      <c r="H3" s="104"/>
      <c r="I3" s="79"/>
      <c r="J3" s="1"/>
      <c r="K3" s="1"/>
      <c r="L3" s="1"/>
      <c r="M3" s="1"/>
      <c r="N3" s="1"/>
      <c r="O3" s="3"/>
      <c r="P3" s="2"/>
      <c r="Q3" s="2"/>
      <c r="R3" s="2"/>
      <c r="S3" s="2"/>
      <c r="T3" s="2"/>
      <c r="U3" s="1"/>
      <c r="V3" s="1"/>
      <c r="W3" s="1"/>
      <c r="X3" s="1"/>
      <c r="Y3" s="1"/>
    </row>
    <row r="4" spans="1:25" ht="13.5" customHeight="1" thickBot="1" x14ac:dyDescent="0.3">
      <c r="A4" s="1"/>
      <c r="B4" s="5"/>
      <c r="C4" s="102"/>
      <c r="D4" s="103"/>
      <c r="E4" s="103"/>
      <c r="F4" s="103"/>
      <c r="G4" s="103"/>
      <c r="H4" s="104"/>
      <c r="I4" s="1"/>
      <c r="J4" s="1"/>
      <c r="K4" s="1"/>
      <c r="L4" s="1"/>
      <c r="M4" s="1"/>
      <c r="N4" s="1"/>
      <c r="O4" s="3"/>
      <c r="P4" s="4"/>
      <c r="Q4" s="4"/>
      <c r="R4" s="4"/>
      <c r="S4" s="4"/>
      <c r="T4" s="4"/>
      <c r="U4" s="3"/>
      <c r="V4" s="3"/>
      <c r="W4" s="4"/>
      <c r="X4" s="1"/>
      <c r="Y4" s="1"/>
    </row>
    <row r="5" spans="1:25" ht="13.5" customHeight="1" x14ac:dyDescent="0.25">
      <c r="A5" s="1"/>
      <c r="B5" s="17"/>
      <c r="C5" s="108" t="s">
        <v>3</v>
      </c>
      <c r="D5" s="109"/>
      <c r="E5" s="110"/>
      <c r="F5" s="111" t="s">
        <v>32</v>
      </c>
      <c r="G5" s="112"/>
      <c r="H5" s="113" t="s">
        <v>2</v>
      </c>
      <c r="I5" s="113"/>
      <c r="J5" s="112"/>
      <c r="K5" s="3"/>
      <c r="L5" s="17"/>
      <c r="M5" s="108" t="s">
        <v>1</v>
      </c>
      <c r="N5" s="109"/>
      <c r="O5" s="110"/>
      <c r="P5" s="105" t="s">
        <v>0</v>
      </c>
      <c r="Q5" s="106"/>
      <c r="R5" s="105" t="s">
        <v>2</v>
      </c>
      <c r="S5" s="107"/>
      <c r="T5" s="106"/>
      <c r="U5" s="1"/>
      <c r="V5" s="1"/>
      <c r="W5" s="1"/>
      <c r="X5" s="1"/>
      <c r="Y5" s="1"/>
    </row>
    <row r="6" spans="1:25" ht="13.5" customHeight="1" thickBot="1" x14ac:dyDescent="0.3">
      <c r="A6" s="1"/>
      <c r="B6" s="18"/>
      <c r="C6" s="19" t="s">
        <v>39</v>
      </c>
      <c r="D6" s="67" t="s">
        <v>40</v>
      </c>
      <c r="E6" s="20" t="s">
        <v>31</v>
      </c>
      <c r="F6" s="21" t="s">
        <v>41</v>
      </c>
      <c r="G6" s="22" t="s">
        <v>31</v>
      </c>
      <c r="H6" s="80" t="s">
        <v>39</v>
      </c>
      <c r="I6" s="75" t="s">
        <v>40</v>
      </c>
      <c r="J6" s="22" t="s">
        <v>31</v>
      </c>
      <c r="K6" s="3"/>
      <c r="L6" s="18"/>
      <c r="M6" s="19" t="s">
        <v>39</v>
      </c>
      <c r="N6" s="67" t="s">
        <v>40</v>
      </c>
      <c r="O6" s="20" t="s">
        <v>31</v>
      </c>
      <c r="P6" s="21" t="s">
        <v>41</v>
      </c>
      <c r="Q6" s="22" t="s">
        <v>31</v>
      </c>
      <c r="R6" s="21" t="s">
        <v>39</v>
      </c>
      <c r="S6" s="75" t="s">
        <v>40</v>
      </c>
      <c r="T6" s="22" t="s">
        <v>31</v>
      </c>
      <c r="U6" s="1"/>
      <c r="V6" s="1"/>
      <c r="W6" s="1"/>
      <c r="X6" s="1"/>
      <c r="Y6" s="1"/>
    </row>
    <row r="7" spans="1:25" ht="13.5" customHeight="1" x14ac:dyDescent="0.25">
      <c r="A7" s="1"/>
      <c r="B7" s="23" t="s">
        <v>4</v>
      </c>
      <c r="C7" s="24">
        <f>MAX(C18:C33)</f>
        <v>27038.99</v>
      </c>
      <c r="D7" s="94">
        <f>MAX(D18:D33)</f>
        <v>29900</v>
      </c>
      <c r="E7" s="25">
        <f>AVERAGE(E18:E33)</f>
        <v>24.223749999999999</v>
      </c>
      <c r="F7" s="26">
        <f>MAX(F18:F33)</f>
        <v>27915.67</v>
      </c>
      <c r="G7" s="41">
        <f>AVERAGE(G18:G33)</f>
        <v>24.914999999999999</v>
      </c>
      <c r="H7" s="52">
        <f>F7-C7</f>
        <v>876.67999999999665</v>
      </c>
      <c r="I7" s="76">
        <f t="shared" ref="I7:J9" si="0">F7-D7</f>
        <v>-1984.3300000000017</v>
      </c>
      <c r="J7" s="53">
        <f t="shared" si="0"/>
        <v>0.69125000000000014</v>
      </c>
      <c r="K7" s="3"/>
      <c r="L7" s="23" t="s">
        <v>4</v>
      </c>
      <c r="M7" s="24">
        <f>MAX(M18:M33)</f>
        <v>33723</v>
      </c>
      <c r="N7" s="24">
        <f>MAX(N18:N33)</f>
        <v>35000</v>
      </c>
      <c r="O7" s="25">
        <f>AVERAGE(O18:O33)</f>
        <v>28.613125</v>
      </c>
      <c r="P7" s="26">
        <f>MAX(P18:P33)</f>
        <v>33476.080000000002</v>
      </c>
      <c r="Q7" s="27">
        <f>AVERAGE(Q18:Q33)</f>
        <v>28.045000000000002</v>
      </c>
      <c r="R7" s="26">
        <f>P7-M7</f>
        <v>-246.91999999999825</v>
      </c>
      <c r="S7" s="81">
        <f>P7-N7</f>
        <v>-1523.9199999999983</v>
      </c>
      <c r="T7" s="27">
        <f>Q7-O7</f>
        <v>-0.56812499999999844</v>
      </c>
      <c r="U7" s="1"/>
      <c r="V7" s="1"/>
      <c r="W7" s="1"/>
      <c r="X7" s="1"/>
      <c r="Y7" s="1"/>
    </row>
    <row r="8" spans="1:25" ht="13.5" customHeight="1" x14ac:dyDescent="0.25">
      <c r="A8" s="1"/>
      <c r="B8" s="28" t="s">
        <v>5</v>
      </c>
      <c r="C8" s="29">
        <f>MAX(C11:C17,C34)</f>
        <v>22672.639999999999</v>
      </c>
      <c r="D8" s="95">
        <f>MAX(D11:D17,D34)</f>
        <v>25500</v>
      </c>
      <c r="E8" s="30">
        <f>AVERAGE(E11:E17,E34)</f>
        <v>18.66375</v>
      </c>
      <c r="F8" s="93">
        <f>MAX(F11:F17,F34)</f>
        <v>23627.58</v>
      </c>
      <c r="G8" s="91">
        <f>AVERAGE(G11:G17,G34)</f>
        <v>17.96</v>
      </c>
      <c r="H8" s="55">
        <f>F8-C8</f>
        <v>954.94000000000233</v>
      </c>
      <c r="I8" s="77">
        <f t="shared" si="0"/>
        <v>-1872.4199999999983</v>
      </c>
      <c r="J8" s="56">
        <f t="shared" si="0"/>
        <v>-0.70374999999999943</v>
      </c>
      <c r="K8" s="3"/>
      <c r="L8" s="28" t="s">
        <v>5</v>
      </c>
      <c r="M8" s="29">
        <f>MAX(M11:M17,M34)</f>
        <v>27427.18</v>
      </c>
      <c r="N8" s="29">
        <f>MAX(N11:N17,N34)</f>
        <v>27300</v>
      </c>
      <c r="O8" s="30">
        <f>AVERAGE(O11:O17,O34)</f>
        <v>19.222499999999997</v>
      </c>
      <c r="P8" s="31">
        <f>MAX(P11:P17,P34)</f>
        <v>26279.08</v>
      </c>
      <c r="Q8" s="32">
        <f>AVERAGE(Q11:Q17,Q34)</f>
        <v>22.791250000000002</v>
      </c>
      <c r="R8" s="31">
        <f>P8-M8</f>
        <v>-1148.0999999999985</v>
      </c>
      <c r="S8" s="82">
        <f t="shared" ref="S8:S34" si="1">P8-N8</f>
        <v>-1020.9199999999983</v>
      </c>
      <c r="T8" s="32">
        <f>Q8-O8</f>
        <v>3.568750000000005</v>
      </c>
      <c r="U8" s="1"/>
      <c r="V8" s="1"/>
      <c r="W8" s="1"/>
      <c r="X8" s="1"/>
      <c r="Y8" s="1"/>
    </row>
    <row r="9" spans="1:25" ht="13.5" customHeight="1" thickBot="1" x14ac:dyDescent="0.3">
      <c r="A9" s="1"/>
      <c r="B9" s="33" t="s">
        <v>6</v>
      </c>
      <c r="C9" s="34">
        <f>AVERAGE(C11:C34)</f>
        <v>24266.280416666665</v>
      </c>
      <c r="D9" s="96">
        <f>AVERAGE(D11:D34)</f>
        <v>26433.333333333332</v>
      </c>
      <c r="E9" s="35">
        <f>AVERAGE(E11:E34)</f>
        <v>22.370416666666667</v>
      </c>
      <c r="F9" s="54">
        <f>AVERAGE(F11:F34)</f>
        <v>23494.734545454547</v>
      </c>
      <c r="G9" s="92">
        <f>AVERAGE(G11:G34)</f>
        <v>20.489090909090912</v>
      </c>
      <c r="H9" s="90">
        <f>F9-C9</f>
        <v>-771.54587121211807</v>
      </c>
      <c r="I9" s="78">
        <f t="shared" si="0"/>
        <v>-2938.5987878787855</v>
      </c>
      <c r="J9" s="58">
        <f t="shared" si="0"/>
        <v>-1.8813257575757554</v>
      </c>
      <c r="K9" s="3"/>
      <c r="L9" s="33" t="s">
        <v>6</v>
      </c>
      <c r="M9" s="34">
        <f>AVERAGE(M11:M34)</f>
        <v>29438.602083333331</v>
      </c>
      <c r="N9" s="34">
        <f>AVERAGE(N11:N34)</f>
        <v>29741.666666666668</v>
      </c>
      <c r="O9" s="35">
        <f>AVERAGE(O11:O34)</f>
        <v>25.482916666666668</v>
      </c>
      <c r="P9" s="36">
        <f>AVERAGE(P11:P34)</f>
        <v>28707.877499999999</v>
      </c>
      <c r="Q9" s="37">
        <f>AVERAGE(Q11:Q34)</f>
        <v>26.293750000000003</v>
      </c>
      <c r="R9" s="83">
        <f>P9-M9</f>
        <v>-730.7245833333327</v>
      </c>
      <c r="S9" s="99">
        <f t="shared" si="1"/>
        <v>-1033.7891666666692</v>
      </c>
      <c r="T9" s="37">
        <f>Q9-O9</f>
        <v>0.81083333333333485</v>
      </c>
      <c r="U9" s="1"/>
      <c r="V9" s="1"/>
      <c r="W9" s="1"/>
      <c r="X9" s="1"/>
      <c r="Y9" s="1"/>
    </row>
    <row r="10" spans="1:25" ht="13.5" customHeight="1" thickBot="1" x14ac:dyDescent="0.3">
      <c r="A10" s="1"/>
      <c r="B10" s="100"/>
      <c r="C10" s="38"/>
      <c r="D10" s="38"/>
      <c r="E10" s="39"/>
      <c r="F10" s="59"/>
      <c r="G10" s="60"/>
      <c r="H10" s="39"/>
      <c r="I10" s="39"/>
      <c r="J10" s="38"/>
      <c r="K10" s="3"/>
      <c r="L10" s="100"/>
      <c r="M10" s="38"/>
      <c r="N10" s="38"/>
      <c r="O10" s="39"/>
      <c r="P10" s="38"/>
      <c r="Q10" s="39"/>
      <c r="R10" s="38"/>
      <c r="S10" s="38"/>
      <c r="T10" s="39"/>
      <c r="U10" s="1"/>
      <c r="V10" s="1"/>
      <c r="W10" s="1"/>
      <c r="X10" s="1"/>
      <c r="Y10" s="1"/>
    </row>
    <row r="11" spans="1:25" ht="13.5" customHeight="1" x14ac:dyDescent="0.25">
      <c r="A11" s="1"/>
      <c r="B11" s="23" t="s">
        <v>7</v>
      </c>
      <c r="C11" s="84">
        <v>22672.639999999999</v>
      </c>
      <c r="D11" s="88">
        <v>23300</v>
      </c>
      <c r="E11" s="64">
        <v>21.26</v>
      </c>
      <c r="F11" s="26">
        <v>23627.58</v>
      </c>
      <c r="G11" s="41">
        <v>19.89</v>
      </c>
      <c r="H11" s="61">
        <f t="shared" ref="H11:H34" si="2">F11-C11</f>
        <v>954.94000000000233</v>
      </c>
      <c r="I11" s="98">
        <f t="shared" ref="I11:I34" si="3">F11-D11</f>
        <v>327.58000000000175</v>
      </c>
      <c r="J11" s="53">
        <f t="shared" ref="J11:J34" si="4">G11-E11</f>
        <v>-1.370000000000001</v>
      </c>
      <c r="K11" s="3"/>
      <c r="L11" s="23" t="s">
        <v>7</v>
      </c>
      <c r="M11" s="40">
        <v>24007.5</v>
      </c>
      <c r="N11" s="68">
        <v>23600</v>
      </c>
      <c r="O11" s="64">
        <v>18.27</v>
      </c>
      <c r="P11" s="26">
        <v>23436.17</v>
      </c>
      <c r="Q11" s="41">
        <v>21.88</v>
      </c>
      <c r="R11" s="26">
        <f t="shared" ref="R11:R34" si="5">P11-M11</f>
        <v>-571.33000000000175</v>
      </c>
      <c r="S11" s="72">
        <f t="shared" si="1"/>
        <v>-163.83000000000175</v>
      </c>
      <c r="T11" s="41">
        <f t="shared" ref="T11:T34" si="6">Q11-O11</f>
        <v>3.6099999999999994</v>
      </c>
      <c r="U11" s="1"/>
      <c r="V11" s="1"/>
      <c r="W11" s="1"/>
      <c r="X11" s="1"/>
      <c r="Y11" s="1"/>
    </row>
    <row r="12" spans="1:25" ht="13.5" customHeight="1" x14ac:dyDescent="0.25">
      <c r="A12" s="1"/>
      <c r="B12" s="28" t="s">
        <v>8</v>
      </c>
      <c r="C12" s="85">
        <v>21382.67</v>
      </c>
      <c r="D12" s="89">
        <v>22200</v>
      </c>
      <c r="E12" s="44">
        <v>18</v>
      </c>
      <c r="F12" s="43">
        <v>22309.67</v>
      </c>
      <c r="G12" s="49">
        <v>18.29</v>
      </c>
      <c r="H12" s="62">
        <f t="shared" si="2"/>
        <v>927</v>
      </c>
      <c r="I12" s="77">
        <f t="shared" si="3"/>
        <v>109.66999999999825</v>
      </c>
      <c r="J12" s="56">
        <f t="shared" si="4"/>
        <v>0.28999999999999915</v>
      </c>
      <c r="K12" s="3"/>
      <c r="L12" s="28" t="s">
        <v>8</v>
      </c>
      <c r="M12" s="42">
        <v>22851.66</v>
      </c>
      <c r="N12" s="69">
        <v>22400</v>
      </c>
      <c r="O12" s="44">
        <v>17.23</v>
      </c>
      <c r="P12" s="43">
        <v>22148.67</v>
      </c>
      <c r="Q12" s="32">
        <v>24.01</v>
      </c>
      <c r="R12" s="43">
        <f t="shared" si="5"/>
        <v>-702.9900000000016</v>
      </c>
      <c r="S12" s="73">
        <f t="shared" si="1"/>
        <v>-251.33000000000175</v>
      </c>
      <c r="T12" s="32">
        <f t="shared" si="6"/>
        <v>6.7800000000000011</v>
      </c>
      <c r="U12" s="1"/>
      <c r="V12" s="1"/>
      <c r="W12" s="1"/>
      <c r="X12" s="1"/>
      <c r="Y12" s="1"/>
    </row>
    <row r="13" spans="1:25" ht="13.5" customHeight="1" x14ac:dyDescent="0.25">
      <c r="A13" s="1"/>
      <c r="B13" s="28" t="s">
        <v>9</v>
      </c>
      <c r="C13" s="85">
        <v>20634.25</v>
      </c>
      <c r="D13" s="89">
        <v>21600</v>
      </c>
      <c r="E13" s="44">
        <v>17.27</v>
      </c>
      <c r="F13" s="43">
        <v>21478.58</v>
      </c>
      <c r="G13" s="49">
        <v>17.309999999999999</v>
      </c>
      <c r="H13" s="62">
        <f t="shared" si="2"/>
        <v>844.33000000000175</v>
      </c>
      <c r="I13" s="77">
        <f t="shared" si="3"/>
        <v>-121.41999999999825</v>
      </c>
      <c r="J13" s="56">
        <f t="shared" si="4"/>
        <v>3.9999999999999147E-2</v>
      </c>
      <c r="K13" s="3"/>
      <c r="L13" s="28" t="s">
        <v>9</v>
      </c>
      <c r="M13" s="42">
        <v>22192.14</v>
      </c>
      <c r="N13" s="69">
        <v>21700</v>
      </c>
      <c r="O13" s="44">
        <v>16.510000000000002</v>
      </c>
      <c r="P13" s="43">
        <v>21461.67</v>
      </c>
      <c r="Q13" s="32">
        <v>23.8</v>
      </c>
      <c r="R13" s="43">
        <f t="shared" si="5"/>
        <v>-730.47000000000116</v>
      </c>
      <c r="S13" s="73">
        <f t="shared" si="1"/>
        <v>-238.33000000000175</v>
      </c>
      <c r="T13" s="32">
        <f t="shared" si="6"/>
        <v>7.2899999999999991</v>
      </c>
      <c r="U13" s="1"/>
      <c r="V13" s="1"/>
      <c r="W13" s="1"/>
      <c r="X13" s="1"/>
      <c r="Y13" s="1"/>
    </row>
    <row r="14" spans="1:25" ht="13.5" customHeight="1" x14ac:dyDescent="0.25">
      <c r="A14" s="1"/>
      <c r="B14" s="28" t="s">
        <v>10</v>
      </c>
      <c r="C14" s="85">
        <v>20188.98</v>
      </c>
      <c r="D14" s="89">
        <v>21200</v>
      </c>
      <c r="E14" s="44">
        <v>16.29</v>
      </c>
      <c r="F14" s="43">
        <v>21098</v>
      </c>
      <c r="G14" s="49">
        <v>16.600000000000001</v>
      </c>
      <c r="H14" s="62">
        <f t="shared" si="2"/>
        <v>909.02000000000044</v>
      </c>
      <c r="I14" s="77">
        <f t="shared" si="3"/>
        <v>-102</v>
      </c>
      <c r="J14" s="56">
        <f t="shared" si="4"/>
        <v>0.31000000000000227</v>
      </c>
      <c r="K14" s="3"/>
      <c r="L14" s="28" t="s">
        <v>10</v>
      </c>
      <c r="M14" s="42">
        <v>21850.28</v>
      </c>
      <c r="N14" s="69">
        <v>21500</v>
      </c>
      <c r="O14" s="44">
        <v>16.27</v>
      </c>
      <c r="P14" s="43">
        <v>21144.83</v>
      </c>
      <c r="Q14" s="32">
        <v>22.14</v>
      </c>
      <c r="R14" s="43">
        <f t="shared" si="5"/>
        <v>-705.44999999999709</v>
      </c>
      <c r="S14" s="73">
        <f t="shared" si="1"/>
        <v>-355.16999999999825</v>
      </c>
      <c r="T14" s="32">
        <f t="shared" si="6"/>
        <v>5.870000000000001</v>
      </c>
      <c r="U14" s="1"/>
      <c r="V14" s="1"/>
      <c r="W14" s="1"/>
      <c r="X14" s="1"/>
      <c r="Y14" s="1"/>
    </row>
    <row r="15" spans="1:25" ht="13.5" customHeight="1" x14ac:dyDescent="0.25">
      <c r="A15" s="1"/>
      <c r="B15" s="28" t="s">
        <v>11</v>
      </c>
      <c r="C15" s="85">
        <v>20072.41</v>
      </c>
      <c r="D15" s="89">
        <v>21200</v>
      </c>
      <c r="E15" s="44">
        <v>16.27</v>
      </c>
      <c r="F15" s="43">
        <v>20981.25</v>
      </c>
      <c r="G15" s="49">
        <v>16.14</v>
      </c>
      <c r="H15" s="62">
        <f t="shared" si="2"/>
        <v>908.84000000000015</v>
      </c>
      <c r="I15" s="77">
        <f t="shared" si="3"/>
        <v>-218.75</v>
      </c>
      <c r="J15" s="56">
        <f t="shared" si="4"/>
        <v>-0.12999999999999901</v>
      </c>
      <c r="K15" s="3"/>
      <c r="L15" s="28" t="s">
        <v>11</v>
      </c>
      <c r="M15" s="42">
        <v>22058.65</v>
      </c>
      <c r="N15" s="69">
        <v>21800</v>
      </c>
      <c r="O15" s="44">
        <v>16.350000000000001</v>
      </c>
      <c r="P15" s="43">
        <v>21279.42</v>
      </c>
      <c r="Q15" s="32">
        <v>20.350000000000001</v>
      </c>
      <c r="R15" s="43">
        <f t="shared" si="5"/>
        <v>-779.2300000000032</v>
      </c>
      <c r="S15" s="73">
        <f t="shared" si="1"/>
        <v>-520.58000000000175</v>
      </c>
      <c r="T15" s="32">
        <f t="shared" si="6"/>
        <v>4</v>
      </c>
      <c r="U15" s="1"/>
      <c r="V15" s="1"/>
      <c r="W15" s="1"/>
      <c r="X15" s="1"/>
      <c r="Y15" s="1"/>
    </row>
    <row r="16" spans="1:25" ht="13.5" customHeight="1" x14ac:dyDescent="0.25">
      <c r="A16" s="1"/>
      <c r="B16" s="28" t="s">
        <v>12</v>
      </c>
      <c r="C16" s="85">
        <v>20619.080000000002</v>
      </c>
      <c r="D16" s="89">
        <v>21800</v>
      </c>
      <c r="E16" s="44">
        <v>18.11</v>
      </c>
      <c r="F16" s="43">
        <v>21470.42</v>
      </c>
      <c r="G16" s="49">
        <v>19.48</v>
      </c>
      <c r="H16" s="62">
        <f t="shared" si="2"/>
        <v>851.33999999999651</v>
      </c>
      <c r="I16" s="77">
        <f t="shared" si="3"/>
        <v>-329.58000000000175</v>
      </c>
      <c r="J16" s="56">
        <f t="shared" si="4"/>
        <v>1.370000000000001</v>
      </c>
      <c r="K16" s="3"/>
      <c r="L16" s="28" t="s">
        <v>12</v>
      </c>
      <c r="M16" s="42">
        <v>23719.08</v>
      </c>
      <c r="N16" s="69">
        <v>23500</v>
      </c>
      <c r="O16" s="44">
        <v>20.69</v>
      </c>
      <c r="P16" s="43">
        <v>22722.75</v>
      </c>
      <c r="Q16" s="32">
        <v>19.71</v>
      </c>
      <c r="R16" s="43">
        <f t="shared" si="5"/>
        <v>-996.33000000000175</v>
      </c>
      <c r="S16" s="73">
        <f t="shared" si="1"/>
        <v>-777.25</v>
      </c>
      <c r="T16" s="32">
        <f t="shared" si="6"/>
        <v>-0.98000000000000043</v>
      </c>
      <c r="U16" s="1"/>
      <c r="V16" s="1"/>
      <c r="W16" s="1"/>
      <c r="X16" s="1"/>
      <c r="Y16" s="1"/>
    </row>
    <row r="17" spans="1:25" ht="13.5" customHeight="1" x14ac:dyDescent="0.25">
      <c r="A17" s="1"/>
      <c r="B17" s="28" t="s">
        <v>13</v>
      </c>
      <c r="C17" s="85">
        <v>21995.66</v>
      </c>
      <c r="D17" s="89">
        <v>23000</v>
      </c>
      <c r="E17" s="44">
        <v>20.64</v>
      </c>
      <c r="F17" s="43">
        <v>22535.58</v>
      </c>
      <c r="G17" s="49">
        <v>18.010000000000002</v>
      </c>
      <c r="H17" s="62">
        <f t="shared" si="2"/>
        <v>539.92000000000189</v>
      </c>
      <c r="I17" s="77">
        <f t="shared" si="3"/>
        <v>-464.41999999999825</v>
      </c>
      <c r="J17" s="56">
        <f t="shared" si="4"/>
        <v>-2.629999999999999</v>
      </c>
      <c r="K17" s="3"/>
      <c r="L17" s="28" t="s">
        <v>13</v>
      </c>
      <c r="M17" s="42">
        <v>27427.18</v>
      </c>
      <c r="N17" s="69">
        <v>27300</v>
      </c>
      <c r="O17" s="44">
        <v>26.38</v>
      </c>
      <c r="P17" s="43">
        <v>26279.08</v>
      </c>
      <c r="Q17" s="32">
        <v>31.29</v>
      </c>
      <c r="R17" s="43">
        <f t="shared" si="5"/>
        <v>-1148.0999999999985</v>
      </c>
      <c r="S17" s="73">
        <f t="shared" si="1"/>
        <v>-1020.9199999999983</v>
      </c>
      <c r="T17" s="32">
        <f t="shared" si="6"/>
        <v>4.91</v>
      </c>
      <c r="U17" s="1"/>
      <c r="V17" s="1"/>
      <c r="W17" s="1"/>
      <c r="X17" s="1"/>
      <c r="Y17" s="1"/>
    </row>
    <row r="18" spans="1:25" ht="13.5" customHeight="1" x14ac:dyDescent="0.25">
      <c r="A18" s="1"/>
      <c r="B18" s="28" t="s">
        <v>14</v>
      </c>
      <c r="C18" s="85">
        <v>23248.49</v>
      </c>
      <c r="D18" s="89">
        <v>24600</v>
      </c>
      <c r="E18" s="44">
        <v>19.059999999999999</v>
      </c>
      <c r="F18" s="43">
        <v>23864.92</v>
      </c>
      <c r="G18" s="49">
        <v>18.16</v>
      </c>
      <c r="H18" s="62">
        <f t="shared" si="2"/>
        <v>616.42999999999665</v>
      </c>
      <c r="I18" s="77">
        <f t="shared" si="3"/>
        <v>-735.08000000000175</v>
      </c>
      <c r="J18" s="56">
        <f t="shared" si="4"/>
        <v>-0.89999999999999858</v>
      </c>
      <c r="K18" s="3"/>
      <c r="L18" s="28" t="s">
        <v>14</v>
      </c>
      <c r="M18" s="42">
        <v>29848.639999999999</v>
      </c>
      <c r="N18" s="69">
        <v>29700</v>
      </c>
      <c r="O18" s="44">
        <v>23.54</v>
      </c>
      <c r="P18" s="43">
        <v>28503.5</v>
      </c>
      <c r="Q18" s="32">
        <v>20.2</v>
      </c>
      <c r="R18" s="43">
        <f t="shared" si="5"/>
        <v>-1345.1399999999994</v>
      </c>
      <c r="S18" s="73">
        <f t="shared" si="1"/>
        <v>-1196.5</v>
      </c>
      <c r="T18" s="32">
        <f t="shared" si="6"/>
        <v>-3.34</v>
      </c>
      <c r="U18" s="1"/>
      <c r="V18" s="1"/>
      <c r="W18" s="1"/>
      <c r="X18" s="1"/>
      <c r="Y18" s="1"/>
    </row>
    <row r="19" spans="1:25" ht="13.5" customHeight="1" x14ac:dyDescent="0.25">
      <c r="A19" s="1"/>
      <c r="B19" s="28" t="s">
        <v>15</v>
      </c>
      <c r="C19" s="85">
        <v>25124.75</v>
      </c>
      <c r="D19" s="89">
        <v>26700</v>
      </c>
      <c r="E19" s="44">
        <v>21.48</v>
      </c>
      <c r="F19" s="43">
        <v>25808.080000000002</v>
      </c>
      <c r="G19" s="49">
        <v>26.62</v>
      </c>
      <c r="H19" s="62">
        <f t="shared" si="2"/>
        <v>683.33000000000175</v>
      </c>
      <c r="I19" s="77">
        <f t="shared" si="3"/>
        <v>-891.91999999999825</v>
      </c>
      <c r="J19" s="56">
        <f t="shared" si="4"/>
        <v>5.1400000000000006</v>
      </c>
      <c r="K19" s="3"/>
      <c r="L19" s="28" t="s">
        <v>15</v>
      </c>
      <c r="M19" s="42">
        <v>30927.85</v>
      </c>
      <c r="N19" s="69">
        <v>30800</v>
      </c>
      <c r="O19" s="44">
        <v>24.09</v>
      </c>
      <c r="P19" s="43">
        <v>29554.67</v>
      </c>
      <c r="Q19" s="32">
        <v>18.28</v>
      </c>
      <c r="R19" s="43">
        <f t="shared" si="5"/>
        <v>-1373.1800000000003</v>
      </c>
      <c r="S19" s="73">
        <f t="shared" si="1"/>
        <v>-1245.3300000000017</v>
      </c>
      <c r="T19" s="32">
        <f t="shared" si="6"/>
        <v>-5.8099999999999987</v>
      </c>
      <c r="U19" s="1"/>
      <c r="V19" s="1"/>
      <c r="W19" s="1"/>
      <c r="X19" s="1"/>
      <c r="Y19" s="1"/>
    </row>
    <row r="20" spans="1:25" ht="13.5" customHeight="1" x14ac:dyDescent="0.25">
      <c r="A20" s="1"/>
      <c r="B20" s="28" t="s">
        <v>16</v>
      </c>
      <c r="C20" s="85">
        <v>26426.38</v>
      </c>
      <c r="D20" s="89">
        <v>28200</v>
      </c>
      <c r="E20" s="44">
        <v>24.53</v>
      </c>
      <c r="F20" s="43">
        <v>27352.33</v>
      </c>
      <c r="G20" s="50">
        <v>29.41</v>
      </c>
      <c r="H20" s="62">
        <f t="shared" si="2"/>
        <v>925.95000000000073</v>
      </c>
      <c r="I20" s="77">
        <f t="shared" si="3"/>
        <v>-847.66999999999825</v>
      </c>
      <c r="J20" s="56">
        <f t="shared" si="4"/>
        <v>4.879999999999999</v>
      </c>
      <c r="K20" s="3"/>
      <c r="L20" s="28" t="s">
        <v>16</v>
      </c>
      <c r="M20" s="42">
        <v>31651.77</v>
      </c>
      <c r="N20" s="69">
        <v>31900</v>
      </c>
      <c r="O20" s="44">
        <v>28.19</v>
      </c>
      <c r="P20" s="43">
        <v>30625.08</v>
      </c>
      <c r="Q20" s="32">
        <v>28.3</v>
      </c>
      <c r="R20" s="43">
        <f t="shared" si="5"/>
        <v>-1026.6899999999987</v>
      </c>
      <c r="S20" s="73">
        <f t="shared" si="1"/>
        <v>-1274.9199999999983</v>
      </c>
      <c r="T20" s="32">
        <f t="shared" si="6"/>
        <v>0.10999999999999943</v>
      </c>
      <c r="U20" s="1"/>
      <c r="V20" s="1"/>
      <c r="W20" s="1"/>
      <c r="X20" s="1"/>
      <c r="Y20" s="1"/>
    </row>
    <row r="21" spans="1:25" ht="13.5" customHeight="1" x14ac:dyDescent="0.25">
      <c r="A21" s="1"/>
      <c r="B21" s="28" t="s">
        <v>17</v>
      </c>
      <c r="C21" s="85">
        <v>27027.56</v>
      </c>
      <c r="D21" s="89">
        <v>29100</v>
      </c>
      <c r="E21" s="44">
        <v>28.01</v>
      </c>
      <c r="F21" s="45">
        <v>27915.67</v>
      </c>
      <c r="G21" s="49">
        <v>25.47</v>
      </c>
      <c r="H21" s="62">
        <f t="shared" si="2"/>
        <v>888.10999999999694</v>
      </c>
      <c r="I21" s="77">
        <f t="shared" si="3"/>
        <v>-1184.3300000000017</v>
      </c>
      <c r="J21" s="56">
        <f t="shared" si="4"/>
        <v>-2.5400000000000027</v>
      </c>
      <c r="K21" s="3"/>
      <c r="L21" s="28" t="s">
        <v>17</v>
      </c>
      <c r="M21" s="42">
        <v>32410.880000000001</v>
      </c>
      <c r="N21" s="69">
        <v>33000</v>
      </c>
      <c r="O21" s="44">
        <v>28.53</v>
      </c>
      <c r="P21" s="43">
        <v>31746.83</v>
      </c>
      <c r="Q21" s="32">
        <v>32.53</v>
      </c>
      <c r="R21" s="43">
        <f t="shared" si="5"/>
        <v>-664.04999999999927</v>
      </c>
      <c r="S21" s="73">
        <f t="shared" si="1"/>
        <v>-1253.1699999999983</v>
      </c>
      <c r="T21" s="32">
        <f t="shared" si="6"/>
        <v>4</v>
      </c>
      <c r="U21" s="1"/>
      <c r="V21" s="1"/>
      <c r="W21" s="1"/>
      <c r="X21" s="1"/>
      <c r="Y21" s="1"/>
    </row>
    <row r="22" spans="1:25" ht="13.5" customHeight="1" x14ac:dyDescent="0.25">
      <c r="A22" s="1"/>
      <c r="B22" s="28" t="s">
        <v>18</v>
      </c>
      <c r="C22" s="85">
        <v>26970.61</v>
      </c>
      <c r="D22" s="89">
        <v>29200</v>
      </c>
      <c r="E22" s="44">
        <v>28.89</v>
      </c>
      <c r="F22" s="43"/>
      <c r="G22" s="49"/>
      <c r="H22" s="62">
        <f t="shared" si="2"/>
        <v>-26970.61</v>
      </c>
      <c r="I22" s="77">
        <f t="shared" si="3"/>
        <v>-29200</v>
      </c>
      <c r="J22" s="56">
        <f t="shared" si="4"/>
        <v>-28.89</v>
      </c>
      <c r="K22" s="3"/>
      <c r="L22" s="28" t="s">
        <v>18</v>
      </c>
      <c r="M22" s="42">
        <v>32878.11</v>
      </c>
      <c r="N22" s="69">
        <v>33700</v>
      </c>
      <c r="O22" s="44">
        <v>29</v>
      </c>
      <c r="P22" s="43">
        <v>32407.83</v>
      </c>
      <c r="Q22" s="32">
        <v>34.270000000000003</v>
      </c>
      <c r="R22" s="43">
        <f t="shared" si="5"/>
        <v>-470.27999999999884</v>
      </c>
      <c r="S22" s="73">
        <f t="shared" si="1"/>
        <v>-1292.1699999999983</v>
      </c>
      <c r="T22" s="32">
        <f t="shared" si="6"/>
        <v>5.2700000000000031</v>
      </c>
      <c r="U22" s="1"/>
      <c r="V22" s="1"/>
      <c r="W22" s="1"/>
      <c r="X22" s="1"/>
      <c r="Y22" s="1"/>
    </row>
    <row r="23" spans="1:25" ht="13.5" customHeight="1" x14ac:dyDescent="0.25">
      <c r="A23" s="1"/>
      <c r="B23" s="28" t="s">
        <v>19</v>
      </c>
      <c r="C23" s="85">
        <v>26601.64</v>
      </c>
      <c r="D23" s="89">
        <v>29100</v>
      </c>
      <c r="E23" s="44">
        <v>24.69</v>
      </c>
      <c r="F23" s="43"/>
      <c r="G23" s="49"/>
      <c r="H23" s="62">
        <f t="shared" si="2"/>
        <v>-26601.64</v>
      </c>
      <c r="I23" s="77">
        <f t="shared" si="3"/>
        <v>-29100</v>
      </c>
      <c r="J23" s="56">
        <f t="shared" si="4"/>
        <v>-24.69</v>
      </c>
      <c r="K23" s="3"/>
      <c r="L23" s="28" t="s">
        <v>19</v>
      </c>
      <c r="M23" s="42">
        <v>33112.71</v>
      </c>
      <c r="N23" s="69">
        <v>34200</v>
      </c>
      <c r="O23" s="44">
        <v>28.8</v>
      </c>
      <c r="P23" s="43">
        <v>32858.58</v>
      </c>
      <c r="Q23" s="32">
        <v>28.25</v>
      </c>
      <c r="R23" s="43">
        <f t="shared" si="5"/>
        <v>-254.12999999999738</v>
      </c>
      <c r="S23" s="73">
        <f t="shared" si="1"/>
        <v>-1341.4199999999983</v>
      </c>
      <c r="T23" s="32">
        <f t="shared" si="6"/>
        <v>-0.55000000000000071</v>
      </c>
      <c r="U23" s="1"/>
      <c r="V23" s="1"/>
      <c r="W23" s="1"/>
      <c r="X23" s="1"/>
      <c r="Y23" s="1"/>
    </row>
    <row r="24" spans="1:25" ht="13.5" customHeight="1" x14ac:dyDescent="0.25">
      <c r="A24" s="1"/>
      <c r="B24" s="28" t="s">
        <v>20</v>
      </c>
      <c r="C24" s="85">
        <v>26134.34</v>
      </c>
      <c r="D24" s="89">
        <v>28700</v>
      </c>
      <c r="E24" s="44">
        <v>22.5</v>
      </c>
      <c r="F24" s="43"/>
      <c r="G24" s="49"/>
      <c r="H24" s="62">
        <f t="shared" si="2"/>
        <v>-26134.34</v>
      </c>
      <c r="I24" s="77">
        <f t="shared" si="3"/>
        <v>-28700</v>
      </c>
      <c r="J24" s="56">
        <f t="shared" si="4"/>
        <v>-22.5</v>
      </c>
      <c r="K24" s="3"/>
      <c r="L24" s="28" t="s">
        <v>20</v>
      </c>
      <c r="M24" s="42">
        <v>33532.339999999997</v>
      </c>
      <c r="N24" s="69">
        <v>34700</v>
      </c>
      <c r="O24" s="44">
        <v>31.26</v>
      </c>
      <c r="P24" s="43">
        <v>33242.080000000002</v>
      </c>
      <c r="Q24" s="32">
        <v>30.87</v>
      </c>
      <c r="R24" s="43">
        <f t="shared" si="5"/>
        <v>-290.25999999999476</v>
      </c>
      <c r="S24" s="73">
        <f t="shared" si="1"/>
        <v>-1457.9199999999983</v>
      </c>
      <c r="T24" s="32">
        <f t="shared" si="6"/>
        <v>-0.39000000000000057</v>
      </c>
      <c r="U24" s="1"/>
      <c r="V24" s="1"/>
      <c r="W24" s="1"/>
      <c r="X24" s="1"/>
      <c r="Y24" s="1"/>
    </row>
    <row r="25" spans="1:25" ht="13.5" customHeight="1" x14ac:dyDescent="0.25">
      <c r="A25" s="1"/>
      <c r="B25" s="28" t="s">
        <v>21</v>
      </c>
      <c r="C25" s="85">
        <v>25681.439999999999</v>
      </c>
      <c r="D25" s="89">
        <v>28400</v>
      </c>
      <c r="E25" s="44">
        <v>22.16</v>
      </c>
      <c r="F25" s="43"/>
      <c r="G25" s="49"/>
      <c r="H25" s="62">
        <f t="shared" si="2"/>
        <v>-25681.439999999999</v>
      </c>
      <c r="I25" s="77">
        <f t="shared" si="3"/>
        <v>-28400</v>
      </c>
      <c r="J25" s="56">
        <f t="shared" si="4"/>
        <v>-22.16</v>
      </c>
      <c r="K25" s="3"/>
      <c r="L25" s="28" t="s">
        <v>21</v>
      </c>
      <c r="M25" s="45">
        <v>33723</v>
      </c>
      <c r="N25" s="70">
        <v>35000</v>
      </c>
      <c r="O25" s="44">
        <v>32.39</v>
      </c>
      <c r="P25" s="45">
        <v>33476.080000000002</v>
      </c>
      <c r="Q25" s="66">
        <v>37.78</v>
      </c>
      <c r="R25" s="43">
        <f t="shared" si="5"/>
        <v>-246.91999999999825</v>
      </c>
      <c r="S25" s="73">
        <f t="shared" si="1"/>
        <v>-1523.9199999999983</v>
      </c>
      <c r="T25" s="32">
        <f t="shared" si="6"/>
        <v>5.3900000000000006</v>
      </c>
      <c r="U25" s="1"/>
      <c r="V25" s="1"/>
      <c r="W25" s="1"/>
      <c r="X25" s="1"/>
      <c r="Y25" s="1"/>
    </row>
    <row r="26" spans="1:25" ht="13.5" customHeight="1" x14ac:dyDescent="0.25">
      <c r="A26" s="1"/>
      <c r="B26" s="28" t="s">
        <v>22</v>
      </c>
      <c r="C26" s="85">
        <v>25394.86</v>
      </c>
      <c r="D26" s="89">
        <v>28200</v>
      </c>
      <c r="E26" s="44">
        <v>22.02</v>
      </c>
      <c r="F26" s="43"/>
      <c r="G26" s="49"/>
      <c r="H26" s="62">
        <f t="shared" si="2"/>
        <v>-25394.86</v>
      </c>
      <c r="I26" s="77">
        <f t="shared" si="3"/>
        <v>-28200</v>
      </c>
      <c r="J26" s="56">
        <f t="shared" si="4"/>
        <v>-22.02</v>
      </c>
      <c r="K26" s="3"/>
      <c r="L26" s="28" t="s">
        <v>22</v>
      </c>
      <c r="M26" s="42">
        <v>33667.53</v>
      </c>
      <c r="N26" s="69">
        <v>34800</v>
      </c>
      <c r="O26" s="44">
        <v>32.89</v>
      </c>
      <c r="P26" s="43">
        <v>33460.25</v>
      </c>
      <c r="Q26" s="32">
        <v>32.9</v>
      </c>
      <c r="R26" s="43">
        <f t="shared" si="5"/>
        <v>-207.27999999999884</v>
      </c>
      <c r="S26" s="73">
        <f t="shared" si="1"/>
        <v>-1339.75</v>
      </c>
      <c r="T26" s="32">
        <f t="shared" si="6"/>
        <v>9.9999999999980105E-3</v>
      </c>
      <c r="U26" s="1"/>
      <c r="V26" s="1"/>
      <c r="W26" s="1"/>
      <c r="X26" s="1"/>
      <c r="Y26" s="1"/>
    </row>
    <row r="27" spans="1:25" ht="13.5" customHeight="1" x14ac:dyDescent="0.25">
      <c r="A27" s="1"/>
      <c r="B27" s="28" t="s">
        <v>23</v>
      </c>
      <c r="C27" s="85">
        <v>25272.06</v>
      </c>
      <c r="D27" s="89">
        <v>28400</v>
      </c>
      <c r="E27" s="44">
        <v>22.04</v>
      </c>
      <c r="F27" s="43"/>
      <c r="G27" s="49"/>
      <c r="H27" s="62">
        <f t="shared" si="2"/>
        <v>-25272.06</v>
      </c>
      <c r="I27" s="77">
        <f t="shared" si="3"/>
        <v>-28400</v>
      </c>
      <c r="J27" s="56">
        <f t="shared" si="4"/>
        <v>-22.04</v>
      </c>
      <c r="K27" s="3"/>
      <c r="L27" s="28" t="s">
        <v>23</v>
      </c>
      <c r="M27" s="42">
        <v>33514.559999999998</v>
      </c>
      <c r="N27" s="69">
        <v>34600</v>
      </c>
      <c r="O27" s="44">
        <v>30.03</v>
      </c>
      <c r="P27" s="43">
        <v>33130.5</v>
      </c>
      <c r="Q27" s="32">
        <v>28.17</v>
      </c>
      <c r="R27" s="43">
        <f t="shared" si="5"/>
        <v>-384.05999999999767</v>
      </c>
      <c r="S27" s="73">
        <f t="shared" si="1"/>
        <v>-1469.5</v>
      </c>
      <c r="T27" s="32">
        <f t="shared" si="6"/>
        <v>-1.8599999999999994</v>
      </c>
      <c r="U27" s="1"/>
      <c r="V27" s="1"/>
      <c r="W27" s="1"/>
      <c r="X27" s="1"/>
      <c r="Y27" s="1"/>
    </row>
    <row r="28" spans="1:25" ht="13.5" customHeight="1" x14ac:dyDescent="0.25">
      <c r="A28" s="1"/>
      <c r="B28" s="28" t="s">
        <v>24</v>
      </c>
      <c r="C28" s="85">
        <v>25277.69</v>
      </c>
      <c r="D28" s="89">
        <v>28700</v>
      </c>
      <c r="E28" s="44">
        <v>22.04</v>
      </c>
      <c r="F28" s="43"/>
      <c r="G28" s="49"/>
      <c r="H28" s="62">
        <f t="shared" si="2"/>
        <v>-25277.69</v>
      </c>
      <c r="I28" s="77">
        <f t="shared" si="3"/>
        <v>-28700</v>
      </c>
      <c r="J28" s="56">
        <f t="shared" si="4"/>
        <v>-22.04</v>
      </c>
      <c r="K28" s="3"/>
      <c r="L28" s="28" t="s">
        <v>24</v>
      </c>
      <c r="M28" s="42">
        <v>33049.230000000003</v>
      </c>
      <c r="N28" s="69">
        <v>33900</v>
      </c>
      <c r="O28" s="44">
        <v>29.47</v>
      </c>
      <c r="P28" s="43">
        <v>32239.17</v>
      </c>
      <c r="Q28" s="32">
        <v>26.73</v>
      </c>
      <c r="R28" s="43">
        <f t="shared" si="5"/>
        <v>-810.06000000000495</v>
      </c>
      <c r="S28" s="73">
        <f t="shared" si="1"/>
        <v>-1660.8300000000017</v>
      </c>
      <c r="T28" s="32">
        <f t="shared" si="6"/>
        <v>-2.7399999999999984</v>
      </c>
      <c r="U28" s="1"/>
      <c r="V28" s="1"/>
      <c r="W28" s="1"/>
      <c r="X28" s="1"/>
      <c r="Y28" s="1"/>
    </row>
    <row r="29" spans="1:25" ht="13.5" customHeight="1" x14ac:dyDescent="0.25">
      <c r="A29" s="1"/>
      <c r="B29" s="28" t="s">
        <v>25</v>
      </c>
      <c r="C29" s="85">
        <v>25829.57</v>
      </c>
      <c r="D29" s="89">
        <v>29200</v>
      </c>
      <c r="E29" s="44">
        <v>24.06</v>
      </c>
      <c r="F29" s="43"/>
      <c r="G29" s="49"/>
      <c r="H29" s="62">
        <f t="shared" si="2"/>
        <v>-25829.57</v>
      </c>
      <c r="I29" s="77">
        <f t="shared" si="3"/>
        <v>-29200</v>
      </c>
      <c r="J29" s="56">
        <f t="shared" si="4"/>
        <v>-24.06</v>
      </c>
      <c r="K29" s="3"/>
      <c r="L29" s="28" t="s">
        <v>25</v>
      </c>
      <c r="M29" s="42">
        <v>32880.53</v>
      </c>
      <c r="N29" s="69">
        <v>32900</v>
      </c>
      <c r="O29" s="44">
        <v>28.63</v>
      </c>
      <c r="P29" s="43">
        <v>31606.25</v>
      </c>
      <c r="Q29" s="32">
        <v>27.79</v>
      </c>
      <c r="R29" s="43">
        <f t="shared" si="5"/>
        <v>-1274.2799999999988</v>
      </c>
      <c r="S29" s="73">
        <f t="shared" si="1"/>
        <v>-1293.75</v>
      </c>
      <c r="T29" s="32">
        <f t="shared" si="6"/>
        <v>-0.83999999999999986</v>
      </c>
      <c r="U29" s="1"/>
      <c r="V29" s="1"/>
      <c r="W29" s="1"/>
      <c r="X29" s="1"/>
      <c r="Y29" s="1"/>
    </row>
    <row r="30" spans="1:25" ht="13.5" customHeight="1" x14ac:dyDescent="0.25">
      <c r="A30" s="1"/>
      <c r="B30" s="28" t="s">
        <v>26</v>
      </c>
      <c r="C30" s="86">
        <v>27038.99</v>
      </c>
      <c r="D30" s="101">
        <v>29900</v>
      </c>
      <c r="E30" s="66">
        <v>33.56</v>
      </c>
      <c r="F30" s="43"/>
      <c r="G30" s="49"/>
      <c r="H30" s="62">
        <f t="shared" si="2"/>
        <v>-27038.99</v>
      </c>
      <c r="I30" s="77">
        <f t="shared" si="3"/>
        <v>-29900</v>
      </c>
      <c r="J30" s="56">
        <f t="shared" si="4"/>
        <v>-33.56</v>
      </c>
      <c r="K30" s="3"/>
      <c r="L30" s="28" t="s">
        <v>26</v>
      </c>
      <c r="M30" s="42">
        <v>33274.410000000003</v>
      </c>
      <c r="N30" s="69">
        <v>33300</v>
      </c>
      <c r="O30" s="66">
        <v>33.880000000000003</v>
      </c>
      <c r="P30" s="43">
        <v>32450.080000000002</v>
      </c>
      <c r="Q30" s="32">
        <v>30.32</v>
      </c>
      <c r="R30" s="73">
        <f t="shared" si="5"/>
        <v>-824.33000000000175</v>
      </c>
      <c r="S30" s="82">
        <f t="shared" si="1"/>
        <v>-849.91999999999825</v>
      </c>
      <c r="T30" s="32">
        <f t="shared" si="6"/>
        <v>-3.5600000000000023</v>
      </c>
      <c r="U30" s="1"/>
      <c r="V30" s="1"/>
      <c r="W30" s="1"/>
      <c r="X30" s="1"/>
      <c r="Y30" s="1"/>
    </row>
    <row r="31" spans="1:25" ht="13.5" customHeight="1" x14ac:dyDescent="0.25">
      <c r="A31" s="1"/>
      <c r="B31" s="28" t="s">
        <v>27</v>
      </c>
      <c r="C31" s="85">
        <v>26812.16</v>
      </c>
      <c r="D31" s="101">
        <v>29900</v>
      </c>
      <c r="E31" s="44">
        <v>27.84</v>
      </c>
      <c r="F31" s="43"/>
      <c r="G31" s="49"/>
      <c r="H31" s="62">
        <f t="shared" si="2"/>
        <v>-26812.16</v>
      </c>
      <c r="I31" s="77">
        <f t="shared" si="3"/>
        <v>-29900</v>
      </c>
      <c r="J31" s="56">
        <f t="shared" si="4"/>
        <v>-27.84</v>
      </c>
      <c r="K31" s="3"/>
      <c r="L31" s="28" t="s">
        <v>27</v>
      </c>
      <c r="M31" s="42">
        <v>32475.87</v>
      </c>
      <c r="N31" s="69">
        <v>32800</v>
      </c>
      <c r="O31" s="44">
        <v>28.52</v>
      </c>
      <c r="P31" s="43">
        <v>31587.33</v>
      </c>
      <c r="Q31" s="32">
        <v>27.59</v>
      </c>
      <c r="R31" s="43">
        <f t="shared" si="5"/>
        <v>-888.53999999999724</v>
      </c>
      <c r="S31" s="73">
        <f t="shared" si="1"/>
        <v>-1212.6699999999983</v>
      </c>
      <c r="T31" s="32">
        <f t="shared" si="6"/>
        <v>-0.92999999999999972</v>
      </c>
      <c r="U31" s="1"/>
      <c r="V31" s="1"/>
      <c r="W31" s="1"/>
      <c r="X31" s="1"/>
      <c r="Y31" s="1"/>
    </row>
    <row r="32" spans="1:25" ht="13.5" customHeight="1" x14ac:dyDescent="0.25">
      <c r="A32" s="1"/>
      <c r="B32" s="28" t="s">
        <v>28</v>
      </c>
      <c r="C32" s="85">
        <v>25627.24</v>
      </c>
      <c r="D32" s="89">
        <v>28900</v>
      </c>
      <c r="E32" s="44">
        <v>23.9</v>
      </c>
      <c r="F32" s="43"/>
      <c r="G32" s="49"/>
      <c r="H32" s="62">
        <f t="shared" si="2"/>
        <v>-25627.24</v>
      </c>
      <c r="I32" s="77">
        <f t="shared" si="3"/>
        <v>-28900</v>
      </c>
      <c r="J32" s="56">
        <f t="shared" si="4"/>
        <v>-23.9</v>
      </c>
      <c r="K32" s="3"/>
      <c r="L32" s="28" t="s">
        <v>28</v>
      </c>
      <c r="M32" s="42">
        <v>30872.5</v>
      </c>
      <c r="N32" s="69">
        <v>31100</v>
      </c>
      <c r="O32" s="44">
        <v>26.5</v>
      </c>
      <c r="P32" s="43">
        <v>30125.83</v>
      </c>
      <c r="Q32" s="32">
        <v>25.33</v>
      </c>
      <c r="R32" s="43">
        <f t="shared" si="5"/>
        <v>-746.66999999999825</v>
      </c>
      <c r="S32" s="73">
        <f t="shared" si="1"/>
        <v>-974.16999999999825</v>
      </c>
      <c r="T32" s="32">
        <f t="shared" si="6"/>
        <v>-1.1700000000000017</v>
      </c>
      <c r="U32" s="1"/>
      <c r="V32" s="1"/>
      <c r="W32" s="1"/>
      <c r="X32" s="1"/>
      <c r="Y32" s="1"/>
    </row>
    <row r="33" spans="1:25" ht="13.5" customHeight="1" x14ac:dyDescent="0.25">
      <c r="A33" s="1"/>
      <c r="B33" s="28" t="s">
        <v>29</v>
      </c>
      <c r="C33" s="85">
        <v>24050.28</v>
      </c>
      <c r="D33" s="89">
        <v>27400</v>
      </c>
      <c r="E33" s="44">
        <v>20.8</v>
      </c>
      <c r="F33" s="43"/>
      <c r="G33" s="49"/>
      <c r="H33" s="62">
        <f t="shared" si="2"/>
        <v>-24050.28</v>
      </c>
      <c r="I33" s="77">
        <f t="shared" si="3"/>
        <v>-27400</v>
      </c>
      <c r="J33" s="56">
        <f t="shared" si="4"/>
        <v>-20.8</v>
      </c>
      <c r="K33" s="3"/>
      <c r="L33" s="28" t="s">
        <v>29</v>
      </c>
      <c r="M33" s="42">
        <v>28552.34</v>
      </c>
      <c r="N33" s="69">
        <v>28900</v>
      </c>
      <c r="O33" s="44">
        <v>22.09</v>
      </c>
      <c r="P33" s="43">
        <v>27936.33</v>
      </c>
      <c r="Q33" s="32">
        <v>19.41</v>
      </c>
      <c r="R33" s="43">
        <f t="shared" si="5"/>
        <v>-616.0099999999984</v>
      </c>
      <c r="S33" s="73">
        <f t="shared" si="1"/>
        <v>-963.66999999999825</v>
      </c>
      <c r="T33" s="32">
        <f t="shared" si="6"/>
        <v>-2.6799999999999997</v>
      </c>
      <c r="U33" s="1"/>
      <c r="V33" s="1"/>
      <c r="W33" s="1"/>
      <c r="X33" s="1"/>
      <c r="Y33" s="1"/>
    </row>
    <row r="34" spans="1:25" ht="13.5" customHeight="1" thickBot="1" x14ac:dyDescent="0.3">
      <c r="A34" s="1"/>
      <c r="B34" s="33" t="s">
        <v>30</v>
      </c>
      <c r="C34" s="87">
        <v>22306.98</v>
      </c>
      <c r="D34" s="97">
        <v>25500</v>
      </c>
      <c r="E34" s="65">
        <v>21.47</v>
      </c>
      <c r="F34" s="47"/>
      <c r="G34" s="51"/>
      <c r="H34" s="63">
        <f t="shared" si="2"/>
        <v>-22306.98</v>
      </c>
      <c r="I34" s="57">
        <f t="shared" si="3"/>
        <v>-25500</v>
      </c>
      <c r="J34" s="58">
        <f t="shared" si="4"/>
        <v>-21.47</v>
      </c>
      <c r="K34" s="3"/>
      <c r="L34" s="33" t="s">
        <v>30</v>
      </c>
      <c r="M34" s="46">
        <v>26047.69</v>
      </c>
      <c r="N34" s="71">
        <v>26700</v>
      </c>
      <c r="O34" s="65">
        <v>22.08</v>
      </c>
      <c r="P34" s="47">
        <v>25566.080000000002</v>
      </c>
      <c r="Q34" s="37">
        <v>19.149999999999999</v>
      </c>
      <c r="R34" s="47">
        <f t="shared" si="5"/>
        <v>-481.60999999999694</v>
      </c>
      <c r="S34" s="74">
        <f t="shared" si="1"/>
        <v>-1133.9199999999983</v>
      </c>
      <c r="T34" s="37">
        <f t="shared" si="6"/>
        <v>-2.9299999999999997</v>
      </c>
      <c r="U34" s="1"/>
      <c r="V34" s="1"/>
      <c r="W34" s="1"/>
      <c r="X34" s="1"/>
      <c r="Y34" s="1"/>
    </row>
    <row r="35" spans="1:25" ht="13.5" customHeight="1" thickBo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.75" thickBot="1" x14ac:dyDescent="0.3">
      <c r="A36" s="1"/>
      <c r="B36" s="3"/>
      <c r="C36" s="8" t="s">
        <v>36</v>
      </c>
      <c r="D36" s="7">
        <v>37170</v>
      </c>
      <c r="E36" s="1"/>
      <c r="F36" s="15"/>
      <c r="G36" s="3"/>
      <c r="H36" s="3"/>
      <c r="I36" s="3"/>
      <c r="J36" s="3"/>
      <c r="K36" s="3"/>
      <c r="L36" s="3"/>
      <c r="M36" s="10" t="s">
        <v>37</v>
      </c>
      <c r="N36" s="9" t="s">
        <v>38</v>
      </c>
      <c r="O36" s="7">
        <v>37169</v>
      </c>
      <c r="P36" s="1"/>
      <c r="Q36" s="1"/>
      <c r="R36" s="7"/>
      <c r="S36" s="15"/>
      <c r="T36" s="1"/>
      <c r="U36" s="1"/>
      <c r="V36" s="1"/>
      <c r="W36" s="1"/>
      <c r="X36" s="1"/>
      <c r="Y36" s="1"/>
    </row>
    <row r="37" spans="1:25" x14ac:dyDescent="0.2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P50" s="16"/>
      <c r="R50" s="16"/>
      <c r="S50" s="16"/>
    </row>
    <row r="51" spans="1:25" x14ac:dyDescent="0.2">
      <c r="P51" s="16"/>
      <c r="R51" s="16"/>
      <c r="S51" s="16"/>
    </row>
    <row r="52" spans="1:25" x14ac:dyDescent="0.2">
      <c r="P52" s="16"/>
      <c r="R52" s="16"/>
      <c r="S52" s="16"/>
    </row>
  </sheetData>
  <mergeCells count="6">
    <mergeCell ref="P5:Q5"/>
    <mergeCell ref="R5:T5"/>
    <mergeCell ref="C5:E5"/>
    <mergeCell ref="F5:G5"/>
    <mergeCell ref="H5:J5"/>
    <mergeCell ref="M5:O5"/>
  </mergeCells>
  <phoneticPr fontId="5" type="noConversion"/>
  <conditionalFormatting sqref="P11:P34 R11:S34">
    <cfRule type="cellIs" dxfId="1" priority="1" stopIfTrue="1" operator="equal">
      <formula>$AQ$7</formula>
    </cfRule>
  </conditionalFormatting>
  <conditionalFormatting sqref="M11:N34 C11:D34">
    <cfRule type="cellIs" dxfId="0" priority="2" stopIfTrue="1" operator="equal">
      <formula>$AS$7</formula>
    </cfRule>
  </conditionalFormatting>
  <pageMargins left="0.75" right="0.75" top="1" bottom="1" header="0.5" footer="0.5"/>
  <pageSetup scale="48" fitToHeight="5" orientation="landscape" r:id="rId1"/>
  <headerFooter alignWithMargins="0">
    <oddFooter>&amp;C&amp;D&amp;R&amp;T</oddFooter>
  </headerFooter>
  <colBreaks count="1" manualBreakCount="1">
    <brk id="22" max="1048575" man="1"/>
  </colBreaks>
  <drawing r:id="rId2"/>
  <legacyDrawing r:id="rId3"/>
  <controls>
    <mc:AlternateContent xmlns:mc="http://schemas.openxmlformats.org/markup-compatibility/2006">
      <mc:Choice Requires="x14">
        <control shapeId="5124" r:id="rId4" name="cmdRefresh">
          <controlPr defaultSize="0" autoFill="0" autoLine="0" r:id="rId5">
            <anchor moveWithCells="1">
              <from>
                <xdr:col>5</xdr:col>
                <xdr:colOff>523875</xdr:colOff>
                <xdr:row>34</xdr:row>
                <xdr:rowOff>104775</xdr:rowOff>
              </from>
              <to>
                <xdr:col>8</xdr:col>
                <xdr:colOff>76200</xdr:colOff>
                <xdr:row>36</xdr:row>
                <xdr:rowOff>123825</xdr:rowOff>
              </to>
            </anchor>
          </controlPr>
        </control>
      </mc:Choice>
      <mc:Fallback>
        <control shapeId="5124" r:id="rId4" name="cmdRefresh"/>
      </mc:Fallback>
    </mc:AlternateContent>
    <mc:AlternateContent xmlns:mc="http://schemas.openxmlformats.org/markup-compatibility/2006">
      <mc:Choice Requires="x14">
        <control shapeId="5122" r:id="rId6" name="cmdUpdate">
          <controlPr defaultSize="0" autoFill="0" autoLine="0" r:id="rId7">
            <anchor moveWithCells="1">
              <from>
                <xdr:col>16</xdr:col>
                <xdr:colOff>161925</xdr:colOff>
                <xdr:row>34</xdr:row>
                <xdr:rowOff>104775</xdr:rowOff>
              </from>
              <to>
                <xdr:col>18</xdr:col>
                <xdr:colOff>571500</xdr:colOff>
                <xdr:row>36</xdr:row>
                <xdr:rowOff>104775</xdr:rowOff>
              </to>
            </anchor>
          </controlPr>
        </control>
      </mc:Choice>
      <mc:Fallback>
        <control shapeId="5122" r:id="rId6" name="cmdUpdat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tabSelected="1" zoomScale="65" zoomScaleNormal="65" workbookViewId="0">
      <selection activeCell="D41" sqref="D41"/>
    </sheetView>
  </sheetViews>
  <sheetFormatPr defaultRowHeight="12.75" x14ac:dyDescent="0.2"/>
  <cols>
    <col min="1" max="11" width="9.140625" style="6"/>
    <col min="12" max="12" width="2.5703125" style="6" customWidth="1"/>
    <col min="13" max="16384" width="9.140625" style="6"/>
  </cols>
  <sheetData/>
  <phoneticPr fontId="5" type="noConversion"/>
  <printOptions horizontalCentered="1" verticalCentered="1"/>
  <pageMargins left="0.24" right="0.24" top="0.62" bottom="0.35" header="0.5" footer="0.23"/>
  <pageSetup scale="67" fitToHeight="2" orientation="landscape" horizontalDpi="96" verticalDpi="96" r:id="rId1"/>
  <headerFooter alignWithMargins="0">
    <oddFooter>&amp;C&amp;D&amp;R&amp;T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"/>
  <sheetViews>
    <sheetView zoomScale="60" workbookViewId="0">
      <selection activeCell="B53" sqref="B53"/>
    </sheetView>
  </sheetViews>
  <sheetFormatPr defaultRowHeight="12.75" x14ac:dyDescent="0.2"/>
  <cols>
    <col min="1" max="1" width="2.42578125" style="6" customWidth="1"/>
    <col min="2" max="2" width="14.42578125" style="6" customWidth="1"/>
    <col min="3" max="3" width="11.42578125" style="6" customWidth="1"/>
    <col min="4" max="4" width="20.140625" style="6" bestFit="1" customWidth="1"/>
    <col min="5" max="5" width="2.85546875" style="6" customWidth="1"/>
    <col min="6" max="6" width="20.85546875" style="6" bestFit="1" customWidth="1"/>
    <col min="7" max="16384" width="9.140625" style="6"/>
  </cols>
  <sheetData>
    <row r="1" spans="2:6" ht="13.5" thickBot="1" x14ac:dyDescent="0.25"/>
    <row r="2" spans="2:6" ht="27" thickBot="1" x14ac:dyDescent="0.45">
      <c r="B2" s="11" t="s">
        <v>35</v>
      </c>
      <c r="C2" s="12"/>
      <c r="D2" s="13"/>
      <c r="E2" s="13"/>
      <c r="F2" s="14" t="str">
        <f>Main!M36</f>
        <v xml:space="preserve">Select 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</vt:lpstr>
      <vt:lpstr>Charts</vt:lpstr>
      <vt:lpstr>Chart for Selected Date</vt:lpstr>
      <vt:lpstr>Charts!Print_Area</vt:lpstr>
      <vt:lpstr>Main!Print_Area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arodriqu</dc:creator>
  <cp:lastModifiedBy>Jan Havlíček</cp:lastModifiedBy>
  <cp:lastPrinted>2001-10-02T15:37:13Z</cp:lastPrinted>
  <dcterms:created xsi:type="dcterms:W3CDTF">2000-10-02T21:03:28Z</dcterms:created>
  <dcterms:modified xsi:type="dcterms:W3CDTF">2023-09-13T21:49:17Z</dcterms:modified>
</cp:coreProperties>
</file>