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A2CDE0A-7C4F-43F5-8C63-0BEB91421547}" xr6:coauthVersionLast="47" xr6:coauthVersionMax="47" xr10:uidLastSave="{00000000-0000-0000-0000-000000000000}"/>
  <bookViews>
    <workbookView xWindow="-120" yWindow="-120" windowWidth="38640" windowHeight="15720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<sst xmlns="http://schemas.openxmlformats.org/spreadsheetml/2006/main" count="13843" uniqueCount="99">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</sst>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43" fontId="0" fillId="2" borderId="10" xfId="1" applyFont="1" applyFill="1" applyBorder="1"/>
    <xf numFmtId="43" fontId="0" fillId="2" borderId="11" xfId="1" applyFont="1" applyFill="1" applyBorder="1"/>
    <xf numFmtId="43" fontId="0" fillId="2" borderId="10" xfId="1" applyNumberFormat="1" applyFont="1" applyFill="1" applyBorder="1"/>
    <xf numFmtId="43" fontId="0" fillId="2" borderId="11" xfId="1" applyNumberFormat="1" applyFont="1" applyFill="1" applyBorder="1"/>
    <xf numFmtId="43" fontId="0" fillId="2" borderId="13" xfId="0" applyNumberFormat="1" applyFill="1" applyBorder="1"/>
    <xf numFmtId="165" fontId="0" fillId="2" borderId="10" xfId="1" applyNumberFormat="1" applyFont="1" applyFill="1" applyBorder="1"/>
    <xf numFmtId="165" fontId="0" fillId="2" borderId="11" xfId="1" applyNumberFormat="1" applyFont="1" applyFill="1" applyBorder="1"/>
    <xf numFmtId="165" fontId="6" fillId="2" borderId="10" xfId="1" applyNumberFormat="1" applyFont="1" applyFill="1" applyBorder="1"/>
    <xf numFmtId="165" fontId="5" fillId="2" borderId="13" xfId="1" applyNumberFormat="1" applyFont="1" applyFill="1" applyBorder="1"/>
    <xf numFmtId="2" fontId="0" fillId="2" borderId="29" xfId="0" applyNumberFormat="1" applyFill="1" applyBorder="1"/>
    <xf numFmtId="165" fontId="0" fillId="2" borderId="29" xfId="1" applyNumberFormat="1" applyFont="1" applyFill="1" applyBorder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2" fmlaLink="$B$53" fmlaRange="$A$53:$A$57" sel="1" val="0"/>
</file>

<file path=xl/ctrlProps/ctrlProp2.xml><?xml version="1.0" encoding="utf-8"?>
<formControlPr xmlns="http://schemas.microsoft.com/office/spreadsheetml/2009/9/main" objectType="Drop" dropStyle="combo" dx="22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2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2" fmlaLink="$B$55" fmlaRange="$A$53:$A$57" sel="4" val="0"/>
</file>

<file path=xl/ctrlProps/ctrlProp5.xml><?xml version="1.0" encoding="utf-8"?>
<formControlPr xmlns="http://schemas.microsoft.com/office/spreadsheetml/2009/9/main" objectType="Drop" dropLines="2" dropStyle="combo" dx="22" fmlaLink="$E$60" fmlaRange="$A$60:$A$61" sel="1" val="0"/>
</file>

<file path=xl/ctrlProps/ctrlProp6.xml><?xml version="1.0" encoding="utf-8"?>
<formControlPr xmlns="http://schemas.microsoft.com/office/spreadsheetml/2009/9/main" objectType="Drop" dropStyle="combo" dx="22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2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342900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63736B0A-400C-80F0-B812-2C3F0E709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</xdr:row>
          <xdr:rowOff>28575</xdr:rowOff>
        </xdr:from>
        <xdr:to>
          <xdr:col>2</xdr:col>
          <xdr:colOff>352425</xdr:colOff>
          <xdr:row>4</xdr:row>
          <xdr:rowOff>9525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F47C13B2-D231-0A9C-80ED-3131056B7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</xdr:row>
          <xdr:rowOff>114300</xdr:rowOff>
        </xdr:from>
        <xdr:to>
          <xdr:col>5</xdr:col>
          <xdr:colOff>438150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3D8E74B5-26C7-07D4-4DC6-C325F98DF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381000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55578DEE-BC43-46D7-99B1-5FD4A5419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</xdr:row>
          <xdr:rowOff>9525</xdr:rowOff>
        </xdr:from>
        <xdr:to>
          <xdr:col>5</xdr:col>
          <xdr:colOff>428625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868480AE-7CAE-661B-03A9-4971B0BCB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9525</xdr:rowOff>
        </xdr:from>
        <xdr:to>
          <xdr:col>8</xdr:col>
          <xdr:colOff>390525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74E0047C-DF18-477A-BC6B-C2F118C01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</xdr:row>
          <xdr:rowOff>66675</xdr:rowOff>
        </xdr:from>
        <xdr:to>
          <xdr:col>12</xdr:col>
          <xdr:colOff>209550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3E4F41BC-D582-7E18-F46A-B007FC3843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66675</xdr:colOff>
          <xdr:row>0</xdr:row>
          <xdr:rowOff>85725</xdr:rowOff>
        </xdr:from>
        <xdr:to>
          <xdr:col>16</xdr:col>
          <xdr:colOff>200025</xdr:colOff>
          <xdr:row>4</xdr:row>
          <xdr:rowOff>66675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290A9434-58FB-1532-4F85-4D99AB4C4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B1" sqref="B1"/>
    </sheetView>
  </sheetViews>
  <sheetFormatPr defaultRowHeight="12.75" x14ac:dyDescent="0.2"/>
  <cols>
    <col min="1" max="1" width="16.42578125" bestFit="1" customWidth="1"/>
    <col min="2" max="2" width="11.42578125" customWidth="1"/>
    <col min="3" max="3" width="8.85546875" customWidth="1"/>
    <col min="4" max="4" width="8.5703125" customWidth="1"/>
    <col min="5" max="6" width="9.28515625" customWidth="1"/>
    <col min="7" max="7" width="8.5703125" customWidth="1"/>
    <col min="8" max="8" width="10.42578125" customWidth="1"/>
    <col min="9" max="9" width="8.7109375" bestFit="1" customWidth="1"/>
    <col min="10" max="10" width="8.5703125" customWidth="1"/>
    <col min="11" max="12" width="9.28515625" customWidth="1"/>
    <col min="13" max="13" width="9.42578125" bestFit="1" customWidth="1"/>
    <col min="14" max="14" width="9.7109375" bestFit="1" customWidth="1"/>
    <col min="15" max="15" width="10.5703125" bestFit="1" customWidth="1"/>
    <col min="16" max="16" width="10.140625" bestFit="1" customWidth="1"/>
    <col min="17" max="17" width="8.7109375" bestFit="1" customWidth="1"/>
    <col min="18" max="18" width="7" bestFit="1" customWidth="1"/>
    <col min="19" max="19" width="7.5703125" customWidth="1"/>
    <col min="20" max="20" width="13.85546875" customWidth="1"/>
    <col min="21" max="21" width="11.7109375" bestFit="1" customWidth="1"/>
    <col min="22" max="35" width="0" hidden="1" customWidth="1"/>
    <col min="36" max="39" width="10.28515625" hidden="1" customWidth="1"/>
    <col min="40" max="48" width="0" hidden="1" customWidth="1"/>
    <col min="49" max="49" width="5.5703125" hidden="1" customWidth="1"/>
    <col min="50" max="53" width="0" hidden="1" customWidth="1"/>
  </cols>
  <sheetData>
    <row r="1" spans="1:53" x14ac:dyDescent="0.2">
      <c r="A1" s="118" t="s">
        <v>0</v>
      </c>
      <c r="B1" s="117">
        <v>37288</v>
      </c>
      <c r="E1" s="67" t="s">
        <v>46</v>
      </c>
      <c r="K1" s="46" t="s">
        <v>63</v>
      </c>
    </row>
    <row r="2" spans="1:53" x14ac:dyDescent="0.2">
      <c r="A2" s="17"/>
      <c r="B2" s="40"/>
      <c r="K2" s="119" t="s">
        <v>64</v>
      </c>
      <c r="L2" s="119"/>
    </row>
    <row r="3" spans="1:53" ht="4.5" customHeight="1" x14ac:dyDescent="0.2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25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25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NY</v>
      </c>
      <c r="M7" s="41" t="str">
        <f>+CONCATENATE(LOOKUP(B53,A67:A71,B67:B71)," - ",LOOKUP(B55,A67:A71,B67:B71))</f>
        <v>WH - NY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">
      <c r="A8" s="51">
        <f>+Date</f>
        <v>37288</v>
      </c>
      <c r="B8" s="227">
        <f ca="1">IF($B$60=1,OFFSET('Raw Data'!$V$6,$V8,LOOKUP($B$53,'Raw Data'!$P$6:$P$10,'Raw Data'!$R$6:$R$10)),OFFSET('Raw Data'!$AK$6,$V8,LOOKUP($B$53,'Raw Data'!$P$6:$P$10,'Raw Data'!$R$6:$R$10)))</f>
        <v>18.098749999999995</v>
      </c>
      <c r="C8" s="228">
        <f ca="1">IF($B$60=1,OFFSET('Raw Data'!$V$6,$V8,LOOKUP($B$53,'Raw Data'!$P$6:$P$10,'Raw Data'!$R$6:$R$10)+1),OFFSET('Raw Data'!$AK$6,$V8,LOOKUP($B$53,'Raw Data'!$P$6:$P$10,'Raw Data'!$R$6:$R$10)+1))</f>
        <v>12.7075</v>
      </c>
      <c r="D8" s="228">
        <f ca="1">IF($B$60=1,OFFSET('Raw Data'!$V$6,$V8,LOOKUP($B$53,'Raw Data'!$P$6:$P$10,'Raw Data'!$R$6:$R$10)+2),OFFSET('Raw Data'!$AK$6,$V8,LOOKUP($B$53,'Raw Data'!$P$6:$P$10,'Raw Data'!$R$6:$R$10)+2))</f>
        <v>16.301666666666666</v>
      </c>
      <c r="E8" s="227">
        <f ca="1">IF($E$60=1,OFFSET('Raw Data'!$V$6,$V8,LOOKUP($B$54,'Raw Data'!$P$6:$P$10,'Raw Data'!$R$6:$R$10)),OFFSET('Raw Data'!$AK$6,$V8,LOOKUP($B$54,'Raw Data'!$P$6:$P$10,'Raw Data'!$R$6:$R$10)))</f>
        <v>23.465624999999999</v>
      </c>
      <c r="F8" s="228">
        <f ca="1">IF($E$60=1,OFFSET('Raw Data'!$V$6,$V8,LOOKUP($B$54,'Raw Data'!$P$6:$P$10,'Raw Data'!$R$6:$R$10)+1),OFFSET('Raw Data'!$AK$6,$V8,LOOKUP($B$54,'Raw Data'!$P$6:$P$10,'Raw Data'!$R$6:$R$10)+1))</f>
        <v>17.803750000000001</v>
      </c>
      <c r="G8" s="228">
        <f ca="1">IF($E$60=1,OFFSET('Raw Data'!$V$6,$V8,LOOKUP($B$54,'Raw Data'!$P$6:$P$10,'Raw Data'!$R$6:$R$10)+2),OFFSET('Raw Data'!$AK$6,$V8,LOOKUP($B$54,'Raw Data'!$P$6:$P$10,'Raw Data'!$R$6:$R$10)+2))</f>
        <v>21.578333333333333</v>
      </c>
      <c r="H8" s="229">
        <f ca="1">IF($H$60=1,OFFSET('Raw Data'!$V$6,$V8,LOOKUP($B$55,'Raw Data'!$P$6:$P$10,'Raw Data'!$R$6:$R$10)),OFFSET('Raw Data'!$AK$6,$V8,LOOKUP($B$55,'Raw Data'!$P$6:$P$10,'Raw Data'!$R$6:$R$10)))</f>
        <v>23.513749999999998</v>
      </c>
      <c r="I8" s="230">
        <f ca="1">IF($H$60=1,OFFSET('Raw Data'!$V$6,$V8,LOOKUP($B$55,'Raw Data'!$P$6:$P$10,'Raw Data'!$R$6:$R$10)+1),OFFSET('Raw Data'!$AK$6,$V8,LOOKUP($B$55,'Raw Data'!$P$6:$P$10,'Raw Data'!$R$6:$R$10)+1))</f>
        <v>18.463750000000001</v>
      </c>
      <c r="J8" s="231">
        <f ca="1">IF($H$60=1,OFFSET('Raw Data'!$V$6,$V8,LOOKUP($B$55,'Raw Data'!$P$6:$P$10,'Raw Data'!$R$6:$R$10)+2),OFFSET('Raw Data'!$AK$6,$V8,LOOKUP($B$55,'Raw Data'!$P$6:$P$10,'Raw Data'!$R$6:$R$10)+2))</f>
        <v>21.830416666666665</v>
      </c>
      <c r="K8" s="228">
        <f ca="1">IF($B$63=1,B8-E8,C8-F8)</f>
        <v>-5.3668750000000038</v>
      </c>
      <c r="L8" s="228">
        <f ca="1">IF($B$63=1,E8-H8,F8-I8)</f>
        <v>-4.8124999999998863E-2</v>
      </c>
      <c r="M8" s="228">
        <f ca="1">IF($B$63=1,B8-H8,C8-I8)</f>
        <v>-5.4150000000000027</v>
      </c>
      <c r="N8" s="232">
        <f ca="1">+'Raw Data'!AZ6</f>
        <v>31870.125</v>
      </c>
      <c r="O8" s="233">
        <f ca="1">+'Raw Data'!BA6</f>
        <v>25290.125</v>
      </c>
      <c r="P8" s="234">
        <f ca="1">+'Raw Data'!BB6</f>
        <v>33387</v>
      </c>
      <c r="Q8" s="235">
        <f ca="1">+'Raw Data'!BC6</f>
        <v>23416</v>
      </c>
      <c r="R8" s="234" t="e">
        <f>+Temp!J4</f>
        <v>#N/A</v>
      </c>
      <c r="S8" s="235" t="e">
        <f>+Temp!K4</f>
        <v>#N/A</v>
      </c>
      <c r="T8" s="236" t="e">
        <f>+Temp!Q4</f>
        <v>#N/A</v>
      </c>
      <c r="U8" s="237" t="e">
        <f ca="1">+B8/T8*1000</f>
        <v>#N/A</v>
      </c>
      <c r="V8" s="40">
        <v>0</v>
      </c>
      <c r="W8" s="63">
        <f>+'Raw Data'!S6</f>
        <v>5</v>
      </c>
      <c r="X8" s="42">
        <f t="shared" ref="X8:X38" ca="1" si="0">+IF($W8&lt;6,B8,0)</f>
        <v>18.098749999999995</v>
      </c>
      <c r="Y8" s="43">
        <f t="shared" ref="Y8:Y38" ca="1" si="1">+IF($W8&lt;6,C8,0)</f>
        <v>12.7075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23.465624999999999</v>
      </c>
      <c r="AC8" s="20">
        <f t="shared" ref="AC8:AC38" ca="1" si="5">+IF($W8&lt;6,F8,0)</f>
        <v>17.803750000000001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23.513749999999998</v>
      </c>
      <c r="AG8" s="20">
        <f t="shared" ref="AG8:AG38" ca="1" si="9">+IF($W8&lt;6,I8,0)</f>
        <v>18.463750000000001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31870.125</v>
      </c>
      <c r="AK8" s="30">
        <f t="shared" ref="AK8:AK38" ca="1" si="13">+IF($W8&lt;6,O8,0)</f>
        <v>25290.125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-5.3668750000000038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-4.8124999999998863E-2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-5.4150000000000027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16.301666666666666</v>
      </c>
      <c r="AZ8" s="136">
        <f ca="1">+IF(G8&gt;0,G8,"")</f>
        <v>21.578333333333333</v>
      </c>
      <c r="BA8" s="137">
        <f ca="1">+IF(J8&gt;0,J8,"")</f>
        <v>21.830416666666665</v>
      </c>
    </row>
    <row r="9" spans="1:53" x14ac:dyDescent="0.2">
      <c r="A9" s="51">
        <f>+A8+1</f>
        <v>37289</v>
      </c>
      <c r="B9" s="47">
        <f ca="1">IF($B$60=1,OFFSET('Raw Data'!$V$6,$V9,LOOKUP($B$53,'Raw Data'!$P$6:$P$10,'Raw Data'!$R$6:$R$10)),OFFSET('Raw Data'!$AK$6,$V9,LOOKUP($B$53,'Raw Data'!$P$6:$P$10,'Raw Data'!$R$6:$R$10)))</f>
        <v>21.356250000000003</v>
      </c>
      <c r="C9" s="48">
        <f ca="1">IF($B$60=1,OFFSET('Raw Data'!$V$6,$V9,LOOKUP($B$53,'Raw Data'!$P$6:$P$10,'Raw Data'!$R$6:$R$10)+1),OFFSET('Raw Data'!$AK$6,$V9,LOOKUP($B$53,'Raw Data'!$P$6:$P$10,'Raw Data'!$R$6:$R$10)+1))</f>
        <v>15.56625</v>
      </c>
      <c r="D9" s="48">
        <f ca="1">IF($B$60=1,OFFSET('Raw Data'!$V$6,$V9,LOOKUP($B$53,'Raw Data'!$P$6:$P$10,'Raw Data'!$R$6:$R$10)+2),OFFSET('Raw Data'!$AK$6,$V9,LOOKUP($B$53,'Raw Data'!$P$6:$P$10,'Raw Data'!$R$6:$R$10)+2))</f>
        <v>19.426250000000003</v>
      </c>
      <c r="E9" s="47">
        <f ca="1">IF($E$60=1,OFFSET('Raw Data'!$V$6,$V9,LOOKUP($B$54,'Raw Data'!$P$6:$P$10,'Raw Data'!$R$6:$R$10)),OFFSET('Raw Data'!$AK$6,$V9,LOOKUP($B$54,'Raw Data'!$P$6:$P$10,'Raw Data'!$R$6:$R$10)))</f>
        <v>20.878125000000001</v>
      </c>
      <c r="F9" s="48">
        <f ca="1">IF($E$60=1,OFFSET('Raw Data'!$V$6,$V9,LOOKUP($B$54,'Raw Data'!$P$6:$P$10,'Raw Data'!$R$6:$R$10)+1),OFFSET('Raw Data'!$AK$6,$V9,LOOKUP($B$54,'Raw Data'!$P$6:$P$10,'Raw Data'!$R$6:$R$10)+1))</f>
        <v>17.445</v>
      </c>
      <c r="G9" s="48">
        <f ca="1">IF($E$60=1,OFFSET('Raw Data'!$V$6,$V9,LOOKUP($B$54,'Raw Data'!$P$6:$P$10,'Raw Data'!$R$6:$R$10)+2),OFFSET('Raw Data'!$AK$6,$V9,LOOKUP($B$54,'Raw Data'!$P$6:$P$10,'Raw Data'!$R$6:$R$10)+2))</f>
        <v>19.733750000000004</v>
      </c>
      <c r="H9" s="157">
        <f ca="1">IF($H$60=1,OFFSET('Raw Data'!$V$6,$V9,LOOKUP($B$55,'Raw Data'!$P$6:$P$10,'Raw Data'!$R$6:$R$10)),OFFSET('Raw Data'!$AK$6,$V9,LOOKUP($B$55,'Raw Data'!$P$6:$P$10,'Raw Data'!$R$6:$R$10)))</f>
        <v>20.878125000000001</v>
      </c>
      <c r="I9" s="158">
        <f ca="1">IF($H$60=1,OFFSET('Raw Data'!$V$6,$V9,LOOKUP($B$55,'Raw Data'!$P$6:$P$10,'Raw Data'!$R$6:$R$10)+1),OFFSET('Raw Data'!$AK$6,$V9,LOOKUP($B$55,'Raw Data'!$P$6:$P$10,'Raw Data'!$R$6:$R$10)+1))</f>
        <v>17.445</v>
      </c>
      <c r="J9" s="159">
        <f ca="1">IF($H$60=1,OFFSET('Raw Data'!$V$6,$V9,LOOKUP($B$55,'Raw Data'!$P$6:$P$10,'Raw Data'!$R$6:$R$10)+2),OFFSET('Raw Data'!$AK$6,$V9,LOOKUP($B$55,'Raw Data'!$P$6:$P$10,'Raw Data'!$R$6:$R$10)+2))</f>
        <v>19.733750000000004</v>
      </c>
      <c r="K9" s="48">
        <f t="shared" ref="K9:K38" ca="1" si="25">IF($B$63=1,B9-E9,C9-F9)</f>
        <v>0.47812500000000213</v>
      </c>
      <c r="L9" s="48">
        <f t="shared" ref="L9:L38" ca="1" si="26">IF($B$63=1,E9-H9,F9-I9)</f>
        <v>0</v>
      </c>
      <c r="M9" s="48">
        <f t="shared" ref="M9:M38" ca="1" si="27">IF($B$63=1,B9-H9,C9-I9)</f>
        <v>0.47812500000000213</v>
      </c>
      <c r="N9" s="49">
        <f ca="1">+'Raw Data'!AZ7</f>
        <v>30256.625</v>
      </c>
      <c r="O9" s="50">
        <f ca="1">+'Raw Data'!BA7</f>
        <v>25549.125</v>
      </c>
      <c r="P9" s="54">
        <f ca="1">+'Raw Data'!BB7</f>
        <v>32773</v>
      </c>
      <c r="Q9" s="56">
        <f ca="1">+'Raw Data'!BC7</f>
        <v>24278</v>
      </c>
      <c r="R9" s="54" t="e">
        <f>+Temp!J5</f>
        <v>#N/A</v>
      </c>
      <c r="S9" s="56" t="e">
        <f>+Temp!K5</f>
        <v>#N/A</v>
      </c>
      <c r="T9" s="127" t="e">
        <f>+Temp!Q5</f>
        <v>#N/A</v>
      </c>
      <c r="U9" s="132" t="e">
        <f t="shared" ref="U9:U38" ca="1" si="28">+B9/T9*1000</f>
        <v>#N/A</v>
      </c>
      <c r="V9" s="40">
        <v>1</v>
      </c>
      <c r="W9" s="63">
        <f>+'Raw Data'!S7</f>
        <v>6</v>
      </c>
      <c r="X9" s="42">
        <f t="shared" si="0"/>
        <v>0</v>
      </c>
      <c r="Y9" s="43">
        <f t="shared" si="1"/>
        <v>0</v>
      </c>
      <c r="Z9" s="43">
        <f t="shared" ca="1" si="2"/>
        <v>21.356250000000003</v>
      </c>
      <c r="AA9" s="20">
        <f t="shared" ca="1" si="3"/>
        <v>15.56625</v>
      </c>
      <c r="AB9" s="20">
        <f t="shared" si="4"/>
        <v>0</v>
      </c>
      <c r="AC9" s="20">
        <f t="shared" si="5"/>
        <v>0</v>
      </c>
      <c r="AD9" s="20">
        <f t="shared" ca="1" si="6"/>
        <v>20.878125000000001</v>
      </c>
      <c r="AE9" s="20">
        <f t="shared" ca="1" si="7"/>
        <v>17.445</v>
      </c>
      <c r="AF9" s="20">
        <f t="shared" si="8"/>
        <v>0</v>
      </c>
      <c r="AG9" s="20">
        <f t="shared" si="9"/>
        <v>0</v>
      </c>
      <c r="AH9" s="20">
        <f t="shared" ca="1" si="10"/>
        <v>20.878125000000001</v>
      </c>
      <c r="AI9" s="20">
        <f t="shared" ca="1" si="11"/>
        <v>17.445</v>
      </c>
      <c r="AJ9" s="30">
        <f t="shared" si="12"/>
        <v>0</v>
      </c>
      <c r="AK9" s="30">
        <f t="shared" si="13"/>
        <v>0</v>
      </c>
      <c r="AL9" s="30">
        <f t="shared" ca="1" si="14"/>
        <v>30256.625</v>
      </c>
      <c r="AM9" s="30">
        <f t="shared" ca="1" si="15"/>
        <v>25549.125</v>
      </c>
      <c r="AN9" s="19" t="str">
        <f t="shared" si="16"/>
        <v/>
      </c>
      <c r="AO9" s="20">
        <f t="shared" ca="1" si="17"/>
        <v>0.47812500000000213</v>
      </c>
      <c r="AP9" s="92">
        <f t="shared" ca="1" si="18"/>
        <v>0.47812500000000213</v>
      </c>
      <c r="AQ9" s="91" t="str">
        <f t="shared" si="19"/>
        <v/>
      </c>
      <c r="AR9" s="20">
        <f t="shared" ca="1" si="20"/>
        <v>0</v>
      </c>
      <c r="AS9" s="20">
        <f t="shared" ca="1" si="21"/>
        <v>0</v>
      </c>
      <c r="AT9" s="91" t="str">
        <f t="shared" si="22"/>
        <v/>
      </c>
      <c r="AU9" s="20">
        <f t="shared" ca="1" si="23"/>
        <v>0.47812500000000213</v>
      </c>
      <c r="AV9" s="23">
        <f t="shared" ca="1" si="24"/>
        <v>0.47812500000000213</v>
      </c>
      <c r="AW9" s="124" t="str">
        <f>+IF(W9&lt;6,T9,"")</f>
        <v/>
      </c>
      <c r="AX9" s="165" t="str">
        <f t="shared" ref="AX9:AX38" si="29">+IF(W9&lt;6,U9,"")</f>
        <v/>
      </c>
      <c r="AY9" s="19">
        <f t="shared" ref="AY9:AY38" ca="1" si="30">+IF(D9&gt;0,D9,"")</f>
        <v>19.426250000000003</v>
      </c>
      <c r="AZ9" s="20">
        <f t="shared" ref="AZ9:AZ37" ca="1" si="31">+IF(G9&gt;0,G9,"")</f>
        <v>19.733750000000004</v>
      </c>
      <c r="BA9" s="23">
        <f t="shared" ref="BA9:BA38" ca="1" si="32">+IF(J9&gt;0,J9,"")</f>
        <v>19.733750000000004</v>
      </c>
    </row>
    <row r="10" spans="1:53" x14ac:dyDescent="0.2">
      <c r="A10" s="51">
        <f t="shared" ref="A10:A38" si="33">+A9+1</f>
        <v>37290</v>
      </c>
      <c r="B10" s="47">
        <f ca="1">IF($B$60=1,OFFSET('Raw Data'!$V$6,$V10,LOOKUP($B$53,'Raw Data'!$P$6:$P$10,'Raw Data'!$R$6:$R$10)),OFFSET('Raw Data'!$AK$6,$V10,LOOKUP($B$53,'Raw Data'!$P$6:$P$10,'Raw Data'!$R$6:$R$10)))</f>
        <v>21.453125</v>
      </c>
      <c r="C10" s="48">
        <f ca="1">IF($B$60=1,OFFSET('Raw Data'!$V$6,$V10,LOOKUP($B$53,'Raw Data'!$P$6:$P$10,'Raw Data'!$R$6:$R$10)+1),OFFSET('Raw Data'!$AK$6,$V10,LOOKUP($B$53,'Raw Data'!$P$6:$P$10,'Raw Data'!$R$6:$R$10)+1))</f>
        <v>17.209999999999997</v>
      </c>
      <c r="D10" s="48">
        <f ca="1">IF($B$60=1,OFFSET('Raw Data'!$V$6,$V10,LOOKUP($B$53,'Raw Data'!$P$6:$P$10,'Raw Data'!$R$6:$R$10)+2),OFFSET('Raw Data'!$AK$6,$V10,LOOKUP($B$53,'Raw Data'!$P$6:$P$10,'Raw Data'!$R$6:$R$10)+2))</f>
        <v>20.038749999999997</v>
      </c>
      <c r="E10" s="47">
        <f ca="1">IF($E$60=1,OFFSET('Raw Data'!$V$6,$V10,LOOKUP($B$54,'Raw Data'!$P$6:$P$10,'Raw Data'!$R$6:$R$10)),OFFSET('Raw Data'!$AK$6,$V10,LOOKUP($B$54,'Raw Data'!$P$6:$P$10,'Raw Data'!$R$6:$R$10)))</f>
        <v>17.026875</v>
      </c>
      <c r="F10" s="48">
        <f ca="1">IF($E$60=1,OFFSET('Raw Data'!$V$6,$V10,LOOKUP($B$54,'Raw Data'!$P$6:$P$10,'Raw Data'!$R$6:$R$10)+1),OFFSET('Raw Data'!$AK$6,$V10,LOOKUP($B$54,'Raw Data'!$P$6:$P$10,'Raw Data'!$R$6:$R$10)+1))</f>
        <v>16.4025</v>
      </c>
      <c r="G10" s="48">
        <f ca="1">IF($E$60=1,OFFSET('Raw Data'!$V$6,$V10,LOOKUP($B$54,'Raw Data'!$P$6:$P$10,'Raw Data'!$R$6:$R$10)+2),OFFSET('Raw Data'!$AK$6,$V10,LOOKUP($B$54,'Raw Data'!$P$6:$P$10,'Raw Data'!$R$6:$R$10)+2))</f>
        <v>16.818750000000005</v>
      </c>
      <c r="H10" s="157">
        <f ca="1">IF($H$60=1,OFFSET('Raw Data'!$V$6,$V10,LOOKUP($B$55,'Raw Data'!$P$6:$P$10,'Raw Data'!$R$6:$R$10)),OFFSET('Raw Data'!$AK$6,$V10,LOOKUP($B$55,'Raw Data'!$P$6:$P$10,'Raw Data'!$R$6:$R$10)))</f>
        <v>17.026875</v>
      </c>
      <c r="I10" s="158">
        <f ca="1">IF($H$60=1,OFFSET('Raw Data'!$V$6,$V10,LOOKUP($B$55,'Raw Data'!$P$6:$P$10,'Raw Data'!$R$6:$R$10)+1),OFFSET('Raw Data'!$AK$6,$V10,LOOKUP($B$55,'Raw Data'!$P$6:$P$10,'Raw Data'!$R$6:$R$10)+1))</f>
        <v>16.4025</v>
      </c>
      <c r="J10" s="159">
        <f ca="1">IF($H$60=1,OFFSET('Raw Data'!$V$6,$V10,LOOKUP($B$55,'Raw Data'!$P$6:$P$10,'Raw Data'!$R$6:$R$10)+2),OFFSET('Raw Data'!$AK$6,$V10,LOOKUP($B$55,'Raw Data'!$P$6:$P$10,'Raw Data'!$R$6:$R$10)+2))</f>
        <v>16.818750000000005</v>
      </c>
      <c r="K10" s="48">
        <f t="shared" ca="1" si="25"/>
        <v>4.4262499999999996</v>
      </c>
      <c r="L10" s="48">
        <f t="shared" ca="1" si="26"/>
        <v>0</v>
      </c>
      <c r="M10" s="48">
        <f t="shared" ca="1" si="27"/>
        <v>4.4262499999999996</v>
      </c>
      <c r="N10" s="49">
        <f ca="1">+'Raw Data'!AZ8</f>
        <v>29798.0625</v>
      </c>
      <c r="O10" s="50">
        <f ca="1">+'Raw Data'!BA8</f>
        <v>26095.125</v>
      </c>
      <c r="P10" s="54">
        <f ca="1">+'Raw Data'!BB8</f>
        <v>32298</v>
      </c>
      <c r="Q10" s="56">
        <f ca="1">+'Raw Data'!BC8</f>
        <v>25229</v>
      </c>
      <c r="R10" s="54" t="e">
        <f>+Temp!J6</f>
        <v>#N/A</v>
      </c>
      <c r="S10" s="56" t="e">
        <f>+Temp!K6</f>
        <v>#N/A</v>
      </c>
      <c r="T10" s="127" t="e">
        <f>+Temp!Q6</f>
        <v>#N/A</v>
      </c>
      <c r="U10" s="132" t="e">
        <f t="shared" ca="1" si="28"/>
        <v>#N/A</v>
      </c>
      <c r="V10" s="40">
        <v>2</v>
      </c>
      <c r="W10" s="63">
        <f>+'Raw Data'!S8</f>
        <v>7</v>
      </c>
      <c r="X10" s="42">
        <f t="shared" si="0"/>
        <v>0</v>
      </c>
      <c r="Y10" s="43">
        <f t="shared" si="1"/>
        <v>0</v>
      </c>
      <c r="Z10" s="43">
        <f t="shared" ca="1" si="2"/>
        <v>21.453125</v>
      </c>
      <c r="AA10" s="20">
        <f t="shared" ca="1" si="3"/>
        <v>17.209999999999997</v>
      </c>
      <c r="AB10" s="20">
        <f t="shared" si="4"/>
        <v>0</v>
      </c>
      <c r="AC10" s="20">
        <f t="shared" si="5"/>
        <v>0</v>
      </c>
      <c r="AD10" s="20">
        <f t="shared" ca="1" si="6"/>
        <v>17.026875</v>
      </c>
      <c r="AE10" s="20">
        <f t="shared" ca="1" si="7"/>
        <v>16.4025</v>
      </c>
      <c r="AF10" s="20">
        <f t="shared" si="8"/>
        <v>0</v>
      </c>
      <c r="AG10" s="20">
        <f t="shared" si="9"/>
        <v>0</v>
      </c>
      <c r="AH10" s="20">
        <f t="shared" ca="1" si="10"/>
        <v>17.026875</v>
      </c>
      <c r="AI10" s="20">
        <f t="shared" ca="1" si="11"/>
        <v>16.4025</v>
      </c>
      <c r="AJ10" s="30">
        <f t="shared" si="12"/>
        <v>0</v>
      </c>
      <c r="AK10" s="30">
        <f t="shared" si="13"/>
        <v>0</v>
      </c>
      <c r="AL10" s="30">
        <f t="shared" ca="1" si="14"/>
        <v>29798.0625</v>
      </c>
      <c r="AM10" s="30">
        <f t="shared" ca="1" si="15"/>
        <v>26095.125</v>
      </c>
      <c r="AN10" s="19" t="str">
        <f t="shared" si="16"/>
        <v/>
      </c>
      <c r="AO10" s="20">
        <f t="shared" ca="1" si="17"/>
        <v>4.4262499999999996</v>
      </c>
      <c r="AP10" s="92">
        <f t="shared" ca="1" si="18"/>
        <v>4.4262499999999996</v>
      </c>
      <c r="AQ10" s="91" t="str">
        <f t="shared" si="19"/>
        <v/>
      </c>
      <c r="AR10" s="20">
        <f t="shared" ca="1" si="20"/>
        <v>0</v>
      </c>
      <c r="AS10" s="20">
        <f t="shared" ca="1" si="21"/>
        <v>0</v>
      </c>
      <c r="AT10" s="91" t="str">
        <f t="shared" si="22"/>
        <v/>
      </c>
      <c r="AU10" s="20">
        <f t="shared" ca="1" si="23"/>
        <v>4.4262499999999996</v>
      </c>
      <c r="AV10" s="23">
        <f t="shared" ca="1" si="24"/>
        <v>4.4262499999999996</v>
      </c>
      <c r="AW10" s="124" t="str">
        <f t="shared" ref="AW10:AW38" si="34">+IF(W10&lt;6,T10,"")</f>
        <v/>
      </c>
      <c r="AX10" s="165" t="str">
        <f t="shared" si="29"/>
        <v/>
      </c>
      <c r="AY10" s="19">
        <f t="shared" ca="1" si="30"/>
        <v>20.038749999999997</v>
      </c>
      <c r="AZ10" s="20">
        <f t="shared" ca="1" si="31"/>
        <v>16.818750000000005</v>
      </c>
      <c r="BA10" s="23">
        <f t="shared" ca="1" si="32"/>
        <v>16.818750000000005</v>
      </c>
    </row>
    <row r="11" spans="1:53" x14ac:dyDescent="0.2">
      <c r="A11" s="51">
        <f t="shared" si="33"/>
        <v>37291</v>
      </c>
      <c r="B11" s="42">
        <f ca="1">IF($B$60=1,OFFSET('Raw Data'!$V$6,$V11,LOOKUP($B$53,'Raw Data'!$P$6:$P$10,'Raw Data'!$R$6:$R$10)),OFFSET('Raw Data'!$AK$6,$V11,LOOKUP($B$53,'Raw Data'!$P$6:$P$10,'Raw Data'!$R$6:$R$10)))</f>
        <v>24.891249999999996</v>
      </c>
      <c r="C11" s="43">
        <f ca="1">IF($B$60=1,OFFSET('Raw Data'!$V$6,$V11,LOOKUP($B$53,'Raw Data'!$P$6:$P$10,'Raw Data'!$R$6:$R$10)+1),OFFSET('Raw Data'!$AK$6,$V11,LOOKUP($B$53,'Raw Data'!$P$6:$P$10,'Raw Data'!$R$6:$R$10)+1))</f>
        <v>18.018750000000001</v>
      </c>
      <c r="D11" s="43">
        <f ca="1">IF($B$60=1,OFFSET('Raw Data'!$V$6,$V11,LOOKUP($B$53,'Raw Data'!$P$6:$P$10,'Raw Data'!$R$6:$R$10)+2),OFFSET('Raw Data'!$AK$6,$V11,LOOKUP($B$53,'Raw Data'!$P$6:$P$10,'Raw Data'!$R$6:$R$10)+2))</f>
        <v>22.600416666666664</v>
      </c>
      <c r="E11" s="42">
        <f ca="1">IF($E$60=1,OFFSET('Raw Data'!$V$6,$V11,LOOKUP($B$54,'Raw Data'!$P$6:$P$10,'Raw Data'!$R$6:$R$10)),OFFSET('Raw Data'!$AK$6,$V11,LOOKUP($B$54,'Raw Data'!$P$6:$P$10,'Raw Data'!$R$6:$R$10)))</f>
        <v>27.975625000000001</v>
      </c>
      <c r="F11" s="43">
        <f ca="1">IF($E$60=1,OFFSET('Raw Data'!$V$6,$V11,LOOKUP($B$54,'Raw Data'!$P$6:$P$10,'Raw Data'!$R$6:$R$10)+1),OFFSET('Raw Data'!$AK$6,$V11,LOOKUP($B$54,'Raw Data'!$P$6:$P$10,'Raw Data'!$R$6:$R$10)+1))</f>
        <v>17.07375</v>
      </c>
      <c r="G11" s="43">
        <f ca="1">IF($E$60=1,OFFSET('Raw Data'!$V$6,$V11,LOOKUP($B$54,'Raw Data'!$P$6:$P$10,'Raw Data'!$R$6:$R$10)+2),OFFSET('Raw Data'!$AK$6,$V11,LOOKUP($B$54,'Raw Data'!$P$6:$P$10,'Raw Data'!$R$6:$R$10)+2))</f>
        <v>24.341666666666665</v>
      </c>
      <c r="H11" s="154">
        <f ca="1">IF($H$60=1,OFFSET('Raw Data'!$V$6,$V11,LOOKUP($B$55,'Raw Data'!$P$6:$P$10,'Raw Data'!$R$6:$R$10)),OFFSET('Raw Data'!$AK$6,$V11,LOOKUP($B$55,'Raw Data'!$P$6:$P$10,'Raw Data'!$R$6:$R$10)))</f>
        <v>27.973125</v>
      </c>
      <c r="I11" s="155">
        <f ca="1">IF($H$60=1,OFFSET('Raw Data'!$V$6,$V11,LOOKUP($B$55,'Raw Data'!$P$6:$P$10,'Raw Data'!$R$6:$R$10)+1),OFFSET('Raw Data'!$AK$6,$V11,LOOKUP($B$55,'Raw Data'!$P$6:$P$10,'Raw Data'!$R$6:$R$10)+1))</f>
        <v>17.07375</v>
      </c>
      <c r="J11" s="156">
        <f ca="1">IF($H$60=1,OFFSET('Raw Data'!$V$6,$V11,LOOKUP($B$55,'Raw Data'!$P$6:$P$10,'Raw Data'!$R$6:$R$10)+2),OFFSET('Raw Data'!$AK$6,$V11,LOOKUP($B$55,'Raw Data'!$P$6:$P$10,'Raw Data'!$R$6:$R$10)+2))</f>
        <v>24.339999999999993</v>
      </c>
      <c r="K11" s="43">
        <f t="shared" ca="1" si="25"/>
        <v>-3.084375000000005</v>
      </c>
      <c r="L11" s="43">
        <f t="shared" ca="1" si="26"/>
        <v>2.500000000001279E-3</v>
      </c>
      <c r="M11" s="43">
        <f t="shared" ca="1" si="27"/>
        <v>-3.0818750000000037</v>
      </c>
      <c r="N11" s="44">
        <f ca="1">+'Raw Data'!AZ9</f>
        <v>35391.0625</v>
      </c>
      <c r="O11" s="45">
        <f ca="1">+'Raw Data'!BA9</f>
        <v>27454.875</v>
      </c>
      <c r="P11" s="55">
        <f ca="1">+'Raw Data'!BB9</f>
        <v>39201</v>
      </c>
      <c r="Q11" s="57">
        <f ca="1">+'Raw Data'!BC9</f>
        <v>24942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1</v>
      </c>
      <c r="X11" s="42">
        <f t="shared" ca="1" si="0"/>
        <v>24.891249999999996</v>
      </c>
      <c r="Y11" s="43">
        <f t="shared" ca="1" si="1"/>
        <v>18.018750000000001</v>
      </c>
      <c r="Z11" s="43">
        <f t="shared" si="2"/>
        <v>0</v>
      </c>
      <c r="AA11" s="20">
        <f t="shared" si="3"/>
        <v>0</v>
      </c>
      <c r="AB11" s="20">
        <f t="shared" ca="1" si="4"/>
        <v>27.975625000000001</v>
      </c>
      <c r="AC11" s="20">
        <f t="shared" ca="1" si="5"/>
        <v>17.07375</v>
      </c>
      <c r="AD11" s="20">
        <f t="shared" si="6"/>
        <v>0</v>
      </c>
      <c r="AE11" s="20">
        <f t="shared" si="7"/>
        <v>0</v>
      </c>
      <c r="AF11" s="20">
        <f t="shared" ca="1" si="8"/>
        <v>27.973125</v>
      </c>
      <c r="AG11" s="20">
        <f t="shared" ca="1" si="9"/>
        <v>17.07375</v>
      </c>
      <c r="AH11" s="20">
        <f t="shared" si="10"/>
        <v>0</v>
      </c>
      <c r="AI11" s="20">
        <f t="shared" si="11"/>
        <v>0</v>
      </c>
      <c r="AJ11" s="30">
        <f t="shared" ca="1" si="12"/>
        <v>35391.0625</v>
      </c>
      <c r="AK11" s="30">
        <f t="shared" ca="1" si="13"/>
        <v>27454.875</v>
      </c>
      <c r="AL11" s="30">
        <f t="shared" si="14"/>
        <v>0</v>
      </c>
      <c r="AM11" s="30">
        <f t="shared" si="15"/>
        <v>0</v>
      </c>
      <c r="AN11" s="19">
        <f t="shared" ca="1" si="16"/>
        <v>-3.084375000000005</v>
      </c>
      <c r="AO11" s="20" t="str">
        <f t="shared" si="17"/>
        <v/>
      </c>
      <c r="AP11" s="92" t="str">
        <f t="shared" si="18"/>
        <v/>
      </c>
      <c r="AQ11" s="91">
        <f t="shared" ca="1" si="19"/>
        <v>2.500000000001279E-3</v>
      </c>
      <c r="AR11" s="20" t="str">
        <f t="shared" si="20"/>
        <v/>
      </c>
      <c r="AS11" s="20" t="str">
        <f t="shared" si="21"/>
        <v/>
      </c>
      <c r="AT11" s="91">
        <f t="shared" ca="1" si="22"/>
        <v>-3.0818750000000037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22.600416666666664</v>
      </c>
      <c r="AZ11" s="20">
        <f t="shared" ca="1" si="31"/>
        <v>24.341666666666665</v>
      </c>
      <c r="BA11" s="23">
        <f t="shared" ca="1" si="32"/>
        <v>24.339999999999993</v>
      </c>
    </row>
    <row r="12" spans="1:53" x14ac:dyDescent="0.2">
      <c r="A12" s="51">
        <f t="shared" si="33"/>
        <v>37292</v>
      </c>
      <c r="B12" s="42">
        <f ca="1">IF($B$60=1,OFFSET('Raw Data'!$V$6,$V12,LOOKUP($B$53,'Raw Data'!$P$6:$P$10,'Raw Data'!$R$6:$R$10)),OFFSET('Raw Data'!$AK$6,$V12,LOOKUP($B$53,'Raw Data'!$P$6:$P$10,'Raw Data'!$R$6:$R$10)))</f>
        <v>25.588749999999997</v>
      </c>
      <c r="C12" s="43">
        <f ca="1">IF($B$60=1,OFFSET('Raw Data'!$V$6,$V12,LOOKUP($B$53,'Raw Data'!$P$6:$P$10,'Raw Data'!$R$6:$R$10)+1),OFFSET('Raw Data'!$AK$6,$V12,LOOKUP($B$53,'Raw Data'!$P$6:$P$10,'Raw Data'!$R$6:$R$10)+1))</f>
        <v>21.86</v>
      </c>
      <c r="D12" s="43">
        <f ca="1">IF($B$60=1,OFFSET('Raw Data'!$V$6,$V12,LOOKUP($B$53,'Raw Data'!$P$6:$P$10,'Raw Data'!$R$6:$R$10)+2),OFFSET('Raw Data'!$AK$6,$V12,LOOKUP($B$53,'Raw Data'!$P$6:$P$10,'Raw Data'!$R$6:$R$10)+2))</f>
        <v>24.345833333333331</v>
      </c>
      <c r="E12" s="42">
        <f ca="1">IF($E$60=1,OFFSET('Raw Data'!$V$6,$V12,LOOKUP($B$54,'Raw Data'!$P$6:$P$10,'Raw Data'!$R$6:$R$10)),OFFSET('Raw Data'!$AK$6,$V12,LOOKUP($B$54,'Raw Data'!$P$6:$P$10,'Raw Data'!$R$6:$R$10)))</f>
        <v>26.147499999999997</v>
      </c>
      <c r="F12" s="43">
        <f ca="1">IF($E$60=1,OFFSET('Raw Data'!$V$6,$V12,LOOKUP($B$54,'Raw Data'!$P$6:$P$10,'Raw Data'!$R$6:$R$10)+1),OFFSET('Raw Data'!$AK$6,$V12,LOOKUP($B$54,'Raw Data'!$P$6:$P$10,'Raw Data'!$R$6:$R$10)+1))</f>
        <v>33.286250000000003</v>
      </c>
      <c r="G12" s="43">
        <f ca="1">IF($E$60=1,OFFSET('Raw Data'!$V$6,$V12,LOOKUP($B$54,'Raw Data'!$P$6:$P$10,'Raw Data'!$R$6:$R$10)+2),OFFSET('Raw Data'!$AK$6,$V12,LOOKUP($B$54,'Raw Data'!$P$6:$P$10,'Raw Data'!$R$6:$R$10)+2))</f>
        <v>28.527083333333337</v>
      </c>
      <c r="H12" s="154">
        <f ca="1">IF($H$60=1,OFFSET('Raw Data'!$V$6,$V12,LOOKUP($B$55,'Raw Data'!$P$6:$P$10,'Raw Data'!$R$6:$R$10)),OFFSET('Raw Data'!$AK$6,$V12,LOOKUP($B$55,'Raw Data'!$P$6:$P$10,'Raw Data'!$R$6:$R$10)))</f>
        <v>27.056250000000002</v>
      </c>
      <c r="I12" s="155">
        <f ca="1">IF($H$60=1,OFFSET('Raw Data'!$V$6,$V12,LOOKUP($B$55,'Raw Data'!$P$6:$P$10,'Raw Data'!$R$6:$R$10)+1),OFFSET('Raw Data'!$AK$6,$V12,LOOKUP($B$55,'Raw Data'!$P$6:$P$10,'Raw Data'!$R$6:$R$10)+1))</f>
        <v>31.21875</v>
      </c>
      <c r="J12" s="156">
        <f ca="1">IF($H$60=1,OFFSET('Raw Data'!$V$6,$V12,LOOKUP($B$55,'Raw Data'!$P$6:$P$10,'Raw Data'!$R$6:$R$10)+2),OFFSET('Raw Data'!$AK$6,$V12,LOOKUP($B$55,'Raw Data'!$P$6:$P$10,'Raw Data'!$R$6:$R$10)+2))</f>
        <v>28.443750000000009</v>
      </c>
      <c r="K12" s="43">
        <f t="shared" ca="1" si="25"/>
        <v>-0.55874999999999986</v>
      </c>
      <c r="L12" s="43">
        <f t="shared" ca="1" si="26"/>
        <v>-0.90875000000000483</v>
      </c>
      <c r="M12" s="43">
        <f t="shared" ca="1" si="27"/>
        <v>-1.4675000000000047</v>
      </c>
      <c r="N12" s="44">
        <f ca="1">+'Raw Data'!AZ10</f>
        <v>36672.0625</v>
      </c>
      <c r="O12" s="45">
        <f ca="1">+'Raw Data'!BA10</f>
        <v>31373.25</v>
      </c>
      <c r="P12" s="55">
        <f ca="1">+'Raw Data'!BB10</f>
        <v>39097</v>
      </c>
      <c r="Q12" s="57">
        <f ca="1">+'Raw Data'!BC10</f>
        <v>29729</v>
      </c>
      <c r="R12" s="55" t="e">
        <f>+Temp!J8</f>
        <v>#N/A</v>
      </c>
      <c r="S12" s="57" t="e">
        <f>+Temp!K8</f>
        <v>#N/A</v>
      </c>
      <c r="T12" s="126" t="e">
        <f>+Temp!Q8</f>
        <v>#N/A</v>
      </c>
      <c r="U12" s="133" t="e">
        <f t="shared" ca="1" si="28"/>
        <v>#N/A</v>
      </c>
      <c r="V12" s="40">
        <v>4</v>
      </c>
      <c r="W12" s="63">
        <f>+'Raw Data'!S10</f>
        <v>2</v>
      </c>
      <c r="X12" s="42">
        <f t="shared" ca="1" si="0"/>
        <v>25.588749999999997</v>
      </c>
      <c r="Y12" s="43">
        <f t="shared" ca="1" si="1"/>
        <v>21.86</v>
      </c>
      <c r="Z12" s="43">
        <f t="shared" si="2"/>
        <v>0</v>
      </c>
      <c r="AA12" s="20">
        <f t="shared" si="3"/>
        <v>0</v>
      </c>
      <c r="AB12" s="20">
        <f t="shared" ca="1" si="4"/>
        <v>26.147499999999997</v>
      </c>
      <c r="AC12" s="20">
        <f t="shared" ca="1" si="5"/>
        <v>33.286250000000003</v>
      </c>
      <c r="AD12" s="20">
        <f t="shared" si="6"/>
        <v>0</v>
      </c>
      <c r="AE12" s="20">
        <f t="shared" si="7"/>
        <v>0</v>
      </c>
      <c r="AF12" s="20">
        <f t="shared" ca="1" si="8"/>
        <v>27.056250000000002</v>
      </c>
      <c r="AG12" s="20">
        <f t="shared" ca="1" si="9"/>
        <v>31.21875</v>
      </c>
      <c r="AH12" s="20">
        <f t="shared" si="10"/>
        <v>0</v>
      </c>
      <c r="AI12" s="20">
        <f t="shared" si="11"/>
        <v>0</v>
      </c>
      <c r="AJ12" s="30">
        <f t="shared" ca="1" si="12"/>
        <v>36672.0625</v>
      </c>
      <c r="AK12" s="30">
        <f t="shared" ca="1" si="13"/>
        <v>31373.25</v>
      </c>
      <c r="AL12" s="30">
        <f t="shared" si="14"/>
        <v>0</v>
      </c>
      <c r="AM12" s="30">
        <f t="shared" si="15"/>
        <v>0</v>
      </c>
      <c r="AN12" s="19">
        <f t="shared" ca="1" si="16"/>
        <v>-0.55874999999999986</v>
      </c>
      <c r="AO12" s="20" t="str">
        <f t="shared" si="17"/>
        <v/>
      </c>
      <c r="AP12" s="92" t="str">
        <f t="shared" si="18"/>
        <v/>
      </c>
      <c r="AQ12" s="91">
        <f t="shared" ca="1" si="19"/>
        <v>-0.90875000000000483</v>
      </c>
      <c r="AR12" s="20" t="str">
        <f t="shared" si="20"/>
        <v/>
      </c>
      <c r="AS12" s="20" t="str">
        <f t="shared" si="21"/>
        <v/>
      </c>
      <c r="AT12" s="91">
        <f t="shared" ca="1" si="22"/>
        <v>-1.4675000000000047</v>
      </c>
      <c r="AU12" s="20" t="str">
        <f t="shared" si="23"/>
        <v/>
      </c>
      <c r="AV12" s="23" t="str">
        <f t="shared" si="24"/>
        <v/>
      </c>
      <c r="AW12" s="124" t="e">
        <f t="shared" si="34"/>
        <v>#N/A</v>
      </c>
      <c r="AX12" s="165" t="e">
        <f t="shared" ca="1" si="29"/>
        <v>#N/A</v>
      </c>
      <c r="AY12" s="19">
        <f t="shared" ca="1" si="30"/>
        <v>24.345833333333331</v>
      </c>
      <c r="AZ12" s="20">
        <f t="shared" ca="1" si="31"/>
        <v>28.527083333333337</v>
      </c>
      <c r="BA12" s="23">
        <f t="shared" ca="1" si="32"/>
        <v>28.443750000000009</v>
      </c>
    </row>
    <row r="13" spans="1:53" x14ac:dyDescent="0.2">
      <c r="A13" s="51">
        <f t="shared" si="33"/>
        <v>37293</v>
      </c>
      <c r="B13" s="42">
        <f ca="1">IF($B$60=1,OFFSET('Raw Data'!$V$6,$V13,LOOKUP($B$53,'Raw Data'!$P$6:$P$10,'Raw Data'!$R$6:$R$10)),OFFSET('Raw Data'!$AK$6,$V13,LOOKUP($B$53,'Raw Data'!$P$6:$P$10,'Raw Data'!$R$6:$R$10)))</f>
        <v>24.471875000000001</v>
      </c>
      <c r="C13" s="43">
        <f ca="1">IF($B$60=1,OFFSET('Raw Data'!$V$6,$V13,LOOKUP($B$53,'Raw Data'!$P$6:$P$10,'Raw Data'!$R$6:$R$10)+1),OFFSET('Raw Data'!$AK$6,$V13,LOOKUP($B$53,'Raw Data'!$P$6:$P$10,'Raw Data'!$R$6:$R$10)+1))</f>
        <v>22.35</v>
      </c>
      <c r="D13" s="43">
        <f ca="1">IF($B$60=1,OFFSET('Raw Data'!$V$6,$V13,LOOKUP($B$53,'Raw Data'!$P$6:$P$10,'Raw Data'!$R$6:$R$10)+2),OFFSET('Raw Data'!$AK$6,$V13,LOOKUP($B$53,'Raw Data'!$P$6:$P$10,'Raw Data'!$R$6:$R$10)+2))</f>
        <v>23.764583333333334</v>
      </c>
      <c r="E13" s="42">
        <f ca="1">IF($E$60=1,OFFSET('Raw Data'!$V$6,$V13,LOOKUP($B$54,'Raw Data'!$P$6:$P$10,'Raw Data'!$R$6:$R$10)),OFFSET('Raw Data'!$AK$6,$V13,LOOKUP($B$54,'Raw Data'!$P$6:$P$10,'Raw Data'!$R$6:$R$10)))</f>
        <v>21.373124999999995</v>
      </c>
      <c r="F13" s="43">
        <f ca="1">IF($E$60=1,OFFSET('Raw Data'!$V$6,$V13,LOOKUP($B$54,'Raw Data'!$P$6:$P$10,'Raw Data'!$R$6:$R$10)+1),OFFSET('Raw Data'!$AK$6,$V13,LOOKUP($B$54,'Raw Data'!$P$6:$P$10,'Raw Data'!$R$6:$R$10)+1))</f>
        <v>18.54</v>
      </c>
      <c r="G13" s="43">
        <f ca="1">IF($E$60=1,OFFSET('Raw Data'!$V$6,$V13,LOOKUP($B$54,'Raw Data'!$P$6:$P$10,'Raw Data'!$R$6:$R$10)+2),OFFSET('Raw Data'!$AK$6,$V13,LOOKUP($B$54,'Raw Data'!$P$6:$P$10,'Raw Data'!$R$6:$R$10)+2))</f>
        <v>20.428750000000001</v>
      </c>
      <c r="H13" s="154">
        <f ca="1">IF($H$60=1,OFFSET('Raw Data'!$V$6,$V13,LOOKUP($B$55,'Raw Data'!$P$6:$P$10,'Raw Data'!$R$6:$R$10)),OFFSET('Raw Data'!$AK$6,$V13,LOOKUP($B$55,'Raw Data'!$P$6:$P$10,'Raw Data'!$R$6:$R$10)))</f>
        <v>21.3825</v>
      </c>
      <c r="I13" s="155">
        <f ca="1">IF($H$60=1,OFFSET('Raw Data'!$V$6,$V13,LOOKUP($B$55,'Raw Data'!$P$6:$P$10,'Raw Data'!$R$6:$R$10)+1),OFFSET('Raw Data'!$AK$6,$V13,LOOKUP($B$55,'Raw Data'!$P$6:$P$10,'Raw Data'!$R$6:$R$10)+1))</f>
        <v>18.54</v>
      </c>
      <c r="J13" s="156">
        <f ca="1">IF($H$60=1,OFFSET('Raw Data'!$V$6,$V13,LOOKUP($B$55,'Raw Data'!$P$6:$P$10,'Raw Data'!$R$6:$R$10)+2),OFFSET('Raw Data'!$AK$6,$V13,LOOKUP($B$55,'Raw Data'!$P$6:$P$10,'Raw Data'!$R$6:$R$10)+2))</f>
        <v>20.434999999999999</v>
      </c>
      <c r="K13" s="43">
        <f t="shared" ca="1" si="25"/>
        <v>3.0987500000000061</v>
      </c>
      <c r="L13" s="43">
        <f t="shared" ca="1" si="26"/>
        <v>-9.3750000000056843E-3</v>
      </c>
      <c r="M13" s="43">
        <f t="shared" ca="1" si="27"/>
        <v>3.0893750000000004</v>
      </c>
      <c r="N13" s="44">
        <f ca="1">+'Raw Data'!AZ11</f>
        <v>34579.4375</v>
      </c>
      <c r="O13" s="45">
        <f ca="1">+'Raw Data'!BA11</f>
        <v>29519.75</v>
      </c>
      <c r="P13" s="55">
        <f ca="1">+'Raw Data'!BB11</f>
        <v>37033</v>
      </c>
      <c r="Q13" s="57">
        <f ca="1">+'Raw Data'!BC11</f>
        <v>27875</v>
      </c>
      <c r="R13" s="55" t="e">
        <f>+Temp!J9</f>
        <v>#N/A</v>
      </c>
      <c r="S13" s="57" t="e">
        <f>+Temp!K9</f>
        <v>#N/A</v>
      </c>
      <c r="T13" s="126" t="e">
        <f>+Temp!Q9</f>
        <v>#N/A</v>
      </c>
      <c r="U13" s="133" t="e">
        <f t="shared" ca="1" si="28"/>
        <v>#N/A</v>
      </c>
      <c r="V13" s="40">
        <v>5</v>
      </c>
      <c r="W13" s="63">
        <f>+'Raw Data'!S11</f>
        <v>3</v>
      </c>
      <c r="X13" s="42">
        <f t="shared" ca="1" si="0"/>
        <v>24.471875000000001</v>
      </c>
      <c r="Y13" s="43">
        <f t="shared" ca="1" si="1"/>
        <v>22.35</v>
      </c>
      <c r="Z13" s="43">
        <f t="shared" si="2"/>
        <v>0</v>
      </c>
      <c r="AA13" s="20">
        <f t="shared" si="3"/>
        <v>0</v>
      </c>
      <c r="AB13" s="20">
        <f t="shared" ca="1" si="4"/>
        <v>21.373124999999995</v>
      </c>
      <c r="AC13" s="20">
        <f t="shared" ca="1" si="5"/>
        <v>18.54</v>
      </c>
      <c r="AD13" s="20">
        <f t="shared" si="6"/>
        <v>0</v>
      </c>
      <c r="AE13" s="20">
        <f t="shared" si="7"/>
        <v>0</v>
      </c>
      <c r="AF13" s="20">
        <f t="shared" ca="1" si="8"/>
        <v>21.3825</v>
      </c>
      <c r="AG13" s="20">
        <f t="shared" ca="1" si="9"/>
        <v>18.54</v>
      </c>
      <c r="AH13" s="20">
        <f t="shared" si="10"/>
        <v>0</v>
      </c>
      <c r="AI13" s="20">
        <f t="shared" si="11"/>
        <v>0</v>
      </c>
      <c r="AJ13" s="30">
        <f t="shared" ca="1" si="12"/>
        <v>34579.4375</v>
      </c>
      <c r="AK13" s="30">
        <f t="shared" ca="1" si="13"/>
        <v>29519.75</v>
      </c>
      <c r="AL13" s="30">
        <f t="shared" si="14"/>
        <v>0</v>
      </c>
      <c r="AM13" s="30">
        <f t="shared" si="15"/>
        <v>0</v>
      </c>
      <c r="AN13" s="19">
        <f t="shared" ca="1" si="16"/>
        <v>3.0987500000000061</v>
      </c>
      <c r="AO13" s="20" t="str">
        <f t="shared" si="17"/>
        <v/>
      </c>
      <c r="AP13" s="92" t="str">
        <f t="shared" si="18"/>
        <v/>
      </c>
      <c r="AQ13" s="91">
        <f t="shared" ca="1" si="19"/>
        <v>-9.3750000000056843E-3</v>
      </c>
      <c r="AR13" s="20" t="str">
        <f t="shared" si="20"/>
        <v/>
      </c>
      <c r="AS13" s="20" t="str">
        <f t="shared" si="21"/>
        <v/>
      </c>
      <c r="AT13" s="91">
        <f t="shared" ca="1" si="22"/>
        <v>3.0893750000000004</v>
      </c>
      <c r="AU13" s="20" t="str">
        <f t="shared" si="23"/>
        <v/>
      </c>
      <c r="AV13" s="23" t="str">
        <f t="shared" si="24"/>
        <v/>
      </c>
      <c r="AW13" s="124" t="e">
        <f t="shared" si="34"/>
        <v>#N/A</v>
      </c>
      <c r="AX13" s="165" t="e">
        <f t="shared" ca="1" si="29"/>
        <v>#N/A</v>
      </c>
      <c r="AY13" s="19">
        <f t="shared" ca="1" si="30"/>
        <v>23.764583333333334</v>
      </c>
      <c r="AZ13" s="20">
        <f t="shared" ca="1" si="31"/>
        <v>20.428750000000001</v>
      </c>
      <c r="BA13" s="23">
        <f t="shared" ca="1" si="32"/>
        <v>20.434999999999999</v>
      </c>
    </row>
    <row r="14" spans="1:53" x14ac:dyDescent="0.2">
      <c r="A14" s="51">
        <f t="shared" si="33"/>
        <v>37294</v>
      </c>
      <c r="B14" s="42">
        <f ca="1">IF($B$60=1,OFFSET('Raw Data'!$V$6,$V14,LOOKUP($B$53,'Raw Data'!$P$6:$P$10,'Raw Data'!$R$6:$R$10)),OFFSET('Raw Data'!$AK$6,$V14,LOOKUP($B$53,'Raw Data'!$P$6:$P$10,'Raw Data'!$R$6:$R$10)))</f>
        <v>21.111875000000005</v>
      </c>
      <c r="C14" s="43">
        <f ca="1">IF($B$60=1,OFFSET('Raw Data'!$V$6,$V14,LOOKUP($B$53,'Raw Data'!$P$6:$P$10,'Raw Data'!$R$6:$R$10)+1),OFFSET('Raw Data'!$AK$6,$V14,LOOKUP($B$53,'Raw Data'!$P$6:$P$10,'Raw Data'!$R$6:$R$10)+1))</f>
        <v>17.950000000000003</v>
      </c>
      <c r="D14" s="43">
        <f ca="1">IF($B$60=1,OFFSET('Raw Data'!$V$6,$V14,LOOKUP($B$53,'Raw Data'!$P$6:$P$10,'Raw Data'!$R$6:$R$10)+2),OFFSET('Raw Data'!$AK$6,$V14,LOOKUP($B$53,'Raw Data'!$P$6:$P$10,'Raw Data'!$R$6:$R$10)+2))</f>
        <v>20.057916666666667</v>
      </c>
      <c r="E14" s="42">
        <f ca="1">IF($E$60=1,OFFSET('Raw Data'!$V$6,$V14,LOOKUP($B$54,'Raw Data'!$P$6:$P$10,'Raw Data'!$R$6:$R$10)),OFFSET('Raw Data'!$AK$6,$V14,LOOKUP($B$54,'Raw Data'!$P$6:$P$10,'Raw Data'!$R$6:$R$10)))</f>
        <v>18.789375</v>
      </c>
      <c r="F14" s="43">
        <f ca="1">IF($E$60=1,OFFSET('Raw Data'!$V$6,$V14,LOOKUP($B$54,'Raw Data'!$P$6:$P$10,'Raw Data'!$R$6:$R$10)+1),OFFSET('Raw Data'!$AK$6,$V14,LOOKUP($B$54,'Raw Data'!$P$6:$P$10,'Raw Data'!$R$6:$R$10)+1))</f>
        <v>15.412499999999998</v>
      </c>
      <c r="G14" s="43">
        <f ca="1">IF($E$60=1,OFFSET('Raw Data'!$V$6,$V14,LOOKUP($B$54,'Raw Data'!$P$6:$P$10,'Raw Data'!$R$6:$R$10)+2),OFFSET('Raw Data'!$AK$6,$V14,LOOKUP($B$54,'Raw Data'!$P$6:$P$10,'Raw Data'!$R$6:$R$10)+2))</f>
        <v>17.663749999999997</v>
      </c>
      <c r="H14" s="154">
        <f ca="1">IF($H$60=1,OFFSET('Raw Data'!$V$6,$V14,LOOKUP($B$55,'Raw Data'!$P$6:$P$10,'Raw Data'!$R$6:$R$10)),OFFSET('Raw Data'!$AK$6,$V14,LOOKUP($B$55,'Raw Data'!$P$6:$P$10,'Raw Data'!$R$6:$R$10)))</f>
        <v>18.825624999999999</v>
      </c>
      <c r="I14" s="155">
        <f ca="1">IF($H$60=1,OFFSET('Raw Data'!$V$6,$V14,LOOKUP($B$55,'Raw Data'!$P$6:$P$10,'Raw Data'!$R$6:$R$10)+1),OFFSET('Raw Data'!$AK$6,$V14,LOOKUP($B$55,'Raw Data'!$P$6:$P$10,'Raw Data'!$R$6:$R$10)+1))</f>
        <v>15.412499999999998</v>
      </c>
      <c r="J14" s="156">
        <f ca="1">IF($H$60=1,OFFSET('Raw Data'!$V$6,$V14,LOOKUP($B$55,'Raw Data'!$P$6:$P$10,'Raw Data'!$R$6:$R$10)+2),OFFSET('Raw Data'!$AK$6,$V14,LOOKUP($B$55,'Raw Data'!$P$6:$P$10,'Raw Data'!$R$6:$R$10)+2))</f>
        <v>17.687916666666663</v>
      </c>
      <c r="K14" s="43">
        <f t="shared" ca="1" si="25"/>
        <v>2.3225000000000051</v>
      </c>
      <c r="L14" s="43">
        <f t="shared" ca="1" si="26"/>
        <v>-3.6249999999999005E-2</v>
      </c>
      <c r="M14" s="43">
        <f t="shared" ca="1" si="27"/>
        <v>2.2862500000000061</v>
      </c>
      <c r="N14" s="44">
        <f ca="1">+'Raw Data'!AZ12</f>
        <v>34589.5625</v>
      </c>
      <c r="O14" s="45">
        <f ca="1">+'Raw Data'!BA12</f>
        <v>27566.625</v>
      </c>
      <c r="P14" s="55">
        <f ca="1">+'Raw Data'!BB12</f>
        <v>36626</v>
      </c>
      <c r="Q14" s="57">
        <f ca="1">+'Raw Data'!BC12</f>
        <v>25538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4</v>
      </c>
      <c r="X14" s="42">
        <f t="shared" ca="1" si="0"/>
        <v>21.111875000000005</v>
      </c>
      <c r="Y14" s="43">
        <f t="shared" ca="1" si="1"/>
        <v>17.950000000000003</v>
      </c>
      <c r="Z14" s="43">
        <f t="shared" si="2"/>
        <v>0</v>
      </c>
      <c r="AA14" s="20">
        <f t="shared" si="3"/>
        <v>0</v>
      </c>
      <c r="AB14" s="20">
        <f t="shared" ca="1" si="4"/>
        <v>18.789375</v>
      </c>
      <c r="AC14" s="20">
        <f t="shared" ca="1" si="5"/>
        <v>15.412499999999998</v>
      </c>
      <c r="AD14" s="20">
        <f t="shared" si="6"/>
        <v>0</v>
      </c>
      <c r="AE14" s="20">
        <f t="shared" si="7"/>
        <v>0</v>
      </c>
      <c r="AF14" s="20">
        <f t="shared" ca="1" si="8"/>
        <v>18.825624999999999</v>
      </c>
      <c r="AG14" s="20">
        <f t="shared" ca="1" si="9"/>
        <v>15.412499999999998</v>
      </c>
      <c r="AH14" s="20">
        <f t="shared" si="10"/>
        <v>0</v>
      </c>
      <c r="AI14" s="20">
        <f t="shared" si="11"/>
        <v>0</v>
      </c>
      <c r="AJ14" s="30">
        <f t="shared" ca="1" si="12"/>
        <v>34589.5625</v>
      </c>
      <c r="AK14" s="30">
        <f t="shared" ca="1" si="13"/>
        <v>27566.625</v>
      </c>
      <c r="AL14" s="30">
        <f t="shared" si="14"/>
        <v>0</v>
      </c>
      <c r="AM14" s="30">
        <f t="shared" si="15"/>
        <v>0</v>
      </c>
      <c r="AN14" s="19">
        <f t="shared" ca="1" si="16"/>
        <v>2.3225000000000051</v>
      </c>
      <c r="AO14" s="20" t="str">
        <f t="shared" si="17"/>
        <v/>
      </c>
      <c r="AP14" s="92" t="str">
        <f t="shared" si="18"/>
        <v/>
      </c>
      <c r="AQ14" s="91">
        <f t="shared" ca="1" si="19"/>
        <v>-3.6249999999999005E-2</v>
      </c>
      <c r="AR14" s="20" t="str">
        <f t="shared" si="20"/>
        <v/>
      </c>
      <c r="AS14" s="20" t="str">
        <f t="shared" si="21"/>
        <v/>
      </c>
      <c r="AT14" s="91">
        <f t="shared" ca="1" si="22"/>
        <v>2.2862500000000061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20.057916666666667</v>
      </c>
      <c r="AZ14" s="20">
        <f t="shared" ca="1" si="31"/>
        <v>17.663749999999997</v>
      </c>
      <c r="BA14" s="23">
        <f t="shared" ca="1" si="32"/>
        <v>17.687916666666663</v>
      </c>
    </row>
    <row r="15" spans="1:53" x14ac:dyDescent="0.2">
      <c r="A15" s="51">
        <f t="shared" si="33"/>
        <v>37295</v>
      </c>
      <c r="B15" s="42">
        <f ca="1">IF($B$60=1,OFFSET('Raw Data'!$V$6,$V15,LOOKUP($B$53,'Raw Data'!$P$6:$P$10,'Raw Data'!$R$6:$R$10)),OFFSET('Raw Data'!$AK$6,$V15,LOOKUP($B$53,'Raw Data'!$P$6:$P$10,'Raw Data'!$R$6:$R$10)))</f>
        <v>20.024375000000006</v>
      </c>
      <c r="C15" s="43">
        <f ca="1">IF($B$60=1,OFFSET('Raw Data'!$V$6,$V15,LOOKUP($B$53,'Raw Data'!$P$6:$P$10,'Raw Data'!$R$6:$R$10)+1),OFFSET('Raw Data'!$AK$6,$V15,LOOKUP($B$53,'Raw Data'!$P$6:$P$10,'Raw Data'!$R$6:$R$10)+1))</f>
        <v>16.951250000000002</v>
      </c>
      <c r="D15" s="43">
        <f ca="1">IF($B$60=1,OFFSET('Raw Data'!$V$6,$V15,LOOKUP($B$53,'Raw Data'!$P$6:$P$10,'Raw Data'!$R$6:$R$10)+2),OFFSET('Raw Data'!$AK$6,$V15,LOOKUP($B$53,'Raw Data'!$P$6:$P$10,'Raw Data'!$R$6:$R$10)+2))</f>
        <v>19</v>
      </c>
      <c r="E15" s="42">
        <f ca="1">IF($E$60=1,OFFSET('Raw Data'!$V$6,$V15,LOOKUP($B$54,'Raw Data'!$P$6:$P$10,'Raw Data'!$R$6:$R$10)),OFFSET('Raw Data'!$AK$6,$V15,LOOKUP($B$54,'Raw Data'!$P$6:$P$10,'Raw Data'!$R$6:$R$10)))</f>
        <v>17.14875</v>
      </c>
      <c r="F15" s="43">
        <f ca="1">IF($E$60=1,OFFSET('Raw Data'!$V$6,$V15,LOOKUP($B$54,'Raw Data'!$P$6:$P$10,'Raw Data'!$R$6:$R$10)+1),OFFSET('Raw Data'!$AK$6,$V15,LOOKUP($B$54,'Raw Data'!$P$6:$P$10,'Raw Data'!$R$6:$R$10)+1))</f>
        <v>18.611249999999998</v>
      </c>
      <c r="G15" s="43">
        <f ca="1">IF($E$60=1,OFFSET('Raw Data'!$V$6,$V15,LOOKUP($B$54,'Raw Data'!$P$6:$P$10,'Raw Data'!$R$6:$R$10)+2),OFFSET('Raw Data'!$AK$6,$V15,LOOKUP($B$54,'Raw Data'!$P$6:$P$10,'Raw Data'!$R$6:$R$10)+2))</f>
        <v>17.636249999999997</v>
      </c>
      <c r="H15" s="154">
        <f ca="1">IF($H$60=1,OFFSET('Raw Data'!$V$6,$V15,LOOKUP($B$55,'Raw Data'!$P$6:$P$10,'Raw Data'!$R$6:$R$10)),OFFSET('Raw Data'!$AK$6,$V15,LOOKUP($B$55,'Raw Data'!$P$6:$P$10,'Raw Data'!$R$6:$R$10)))</f>
        <v>17.440000000000001</v>
      </c>
      <c r="I15" s="155">
        <f ca="1">IF($H$60=1,OFFSET('Raw Data'!$V$6,$V15,LOOKUP($B$55,'Raw Data'!$P$6:$P$10,'Raw Data'!$R$6:$R$10)+1),OFFSET('Raw Data'!$AK$6,$V15,LOOKUP($B$55,'Raw Data'!$P$6:$P$10,'Raw Data'!$R$6:$R$10)+1))</f>
        <v>18.707499999999996</v>
      </c>
      <c r="J15" s="156">
        <f ca="1">IF($H$60=1,OFFSET('Raw Data'!$V$6,$V15,LOOKUP($B$55,'Raw Data'!$P$6:$P$10,'Raw Data'!$R$6:$R$10)+2),OFFSET('Raw Data'!$AK$6,$V15,LOOKUP($B$55,'Raw Data'!$P$6:$P$10,'Raw Data'!$R$6:$R$10)+2))</f>
        <v>17.862499999999997</v>
      </c>
      <c r="K15" s="43">
        <f t="shared" ca="1" si="25"/>
        <v>2.8756250000000065</v>
      </c>
      <c r="L15" s="43">
        <f t="shared" ca="1" si="26"/>
        <v>-0.29125000000000156</v>
      </c>
      <c r="M15" s="43">
        <f t="shared" ca="1" si="27"/>
        <v>2.584375000000005</v>
      </c>
      <c r="N15" s="44">
        <f ca="1">+'Raw Data'!AZ13</f>
        <v>32180</v>
      </c>
      <c r="O15" s="45">
        <f ca="1">+'Raw Data'!BA13</f>
        <v>28040</v>
      </c>
      <c r="P15" s="55">
        <f ca="1">+'Raw Data'!BB13</f>
        <v>35008</v>
      </c>
      <c r="Q15" s="57">
        <f ca="1">+'Raw Data'!BC13</f>
        <v>26310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5</v>
      </c>
      <c r="X15" s="42">
        <f t="shared" ca="1" si="0"/>
        <v>20.024375000000006</v>
      </c>
      <c r="Y15" s="43">
        <f t="shared" ca="1" si="1"/>
        <v>16.951250000000002</v>
      </c>
      <c r="Z15" s="43">
        <f t="shared" si="2"/>
        <v>0</v>
      </c>
      <c r="AA15" s="20">
        <f t="shared" si="3"/>
        <v>0</v>
      </c>
      <c r="AB15" s="20">
        <f t="shared" ca="1" si="4"/>
        <v>17.14875</v>
      </c>
      <c r="AC15" s="20">
        <f t="shared" ca="1" si="5"/>
        <v>18.611249999999998</v>
      </c>
      <c r="AD15" s="20">
        <f t="shared" si="6"/>
        <v>0</v>
      </c>
      <c r="AE15" s="20">
        <f t="shared" si="7"/>
        <v>0</v>
      </c>
      <c r="AF15" s="20">
        <f t="shared" ca="1" si="8"/>
        <v>17.440000000000001</v>
      </c>
      <c r="AG15" s="20">
        <f t="shared" ca="1" si="9"/>
        <v>18.707499999999996</v>
      </c>
      <c r="AH15" s="20">
        <f t="shared" si="10"/>
        <v>0</v>
      </c>
      <c r="AI15" s="20">
        <f t="shared" si="11"/>
        <v>0</v>
      </c>
      <c r="AJ15" s="30">
        <f t="shared" ca="1" si="12"/>
        <v>32180</v>
      </c>
      <c r="AK15" s="30">
        <f t="shared" ca="1" si="13"/>
        <v>28040</v>
      </c>
      <c r="AL15" s="30">
        <f t="shared" si="14"/>
        <v>0</v>
      </c>
      <c r="AM15" s="30">
        <f t="shared" si="15"/>
        <v>0</v>
      </c>
      <c r="AN15" s="19">
        <f t="shared" ca="1" si="16"/>
        <v>2.8756250000000065</v>
      </c>
      <c r="AO15" s="20" t="str">
        <f t="shared" si="17"/>
        <v/>
      </c>
      <c r="AP15" s="92" t="str">
        <f t="shared" si="18"/>
        <v/>
      </c>
      <c r="AQ15" s="91">
        <f t="shared" ca="1" si="19"/>
        <v>-0.29125000000000156</v>
      </c>
      <c r="AR15" s="20" t="str">
        <f t="shared" si="20"/>
        <v/>
      </c>
      <c r="AS15" s="20" t="str">
        <f t="shared" si="21"/>
        <v/>
      </c>
      <c r="AT15" s="91">
        <f t="shared" ca="1" si="22"/>
        <v>2.584375000000005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19</v>
      </c>
      <c r="AZ15" s="20">
        <f t="shared" ca="1" si="31"/>
        <v>17.636249999999997</v>
      </c>
      <c r="BA15" s="23">
        <f t="shared" ca="1" si="32"/>
        <v>17.862499999999997</v>
      </c>
    </row>
    <row r="16" spans="1:53" x14ac:dyDescent="0.2">
      <c r="A16" s="51">
        <f t="shared" si="33"/>
        <v>37296</v>
      </c>
      <c r="B16" s="47">
        <f ca="1">IF($B$60=1,OFFSET('Raw Data'!$V$6,$V16,LOOKUP($B$53,'Raw Data'!$P$6:$P$10,'Raw Data'!$R$6:$R$10)),OFFSET('Raw Data'!$AK$6,$V16,LOOKUP($B$53,'Raw Data'!$P$6:$P$10,'Raw Data'!$R$6:$R$10)))</f>
        <v>18.301874999999999</v>
      </c>
      <c r="C16" s="48">
        <f ca="1">IF($B$60=1,OFFSET('Raw Data'!$V$6,$V16,LOOKUP($B$53,'Raw Data'!$P$6:$P$10,'Raw Data'!$R$6:$R$10)+1),OFFSET('Raw Data'!$AK$6,$V16,LOOKUP($B$53,'Raw Data'!$P$6:$P$10,'Raw Data'!$R$6:$R$10)+1))</f>
        <v>15.036250000000003</v>
      </c>
      <c r="D16" s="48">
        <f ca="1">IF($B$60=1,OFFSET('Raw Data'!$V$6,$V16,LOOKUP($B$53,'Raw Data'!$P$6:$P$10,'Raw Data'!$R$6:$R$10)+2),OFFSET('Raw Data'!$AK$6,$V16,LOOKUP($B$53,'Raw Data'!$P$6:$P$10,'Raw Data'!$R$6:$R$10)+2))</f>
        <v>17.213333333333331</v>
      </c>
      <c r="E16" s="47">
        <f ca="1">IF($E$60=1,OFFSET('Raw Data'!$V$6,$V16,LOOKUP($B$54,'Raw Data'!$P$6:$P$10,'Raw Data'!$R$6:$R$10)),OFFSET('Raw Data'!$AK$6,$V16,LOOKUP($B$54,'Raw Data'!$P$6:$P$10,'Raw Data'!$R$6:$R$10)))</f>
        <v>16.113749999999996</v>
      </c>
      <c r="F16" s="48">
        <f ca="1">IF($E$60=1,OFFSET('Raw Data'!$V$6,$V16,LOOKUP($B$54,'Raw Data'!$P$6:$P$10,'Raw Data'!$R$6:$R$10)+1),OFFSET('Raw Data'!$AK$6,$V16,LOOKUP($B$54,'Raw Data'!$P$6:$P$10,'Raw Data'!$R$6:$R$10)+1))</f>
        <v>14.028750000000002</v>
      </c>
      <c r="G16" s="48">
        <f ca="1">IF($E$60=1,OFFSET('Raw Data'!$V$6,$V16,LOOKUP($B$54,'Raw Data'!$P$6:$P$10,'Raw Data'!$R$6:$R$10)+2),OFFSET('Raw Data'!$AK$6,$V16,LOOKUP($B$54,'Raw Data'!$P$6:$P$10,'Raw Data'!$R$6:$R$10)+2))</f>
        <v>15.418750000000003</v>
      </c>
      <c r="H16" s="157">
        <f ca="1">IF($H$60=1,OFFSET('Raw Data'!$V$6,$V16,LOOKUP($B$55,'Raw Data'!$P$6:$P$10,'Raw Data'!$R$6:$R$10)),OFFSET('Raw Data'!$AK$6,$V16,LOOKUP($B$55,'Raw Data'!$P$6:$P$10,'Raw Data'!$R$6:$R$10)))</f>
        <v>16.233124999999998</v>
      </c>
      <c r="I16" s="158">
        <f ca="1">IF($H$60=1,OFFSET('Raw Data'!$V$6,$V16,LOOKUP($B$55,'Raw Data'!$P$6:$P$10,'Raw Data'!$R$6:$R$10)+1),OFFSET('Raw Data'!$AK$6,$V16,LOOKUP($B$55,'Raw Data'!$P$6:$P$10,'Raw Data'!$R$6:$R$10)+1))</f>
        <v>14.028750000000002</v>
      </c>
      <c r="J16" s="159">
        <f ca="1">IF($H$60=1,OFFSET('Raw Data'!$V$6,$V16,LOOKUP($B$55,'Raw Data'!$P$6:$P$10,'Raw Data'!$R$6:$R$10)+2),OFFSET('Raw Data'!$AK$6,$V16,LOOKUP($B$55,'Raw Data'!$P$6:$P$10,'Raw Data'!$R$6:$R$10)+2))</f>
        <v>15.498333333333335</v>
      </c>
      <c r="K16" s="48">
        <f t="shared" ca="1" si="25"/>
        <v>2.188125000000003</v>
      </c>
      <c r="L16" s="48">
        <f t="shared" ca="1" si="26"/>
        <v>-0.11937500000000156</v>
      </c>
      <c r="M16" s="48">
        <f t="shared" ca="1" si="27"/>
        <v>2.0687500000000014</v>
      </c>
      <c r="N16" s="49">
        <f ca="1">+'Raw Data'!AZ14</f>
        <v>28747.5</v>
      </c>
      <c r="O16" s="50">
        <f ca="1">+'Raw Data'!BA14</f>
        <v>25409</v>
      </c>
      <c r="P16" s="54">
        <f ca="1">+'Raw Data'!BB14</f>
        <v>30909</v>
      </c>
      <c r="Q16" s="56">
        <f ca="1">+'Raw Data'!BC14</f>
        <v>24141</v>
      </c>
      <c r="R16" s="54" t="e">
        <f>+Temp!J12</f>
        <v>#N/A</v>
      </c>
      <c r="S16" s="56" t="e">
        <f>+Temp!K12</f>
        <v>#N/A</v>
      </c>
      <c r="T16" s="127" t="e">
        <f>+Temp!Q12</f>
        <v>#N/A</v>
      </c>
      <c r="U16" s="132" t="e">
        <f t="shared" ca="1" si="28"/>
        <v>#N/A</v>
      </c>
      <c r="V16" s="40">
        <v>8</v>
      </c>
      <c r="W16" s="63">
        <f>+'Raw Data'!S14</f>
        <v>6</v>
      </c>
      <c r="X16" s="42">
        <f t="shared" si="0"/>
        <v>0</v>
      </c>
      <c r="Y16" s="43">
        <f t="shared" si="1"/>
        <v>0</v>
      </c>
      <c r="Z16" s="43">
        <f t="shared" ca="1" si="2"/>
        <v>18.301874999999999</v>
      </c>
      <c r="AA16" s="20">
        <f t="shared" ca="1" si="3"/>
        <v>15.036250000000003</v>
      </c>
      <c r="AB16" s="20">
        <f t="shared" si="4"/>
        <v>0</v>
      </c>
      <c r="AC16" s="20">
        <f t="shared" si="5"/>
        <v>0</v>
      </c>
      <c r="AD16" s="20">
        <f t="shared" ca="1" si="6"/>
        <v>16.113749999999996</v>
      </c>
      <c r="AE16" s="20">
        <f t="shared" ca="1" si="7"/>
        <v>14.028750000000002</v>
      </c>
      <c r="AF16" s="20">
        <f t="shared" si="8"/>
        <v>0</v>
      </c>
      <c r="AG16" s="20">
        <f t="shared" si="9"/>
        <v>0</v>
      </c>
      <c r="AH16" s="20">
        <f t="shared" ca="1" si="10"/>
        <v>16.233124999999998</v>
      </c>
      <c r="AI16" s="20">
        <f t="shared" ca="1" si="11"/>
        <v>14.028750000000002</v>
      </c>
      <c r="AJ16" s="30">
        <f t="shared" si="12"/>
        <v>0</v>
      </c>
      <c r="AK16" s="30">
        <f t="shared" si="13"/>
        <v>0</v>
      </c>
      <c r="AL16" s="30">
        <f t="shared" ca="1" si="14"/>
        <v>28747.5</v>
      </c>
      <c r="AM16" s="30">
        <f t="shared" ca="1" si="15"/>
        <v>25409</v>
      </c>
      <c r="AN16" s="19" t="str">
        <f t="shared" si="16"/>
        <v/>
      </c>
      <c r="AO16" s="20">
        <f t="shared" ca="1" si="17"/>
        <v>2.188125000000003</v>
      </c>
      <c r="AP16" s="92">
        <f t="shared" ca="1" si="18"/>
        <v>2.188125000000003</v>
      </c>
      <c r="AQ16" s="91" t="str">
        <f t="shared" si="19"/>
        <v/>
      </c>
      <c r="AR16" s="20">
        <f t="shared" ca="1" si="20"/>
        <v>-0.11937500000000156</v>
      </c>
      <c r="AS16" s="20">
        <f t="shared" ca="1" si="21"/>
        <v>-0.11937500000000156</v>
      </c>
      <c r="AT16" s="91" t="str">
        <f t="shared" si="22"/>
        <v/>
      </c>
      <c r="AU16" s="20">
        <f t="shared" ca="1" si="23"/>
        <v>2.0687500000000014</v>
      </c>
      <c r="AV16" s="23">
        <f t="shared" ca="1" si="24"/>
        <v>2.0687500000000014</v>
      </c>
      <c r="AW16" s="124" t="str">
        <f t="shared" si="34"/>
        <v/>
      </c>
      <c r="AX16" s="165" t="str">
        <f t="shared" si="29"/>
        <v/>
      </c>
      <c r="AY16" s="19">
        <f t="shared" ca="1" si="30"/>
        <v>17.213333333333331</v>
      </c>
      <c r="AZ16" s="20">
        <f t="shared" ca="1" si="31"/>
        <v>15.418750000000003</v>
      </c>
      <c r="BA16" s="23">
        <f t="shared" ca="1" si="32"/>
        <v>15.498333333333335</v>
      </c>
    </row>
    <row r="17" spans="1:53" x14ac:dyDescent="0.2">
      <c r="A17" s="51">
        <f t="shared" si="33"/>
        <v>37297</v>
      </c>
      <c r="B17" s="47">
        <f ca="1">IF($B$60=1,OFFSET('Raw Data'!$V$6,$V17,LOOKUP($B$53,'Raw Data'!$P$6:$P$10,'Raw Data'!$R$6:$R$10)),OFFSET('Raw Data'!$AK$6,$V17,LOOKUP($B$53,'Raw Data'!$P$6:$P$10,'Raw Data'!$R$6:$R$10)))</f>
        <v>16.727500000000003</v>
      </c>
      <c r="C17" s="48">
        <f ca="1">IF($B$60=1,OFFSET('Raw Data'!$V$6,$V17,LOOKUP($B$53,'Raw Data'!$P$6:$P$10,'Raw Data'!$R$6:$R$10)+1),OFFSET('Raw Data'!$AK$6,$V17,LOOKUP($B$53,'Raw Data'!$P$6:$P$10,'Raw Data'!$R$6:$R$10)+1))</f>
        <v>13.80875</v>
      </c>
      <c r="D17" s="48">
        <f ca="1">IF($B$60=1,OFFSET('Raw Data'!$V$6,$V17,LOOKUP($B$53,'Raw Data'!$P$6:$P$10,'Raw Data'!$R$6:$R$10)+2),OFFSET('Raw Data'!$AK$6,$V17,LOOKUP($B$53,'Raw Data'!$P$6:$P$10,'Raw Data'!$R$6:$R$10)+2))</f>
        <v>15.754583333333334</v>
      </c>
      <c r="E17" s="47">
        <f ca="1">IF($E$60=1,OFFSET('Raw Data'!$V$6,$V17,LOOKUP($B$54,'Raw Data'!$P$6:$P$10,'Raw Data'!$R$6:$R$10)),OFFSET('Raw Data'!$AK$6,$V17,LOOKUP($B$54,'Raw Data'!$P$6:$P$10,'Raw Data'!$R$6:$R$10)))</f>
        <v>16.004375</v>
      </c>
      <c r="F17" s="48">
        <f ca="1">IF($E$60=1,OFFSET('Raw Data'!$V$6,$V17,LOOKUP($B$54,'Raw Data'!$P$6:$P$10,'Raw Data'!$R$6:$R$10)+1),OFFSET('Raw Data'!$AK$6,$V17,LOOKUP($B$54,'Raw Data'!$P$6:$P$10,'Raw Data'!$R$6:$R$10)+1))</f>
        <v>8.9762500000000003</v>
      </c>
      <c r="G17" s="48">
        <f ca="1">IF($E$60=1,OFFSET('Raw Data'!$V$6,$V17,LOOKUP($B$54,'Raw Data'!$P$6:$P$10,'Raw Data'!$R$6:$R$10)+2),OFFSET('Raw Data'!$AK$6,$V17,LOOKUP($B$54,'Raw Data'!$P$6:$P$10,'Raw Data'!$R$6:$R$10)+2))</f>
        <v>13.661666666666669</v>
      </c>
      <c r="H17" s="157">
        <f ca="1">IF($H$60=1,OFFSET('Raw Data'!$V$6,$V17,LOOKUP($B$55,'Raw Data'!$P$6:$P$10,'Raw Data'!$R$6:$R$10)),OFFSET('Raw Data'!$AK$6,$V17,LOOKUP($B$55,'Raw Data'!$P$6:$P$10,'Raw Data'!$R$6:$R$10)))</f>
        <v>17.614374999999999</v>
      </c>
      <c r="I17" s="158">
        <f ca="1">IF($H$60=1,OFFSET('Raw Data'!$V$6,$V17,LOOKUP($B$55,'Raw Data'!$P$6:$P$10,'Raw Data'!$R$6:$R$10)+1),OFFSET('Raw Data'!$AK$6,$V17,LOOKUP($B$55,'Raw Data'!$P$6:$P$10,'Raw Data'!$R$6:$R$10)+1))</f>
        <v>8.9762500000000003</v>
      </c>
      <c r="J17" s="159">
        <f ca="1">IF($H$60=1,OFFSET('Raw Data'!$V$6,$V17,LOOKUP($B$55,'Raw Data'!$P$6:$P$10,'Raw Data'!$R$6:$R$10)+2),OFFSET('Raw Data'!$AK$6,$V17,LOOKUP($B$55,'Raw Data'!$P$6:$P$10,'Raw Data'!$R$6:$R$10)+2))</f>
        <v>14.735000000000005</v>
      </c>
      <c r="K17" s="48">
        <f t="shared" ca="1" si="25"/>
        <v>0.72312500000000313</v>
      </c>
      <c r="L17" s="48">
        <f t="shared" ca="1" si="26"/>
        <v>-1.6099999999999994</v>
      </c>
      <c r="M17" s="48">
        <f t="shared" ca="1" si="27"/>
        <v>-0.88687499999999631</v>
      </c>
      <c r="N17" s="49">
        <f ca="1">+'Raw Data'!AZ15</f>
        <v>28159.375</v>
      </c>
      <c r="O17" s="50">
        <f ca="1">+'Raw Data'!BA15</f>
        <v>23819.375</v>
      </c>
      <c r="P17" s="54">
        <f ca="1">+'Raw Data'!BB15</f>
        <v>31103</v>
      </c>
      <c r="Q17" s="56">
        <f ca="1">+'Raw Data'!BC15</f>
        <v>23006</v>
      </c>
      <c r="R17" s="54" t="e">
        <f>+Temp!J13</f>
        <v>#N/A</v>
      </c>
      <c r="S17" s="56" t="e">
        <f>+Temp!K13</f>
        <v>#N/A</v>
      </c>
      <c r="T17" s="127" t="e">
        <f>+Temp!Q13</f>
        <v>#N/A</v>
      </c>
      <c r="U17" s="132" t="e">
        <f t="shared" ca="1" si="28"/>
        <v>#N/A</v>
      </c>
      <c r="V17" s="40">
        <v>9</v>
      </c>
      <c r="W17" s="63">
        <f>+'Raw Data'!S15</f>
        <v>7</v>
      </c>
      <c r="X17" s="42">
        <f t="shared" si="0"/>
        <v>0</v>
      </c>
      <c r="Y17" s="43">
        <f t="shared" si="1"/>
        <v>0</v>
      </c>
      <c r="Z17" s="43">
        <f t="shared" ca="1" si="2"/>
        <v>16.727500000000003</v>
      </c>
      <c r="AA17" s="20">
        <f t="shared" ca="1" si="3"/>
        <v>13.80875</v>
      </c>
      <c r="AB17" s="20">
        <f t="shared" si="4"/>
        <v>0</v>
      </c>
      <c r="AC17" s="20">
        <f t="shared" si="5"/>
        <v>0</v>
      </c>
      <c r="AD17" s="20">
        <f t="shared" ca="1" si="6"/>
        <v>16.004375</v>
      </c>
      <c r="AE17" s="20">
        <f t="shared" ca="1" si="7"/>
        <v>8.9762500000000003</v>
      </c>
      <c r="AF17" s="20">
        <f t="shared" si="8"/>
        <v>0</v>
      </c>
      <c r="AG17" s="20">
        <f t="shared" si="9"/>
        <v>0</v>
      </c>
      <c r="AH17" s="20">
        <f t="shared" ca="1" si="10"/>
        <v>17.614374999999999</v>
      </c>
      <c r="AI17" s="20">
        <f t="shared" ca="1" si="11"/>
        <v>8.9762500000000003</v>
      </c>
      <c r="AJ17" s="30">
        <f t="shared" si="12"/>
        <v>0</v>
      </c>
      <c r="AK17" s="30">
        <f t="shared" si="13"/>
        <v>0</v>
      </c>
      <c r="AL17" s="30">
        <f t="shared" ca="1" si="14"/>
        <v>28159.375</v>
      </c>
      <c r="AM17" s="30">
        <f t="shared" ca="1" si="15"/>
        <v>23819.375</v>
      </c>
      <c r="AN17" s="19" t="str">
        <f t="shared" si="16"/>
        <v/>
      </c>
      <c r="AO17" s="20">
        <f t="shared" ca="1" si="17"/>
        <v>0.72312500000000313</v>
      </c>
      <c r="AP17" s="92">
        <f t="shared" ca="1" si="18"/>
        <v>0.72312500000000313</v>
      </c>
      <c r="AQ17" s="91" t="str">
        <f t="shared" si="19"/>
        <v/>
      </c>
      <c r="AR17" s="20">
        <f t="shared" ca="1" si="20"/>
        <v>-1.6099999999999994</v>
      </c>
      <c r="AS17" s="20">
        <f t="shared" ca="1" si="21"/>
        <v>-1.6099999999999994</v>
      </c>
      <c r="AT17" s="91" t="str">
        <f t="shared" si="22"/>
        <v/>
      </c>
      <c r="AU17" s="20">
        <f t="shared" ca="1" si="23"/>
        <v>-0.88687499999999631</v>
      </c>
      <c r="AV17" s="23">
        <f t="shared" ca="1" si="24"/>
        <v>-0.88687499999999631</v>
      </c>
      <c r="AW17" s="124" t="str">
        <f t="shared" si="34"/>
        <v/>
      </c>
      <c r="AX17" s="165" t="str">
        <f t="shared" si="29"/>
        <v/>
      </c>
      <c r="AY17" s="19">
        <f t="shared" ca="1" si="30"/>
        <v>15.754583333333334</v>
      </c>
      <c r="AZ17" s="20">
        <f t="shared" ca="1" si="31"/>
        <v>13.661666666666669</v>
      </c>
      <c r="BA17" s="23">
        <f t="shared" ca="1" si="32"/>
        <v>14.735000000000005</v>
      </c>
    </row>
    <row r="18" spans="1:53" x14ac:dyDescent="0.2">
      <c r="A18" s="51">
        <f t="shared" si="33"/>
        <v>37298</v>
      </c>
      <c r="B18" s="42">
        <f ca="1">IF($B$60=1,OFFSET('Raw Data'!$V$6,$V18,LOOKUP($B$53,'Raw Data'!$P$6:$P$10,'Raw Data'!$R$6:$R$10)),OFFSET('Raw Data'!$AK$6,$V18,LOOKUP($B$53,'Raw Data'!$P$6:$P$10,'Raw Data'!$R$6:$R$10)))</f>
        <v>0</v>
      </c>
      <c r="C18" s="43">
        <f ca="1">IF($B$60=1,OFFSET('Raw Data'!$V$6,$V18,LOOKUP($B$53,'Raw Data'!$P$6:$P$10,'Raw Data'!$R$6:$R$10)+1),OFFSET('Raw Data'!$AK$6,$V18,LOOKUP($B$53,'Raw Data'!$P$6:$P$10,'Raw Data'!$R$6:$R$10)+1))</f>
        <v>0</v>
      </c>
      <c r="D18" s="43">
        <f ca="1">IF($B$60=1,OFFSET('Raw Data'!$V$6,$V18,LOOKUP($B$53,'Raw Data'!$P$6:$P$10,'Raw Data'!$R$6:$R$10)+2),OFFSET('Raw Data'!$AK$6,$V18,LOOKUP($B$53,'Raw Data'!$P$6:$P$10,'Raw Data'!$R$6:$R$10)+2))</f>
        <v>0</v>
      </c>
      <c r="E18" s="42">
        <f ca="1">IF($E$60=1,OFFSET('Raw Data'!$V$6,$V18,LOOKUP($B$54,'Raw Data'!$P$6:$P$10,'Raw Data'!$R$6:$R$10)),OFFSET('Raw Data'!$AK$6,$V18,LOOKUP($B$54,'Raw Data'!$P$6:$P$10,'Raw Data'!$R$6:$R$10)))</f>
        <v>22.589375</v>
      </c>
      <c r="F18" s="43">
        <f ca="1">IF($E$60=1,OFFSET('Raw Data'!$V$6,$V18,LOOKUP($B$54,'Raw Data'!$P$6:$P$10,'Raw Data'!$R$6:$R$10)+1),OFFSET('Raw Data'!$AK$6,$V18,LOOKUP($B$54,'Raw Data'!$P$6:$P$10,'Raw Data'!$R$6:$R$10)+1))</f>
        <v>7.5350000000000001</v>
      </c>
      <c r="G18" s="43">
        <f ca="1">IF($E$60=1,OFFSET('Raw Data'!$V$6,$V18,LOOKUP($B$54,'Raw Data'!$P$6:$P$10,'Raw Data'!$R$6:$R$10)+2),OFFSET('Raw Data'!$AK$6,$V18,LOOKUP($B$54,'Raw Data'!$P$6:$P$10,'Raw Data'!$R$6:$R$10)+2))</f>
        <v>17.571250000000003</v>
      </c>
      <c r="H18" s="154">
        <f ca="1">IF($H$60=1,OFFSET('Raw Data'!$V$6,$V18,LOOKUP($B$55,'Raw Data'!$P$6:$P$10,'Raw Data'!$R$6:$R$10)),OFFSET('Raw Data'!$AK$6,$V18,LOOKUP($B$55,'Raw Data'!$P$6:$P$10,'Raw Data'!$R$6:$R$10)))</f>
        <v>22.589375</v>
      </c>
      <c r="I18" s="155">
        <f ca="1">IF($H$60=1,OFFSET('Raw Data'!$V$6,$V18,LOOKUP($B$55,'Raw Data'!$P$6:$P$10,'Raw Data'!$R$6:$R$10)+1),OFFSET('Raw Data'!$AK$6,$V18,LOOKUP($B$55,'Raw Data'!$P$6:$P$10,'Raw Data'!$R$6:$R$10)+1))</f>
        <v>7.5350000000000001</v>
      </c>
      <c r="J18" s="156">
        <f ca="1">IF($H$60=1,OFFSET('Raw Data'!$V$6,$V18,LOOKUP($B$55,'Raw Data'!$P$6:$P$10,'Raw Data'!$R$6:$R$10)+2),OFFSET('Raw Data'!$AK$6,$V18,LOOKUP($B$55,'Raw Data'!$P$6:$P$10,'Raw Data'!$R$6:$R$10)+2))</f>
        <v>17.571250000000003</v>
      </c>
      <c r="K18" s="43">
        <f t="shared" ca="1" si="25"/>
        <v>-22.589375</v>
      </c>
      <c r="L18" s="43">
        <f t="shared" ca="1" si="26"/>
        <v>0</v>
      </c>
      <c r="M18" s="43">
        <f t="shared" ca="1" si="27"/>
        <v>-22.589375</v>
      </c>
      <c r="N18" s="44">
        <f ca="1">+'Raw Data'!AZ16</f>
        <v>34290.5625</v>
      </c>
      <c r="O18" s="45">
        <f ca="1">+'Raw Data'!BA16</f>
        <v>24739.125</v>
      </c>
      <c r="P18" s="55">
        <f ca="1">+'Raw Data'!BB16</f>
        <v>37767</v>
      </c>
      <c r="Q18" s="57">
        <f ca="1">+'Raw Data'!BC16</f>
        <v>22010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1</v>
      </c>
      <c r="X18" s="42">
        <f t="shared" ca="1" si="0"/>
        <v>0</v>
      </c>
      <c r="Y18" s="43">
        <f t="shared" ca="1" si="1"/>
        <v>0</v>
      </c>
      <c r="Z18" s="43">
        <f t="shared" si="2"/>
        <v>0</v>
      </c>
      <c r="AA18" s="20">
        <f t="shared" si="3"/>
        <v>0</v>
      </c>
      <c r="AB18" s="20">
        <f t="shared" ca="1" si="4"/>
        <v>22.589375</v>
      </c>
      <c r="AC18" s="20">
        <f t="shared" ca="1" si="5"/>
        <v>7.5350000000000001</v>
      </c>
      <c r="AD18" s="20">
        <f t="shared" si="6"/>
        <v>0</v>
      </c>
      <c r="AE18" s="20">
        <f t="shared" si="7"/>
        <v>0</v>
      </c>
      <c r="AF18" s="20">
        <f t="shared" ca="1" si="8"/>
        <v>22.589375</v>
      </c>
      <c r="AG18" s="20">
        <f t="shared" ca="1" si="9"/>
        <v>7.5350000000000001</v>
      </c>
      <c r="AH18" s="20">
        <f t="shared" si="10"/>
        <v>0</v>
      </c>
      <c r="AI18" s="20">
        <f t="shared" si="11"/>
        <v>0</v>
      </c>
      <c r="AJ18" s="30">
        <f t="shared" ca="1" si="12"/>
        <v>34290.5625</v>
      </c>
      <c r="AK18" s="30">
        <f t="shared" ca="1" si="13"/>
        <v>24739.125</v>
      </c>
      <c r="AL18" s="30">
        <f t="shared" si="14"/>
        <v>0</v>
      </c>
      <c r="AM18" s="30">
        <f t="shared" si="15"/>
        <v>0</v>
      </c>
      <c r="AN18" s="19">
        <f t="shared" ca="1" si="16"/>
        <v>-22.589375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-22.589375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 t="str">
        <f t="shared" ca="1" si="30"/>
        <v/>
      </c>
      <c r="AZ18" s="20">
        <f t="shared" ca="1" si="31"/>
        <v>17.571250000000003</v>
      </c>
      <c r="BA18" s="23">
        <f t="shared" ca="1" si="32"/>
        <v>17.571250000000003</v>
      </c>
    </row>
    <row r="19" spans="1:53" x14ac:dyDescent="0.2">
      <c r="A19" s="51">
        <f t="shared" si="33"/>
        <v>37299</v>
      </c>
      <c r="B19" s="42">
        <f ca="1">IF($B$60=1,OFFSET('Raw Data'!$V$6,$V19,LOOKUP($B$53,'Raw Data'!$P$6:$P$10,'Raw Data'!$R$6:$R$10)),OFFSET('Raw Data'!$AK$6,$V19,LOOKUP($B$53,'Raw Data'!$P$6:$P$10,'Raw Data'!$R$6:$R$10)))</f>
        <v>0</v>
      </c>
      <c r="C19" s="43">
        <f ca="1">IF($B$60=1,OFFSET('Raw Data'!$V$6,$V19,LOOKUP($B$53,'Raw Data'!$P$6:$P$10,'Raw Data'!$R$6:$R$10)+1),OFFSET('Raw Data'!$AK$6,$V19,LOOKUP($B$53,'Raw Data'!$P$6:$P$10,'Raw Data'!$R$6:$R$10)+1))</f>
        <v>0</v>
      </c>
      <c r="D19" s="43">
        <f ca="1">IF($B$60=1,OFFSET('Raw Data'!$V$6,$V19,LOOKUP($B$53,'Raw Data'!$P$6:$P$10,'Raw Data'!$R$6:$R$10)+2),OFFSET('Raw Data'!$AK$6,$V19,LOOKUP($B$53,'Raw Data'!$P$6:$P$10,'Raw Data'!$R$6:$R$10)+2))</f>
        <v>0</v>
      </c>
      <c r="E19" s="42">
        <f ca="1">IF($E$60=1,OFFSET('Raw Data'!$V$6,$V19,LOOKUP($B$54,'Raw Data'!$P$6:$P$10,'Raw Data'!$R$6:$R$10)),OFFSET('Raw Data'!$AK$6,$V19,LOOKUP($B$54,'Raw Data'!$P$6:$P$10,'Raw Data'!$R$6:$R$10)))</f>
        <v>21.27375</v>
      </c>
      <c r="F19" s="43">
        <f ca="1">IF($E$60=1,OFFSET('Raw Data'!$V$6,$V19,LOOKUP($B$54,'Raw Data'!$P$6:$P$10,'Raw Data'!$R$6:$R$10)+1),OFFSET('Raw Data'!$AK$6,$V19,LOOKUP($B$54,'Raw Data'!$P$6:$P$10,'Raw Data'!$R$6:$R$10)+1))</f>
        <v>19.287500000000001</v>
      </c>
      <c r="G19" s="43">
        <f ca="1">IF($E$60=1,OFFSET('Raw Data'!$V$6,$V19,LOOKUP($B$54,'Raw Data'!$P$6:$P$10,'Raw Data'!$R$6:$R$10)+2),OFFSET('Raw Data'!$AK$6,$V19,LOOKUP($B$54,'Raw Data'!$P$6:$P$10,'Raw Data'!$R$6:$R$10)+2))</f>
        <v>20.611666666666668</v>
      </c>
      <c r="H19" s="154">
        <f ca="1">IF($H$60=1,OFFSET('Raw Data'!$V$6,$V19,LOOKUP($B$55,'Raw Data'!$P$6:$P$10,'Raw Data'!$R$6:$R$10)),OFFSET('Raw Data'!$AK$6,$V19,LOOKUP($B$55,'Raw Data'!$P$6:$P$10,'Raw Data'!$R$6:$R$10)))</f>
        <v>21.27375</v>
      </c>
      <c r="I19" s="155">
        <f ca="1">IF($H$60=1,OFFSET('Raw Data'!$V$6,$V19,LOOKUP($B$55,'Raw Data'!$P$6:$P$10,'Raw Data'!$R$6:$R$10)+1),OFFSET('Raw Data'!$AK$6,$V19,LOOKUP($B$55,'Raw Data'!$P$6:$P$10,'Raw Data'!$R$6:$R$10)+1))</f>
        <v>19.556250000000002</v>
      </c>
      <c r="J19" s="156">
        <f ca="1">IF($H$60=1,OFFSET('Raw Data'!$V$6,$V19,LOOKUP($B$55,'Raw Data'!$P$6:$P$10,'Raw Data'!$R$6:$R$10)+2),OFFSET('Raw Data'!$AK$6,$V19,LOOKUP($B$55,'Raw Data'!$P$6:$P$10,'Raw Data'!$R$6:$R$10)+2))</f>
        <v>20.701250000000005</v>
      </c>
      <c r="K19" s="43">
        <f t="shared" ca="1" si="25"/>
        <v>-21.27375</v>
      </c>
      <c r="L19" s="43">
        <f t="shared" ca="1" si="26"/>
        <v>0</v>
      </c>
      <c r="M19" s="43">
        <f t="shared" ca="1" si="27"/>
        <v>-21.27375</v>
      </c>
      <c r="N19" s="44">
        <f ca="1">+'Raw Data'!AZ17</f>
        <v>0</v>
      </c>
      <c r="O19" s="45">
        <f ca="1">+'Raw Data'!BA17</f>
        <v>0</v>
      </c>
      <c r="P19" s="55">
        <f ca="1">+'Raw Data'!BB17</f>
        <v>0</v>
      </c>
      <c r="Q19" s="57">
        <f ca="1">+'Raw Data'!BC17</f>
        <v>0</v>
      </c>
      <c r="R19" s="55" t="e">
        <f>+Temp!J15</f>
        <v>#N/A</v>
      </c>
      <c r="S19" s="57" t="e">
        <f>+Temp!K15</f>
        <v>#N/A</v>
      </c>
      <c r="T19" s="126" t="e">
        <f>+Temp!Q15</f>
        <v>#N/A</v>
      </c>
      <c r="U19" s="133" t="e">
        <f t="shared" ca="1" si="28"/>
        <v>#N/A</v>
      </c>
      <c r="V19" s="40">
        <v>11</v>
      </c>
      <c r="W19" s="63">
        <f>+'Raw Data'!S17</f>
        <v>2</v>
      </c>
      <c r="X19" s="42">
        <f t="shared" ca="1" si="0"/>
        <v>0</v>
      </c>
      <c r="Y19" s="43">
        <f t="shared" ca="1" si="1"/>
        <v>0</v>
      </c>
      <c r="Z19" s="43">
        <f t="shared" si="2"/>
        <v>0</v>
      </c>
      <c r="AA19" s="20">
        <f t="shared" si="3"/>
        <v>0</v>
      </c>
      <c r="AB19" s="20">
        <f t="shared" ca="1" si="4"/>
        <v>21.27375</v>
      </c>
      <c r="AC19" s="20">
        <f t="shared" ca="1" si="5"/>
        <v>19.287500000000001</v>
      </c>
      <c r="AD19" s="20">
        <f t="shared" si="6"/>
        <v>0</v>
      </c>
      <c r="AE19" s="20">
        <f t="shared" si="7"/>
        <v>0</v>
      </c>
      <c r="AF19" s="20">
        <f t="shared" ca="1" si="8"/>
        <v>21.27375</v>
      </c>
      <c r="AG19" s="20">
        <f t="shared" ca="1" si="9"/>
        <v>19.556250000000002</v>
      </c>
      <c r="AH19" s="20">
        <f t="shared" si="10"/>
        <v>0</v>
      </c>
      <c r="AI19" s="20">
        <f t="shared" si="11"/>
        <v>0</v>
      </c>
      <c r="AJ19" s="30">
        <f t="shared" ca="1" si="12"/>
        <v>0</v>
      </c>
      <c r="AK19" s="30">
        <f t="shared" ca="1" si="13"/>
        <v>0</v>
      </c>
      <c r="AL19" s="30">
        <f t="shared" si="14"/>
        <v>0</v>
      </c>
      <c r="AM19" s="30">
        <f t="shared" si="15"/>
        <v>0</v>
      </c>
      <c r="AN19" s="19">
        <f t="shared" ca="1" si="16"/>
        <v>-21.27375</v>
      </c>
      <c r="AO19" s="20" t="str">
        <f t="shared" si="17"/>
        <v/>
      </c>
      <c r="AP19" s="92" t="str">
        <f t="shared" si="18"/>
        <v/>
      </c>
      <c r="AQ19" s="91">
        <f t="shared" ca="1" si="19"/>
        <v>0</v>
      </c>
      <c r="AR19" s="20" t="str">
        <f t="shared" si="20"/>
        <v/>
      </c>
      <c r="AS19" s="20" t="str">
        <f t="shared" si="21"/>
        <v/>
      </c>
      <c r="AT19" s="91">
        <f t="shared" ca="1" si="22"/>
        <v>-21.27375</v>
      </c>
      <c r="AU19" s="20" t="str">
        <f t="shared" si="23"/>
        <v/>
      </c>
      <c r="AV19" s="23" t="str">
        <f t="shared" si="24"/>
        <v/>
      </c>
      <c r="AW19" s="124" t="e">
        <f t="shared" si="34"/>
        <v>#N/A</v>
      </c>
      <c r="AX19" s="165" t="e">
        <f t="shared" ca="1" si="29"/>
        <v>#N/A</v>
      </c>
      <c r="AY19" s="19" t="str">
        <f t="shared" ca="1" si="30"/>
        <v/>
      </c>
      <c r="AZ19" s="20">
        <f t="shared" ca="1" si="31"/>
        <v>20.611666666666668</v>
      </c>
      <c r="BA19" s="23">
        <f t="shared" ca="1" si="32"/>
        <v>20.701250000000005</v>
      </c>
    </row>
    <row r="20" spans="1:53" x14ac:dyDescent="0.2">
      <c r="A20" s="51">
        <f t="shared" si="33"/>
        <v>37300</v>
      </c>
      <c r="B20" s="42">
        <f ca="1">IF($B$60=1,OFFSET('Raw Data'!$V$6,$V20,LOOKUP($B$53,'Raw Data'!$P$6:$P$10,'Raw Data'!$R$6:$R$10)),OFFSET('Raw Data'!$AK$6,$V20,LOOKUP($B$53,'Raw Data'!$P$6:$P$10,'Raw Data'!$R$6:$R$10)))</f>
        <v>0</v>
      </c>
      <c r="C20" s="43">
        <f ca="1">IF($B$60=1,OFFSET('Raw Data'!$V$6,$V20,LOOKUP($B$53,'Raw Data'!$P$6:$P$10,'Raw Data'!$R$6:$R$10)+1),OFFSET('Raw Data'!$AK$6,$V20,LOOKUP($B$53,'Raw Data'!$P$6:$P$10,'Raw Data'!$R$6:$R$10)+1))</f>
        <v>0</v>
      </c>
      <c r="D20" s="43">
        <f ca="1">IF($B$60=1,OFFSET('Raw Data'!$V$6,$V20,LOOKUP($B$53,'Raw Data'!$P$6:$P$10,'Raw Data'!$R$6:$R$10)+2),OFFSET('Raw Data'!$AK$6,$V20,LOOKUP($B$53,'Raw Data'!$P$6:$P$10,'Raw Data'!$R$6:$R$10)+2))</f>
        <v>0</v>
      </c>
      <c r="E20" s="42">
        <f ca="1">IF($E$60=1,OFFSET('Raw Data'!$V$6,$V20,LOOKUP($B$54,'Raw Data'!$P$6:$P$10,'Raw Data'!$R$6:$R$10)),OFFSET('Raw Data'!$AK$6,$V20,LOOKUP($B$54,'Raw Data'!$P$6:$P$10,'Raw Data'!$R$6:$R$10)))</f>
        <v>25.513750000000002</v>
      </c>
      <c r="F20" s="43">
        <f ca="1">IF($E$60=1,OFFSET('Raw Data'!$V$6,$V20,LOOKUP($B$54,'Raw Data'!$P$6:$P$10,'Raw Data'!$R$6:$R$10)+1),OFFSET('Raw Data'!$AK$6,$V20,LOOKUP($B$54,'Raw Data'!$P$6:$P$10,'Raw Data'!$R$6:$R$10)+1))</f>
        <v>18.346250000000001</v>
      </c>
      <c r="G20" s="43">
        <f ca="1">IF($E$60=1,OFFSET('Raw Data'!$V$6,$V20,LOOKUP($B$54,'Raw Data'!$P$6:$P$10,'Raw Data'!$R$6:$R$10)+2),OFFSET('Raw Data'!$AK$6,$V20,LOOKUP($B$54,'Raw Data'!$P$6:$P$10,'Raw Data'!$R$6:$R$10)+2))</f>
        <v>23.12458333333333</v>
      </c>
      <c r="H20" s="154">
        <f ca="1">IF($H$60=1,OFFSET('Raw Data'!$V$6,$V20,LOOKUP($B$55,'Raw Data'!$P$6:$P$10,'Raw Data'!$R$6:$R$10)),OFFSET('Raw Data'!$AK$6,$V20,LOOKUP($B$55,'Raw Data'!$P$6:$P$10,'Raw Data'!$R$6:$R$10)))</f>
        <v>25.513750000000002</v>
      </c>
      <c r="I20" s="155">
        <f ca="1">IF($H$60=1,OFFSET('Raw Data'!$V$6,$V20,LOOKUP($B$55,'Raw Data'!$P$6:$P$10,'Raw Data'!$R$6:$R$10)+1),OFFSET('Raw Data'!$AK$6,$V20,LOOKUP($B$55,'Raw Data'!$P$6:$P$10,'Raw Data'!$R$6:$R$10)+1))</f>
        <v>18.346250000000001</v>
      </c>
      <c r="J20" s="156">
        <f ca="1">IF($H$60=1,OFFSET('Raw Data'!$V$6,$V20,LOOKUP($B$55,'Raw Data'!$P$6:$P$10,'Raw Data'!$R$6:$R$10)+2),OFFSET('Raw Data'!$AK$6,$V20,LOOKUP($B$55,'Raw Data'!$P$6:$P$10,'Raw Data'!$R$6:$R$10)+2))</f>
        <v>23.12458333333333</v>
      </c>
      <c r="K20" s="43">
        <f t="shared" ca="1" si="25"/>
        <v>-25.513750000000002</v>
      </c>
      <c r="L20" s="43">
        <f t="shared" ca="1" si="26"/>
        <v>0</v>
      </c>
      <c r="M20" s="43">
        <f t="shared" ca="1" si="27"/>
        <v>-25.513750000000002</v>
      </c>
      <c r="N20" s="44">
        <f ca="1">+'Raw Data'!AZ18</f>
        <v>0</v>
      </c>
      <c r="O20" s="45">
        <f ca="1">+'Raw Data'!BA18</f>
        <v>0</v>
      </c>
      <c r="P20" s="55">
        <f ca="1">+'Raw Data'!BB18</f>
        <v>0</v>
      </c>
      <c r="Q20" s="57">
        <f ca="1">+'Raw Data'!BC18</f>
        <v>0</v>
      </c>
      <c r="R20" s="55" t="e">
        <f>+Temp!J16</f>
        <v>#N/A</v>
      </c>
      <c r="S20" s="57" t="e">
        <f>+Temp!K16</f>
        <v>#N/A</v>
      </c>
      <c r="T20" s="126" t="e">
        <f>+Temp!Q16</f>
        <v>#N/A</v>
      </c>
      <c r="U20" s="133" t="e">
        <f t="shared" ca="1" si="28"/>
        <v>#N/A</v>
      </c>
      <c r="V20" s="40">
        <v>12</v>
      </c>
      <c r="W20" s="63">
        <f>+'Raw Data'!S18</f>
        <v>3</v>
      </c>
      <c r="X20" s="42">
        <f t="shared" ca="1" si="0"/>
        <v>0</v>
      </c>
      <c r="Y20" s="43">
        <f t="shared" ca="1" si="1"/>
        <v>0</v>
      </c>
      <c r="Z20" s="43">
        <f t="shared" si="2"/>
        <v>0</v>
      </c>
      <c r="AA20" s="20">
        <f t="shared" si="3"/>
        <v>0</v>
      </c>
      <c r="AB20" s="20">
        <f t="shared" ca="1" si="4"/>
        <v>25.513750000000002</v>
      </c>
      <c r="AC20" s="20">
        <f t="shared" ca="1" si="5"/>
        <v>18.346250000000001</v>
      </c>
      <c r="AD20" s="20">
        <f t="shared" si="6"/>
        <v>0</v>
      </c>
      <c r="AE20" s="20">
        <f t="shared" si="7"/>
        <v>0</v>
      </c>
      <c r="AF20" s="20">
        <f t="shared" ca="1" si="8"/>
        <v>25.513750000000002</v>
      </c>
      <c r="AG20" s="20">
        <f t="shared" ca="1" si="9"/>
        <v>18.346250000000001</v>
      </c>
      <c r="AH20" s="20">
        <f t="shared" si="10"/>
        <v>0</v>
      </c>
      <c r="AI20" s="20">
        <f t="shared" si="11"/>
        <v>0</v>
      </c>
      <c r="AJ20" s="30">
        <f t="shared" ca="1" si="12"/>
        <v>0</v>
      </c>
      <c r="AK20" s="30">
        <f t="shared" ca="1" si="13"/>
        <v>0</v>
      </c>
      <c r="AL20" s="30">
        <f t="shared" si="14"/>
        <v>0</v>
      </c>
      <c r="AM20" s="30">
        <f t="shared" si="15"/>
        <v>0</v>
      </c>
      <c r="AN20" s="19">
        <f t="shared" ca="1" si="16"/>
        <v>-25.513750000000002</v>
      </c>
      <c r="AO20" s="20" t="str">
        <f t="shared" si="17"/>
        <v/>
      </c>
      <c r="AP20" s="92" t="str">
        <f t="shared" si="18"/>
        <v/>
      </c>
      <c r="AQ20" s="91">
        <f t="shared" ca="1" si="19"/>
        <v>0</v>
      </c>
      <c r="AR20" s="20" t="str">
        <f t="shared" si="20"/>
        <v/>
      </c>
      <c r="AS20" s="20" t="str">
        <f t="shared" si="21"/>
        <v/>
      </c>
      <c r="AT20" s="91">
        <f t="shared" ca="1" si="22"/>
        <v>-25.513750000000002</v>
      </c>
      <c r="AU20" s="20" t="str">
        <f t="shared" si="23"/>
        <v/>
      </c>
      <c r="AV20" s="23" t="str">
        <f t="shared" si="24"/>
        <v/>
      </c>
      <c r="AW20" s="124" t="e">
        <f t="shared" si="34"/>
        <v>#N/A</v>
      </c>
      <c r="AX20" s="165" t="e">
        <f t="shared" ca="1" si="29"/>
        <v>#N/A</v>
      </c>
      <c r="AY20" s="19" t="str">
        <f t="shared" ca="1" si="30"/>
        <v/>
      </c>
      <c r="AZ20" s="20">
        <f t="shared" ca="1" si="31"/>
        <v>23.12458333333333</v>
      </c>
      <c r="BA20" s="23">
        <f t="shared" ca="1" si="32"/>
        <v>23.12458333333333</v>
      </c>
    </row>
    <row r="21" spans="1:53" x14ac:dyDescent="0.2">
      <c r="A21" s="51">
        <f t="shared" si="33"/>
        <v>37301</v>
      </c>
      <c r="B21" s="42">
        <f ca="1">IF($B$60=1,OFFSET('Raw Data'!$V$6,$V21,LOOKUP($B$53,'Raw Data'!$P$6:$P$10,'Raw Data'!$R$6:$R$10)),OFFSET('Raw Data'!$AK$6,$V21,LOOKUP($B$53,'Raw Data'!$P$6:$P$10,'Raw Data'!$R$6:$R$10)))</f>
        <v>0</v>
      </c>
      <c r="C21" s="43">
        <f ca="1">IF($B$60=1,OFFSET('Raw Data'!$V$6,$V21,LOOKUP($B$53,'Raw Data'!$P$6:$P$10,'Raw Data'!$R$6:$R$10)+1),OFFSET('Raw Data'!$AK$6,$V21,LOOKUP($B$53,'Raw Data'!$P$6:$P$10,'Raw Data'!$R$6:$R$10)+1))</f>
        <v>0</v>
      </c>
      <c r="D21" s="43">
        <f ca="1">IF($B$60=1,OFFSET('Raw Data'!$V$6,$V21,LOOKUP($B$53,'Raw Data'!$P$6:$P$10,'Raw Data'!$R$6:$R$10)+2),OFFSET('Raw Data'!$AK$6,$V21,LOOKUP($B$53,'Raw Data'!$P$6:$P$10,'Raw Data'!$R$6:$R$10)+2))</f>
        <v>0</v>
      </c>
      <c r="E21" s="42">
        <f ca="1">IF($E$60=1,OFFSET('Raw Data'!$V$6,$V21,LOOKUP($B$54,'Raw Data'!$P$6:$P$10,'Raw Data'!$R$6:$R$10)),OFFSET('Raw Data'!$AK$6,$V21,LOOKUP($B$54,'Raw Data'!$P$6:$P$10,'Raw Data'!$R$6:$R$10)))</f>
        <v>0</v>
      </c>
      <c r="F21" s="43">
        <f ca="1">IF($E$60=1,OFFSET('Raw Data'!$V$6,$V21,LOOKUP($B$54,'Raw Data'!$P$6:$P$10,'Raw Data'!$R$6:$R$10)+1),OFFSET('Raw Data'!$AK$6,$V21,LOOKUP($B$54,'Raw Data'!$P$6:$P$10,'Raw Data'!$R$6:$R$10)+1))</f>
        <v>0</v>
      </c>
      <c r="G21" s="43">
        <f ca="1">IF($E$60=1,OFFSET('Raw Data'!$V$6,$V21,LOOKUP($B$54,'Raw Data'!$P$6:$P$10,'Raw Data'!$R$6:$R$10)+2),OFFSET('Raw Data'!$AK$6,$V21,LOOKUP($B$54,'Raw Data'!$P$6:$P$10,'Raw Data'!$R$6:$R$10)+2))</f>
        <v>0</v>
      </c>
      <c r="H21" s="154">
        <f ca="1">IF($H$60=1,OFFSET('Raw Data'!$V$6,$V21,LOOKUP($B$55,'Raw Data'!$P$6:$P$10,'Raw Data'!$R$6:$R$10)),OFFSET('Raw Data'!$AK$6,$V21,LOOKUP($B$55,'Raw Data'!$P$6:$P$10,'Raw Data'!$R$6:$R$10)))</f>
        <v>0</v>
      </c>
      <c r="I21" s="155">
        <f ca="1">IF($H$60=1,OFFSET('Raw Data'!$V$6,$V21,LOOKUP($B$55,'Raw Data'!$P$6:$P$10,'Raw Data'!$R$6:$R$10)+1),OFFSET('Raw Data'!$AK$6,$V21,LOOKUP($B$55,'Raw Data'!$P$6:$P$10,'Raw Data'!$R$6:$R$10)+1))</f>
        <v>0</v>
      </c>
      <c r="J21" s="156">
        <f ca="1">IF($H$60=1,OFFSET('Raw Data'!$V$6,$V21,LOOKUP($B$55,'Raw Data'!$P$6:$P$10,'Raw Data'!$R$6:$R$10)+2),OFFSET('Raw Data'!$AK$6,$V21,LOOKUP($B$55,'Raw Data'!$P$6:$P$10,'Raw Data'!$R$6:$R$10)+2))</f>
        <v>0</v>
      </c>
      <c r="K21" s="43">
        <f t="shared" ca="1" si="25"/>
        <v>0</v>
      </c>
      <c r="L21" s="43">
        <f t="shared" ca="1" si="26"/>
        <v>0</v>
      </c>
      <c r="M21" s="43">
        <f t="shared" ca="1" si="27"/>
        <v>0</v>
      </c>
      <c r="N21" s="44">
        <f ca="1">+'Raw Data'!AZ19</f>
        <v>0</v>
      </c>
      <c r="O21" s="45">
        <f ca="1">+'Raw Data'!BA19</f>
        <v>0</v>
      </c>
      <c r="P21" s="55">
        <f ca="1">+'Raw Data'!BB19</f>
        <v>0</v>
      </c>
      <c r="Q21" s="57">
        <f ca="1">+'Raw Data'!BC19</f>
        <v>0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3</v>
      </c>
      <c r="X21" s="42">
        <f t="shared" ca="1" si="0"/>
        <v>0</v>
      </c>
      <c r="Y21" s="43">
        <f t="shared" ca="1" si="1"/>
        <v>0</v>
      </c>
      <c r="Z21" s="43">
        <f t="shared" si="2"/>
        <v>0</v>
      </c>
      <c r="AA21" s="20">
        <f t="shared" si="3"/>
        <v>0</v>
      </c>
      <c r="AB21" s="20">
        <f t="shared" ca="1" si="4"/>
        <v>0</v>
      </c>
      <c r="AC21" s="20">
        <f t="shared" ca="1" si="5"/>
        <v>0</v>
      </c>
      <c r="AD21" s="20">
        <f t="shared" si="6"/>
        <v>0</v>
      </c>
      <c r="AE21" s="20">
        <f t="shared" si="7"/>
        <v>0</v>
      </c>
      <c r="AF21" s="20">
        <f t="shared" ca="1" si="8"/>
        <v>0</v>
      </c>
      <c r="AG21" s="20">
        <f t="shared" ca="1" si="9"/>
        <v>0</v>
      </c>
      <c r="AH21" s="20">
        <f t="shared" si="10"/>
        <v>0</v>
      </c>
      <c r="AI21" s="20">
        <f t="shared" si="11"/>
        <v>0</v>
      </c>
      <c r="AJ21" s="30">
        <f t="shared" ca="1" si="12"/>
        <v>0</v>
      </c>
      <c r="AK21" s="30">
        <f t="shared" ca="1" si="13"/>
        <v>0</v>
      </c>
      <c r="AL21" s="30">
        <f t="shared" si="14"/>
        <v>0</v>
      </c>
      <c r="AM21" s="30">
        <f t="shared" si="15"/>
        <v>0</v>
      </c>
      <c r="AN21" s="19">
        <f t="shared" ca="1" si="16"/>
        <v>0</v>
      </c>
      <c r="AO21" s="20" t="str">
        <f t="shared" si="17"/>
        <v/>
      </c>
      <c r="AP21" s="92" t="str">
        <f t="shared" si="18"/>
        <v/>
      </c>
      <c r="AQ21" s="91">
        <f t="shared" ca="1" si="19"/>
        <v>0</v>
      </c>
      <c r="AR21" s="20" t="str">
        <f t="shared" si="20"/>
        <v/>
      </c>
      <c r="AS21" s="20" t="str">
        <f t="shared" si="21"/>
        <v/>
      </c>
      <c r="AT21" s="91">
        <f t="shared" ca="1" si="22"/>
        <v>0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 t="str">
        <f t="shared" ca="1" si="30"/>
        <v/>
      </c>
      <c r="AZ21" s="20" t="str">
        <f t="shared" ca="1" si="31"/>
        <v/>
      </c>
      <c r="BA21" s="23" t="str">
        <f t="shared" ca="1" si="32"/>
        <v/>
      </c>
    </row>
    <row r="22" spans="1:53" x14ac:dyDescent="0.2">
      <c r="A22" s="51">
        <f t="shared" si="33"/>
        <v>37302</v>
      </c>
      <c r="B22" s="42">
        <f ca="1">IF($B$60=1,OFFSET('Raw Data'!$V$6,$V22,LOOKUP($B$53,'Raw Data'!$P$6:$P$10,'Raw Data'!$R$6:$R$10)),OFFSET('Raw Data'!$AK$6,$V22,LOOKUP($B$53,'Raw Data'!$P$6:$P$10,'Raw Data'!$R$6:$R$10)))</f>
        <v>0</v>
      </c>
      <c r="C22" s="43">
        <f ca="1">IF($B$60=1,OFFSET('Raw Data'!$V$6,$V22,LOOKUP($B$53,'Raw Data'!$P$6:$P$10,'Raw Data'!$R$6:$R$10)+1),OFFSET('Raw Data'!$AK$6,$V22,LOOKUP($B$53,'Raw Data'!$P$6:$P$10,'Raw Data'!$R$6:$R$10)+1))</f>
        <v>0</v>
      </c>
      <c r="D22" s="43">
        <f ca="1">IF($B$60=1,OFFSET('Raw Data'!$V$6,$V22,LOOKUP($B$53,'Raw Data'!$P$6:$P$10,'Raw Data'!$R$6:$R$10)+2),OFFSET('Raw Data'!$AK$6,$V22,LOOKUP($B$53,'Raw Data'!$P$6:$P$10,'Raw Data'!$R$6:$R$10)+2))</f>
        <v>0</v>
      </c>
      <c r="E22" s="42">
        <f ca="1">IF($E$60=1,OFFSET('Raw Data'!$V$6,$V22,LOOKUP($B$54,'Raw Data'!$P$6:$P$10,'Raw Data'!$R$6:$R$10)),OFFSET('Raw Data'!$AK$6,$V22,LOOKUP($B$54,'Raw Data'!$P$6:$P$10,'Raw Data'!$R$6:$R$10)))</f>
        <v>0</v>
      </c>
      <c r="F22" s="43">
        <f ca="1">IF($E$60=1,OFFSET('Raw Data'!$V$6,$V22,LOOKUP($B$54,'Raw Data'!$P$6:$P$10,'Raw Data'!$R$6:$R$10)+1),OFFSET('Raw Data'!$AK$6,$V22,LOOKUP($B$54,'Raw Data'!$P$6:$P$10,'Raw Data'!$R$6:$R$10)+1))</f>
        <v>0</v>
      </c>
      <c r="G22" s="43">
        <f ca="1">IF($E$60=1,OFFSET('Raw Data'!$V$6,$V22,LOOKUP($B$54,'Raw Data'!$P$6:$P$10,'Raw Data'!$R$6:$R$10)+2),OFFSET('Raw Data'!$AK$6,$V22,LOOKUP($B$54,'Raw Data'!$P$6:$P$10,'Raw Data'!$R$6:$R$10)+2))</f>
        <v>0</v>
      </c>
      <c r="H22" s="154">
        <f ca="1">IF($H$60=1,OFFSET('Raw Data'!$V$6,$V22,LOOKUP($B$55,'Raw Data'!$P$6:$P$10,'Raw Data'!$R$6:$R$10)),OFFSET('Raw Data'!$AK$6,$V22,LOOKUP($B$55,'Raw Data'!$P$6:$P$10,'Raw Data'!$R$6:$R$10)))</f>
        <v>0</v>
      </c>
      <c r="I22" s="155">
        <f ca="1">IF($H$60=1,OFFSET('Raw Data'!$V$6,$V22,LOOKUP($B$55,'Raw Data'!$P$6:$P$10,'Raw Data'!$R$6:$R$10)+1),OFFSET('Raw Data'!$AK$6,$V22,LOOKUP($B$55,'Raw Data'!$P$6:$P$10,'Raw Data'!$R$6:$R$10)+1))</f>
        <v>0</v>
      </c>
      <c r="J22" s="156">
        <f ca="1">IF($H$60=1,OFFSET('Raw Data'!$V$6,$V22,LOOKUP($B$55,'Raw Data'!$P$6:$P$10,'Raw Data'!$R$6:$R$10)+2),OFFSET('Raw Data'!$AK$6,$V22,LOOKUP($B$55,'Raw Data'!$P$6:$P$10,'Raw Data'!$R$6:$R$10)+2))</f>
        <v>0</v>
      </c>
      <c r="K22" s="43">
        <f t="shared" ca="1" si="25"/>
        <v>0</v>
      </c>
      <c r="L22" s="43">
        <f t="shared" ca="1" si="26"/>
        <v>0</v>
      </c>
      <c r="M22" s="43">
        <f t="shared" ca="1" si="27"/>
        <v>0</v>
      </c>
      <c r="N22" s="44">
        <f ca="1">+'Raw Data'!AZ20</f>
        <v>0</v>
      </c>
      <c r="O22" s="45">
        <f ca="1">+'Raw Data'!BA20</f>
        <v>0</v>
      </c>
      <c r="P22" s="55">
        <f ca="1">+'Raw Data'!BB20</f>
        <v>0</v>
      </c>
      <c r="Q22" s="57">
        <f ca="1">+'Raw Data'!BC20</f>
        <v>0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3</v>
      </c>
      <c r="X22" s="42">
        <f t="shared" ca="1" si="0"/>
        <v>0</v>
      </c>
      <c r="Y22" s="43">
        <f t="shared" ca="1" si="1"/>
        <v>0</v>
      </c>
      <c r="Z22" s="43">
        <f t="shared" si="2"/>
        <v>0</v>
      </c>
      <c r="AA22" s="20">
        <f t="shared" si="3"/>
        <v>0</v>
      </c>
      <c r="AB22" s="20">
        <f t="shared" ca="1" si="4"/>
        <v>0</v>
      </c>
      <c r="AC22" s="20">
        <f t="shared" ca="1" si="5"/>
        <v>0</v>
      </c>
      <c r="AD22" s="20">
        <f t="shared" si="6"/>
        <v>0</v>
      </c>
      <c r="AE22" s="20">
        <f t="shared" si="7"/>
        <v>0</v>
      </c>
      <c r="AF22" s="20">
        <f t="shared" ca="1" si="8"/>
        <v>0</v>
      </c>
      <c r="AG22" s="20">
        <f t="shared" ca="1" si="9"/>
        <v>0</v>
      </c>
      <c r="AH22" s="20">
        <f t="shared" si="10"/>
        <v>0</v>
      </c>
      <c r="AI22" s="20">
        <f t="shared" si="11"/>
        <v>0</v>
      </c>
      <c r="AJ22" s="30">
        <f t="shared" ca="1" si="12"/>
        <v>0</v>
      </c>
      <c r="AK22" s="30">
        <f t="shared" ca="1" si="13"/>
        <v>0</v>
      </c>
      <c r="AL22" s="30">
        <f t="shared" si="14"/>
        <v>0</v>
      </c>
      <c r="AM22" s="30">
        <f t="shared" si="15"/>
        <v>0</v>
      </c>
      <c r="AN22" s="19">
        <f t="shared" ca="1" si="16"/>
        <v>0</v>
      </c>
      <c r="AO22" s="20" t="str">
        <f t="shared" si="17"/>
        <v/>
      </c>
      <c r="AP22" s="92" t="str">
        <f t="shared" si="18"/>
        <v/>
      </c>
      <c r="AQ22" s="91">
        <f t="shared" ca="1" si="19"/>
        <v>0</v>
      </c>
      <c r="AR22" s="20" t="str">
        <f t="shared" si="20"/>
        <v/>
      </c>
      <c r="AS22" s="20" t="str">
        <f t="shared" si="21"/>
        <v/>
      </c>
      <c r="AT22" s="91">
        <f t="shared" ca="1" si="22"/>
        <v>0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 t="str">
        <f t="shared" ca="1" si="30"/>
        <v/>
      </c>
      <c r="AZ22" s="20" t="str">
        <f t="shared" ca="1" si="31"/>
        <v/>
      </c>
      <c r="BA22" s="23" t="str">
        <f t="shared" ca="1" si="32"/>
        <v/>
      </c>
    </row>
    <row r="23" spans="1:53" x14ac:dyDescent="0.2">
      <c r="A23" s="51">
        <f t="shared" si="33"/>
        <v>37303</v>
      </c>
      <c r="B23" s="47">
        <f ca="1">IF($B$60=1,OFFSET('Raw Data'!$V$6,$V23,LOOKUP($B$53,'Raw Data'!$P$6:$P$10,'Raw Data'!$R$6:$R$10)),OFFSET('Raw Data'!$AK$6,$V23,LOOKUP($B$53,'Raw Data'!$P$6:$P$10,'Raw Data'!$R$6:$R$10)))</f>
        <v>0</v>
      </c>
      <c r="C23" s="48">
        <f ca="1">IF($B$60=1,OFFSET('Raw Data'!$V$6,$V23,LOOKUP($B$53,'Raw Data'!$P$6:$P$10,'Raw Data'!$R$6:$R$10)+1),OFFSET('Raw Data'!$AK$6,$V23,LOOKUP($B$53,'Raw Data'!$P$6:$P$10,'Raw Data'!$R$6:$R$10)+1))</f>
        <v>0</v>
      </c>
      <c r="D23" s="48">
        <f ca="1">IF($B$60=1,OFFSET('Raw Data'!$V$6,$V23,LOOKUP($B$53,'Raw Data'!$P$6:$P$10,'Raw Data'!$R$6:$R$10)+2),OFFSET('Raw Data'!$AK$6,$V23,LOOKUP($B$53,'Raw Data'!$P$6:$P$10,'Raw Data'!$R$6:$R$10)+2))</f>
        <v>0</v>
      </c>
      <c r="E23" s="47">
        <f ca="1">IF($E$60=1,OFFSET('Raw Data'!$V$6,$V23,LOOKUP($B$54,'Raw Data'!$P$6:$P$10,'Raw Data'!$R$6:$R$10)),OFFSET('Raw Data'!$AK$6,$V23,LOOKUP($B$54,'Raw Data'!$P$6:$P$10,'Raw Data'!$R$6:$R$10)))</f>
        <v>0</v>
      </c>
      <c r="F23" s="48">
        <f ca="1">IF($E$60=1,OFFSET('Raw Data'!$V$6,$V23,LOOKUP($B$54,'Raw Data'!$P$6:$P$10,'Raw Data'!$R$6:$R$10)+1),OFFSET('Raw Data'!$AK$6,$V23,LOOKUP($B$54,'Raw Data'!$P$6:$P$10,'Raw Data'!$R$6:$R$10)+1))</f>
        <v>0</v>
      </c>
      <c r="G23" s="48">
        <f ca="1">IF($E$60=1,OFFSET('Raw Data'!$V$6,$V23,LOOKUP($B$54,'Raw Data'!$P$6:$P$10,'Raw Data'!$R$6:$R$10)+2),OFFSET('Raw Data'!$AK$6,$V23,LOOKUP($B$54,'Raw Data'!$P$6:$P$10,'Raw Data'!$R$6:$R$10)+2))</f>
        <v>0</v>
      </c>
      <c r="H23" s="157">
        <f ca="1">IF($H$60=1,OFFSET('Raw Data'!$V$6,$V23,LOOKUP($B$55,'Raw Data'!$P$6:$P$10,'Raw Data'!$R$6:$R$10)),OFFSET('Raw Data'!$AK$6,$V23,LOOKUP($B$55,'Raw Data'!$P$6:$P$10,'Raw Data'!$R$6:$R$10)))</f>
        <v>0</v>
      </c>
      <c r="I23" s="158">
        <f ca="1">IF($H$60=1,OFFSET('Raw Data'!$V$6,$V23,LOOKUP($B$55,'Raw Data'!$P$6:$P$10,'Raw Data'!$R$6:$R$10)+1),OFFSET('Raw Data'!$AK$6,$V23,LOOKUP($B$55,'Raw Data'!$P$6:$P$10,'Raw Data'!$R$6:$R$10)+1))</f>
        <v>0</v>
      </c>
      <c r="J23" s="159">
        <f ca="1">IF($H$60=1,OFFSET('Raw Data'!$V$6,$V23,LOOKUP($B$55,'Raw Data'!$P$6:$P$10,'Raw Data'!$R$6:$R$10)+2),OFFSET('Raw Data'!$AK$6,$V23,LOOKUP($B$55,'Raw Data'!$P$6:$P$10,'Raw Data'!$R$6:$R$10)+2))</f>
        <v>0</v>
      </c>
      <c r="K23" s="48">
        <f t="shared" ca="1" si="25"/>
        <v>0</v>
      </c>
      <c r="L23" s="48">
        <f t="shared" ca="1" si="26"/>
        <v>0</v>
      </c>
      <c r="M23" s="48">
        <f t="shared" ca="1" si="27"/>
        <v>0</v>
      </c>
      <c r="N23" s="49">
        <f ca="1">+'Raw Data'!AZ21</f>
        <v>0</v>
      </c>
      <c r="O23" s="50">
        <f ca="1">+'Raw Data'!BA21</f>
        <v>0</v>
      </c>
      <c r="P23" s="54">
        <f ca="1">+'Raw Data'!BB21</f>
        <v>0</v>
      </c>
      <c r="Q23" s="56">
        <f ca="1">+'Raw Data'!BC21</f>
        <v>0</v>
      </c>
      <c r="R23" s="54" t="e">
        <f>+Temp!J19</f>
        <v>#N/A</v>
      </c>
      <c r="S23" s="56" t="e">
        <f>+Temp!K19</f>
        <v>#N/A</v>
      </c>
      <c r="T23" s="127" t="e">
        <f>+Temp!Q19</f>
        <v>#N/A</v>
      </c>
      <c r="U23" s="132" t="e">
        <f t="shared" ca="1" si="28"/>
        <v>#N/A</v>
      </c>
      <c r="V23" s="40">
        <v>15</v>
      </c>
      <c r="W23" s="63">
        <f>+'Raw Data'!S21</f>
        <v>3</v>
      </c>
      <c r="X23" s="42">
        <f t="shared" ca="1" si="0"/>
        <v>0</v>
      </c>
      <c r="Y23" s="43">
        <f t="shared" ca="1" si="1"/>
        <v>0</v>
      </c>
      <c r="Z23" s="43">
        <f t="shared" si="2"/>
        <v>0</v>
      </c>
      <c r="AA23" s="20">
        <f t="shared" si="3"/>
        <v>0</v>
      </c>
      <c r="AB23" s="20">
        <f t="shared" ca="1" si="4"/>
        <v>0</v>
      </c>
      <c r="AC23" s="20">
        <f t="shared" ca="1" si="5"/>
        <v>0</v>
      </c>
      <c r="AD23" s="20">
        <f t="shared" si="6"/>
        <v>0</v>
      </c>
      <c r="AE23" s="20">
        <f t="shared" si="7"/>
        <v>0</v>
      </c>
      <c r="AF23" s="20">
        <f t="shared" ca="1" si="8"/>
        <v>0</v>
      </c>
      <c r="AG23" s="20">
        <f t="shared" ca="1" si="9"/>
        <v>0</v>
      </c>
      <c r="AH23" s="20">
        <f t="shared" si="10"/>
        <v>0</v>
      </c>
      <c r="AI23" s="20">
        <f t="shared" si="11"/>
        <v>0</v>
      </c>
      <c r="AJ23" s="30">
        <f t="shared" ca="1" si="12"/>
        <v>0</v>
      </c>
      <c r="AK23" s="30">
        <f t="shared" ca="1" si="13"/>
        <v>0</v>
      </c>
      <c r="AL23" s="30">
        <f t="shared" si="14"/>
        <v>0</v>
      </c>
      <c r="AM23" s="30">
        <f t="shared" si="15"/>
        <v>0</v>
      </c>
      <c r="AN23" s="19">
        <f t="shared" ca="1" si="16"/>
        <v>0</v>
      </c>
      <c r="AO23" s="20" t="str">
        <f t="shared" si="17"/>
        <v/>
      </c>
      <c r="AP23" s="92" t="str">
        <f t="shared" si="18"/>
        <v/>
      </c>
      <c r="AQ23" s="91">
        <f t="shared" ca="1" si="19"/>
        <v>0</v>
      </c>
      <c r="AR23" s="20" t="str">
        <f t="shared" si="20"/>
        <v/>
      </c>
      <c r="AS23" s="20" t="str">
        <f t="shared" si="21"/>
        <v/>
      </c>
      <c r="AT23" s="91">
        <f t="shared" ca="1" si="22"/>
        <v>0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 t="str">
        <f t="shared" ca="1" si="30"/>
        <v/>
      </c>
      <c r="AZ23" s="20" t="str">
        <f t="shared" ca="1" si="31"/>
        <v/>
      </c>
      <c r="BA23" s="23" t="str">
        <f t="shared" ca="1" si="32"/>
        <v/>
      </c>
    </row>
    <row r="24" spans="1:53" x14ac:dyDescent="0.2">
      <c r="A24" s="51">
        <f t="shared" si="33"/>
        <v>37304</v>
      </c>
      <c r="B24" s="47">
        <f ca="1">IF($B$60=1,OFFSET('Raw Data'!$V$6,$V24,LOOKUP($B$53,'Raw Data'!$P$6:$P$10,'Raw Data'!$R$6:$R$10)),OFFSET('Raw Data'!$AK$6,$V24,LOOKUP($B$53,'Raw Data'!$P$6:$P$10,'Raw Data'!$R$6:$R$10)))</f>
        <v>0</v>
      </c>
      <c r="C24" s="48">
        <f ca="1">IF($B$60=1,OFFSET('Raw Data'!$V$6,$V24,LOOKUP($B$53,'Raw Data'!$P$6:$P$10,'Raw Data'!$R$6:$R$10)+1),OFFSET('Raw Data'!$AK$6,$V24,LOOKUP($B$53,'Raw Data'!$P$6:$P$10,'Raw Data'!$R$6:$R$10)+1))</f>
        <v>0</v>
      </c>
      <c r="D24" s="48">
        <f ca="1">IF($B$60=1,OFFSET('Raw Data'!$V$6,$V24,LOOKUP($B$53,'Raw Data'!$P$6:$P$10,'Raw Data'!$R$6:$R$10)+2),OFFSET('Raw Data'!$AK$6,$V24,LOOKUP($B$53,'Raw Data'!$P$6:$P$10,'Raw Data'!$R$6:$R$10)+2))</f>
        <v>0</v>
      </c>
      <c r="E24" s="47">
        <f ca="1">IF($E$60=1,OFFSET('Raw Data'!$V$6,$V24,LOOKUP($B$54,'Raw Data'!$P$6:$P$10,'Raw Data'!$R$6:$R$10)),OFFSET('Raw Data'!$AK$6,$V24,LOOKUP($B$54,'Raw Data'!$P$6:$P$10,'Raw Data'!$R$6:$R$10)))</f>
        <v>0</v>
      </c>
      <c r="F24" s="48">
        <f ca="1">IF($E$60=1,OFFSET('Raw Data'!$V$6,$V24,LOOKUP($B$54,'Raw Data'!$P$6:$P$10,'Raw Data'!$R$6:$R$10)+1),OFFSET('Raw Data'!$AK$6,$V24,LOOKUP($B$54,'Raw Data'!$P$6:$P$10,'Raw Data'!$R$6:$R$10)+1))</f>
        <v>0</v>
      </c>
      <c r="G24" s="48">
        <f ca="1">IF($E$60=1,OFFSET('Raw Data'!$V$6,$V24,LOOKUP($B$54,'Raw Data'!$P$6:$P$10,'Raw Data'!$R$6:$R$10)+2),OFFSET('Raw Data'!$AK$6,$V24,LOOKUP($B$54,'Raw Data'!$P$6:$P$10,'Raw Data'!$R$6:$R$10)+2))</f>
        <v>0</v>
      </c>
      <c r="H24" s="157">
        <f ca="1">IF($H$60=1,OFFSET('Raw Data'!$V$6,$V24,LOOKUP($B$55,'Raw Data'!$P$6:$P$10,'Raw Data'!$R$6:$R$10)),OFFSET('Raw Data'!$AK$6,$V24,LOOKUP($B$55,'Raw Data'!$P$6:$P$10,'Raw Data'!$R$6:$R$10)))</f>
        <v>0</v>
      </c>
      <c r="I24" s="158">
        <f ca="1">IF($H$60=1,OFFSET('Raw Data'!$V$6,$V24,LOOKUP($B$55,'Raw Data'!$P$6:$P$10,'Raw Data'!$R$6:$R$10)+1),OFFSET('Raw Data'!$AK$6,$V24,LOOKUP($B$55,'Raw Data'!$P$6:$P$10,'Raw Data'!$R$6:$R$10)+1))</f>
        <v>0</v>
      </c>
      <c r="J24" s="159">
        <f ca="1">IF($H$60=1,OFFSET('Raw Data'!$V$6,$V24,LOOKUP($B$55,'Raw Data'!$P$6:$P$10,'Raw Data'!$R$6:$R$10)+2),OFFSET('Raw Data'!$AK$6,$V24,LOOKUP($B$55,'Raw Data'!$P$6:$P$10,'Raw Data'!$R$6:$R$10)+2))</f>
        <v>0</v>
      </c>
      <c r="K24" s="48">
        <f t="shared" ca="1" si="25"/>
        <v>0</v>
      </c>
      <c r="L24" s="48">
        <f t="shared" ca="1" si="26"/>
        <v>0</v>
      </c>
      <c r="M24" s="48">
        <f t="shared" ca="1" si="27"/>
        <v>0</v>
      </c>
      <c r="N24" s="49">
        <f ca="1">+'Raw Data'!AZ22</f>
        <v>0</v>
      </c>
      <c r="O24" s="50">
        <f ca="1">+'Raw Data'!BA22</f>
        <v>0</v>
      </c>
      <c r="P24" s="54">
        <f ca="1">+'Raw Data'!BB22</f>
        <v>0</v>
      </c>
      <c r="Q24" s="56">
        <f ca="1">+'Raw Data'!BC22</f>
        <v>0</v>
      </c>
      <c r="R24" s="54" t="e">
        <f>+Temp!J20</f>
        <v>#N/A</v>
      </c>
      <c r="S24" s="56" t="e">
        <f>+Temp!K20</f>
        <v>#N/A</v>
      </c>
      <c r="T24" s="127" t="e">
        <f>+Temp!Q20</f>
        <v>#N/A</v>
      </c>
      <c r="U24" s="132" t="e">
        <f t="shared" ca="1" si="28"/>
        <v>#N/A</v>
      </c>
      <c r="V24" s="40">
        <v>16</v>
      </c>
      <c r="W24" s="63">
        <f>+'Raw Data'!S22</f>
        <v>3</v>
      </c>
      <c r="X24" s="42">
        <f t="shared" ca="1" si="0"/>
        <v>0</v>
      </c>
      <c r="Y24" s="43">
        <f t="shared" ca="1" si="1"/>
        <v>0</v>
      </c>
      <c r="Z24" s="43">
        <f t="shared" si="2"/>
        <v>0</v>
      </c>
      <c r="AA24" s="20">
        <f t="shared" si="3"/>
        <v>0</v>
      </c>
      <c r="AB24" s="20">
        <f t="shared" ca="1" si="4"/>
        <v>0</v>
      </c>
      <c r="AC24" s="20">
        <f t="shared" ca="1" si="5"/>
        <v>0</v>
      </c>
      <c r="AD24" s="20">
        <f t="shared" si="6"/>
        <v>0</v>
      </c>
      <c r="AE24" s="20">
        <f t="shared" si="7"/>
        <v>0</v>
      </c>
      <c r="AF24" s="20">
        <f t="shared" ca="1" si="8"/>
        <v>0</v>
      </c>
      <c r="AG24" s="20">
        <f t="shared" ca="1" si="9"/>
        <v>0</v>
      </c>
      <c r="AH24" s="20">
        <f t="shared" si="10"/>
        <v>0</v>
      </c>
      <c r="AI24" s="20">
        <f t="shared" si="11"/>
        <v>0</v>
      </c>
      <c r="AJ24" s="30">
        <f t="shared" ca="1" si="12"/>
        <v>0</v>
      </c>
      <c r="AK24" s="30">
        <f t="shared" ca="1" si="13"/>
        <v>0</v>
      </c>
      <c r="AL24" s="30">
        <f t="shared" si="14"/>
        <v>0</v>
      </c>
      <c r="AM24" s="30">
        <f t="shared" si="15"/>
        <v>0</v>
      </c>
      <c r="AN24" s="19">
        <f t="shared" ca="1" si="16"/>
        <v>0</v>
      </c>
      <c r="AO24" s="20" t="str">
        <f t="shared" si="17"/>
        <v/>
      </c>
      <c r="AP24" s="92" t="str">
        <f t="shared" si="18"/>
        <v/>
      </c>
      <c r="AQ24" s="91">
        <f t="shared" ca="1" si="19"/>
        <v>0</v>
      </c>
      <c r="AR24" s="20" t="str">
        <f t="shared" si="20"/>
        <v/>
      </c>
      <c r="AS24" s="20" t="str">
        <f t="shared" si="21"/>
        <v/>
      </c>
      <c r="AT24" s="91">
        <f t="shared" ca="1" si="22"/>
        <v>0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 t="str">
        <f t="shared" ca="1" si="30"/>
        <v/>
      </c>
      <c r="AZ24" s="20" t="str">
        <f t="shared" ca="1" si="31"/>
        <v/>
      </c>
      <c r="BA24" s="23" t="str">
        <f t="shared" ca="1" si="32"/>
        <v/>
      </c>
    </row>
    <row r="25" spans="1:53" x14ac:dyDescent="0.2">
      <c r="A25" s="51">
        <f t="shared" si="33"/>
        <v>37305</v>
      </c>
      <c r="B25" s="42">
        <f ca="1">IF($B$60=1,OFFSET('Raw Data'!$V$6,$V25,LOOKUP($B$53,'Raw Data'!$P$6:$P$10,'Raw Data'!$R$6:$R$10)),OFFSET('Raw Data'!$AK$6,$V25,LOOKUP($B$53,'Raw Data'!$P$6:$P$10,'Raw Data'!$R$6:$R$10)))</f>
        <v>0</v>
      </c>
      <c r="C25" s="43">
        <f ca="1">IF($B$60=1,OFFSET('Raw Data'!$V$6,$V25,LOOKUP($B$53,'Raw Data'!$P$6:$P$10,'Raw Data'!$R$6:$R$10)+1),OFFSET('Raw Data'!$AK$6,$V25,LOOKUP($B$53,'Raw Data'!$P$6:$P$10,'Raw Data'!$R$6:$R$10)+1))</f>
        <v>0</v>
      </c>
      <c r="D25" s="43">
        <f ca="1">IF($B$60=1,OFFSET('Raw Data'!$V$6,$V25,LOOKUP($B$53,'Raw Data'!$P$6:$P$10,'Raw Data'!$R$6:$R$10)+2),OFFSET('Raw Data'!$AK$6,$V25,LOOKUP($B$53,'Raw Data'!$P$6:$P$10,'Raw Data'!$R$6:$R$10)+2))</f>
        <v>0</v>
      </c>
      <c r="E25" s="42">
        <f ca="1">IF($E$60=1,OFFSET('Raw Data'!$V$6,$V25,LOOKUP($B$54,'Raw Data'!$P$6:$P$10,'Raw Data'!$R$6:$R$10)),OFFSET('Raw Data'!$AK$6,$V25,LOOKUP($B$54,'Raw Data'!$P$6:$P$10,'Raw Data'!$R$6:$R$10)))</f>
        <v>0</v>
      </c>
      <c r="F25" s="43">
        <f ca="1">IF($E$60=1,OFFSET('Raw Data'!$V$6,$V25,LOOKUP($B$54,'Raw Data'!$P$6:$P$10,'Raw Data'!$R$6:$R$10)+1),OFFSET('Raw Data'!$AK$6,$V25,LOOKUP($B$54,'Raw Data'!$P$6:$P$10,'Raw Data'!$R$6:$R$10)+1))</f>
        <v>0</v>
      </c>
      <c r="G25" s="43">
        <f ca="1">IF($E$60=1,OFFSET('Raw Data'!$V$6,$V25,LOOKUP($B$54,'Raw Data'!$P$6:$P$10,'Raw Data'!$R$6:$R$10)+2),OFFSET('Raw Data'!$AK$6,$V25,LOOKUP($B$54,'Raw Data'!$P$6:$P$10,'Raw Data'!$R$6:$R$10)+2))</f>
        <v>0</v>
      </c>
      <c r="H25" s="154">
        <f ca="1">IF($H$60=1,OFFSET('Raw Data'!$V$6,$V25,LOOKUP($B$55,'Raw Data'!$P$6:$P$10,'Raw Data'!$R$6:$R$10)),OFFSET('Raw Data'!$AK$6,$V25,LOOKUP($B$55,'Raw Data'!$P$6:$P$10,'Raw Data'!$R$6:$R$10)))</f>
        <v>0</v>
      </c>
      <c r="I25" s="155">
        <f ca="1">IF($H$60=1,OFFSET('Raw Data'!$V$6,$V25,LOOKUP($B$55,'Raw Data'!$P$6:$P$10,'Raw Data'!$R$6:$R$10)+1),OFFSET('Raw Data'!$AK$6,$V25,LOOKUP($B$55,'Raw Data'!$P$6:$P$10,'Raw Data'!$R$6:$R$10)+1))</f>
        <v>0</v>
      </c>
      <c r="J25" s="156">
        <f ca="1">IF($H$60=1,OFFSET('Raw Data'!$V$6,$V25,LOOKUP($B$55,'Raw Data'!$P$6:$P$10,'Raw Data'!$R$6:$R$10)+2),OFFSET('Raw Data'!$AK$6,$V25,LOOKUP($B$55,'Raw Data'!$P$6:$P$10,'Raw Data'!$R$6:$R$10)+2))</f>
        <v>0</v>
      </c>
      <c r="K25" s="43">
        <f t="shared" ca="1" si="25"/>
        <v>0</v>
      </c>
      <c r="L25" s="43">
        <f t="shared" ca="1" si="26"/>
        <v>0</v>
      </c>
      <c r="M25" s="43">
        <f t="shared" ca="1" si="27"/>
        <v>0</v>
      </c>
      <c r="N25" s="44">
        <f ca="1">+'Raw Data'!AZ23</f>
        <v>0</v>
      </c>
      <c r="O25" s="45">
        <f ca="1">+'Raw Data'!BA23</f>
        <v>0</v>
      </c>
      <c r="P25" s="55">
        <f ca="1">+'Raw Data'!BB23</f>
        <v>0</v>
      </c>
      <c r="Q25" s="57">
        <f ca="1">+'Raw Data'!BC23</f>
        <v>0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3</v>
      </c>
      <c r="X25" s="42">
        <f t="shared" ca="1" si="0"/>
        <v>0</v>
      </c>
      <c r="Y25" s="43">
        <f t="shared" ca="1" si="1"/>
        <v>0</v>
      </c>
      <c r="Z25" s="43">
        <f t="shared" si="2"/>
        <v>0</v>
      </c>
      <c r="AA25" s="20">
        <f t="shared" si="3"/>
        <v>0</v>
      </c>
      <c r="AB25" s="20">
        <f t="shared" ca="1" si="4"/>
        <v>0</v>
      </c>
      <c r="AC25" s="20">
        <f t="shared" ca="1" si="5"/>
        <v>0</v>
      </c>
      <c r="AD25" s="20">
        <f t="shared" si="6"/>
        <v>0</v>
      </c>
      <c r="AE25" s="20">
        <f t="shared" si="7"/>
        <v>0</v>
      </c>
      <c r="AF25" s="20">
        <f t="shared" ca="1" si="8"/>
        <v>0</v>
      </c>
      <c r="AG25" s="20">
        <f t="shared" ca="1" si="9"/>
        <v>0</v>
      </c>
      <c r="AH25" s="20">
        <f t="shared" si="10"/>
        <v>0</v>
      </c>
      <c r="AI25" s="20">
        <f t="shared" si="11"/>
        <v>0</v>
      </c>
      <c r="AJ25" s="30">
        <f t="shared" ca="1" si="12"/>
        <v>0</v>
      </c>
      <c r="AK25" s="30">
        <f t="shared" ca="1" si="13"/>
        <v>0</v>
      </c>
      <c r="AL25" s="30">
        <f t="shared" si="14"/>
        <v>0</v>
      </c>
      <c r="AM25" s="30">
        <f t="shared" si="15"/>
        <v>0</v>
      </c>
      <c r="AN25" s="19">
        <f t="shared" ca="1" si="16"/>
        <v>0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0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 t="str">
        <f t="shared" ca="1" si="30"/>
        <v/>
      </c>
      <c r="AZ25" s="20" t="str">
        <f t="shared" ca="1" si="31"/>
        <v/>
      </c>
      <c r="BA25" s="23" t="str">
        <f t="shared" ca="1" si="32"/>
        <v/>
      </c>
    </row>
    <row r="26" spans="1:53" x14ac:dyDescent="0.2">
      <c r="A26" s="51">
        <f t="shared" si="33"/>
        <v>37306</v>
      </c>
      <c r="B26" s="42">
        <f ca="1">IF($B$60=1,OFFSET('Raw Data'!$V$6,$V26,LOOKUP($B$53,'Raw Data'!$P$6:$P$10,'Raw Data'!$R$6:$R$10)),OFFSET('Raw Data'!$AK$6,$V26,LOOKUP($B$53,'Raw Data'!$P$6:$P$10,'Raw Data'!$R$6:$R$10)))</f>
        <v>0</v>
      </c>
      <c r="C26" s="43">
        <f ca="1">IF($B$60=1,OFFSET('Raw Data'!$V$6,$V26,LOOKUP($B$53,'Raw Data'!$P$6:$P$10,'Raw Data'!$R$6:$R$10)+1),OFFSET('Raw Data'!$AK$6,$V26,LOOKUP($B$53,'Raw Data'!$P$6:$P$10,'Raw Data'!$R$6:$R$10)+1))</f>
        <v>0</v>
      </c>
      <c r="D26" s="43">
        <f ca="1">IF($B$60=1,OFFSET('Raw Data'!$V$6,$V26,LOOKUP($B$53,'Raw Data'!$P$6:$P$10,'Raw Data'!$R$6:$R$10)+2),OFFSET('Raw Data'!$AK$6,$V26,LOOKUP($B$53,'Raw Data'!$P$6:$P$10,'Raw Data'!$R$6:$R$10)+2))</f>
        <v>0</v>
      </c>
      <c r="E26" s="42">
        <f ca="1">IF($E$60=1,OFFSET('Raw Data'!$V$6,$V26,LOOKUP($B$54,'Raw Data'!$P$6:$P$10,'Raw Data'!$R$6:$R$10)),OFFSET('Raw Data'!$AK$6,$V26,LOOKUP($B$54,'Raw Data'!$P$6:$P$10,'Raw Data'!$R$6:$R$10)))</f>
        <v>0</v>
      </c>
      <c r="F26" s="43">
        <f ca="1">IF($E$60=1,OFFSET('Raw Data'!$V$6,$V26,LOOKUP($B$54,'Raw Data'!$P$6:$P$10,'Raw Data'!$R$6:$R$10)+1),OFFSET('Raw Data'!$AK$6,$V26,LOOKUP($B$54,'Raw Data'!$P$6:$P$10,'Raw Data'!$R$6:$R$10)+1))</f>
        <v>0</v>
      </c>
      <c r="G26" s="43">
        <f ca="1">IF($E$60=1,OFFSET('Raw Data'!$V$6,$V26,LOOKUP($B$54,'Raw Data'!$P$6:$P$10,'Raw Data'!$R$6:$R$10)+2),OFFSET('Raw Data'!$AK$6,$V26,LOOKUP($B$54,'Raw Data'!$P$6:$P$10,'Raw Data'!$R$6:$R$10)+2))</f>
        <v>0</v>
      </c>
      <c r="H26" s="154">
        <f ca="1">IF($H$60=1,OFFSET('Raw Data'!$V$6,$V26,LOOKUP($B$55,'Raw Data'!$P$6:$P$10,'Raw Data'!$R$6:$R$10)),OFFSET('Raw Data'!$AK$6,$V26,LOOKUP($B$55,'Raw Data'!$P$6:$P$10,'Raw Data'!$R$6:$R$10)))</f>
        <v>0</v>
      </c>
      <c r="I26" s="155">
        <f ca="1">IF($H$60=1,OFFSET('Raw Data'!$V$6,$V26,LOOKUP($B$55,'Raw Data'!$P$6:$P$10,'Raw Data'!$R$6:$R$10)+1),OFFSET('Raw Data'!$AK$6,$V26,LOOKUP($B$55,'Raw Data'!$P$6:$P$10,'Raw Data'!$R$6:$R$10)+1))</f>
        <v>0</v>
      </c>
      <c r="J26" s="156">
        <f ca="1">IF($H$60=1,OFFSET('Raw Data'!$V$6,$V26,LOOKUP($B$55,'Raw Data'!$P$6:$P$10,'Raw Data'!$R$6:$R$10)+2),OFFSET('Raw Data'!$AK$6,$V26,LOOKUP($B$55,'Raw Data'!$P$6:$P$10,'Raw Data'!$R$6:$R$10)+2))</f>
        <v>0</v>
      </c>
      <c r="K26" s="43">
        <f t="shared" ca="1" si="25"/>
        <v>0</v>
      </c>
      <c r="L26" s="43">
        <f t="shared" ca="1" si="26"/>
        <v>0</v>
      </c>
      <c r="M26" s="43">
        <f t="shared" ca="1" si="27"/>
        <v>0</v>
      </c>
      <c r="N26" s="44">
        <f ca="1">+'Raw Data'!AZ24</f>
        <v>0</v>
      </c>
      <c r="O26" s="45">
        <f ca="1">+'Raw Data'!BA24</f>
        <v>0</v>
      </c>
      <c r="P26" s="55">
        <f ca="1">+'Raw Data'!BB24</f>
        <v>0</v>
      </c>
      <c r="Q26" s="57">
        <f ca="1">+'Raw Data'!BC24</f>
        <v>0</v>
      </c>
      <c r="R26" s="55" t="e">
        <f>+Temp!J22</f>
        <v>#N/A</v>
      </c>
      <c r="S26" s="57" t="e">
        <f>+Temp!K22</f>
        <v>#N/A</v>
      </c>
      <c r="T26" s="126" t="e">
        <f>+Temp!Q22</f>
        <v>#N/A</v>
      </c>
      <c r="U26" s="133" t="e">
        <f t="shared" ca="1" si="28"/>
        <v>#N/A</v>
      </c>
      <c r="V26" s="40">
        <v>18</v>
      </c>
      <c r="W26" s="63">
        <f>+'Raw Data'!S24</f>
        <v>3</v>
      </c>
      <c r="X26" s="42">
        <f t="shared" ca="1" si="0"/>
        <v>0</v>
      </c>
      <c r="Y26" s="43">
        <f t="shared" ca="1" si="1"/>
        <v>0</v>
      </c>
      <c r="Z26" s="43">
        <f t="shared" si="2"/>
        <v>0</v>
      </c>
      <c r="AA26" s="20">
        <f t="shared" si="3"/>
        <v>0</v>
      </c>
      <c r="AB26" s="20">
        <f t="shared" ca="1" si="4"/>
        <v>0</v>
      </c>
      <c r="AC26" s="20">
        <f t="shared" ca="1" si="5"/>
        <v>0</v>
      </c>
      <c r="AD26" s="20">
        <f t="shared" si="6"/>
        <v>0</v>
      </c>
      <c r="AE26" s="20">
        <f t="shared" si="7"/>
        <v>0</v>
      </c>
      <c r="AF26" s="20">
        <f t="shared" ca="1" si="8"/>
        <v>0</v>
      </c>
      <c r="AG26" s="20">
        <f t="shared" ca="1" si="9"/>
        <v>0</v>
      </c>
      <c r="AH26" s="20">
        <f t="shared" si="10"/>
        <v>0</v>
      </c>
      <c r="AI26" s="20">
        <f t="shared" si="11"/>
        <v>0</v>
      </c>
      <c r="AJ26" s="30">
        <f t="shared" ca="1" si="12"/>
        <v>0</v>
      </c>
      <c r="AK26" s="30">
        <f t="shared" ca="1" si="13"/>
        <v>0</v>
      </c>
      <c r="AL26" s="30">
        <f t="shared" si="14"/>
        <v>0</v>
      </c>
      <c r="AM26" s="30">
        <f t="shared" si="15"/>
        <v>0</v>
      </c>
      <c r="AN26" s="19">
        <f t="shared" ca="1" si="16"/>
        <v>0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0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 t="str">
        <f t="shared" ca="1" si="30"/>
        <v/>
      </c>
      <c r="AZ26" s="20" t="str">
        <f t="shared" ca="1" si="31"/>
        <v/>
      </c>
      <c r="BA26" s="23" t="str">
        <f t="shared" ca="1" si="32"/>
        <v/>
      </c>
    </row>
    <row r="27" spans="1:53" x14ac:dyDescent="0.2">
      <c r="A27" s="51">
        <f t="shared" si="33"/>
        <v>37307</v>
      </c>
      <c r="B27" s="42">
        <f ca="1">IF($B$60=1,OFFSET('Raw Data'!$V$6,$V27,LOOKUP($B$53,'Raw Data'!$P$6:$P$10,'Raw Data'!$R$6:$R$10)),OFFSET('Raw Data'!$AK$6,$V27,LOOKUP($B$53,'Raw Data'!$P$6:$P$10,'Raw Data'!$R$6:$R$10)))</f>
        <v>0</v>
      </c>
      <c r="C27" s="43">
        <f ca="1">IF($B$60=1,OFFSET('Raw Data'!$V$6,$V27,LOOKUP($B$53,'Raw Data'!$P$6:$P$10,'Raw Data'!$R$6:$R$10)+1),OFFSET('Raw Data'!$AK$6,$V27,LOOKUP($B$53,'Raw Data'!$P$6:$P$10,'Raw Data'!$R$6:$R$10)+1))</f>
        <v>0</v>
      </c>
      <c r="D27" s="43">
        <f ca="1">IF($B$60=1,OFFSET('Raw Data'!$V$6,$V27,LOOKUP($B$53,'Raw Data'!$P$6:$P$10,'Raw Data'!$R$6:$R$10)+2),OFFSET('Raw Data'!$AK$6,$V27,LOOKUP($B$53,'Raw Data'!$P$6:$P$10,'Raw Data'!$R$6:$R$10)+2))</f>
        <v>0</v>
      </c>
      <c r="E27" s="42">
        <f ca="1">IF($E$60=1,OFFSET('Raw Data'!$V$6,$V27,LOOKUP($B$54,'Raw Data'!$P$6:$P$10,'Raw Data'!$R$6:$R$10)),OFFSET('Raw Data'!$AK$6,$V27,LOOKUP($B$54,'Raw Data'!$P$6:$P$10,'Raw Data'!$R$6:$R$10)))</f>
        <v>0</v>
      </c>
      <c r="F27" s="43">
        <f ca="1">IF($E$60=1,OFFSET('Raw Data'!$V$6,$V27,LOOKUP($B$54,'Raw Data'!$P$6:$P$10,'Raw Data'!$R$6:$R$10)+1),OFFSET('Raw Data'!$AK$6,$V27,LOOKUP($B$54,'Raw Data'!$P$6:$P$10,'Raw Data'!$R$6:$R$10)+1))</f>
        <v>0</v>
      </c>
      <c r="G27" s="43">
        <f ca="1">IF($E$60=1,OFFSET('Raw Data'!$V$6,$V27,LOOKUP($B$54,'Raw Data'!$P$6:$P$10,'Raw Data'!$R$6:$R$10)+2),OFFSET('Raw Data'!$AK$6,$V27,LOOKUP($B$54,'Raw Data'!$P$6:$P$10,'Raw Data'!$R$6:$R$10)+2))</f>
        <v>0</v>
      </c>
      <c r="H27" s="154">
        <f ca="1">IF($H$60=1,OFFSET('Raw Data'!$V$6,$V27,LOOKUP($B$55,'Raw Data'!$P$6:$P$10,'Raw Data'!$R$6:$R$10)),OFFSET('Raw Data'!$AK$6,$V27,LOOKUP($B$55,'Raw Data'!$P$6:$P$10,'Raw Data'!$R$6:$R$10)))</f>
        <v>0</v>
      </c>
      <c r="I27" s="155">
        <f ca="1">IF($H$60=1,OFFSET('Raw Data'!$V$6,$V27,LOOKUP($B$55,'Raw Data'!$P$6:$P$10,'Raw Data'!$R$6:$R$10)+1),OFFSET('Raw Data'!$AK$6,$V27,LOOKUP($B$55,'Raw Data'!$P$6:$P$10,'Raw Data'!$R$6:$R$10)+1))</f>
        <v>0</v>
      </c>
      <c r="J27" s="156">
        <f ca="1">IF($H$60=1,OFFSET('Raw Data'!$V$6,$V27,LOOKUP($B$55,'Raw Data'!$P$6:$P$10,'Raw Data'!$R$6:$R$10)+2),OFFSET('Raw Data'!$AK$6,$V27,LOOKUP($B$55,'Raw Data'!$P$6:$P$10,'Raw Data'!$R$6:$R$10)+2))</f>
        <v>0</v>
      </c>
      <c r="K27" s="43">
        <f t="shared" ca="1" si="25"/>
        <v>0</v>
      </c>
      <c r="L27" s="43">
        <f t="shared" ca="1" si="26"/>
        <v>0</v>
      </c>
      <c r="M27" s="43">
        <f t="shared" ca="1" si="27"/>
        <v>0</v>
      </c>
      <c r="N27" s="44">
        <f ca="1">+'Raw Data'!AZ25</f>
        <v>0</v>
      </c>
      <c r="O27" s="45">
        <f ca="1">+'Raw Data'!BA25</f>
        <v>0</v>
      </c>
      <c r="P27" s="55">
        <f ca="1">+'Raw Data'!BB25</f>
        <v>0</v>
      </c>
      <c r="Q27" s="57">
        <f ca="1">+'Raw Data'!BC25</f>
        <v>0</v>
      </c>
      <c r="R27" s="55" t="e">
        <f>+Temp!J23</f>
        <v>#N/A</v>
      </c>
      <c r="S27" s="57" t="e">
        <f>+Temp!K23</f>
        <v>#N/A</v>
      </c>
      <c r="T27" s="126" t="e">
        <f>+Temp!Q23</f>
        <v>#N/A</v>
      </c>
      <c r="U27" s="133" t="e">
        <f t="shared" ca="1" si="28"/>
        <v>#N/A</v>
      </c>
      <c r="V27" s="40">
        <v>19</v>
      </c>
      <c r="W27" s="63">
        <f>+'Raw Data'!S25</f>
        <v>3</v>
      </c>
      <c r="X27" s="42">
        <f t="shared" ca="1" si="0"/>
        <v>0</v>
      </c>
      <c r="Y27" s="43">
        <f t="shared" ca="1" si="1"/>
        <v>0</v>
      </c>
      <c r="Z27" s="43">
        <f t="shared" si="2"/>
        <v>0</v>
      </c>
      <c r="AA27" s="20">
        <f t="shared" si="3"/>
        <v>0</v>
      </c>
      <c r="AB27" s="20">
        <f t="shared" ca="1" si="4"/>
        <v>0</v>
      </c>
      <c r="AC27" s="20">
        <f t="shared" ca="1" si="5"/>
        <v>0</v>
      </c>
      <c r="AD27" s="20">
        <f t="shared" si="6"/>
        <v>0</v>
      </c>
      <c r="AE27" s="20">
        <f t="shared" si="7"/>
        <v>0</v>
      </c>
      <c r="AF27" s="20">
        <f t="shared" ca="1" si="8"/>
        <v>0</v>
      </c>
      <c r="AG27" s="20">
        <f t="shared" ca="1" si="9"/>
        <v>0</v>
      </c>
      <c r="AH27" s="20">
        <f t="shared" si="10"/>
        <v>0</v>
      </c>
      <c r="AI27" s="20">
        <f t="shared" si="11"/>
        <v>0</v>
      </c>
      <c r="AJ27" s="30">
        <f t="shared" ca="1" si="12"/>
        <v>0</v>
      </c>
      <c r="AK27" s="30">
        <f t="shared" ca="1" si="13"/>
        <v>0</v>
      </c>
      <c r="AL27" s="30">
        <f t="shared" si="14"/>
        <v>0</v>
      </c>
      <c r="AM27" s="30">
        <f t="shared" si="15"/>
        <v>0</v>
      </c>
      <c r="AN27" s="19">
        <f t="shared" ca="1" si="16"/>
        <v>0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0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 t="str">
        <f t="shared" ca="1" si="30"/>
        <v/>
      </c>
      <c r="AZ27" s="20" t="str">
        <f t="shared" ca="1" si="31"/>
        <v/>
      </c>
      <c r="BA27" s="23" t="str">
        <f t="shared" ca="1" si="32"/>
        <v/>
      </c>
    </row>
    <row r="28" spans="1:53" x14ac:dyDescent="0.2">
      <c r="A28" s="51">
        <f t="shared" si="33"/>
        <v>37308</v>
      </c>
      <c r="B28" s="42">
        <f ca="1">IF($B$60=1,OFFSET('Raw Data'!$V$6,$V28,LOOKUP($B$53,'Raw Data'!$P$6:$P$10,'Raw Data'!$R$6:$R$10)),OFFSET('Raw Data'!$AK$6,$V28,LOOKUP($B$53,'Raw Data'!$P$6:$P$10,'Raw Data'!$R$6:$R$10)))</f>
        <v>0</v>
      </c>
      <c r="C28" s="43">
        <f ca="1">IF($B$60=1,OFFSET('Raw Data'!$V$6,$V28,LOOKUP($B$53,'Raw Data'!$P$6:$P$10,'Raw Data'!$R$6:$R$10)+1),OFFSET('Raw Data'!$AK$6,$V28,LOOKUP($B$53,'Raw Data'!$P$6:$P$10,'Raw Data'!$R$6:$R$10)+1))</f>
        <v>0</v>
      </c>
      <c r="D28" s="43">
        <f ca="1">IF($B$60=1,OFFSET('Raw Data'!$V$6,$V28,LOOKUP($B$53,'Raw Data'!$P$6:$P$10,'Raw Data'!$R$6:$R$10)+2),OFFSET('Raw Data'!$AK$6,$V28,LOOKUP($B$53,'Raw Data'!$P$6:$P$10,'Raw Data'!$R$6:$R$10)+2))</f>
        <v>0</v>
      </c>
      <c r="E28" s="42">
        <f ca="1">IF($E$60=1,OFFSET('Raw Data'!$V$6,$V28,LOOKUP($B$54,'Raw Data'!$P$6:$P$10,'Raw Data'!$R$6:$R$10)),OFFSET('Raw Data'!$AK$6,$V28,LOOKUP($B$54,'Raw Data'!$P$6:$P$10,'Raw Data'!$R$6:$R$10)))</f>
        <v>0</v>
      </c>
      <c r="F28" s="43">
        <f ca="1">IF($E$60=1,OFFSET('Raw Data'!$V$6,$V28,LOOKUP($B$54,'Raw Data'!$P$6:$P$10,'Raw Data'!$R$6:$R$10)+1),OFFSET('Raw Data'!$AK$6,$V28,LOOKUP($B$54,'Raw Data'!$P$6:$P$10,'Raw Data'!$R$6:$R$10)+1))</f>
        <v>0</v>
      </c>
      <c r="G28" s="43">
        <f ca="1">IF($E$60=1,OFFSET('Raw Data'!$V$6,$V28,LOOKUP($B$54,'Raw Data'!$P$6:$P$10,'Raw Data'!$R$6:$R$10)+2),OFFSET('Raw Data'!$AK$6,$V28,LOOKUP($B$54,'Raw Data'!$P$6:$P$10,'Raw Data'!$R$6:$R$10)+2))</f>
        <v>0</v>
      </c>
      <c r="H28" s="154">
        <f ca="1">IF($H$60=1,OFFSET('Raw Data'!$V$6,$V28,LOOKUP($B$55,'Raw Data'!$P$6:$P$10,'Raw Data'!$R$6:$R$10)),OFFSET('Raw Data'!$AK$6,$V28,LOOKUP($B$55,'Raw Data'!$P$6:$P$10,'Raw Data'!$R$6:$R$10)))</f>
        <v>0</v>
      </c>
      <c r="I28" s="155">
        <f ca="1">IF($H$60=1,OFFSET('Raw Data'!$V$6,$V28,LOOKUP($B$55,'Raw Data'!$P$6:$P$10,'Raw Data'!$R$6:$R$10)+1),OFFSET('Raw Data'!$AK$6,$V28,LOOKUP($B$55,'Raw Data'!$P$6:$P$10,'Raw Data'!$R$6:$R$10)+1))</f>
        <v>0</v>
      </c>
      <c r="J28" s="156">
        <f ca="1">IF($H$60=1,OFFSET('Raw Data'!$V$6,$V28,LOOKUP($B$55,'Raw Data'!$P$6:$P$10,'Raw Data'!$R$6:$R$10)+2),OFFSET('Raw Data'!$AK$6,$V28,LOOKUP($B$55,'Raw Data'!$P$6:$P$10,'Raw Data'!$R$6:$R$10)+2))</f>
        <v>0</v>
      </c>
      <c r="K28" s="43">
        <f t="shared" ca="1" si="25"/>
        <v>0</v>
      </c>
      <c r="L28" s="43">
        <f t="shared" ca="1" si="26"/>
        <v>0</v>
      </c>
      <c r="M28" s="43">
        <f t="shared" ca="1" si="27"/>
        <v>0</v>
      </c>
      <c r="N28" s="44">
        <f ca="1">+'Raw Data'!AZ26</f>
        <v>0</v>
      </c>
      <c r="O28" s="45">
        <f ca="1">+'Raw Data'!BA26</f>
        <v>0</v>
      </c>
      <c r="P28" s="55">
        <f ca="1">+'Raw Data'!BB26</f>
        <v>0</v>
      </c>
      <c r="Q28" s="57">
        <f ca="1">+'Raw Data'!BC26</f>
        <v>0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3</v>
      </c>
      <c r="X28" s="42">
        <f t="shared" ca="1" si="0"/>
        <v>0</v>
      </c>
      <c r="Y28" s="43">
        <f t="shared" ca="1" si="1"/>
        <v>0</v>
      </c>
      <c r="Z28" s="43">
        <f t="shared" si="2"/>
        <v>0</v>
      </c>
      <c r="AA28" s="20">
        <f t="shared" si="3"/>
        <v>0</v>
      </c>
      <c r="AB28" s="20">
        <f t="shared" ca="1" si="4"/>
        <v>0</v>
      </c>
      <c r="AC28" s="20">
        <f t="shared" ca="1" si="5"/>
        <v>0</v>
      </c>
      <c r="AD28" s="20">
        <f t="shared" si="6"/>
        <v>0</v>
      </c>
      <c r="AE28" s="20">
        <f t="shared" si="7"/>
        <v>0</v>
      </c>
      <c r="AF28" s="20">
        <f t="shared" ca="1" si="8"/>
        <v>0</v>
      </c>
      <c r="AG28" s="20">
        <f t="shared" ca="1" si="9"/>
        <v>0</v>
      </c>
      <c r="AH28" s="20">
        <f t="shared" si="10"/>
        <v>0</v>
      </c>
      <c r="AI28" s="20">
        <f t="shared" si="11"/>
        <v>0</v>
      </c>
      <c r="AJ28" s="30">
        <f t="shared" ca="1" si="12"/>
        <v>0</v>
      </c>
      <c r="AK28" s="30">
        <f t="shared" ca="1" si="13"/>
        <v>0</v>
      </c>
      <c r="AL28" s="30">
        <f t="shared" si="14"/>
        <v>0</v>
      </c>
      <c r="AM28" s="30">
        <f t="shared" si="15"/>
        <v>0</v>
      </c>
      <c r="AN28" s="19">
        <f t="shared" ca="1" si="16"/>
        <v>0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0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 t="str">
        <f t="shared" ca="1" si="30"/>
        <v/>
      </c>
      <c r="AZ28" s="20" t="str">
        <f t="shared" ca="1" si="31"/>
        <v/>
      </c>
      <c r="BA28" s="23" t="str">
        <f t="shared" ca="1" si="32"/>
        <v/>
      </c>
    </row>
    <row r="29" spans="1:53" ht="12" customHeight="1" x14ac:dyDescent="0.2">
      <c r="A29" s="51">
        <f t="shared" si="33"/>
        <v>37309</v>
      </c>
      <c r="B29" s="42">
        <f ca="1">IF($B$60=1,OFFSET('Raw Data'!$V$6,$V29,LOOKUP($B$53,'Raw Data'!$P$6:$P$10,'Raw Data'!$R$6:$R$10)),OFFSET('Raw Data'!$AK$6,$V29,LOOKUP($B$53,'Raw Data'!$P$6:$P$10,'Raw Data'!$R$6:$R$10)))</f>
        <v>0</v>
      </c>
      <c r="C29" s="43">
        <f ca="1">IF($B$60=1,OFFSET('Raw Data'!$V$6,$V29,LOOKUP($B$53,'Raw Data'!$P$6:$P$10,'Raw Data'!$R$6:$R$10)+1),OFFSET('Raw Data'!$AK$6,$V29,LOOKUP($B$53,'Raw Data'!$P$6:$P$10,'Raw Data'!$R$6:$R$10)+1))</f>
        <v>0</v>
      </c>
      <c r="D29" s="43">
        <f ca="1">IF($B$60=1,OFFSET('Raw Data'!$V$6,$V29,LOOKUP($B$53,'Raw Data'!$P$6:$P$10,'Raw Data'!$R$6:$R$10)+2),OFFSET('Raw Data'!$AK$6,$V29,LOOKUP($B$53,'Raw Data'!$P$6:$P$10,'Raw Data'!$R$6:$R$10)+2))</f>
        <v>0</v>
      </c>
      <c r="E29" s="42">
        <f ca="1">IF($E$60=1,OFFSET('Raw Data'!$V$6,$V29,LOOKUP($B$54,'Raw Data'!$P$6:$P$10,'Raw Data'!$R$6:$R$10)),OFFSET('Raw Data'!$AK$6,$V29,LOOKUP($B$54,'Raw Data'!$P$6:$P$10,'Raw Data'!$R$6:$R$10)))</f>
        <v>0</v>
      </c>
      <c r="F29" s="43">
        <f ca="1">IF($E$60=1,OFFSET('Raw Data'!$V$6,$V29,LOOKUP($B$54,'Raw Data'!$P$6:$P$10,'Raw Data'!$R$6:$R$10)+1),OFFSET('Raw Data'!$AK$6,$V29,LOOKUP($B$54,'Raw Data'!$P$6:$P$10,'Raw Data'!$R$6:$R$10)+1))</f>
        <v>0</v>
      </c>
      <c r="G29" s="43">
        <f ca="1">IF($E$60=1,OFFSET('Raw Data'!$V$6,$V29,LOOKUP($B$54,'Raw Data'!$P$6:$P$10,'Raw Data'!$R$6:$R$10)+2),OFFSET('Raw Data'!$AK$6,$V29,LOOKUP($B$54,'Raw Data'!$P$6:$P$10,'Raw Data'!$R$6:$R$10)+2))</f>
        <v>0</v>
      </c>
      <c r="H29" s="154">
        <f ca="1">IF($H$60=1,OFFSET('Raw Data'!$V$6,$V29,LOOKUP($B$55,'Raw Data'!$P$6:$P$10,'Raw Data'!$R$6:$R$10)),OFFSET('Raw Data'!$AK$6,$V29,LOOKUP($B$55,'Raw Data'!$P$6:$P$10,'Raw Data'!$R$6:$R$10)))</f>
        <v>0</v>
      </c>
      <c r="I29" s="155">
        <f ca="1">IF($H$60=1,OFFSET('Raw Data'!$V$6,$V29,LOOKUP($B$55,'Raw Data'!$P$6:$P$10,'Raw Data'!$R$6:$R$10)+1),OFFSET('Raw Data'!$AK$6,$V29,LOOKUP($B$55,'Raw Data'!$P$6:$P$10,'Raw Data'!$R$6:$R$10)+1))</f>
        <v>0</v>
      </c>
      <c r="J29" s="156">
        <f ca="1">IF($H$60=1,OFFSET('Raw Data'!$V$6,$V29,LOOKUP($B$55,'Raw Data'!$P$6:$P$10,'Raw Data'!$R$6:$R$10)+2),OFFSET('Raw Data'!$AK$6,$V29,LOOKUP($B$55,'Raw Data'!$P$6:$P$10,'Raw Data'!$R$6:$R$10)+2))</f>
        <v>0</v>
      </c>
      <c r="K29" s="43">
        <f t="shared" ca="1" si="25"/>
        <v>0</v>
      </c>
      <c r="L29" s="43">
        <f t="shared" ca="1" si="26"/>
        <v>0</v>
      </c>
      <c r="M29" s="43">
        <f t="shared" ca="1" si="27"/>
        <v>0</v>
      </c>
      <c r="N29" s="44">
        <f ca="1">+'Raw Data'!AZ27</f>
        <v>0</v>
      </c>
      <c r="O29" s="45">
        <f ca="1">+'Raw Data'!BA27</f>
        <v>0</v>
      </c>
      <c r="P29" s="55">
        <f ca="1">+'Raw Data'!BB27</f>
        <v>0</v>
      </c>
      <c r="Q29" s="57">
        <f ca="1">+'Raw Data'!BC27</f>
        <v>0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3</v>
      </c>
      <c r="X29" s="42">
        <f t="shared" ca="1" si="0"/>
        <v>0</v>
      </c>
      <c r="Y29" s="43">
        <f t="shared" ca="1" si="1"/>
        <v>0</v>
      </c>
      <c r="Z29" s="43">
        <f t="shared" si="2"/>
        <v>0</v>
      </c>
      <c r="AA29" s="20">
        <f t="shared" si="3"/>
        <v>0</v>
      </c>
      <c r="AB29" s="20">
        <f t="shared" ca="1" si="4"/>
        <v>0</v>
      </c>
      <c r="AC29" s="20">
        <f t="shared" ca="1" si="5"/>
        <v>0</v>
      </c>
      <c r="AD29" s="20">
        <f t="shared" si="6"/>
        <v>0</v>
      </c>
      <c r="AE29" s="20">
        <f t="shared" si="7"/>
        <v>0</v>
      </c>
      <c r="AF29" s="20">
        <f t="shared" ca="1" si="8"/>
        <v>0</v>
      </c>
      <c r="AG29" s="20">
        <f t="shared" ca="1" si="9"/>
        <v>0</v>
      </c>
      <c r="AH29" s="20">
        <f t="shared" si="10"/>
        <v>0</v>
      </c>
      <c r="AI29" s="20">
        <f t="shared" si="11"/>
        <v>0</v>
      </c>
      <c r="AJ29" s="30">
        <f t="shared" ca="1" si="12"/>
        <v>0</v>
      </c>
      <c r="AK29" s="30">
        <f t="shared" ca="1" si="13"/>
        <v>0</v>
      </c>
      <c r="AL29" s="30">
        <f t="shared" si="14"/>
        <v>0</v>
      </c>
      <c r="AM29" s="30">
        <f t="shared" si="15"/>
        <v>0</v>
      </c>
      <c r="AN29" s="19">
        <f t="shared" ca="1" si="16"/>
        <v>0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0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 t="str">
        <f t="shared" ca="1" si="30"/>
        <v/>
      </c>
      <c r="AZ29" s="20" t="str">
        <f t="shared" ca="1" si="31"/>
        <v/>
      </c>
      <c r="BA29" s="23" t="str">
        <f t="shared" ca="1" si="32"/>
        <v/>
      </c>
    </row>
    <row r="30" spans="1:53" x14ac:dyDescent="0.2">
      <c r="A30" s="51">
        <f t="shared" si="33"/>
        <v>37310</v>
      </c>
      <c r="B30" s="47">
        <f ca="1">IF($B$60=1,OFFSET('Raw Data'!$V$6,$V30,LOOKUP($B$53,'Raw Data'!$P$6:$P$10,'Raw Data'!$R$6:$R$10)),OFFSET('Raw Data'!$AK$6,$V30,LOOKUP($B$53,'Raw Data'!$P$6:$P$10,'Raw Data'!$R$6:$R$10)))</f>
        <v>0</v>
      </c>
      <c r="C30" s="48">
        <f ca="1">IF($B$60=1,OFFSET('Raw Data'!$V$6,$V30,LOOKUP($B$53,'Raw Data'!$P$6:$P$10,'Raw Data'!$R$6:$R$10)+1),OFFSET('Raw Data'!$AK$6,$V30,LOOKUP($B$53,'Raw Data'!$P$6:$P$10,'Raw Data'!$R$6:$R$10)+1))</f>
        <v>0</v>
      </c>
      <c r="D30" s="48">
        <f ca="1">IF($B$60=1,OFFSET('Raw Data'!$V$6,$V30,LOOKUP($B$53,'Raw Data'!$P$6:$P$10,'Raw Data'!$R$6:$R$10)+2),OFFSET('Raw Data'!$AK$6,$V30,LOOKUP($B$53,'Raw Data'!$P$6:$P$10,'Raw Data'!$R$6:$R$10)+2))</f>
        <v>0</v>
      </c>
      <c r="E30" s="47">
        <f ca="1">IF($E$60=1,OFFSET('Raw Data'!$V$6,$V30,LOOKUP($B$54,'Raw Data'!$P$6:$P$10,'Raw Data'!$R$6:$R$10)),OFFSET('Raw Data'!$AK$6,$V30,LOOKUP($B$54,'Raw Data'!$P$6:$P$10,'Raw Data'!$R$6:$R$10)))</f>
        <v>0</v>
      </c>
      <c r="F30" s="48">
        <f ca="1">IF($E$60=1,OFFSET('Raw Data'!$V$6,$V30,LOOKUP($B$54,'Raw Data'!$P$6:$P$10,'Raw Data'!$R$6:$R$10)+1),OFFSET('Raw Data'!$AK$6,$V30,LOOKUP($B$54,'Raw Data'!$P$6:$P$10,'Raw Data'!$R$6:$R$10)+1))</f>
        <v>0</v>
      </c>
      <c r="G30" s="48">
        <f ca="1">IF($E$60=1,OFFSET('Raw Data'!$V$6,$V30,LOOKUP($B$54,'Raw Data'!$P$6:$P$10,'Raw Data'!$R$6:$R$10)+2),OFFSET('Raw Data'!$AK$6,$V30,LOOKUP($B$54,'Raw Data'!$P$6:$P$10,'Raw Data'!$R$6:$R$10)+2))</f>
        <v>0</v>
      </c>
      <c r="H30" s="157">
        <f ca="1">IF($H$60=1,OFFSET('Raw Data'!$V$6,$V30,LOOKUP($B$55,'Raw Data'!$P$6:$P$10,'Raw Data'!$R$6:$R$10)),OFFSET('Raw Data'!$AK$6,$V30,LOOKUP($B$55,'Raw Data'!$P$6:$P$10,'Raw Data'!$R$6:$R$10)))</f>
        <v>0</v>
      </c>
      <c r="I30" s="158">
        <f ca="1">IF($H$60=1,OFFSET('Raw Data'!$V$6,$V30,LOOKUP($B$55,'Raw Data'!$P$6:$P$10,'Raw Data'!$R$6:$R$10)+1),OFFSET('Raw Data'!$AK$6,$V30,LOOKUP($B$55,'Raw Data'!$P$6:$P$10,'Raw Data'!$R$6:$R$10)+1))</f>
        <v>0</v>
      </c>
      <c r="J30" s="159">
        <f ca="1">IF($H$60=1,OFFSET('Raw Data'!$V$6,$V30,LOOKUP($B$55,'Raw Data'!$P$6:$P$10,'Raw Data'!$R$6:$R$10)+2),OFFSET('Raw Data'!$AK$6,$V30,LOOKUP($B$55,'Raw Data'!$P$6:$P$10,'Raw Data'!$R$6:$R$10)+2))</f>
        <v>0</v>
      </c>
      <c r="K30" s="48">
        <f t="shared" ca="1" si="25"/>
        <v>0</v>
      </c>
      <c r="L30" s="48">
        <f t="shared" ca="1" si="26"/>
        <v>0</v>
      </c>
      <c r="M30" s="48">
        <f t="shared" ca="1" si="27"/>
        <v>0</v>
      </c>
      <c r="N30" s="49">
        <f ca="1">+'Raw Data'!AZ28</f>
        <v>0</v>
      </c>
      <c r="O30" s="50">
        <f ca="1">+'Raw Data'!BA28</f>
        <v>0</v>
      </c>
      <c r="P30" s="54">
        <f ca="1">+'Raw Data'!BB28</f>
        <v>0</v>
      </c>
      <c r="Q30" s="56">
        <f ca="1">+'Raw Data'!BC28</f>
        <v>0</v>
      </c>
      <c r="R30" s="54" t="e">
        <f>+Temp!J26</f>
        <v>#N/A</v>
      </c>
      <c r="S30" s="56" t="e">
        <f>+Temp!K26</f>
        <v>#N/A</v>
      </c>
      <c r="T30" s="127" t="e">
        <f>+Temp!Q26</f>
        <v>#N/A</v>
      </c>
      <c r="U30" s="132" t="e">
        <f t="shared" ca="1" si="28"/>
        <v>#N/A</v>
      </c>
      <c r="V30" s="40">
        <v>22</v>
      </c>
      <c r="W30" s="63">
        <f>+'Raw Data'!S28</f>
        <v>3</v>
      </c>
      <c r="X30" s="42">
        <f t="shared" ca="1" si="0"/>
        <v>0</v>
      </c>
      <c r="Y30" s="43">
        <f t="shared" ca="1" si="1"/>
        <v>0</v>
      </c>
      <c r="Z30" s="43">
        <f t="shared" si="2"/>
        <v>0</v>
      </c>
      <c r="AA30" s="20">
        <f t="shared" si="3"/>
        <v>0</v>
      </c>
      <c r="AB30" s="20">
        <f t="shared" ca="1" si="4"/>
        <v>0</v>
      </c>
      <c r="AC30" s="20">
        <f t="shared" ca="1" si="5"/>
        <v>0</v>
      </c>
      <c r="AD30" s="20">
        <f t="shared" si="6"/>
        <v>0</v>
      </c>
      <c r="AE30" s="20">
        <f t="shared" si="7"/>
        <v>0</v>
      </c>
      <c r="AF30" s="20">
        <f t="shared" ca="1" si="8"/>
        <v>0</v>
      </c>
      <c r="AG30" s="20">
        <f t="shared" ca="1" si="9"/>
        <v>0</v>
      </c>
      <c r="AH30" s="20">
        <f t="shared" si="10"/>
        <v>0</v>
      </c>
      <c r="AI30" s="20">
        <f t="shared" si="11"/>
        <v>0</v>
      </c>
      <c r="AJ30" s="30">
        <f t="shared" ca="1" si="12"/>
        <v>0</v>
      </c>
      <c r="AK30" s="30">
        <f t="shared" ca="1" si="13"/>
        <v>0</v>
      </c>
      <c r="AL30" s="30">
        <f t="shared" si="14"/>
        <v>0</v>
      </c>
      <c r="AM30" s="30">
        <f t="shared" si="15"/>
        <v>0</v>
      </c>
      <c r="AN30" s="19">
        <f t="shared" ca="1" si="16"/>
        <v>0</v>
      </c>
      <c r="AO30" s="20" t="str">
        <f t="shared" si="17"/>
        <v/>
      </c>
      <c r="AP30" s="92" t="str">
        <f t="shared" si="18"/>
        <v/>
      </c>
      <c r="AQ30" s="91">
        <f t="shared" ca="1" si="19"/>
        <v>0</v>
      </c>
      <c r="AR30" s="20" t="str">
        <f t="shared" si="20"/>
        <v/>
      </c>
      <c r="AS30" s="20" t="str">
        <f t="shared" si="21"/>
        <v/>
      </c>
      <c r="AT30" s="91">
        <f t="shared" ca="1" si="22"/>
        <v>0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 t="str">
        <f t="shared" ca="1" si="30"/>
        <v/>
      </c>
      <c r="AZ30" s="20" t="str">
        <f t="shared" ca="1" si="31"/>
        <v/>
      </c>
      <c r="BA30" s="23" t="str">
        <f t="shared" ca="1" si="32"/>
        <v/>
      </c>
    </row>
    <row r="31" spans="1:53" x14ac:dyDescent="0.2">
      <c r="A31" s="51">
        <f t="shared" si="33"/>
        <v>37311</v>
      </c>
      <c r="B31" s="47">
        <f ca="1">IF($B$60=1,OFFSET('Raw Data'!$V$6,$V31,LOOKUP($B$53,'Raw Data'!$P$6:$P$10,'Raw Data'!$R$6:$R$10)),OFFSET('Raw Data'!$AK$6,$V31,LOOKUP($B$53,'Raw Data'!$P$6:$P$10,'Raw Data'!$R$6:$R$10)))</f>
        <v>0</v>
      </c>
      <c r="C31" s="48">
        <f ca="1">IF($B$60=1,OFFSET('Raw Data'!$V$6,$V31,LOOKUP($B$53,'Raw Data'!$P$6:$P$10,'Raw Data'!$R$6:$R$10)+1),OFFSET('Raw Data'!$AK$6,$V31,LOOKUP($B$53,'Raw Data'!$P$6:$P$10,'Raw Data'!$R$6:$R$10)+1))</f>
        <v>0</v>
      </c>
      <c r="D31" s="48">
        <f ca="1">IF($B$60=1,OFFSET('Raw Data'!$V$6,$V31,LOOKUP($B$53,'Raw Data'!$P$6:$P$10,'Raw Data'!$R$6:$R$10)+2),OFFSET('Raw Data'!$AK$6,$V31,LOOKUP($B$53,'Raw Data'!$P$6:$P$10,'Raw Data'!$R$6:$R$10)+2))</f>
        <v>0</v>
      </c>
      <c r="E31" s="47">
        <f ca="1">IF($E$60=1,OFFSET('Raw Data'!$V$6,$V31,LOOKUP($B$54,'Raw Data'!$P$6:$P$10,'Raw Data'!$R$6:$R$10)),OFFSET('Raw Data'!$AK$6,$V31,LOOKUP($B$54,'Raw Data'!$P$6:$P$10,'Raw Data'!$R$6:$R$10)))</f>
        <v>0</v>
      </c>
      <c r="F31" s="48">
        <f ca="1">IF($E$60=1,OFFSET('Raw Data'!$V$6,$V31,LOOKUP($B$54,'Raw Data'!$P$6:$P$10,'Raw Data'!$R$6:$R$10)+1),OFFSET('Raw Data'!$AK$6,$V31,LOOKUP($B$54,'Raw Data'!$P$6:$P$10,'Raw Data'!$R$6:$R$10)+1))</f>
        <v>0</v>
      </c>
      <c r="G31" s="48">
        <f ca="1">IF($E$60=1,OFFSET('Raw Data'!$V$6,$V31,LOOKUP($B$54,'Raw Data'!$P$6:$P$10,'Raw Data'!$R$6:$R$10)+2),OFFSET('Raw Data'!$AK$6,$V31,LOOKUP($B$54,'Raw Data'!$P$6:$P$10,'Raw Data'!$R$6:$R$10)+2))</f>
        <v>0</v>
      </c>
      <c r="H31" s="157">
        <f ca="1">IF($H$60=1,OFFSET('Raw Data'!$V$6,$V31,LOOKUP($B$55,'Raw Data'!$P$6:$P$10,'Raw Data'!$R$6:$R$10)),OFFSET('Raw Data'!$AK$6,$V31,LOOKUP($B$55,'Raw Data'!$P$6:$P$10,'Raw Data'!$R$6:$R$10)))</f>
        <v>0</v>
      </c>
      <c r="I31" s="158">
        <f ca="1">IF($H$60=1,OFFSET('Raw Data'!$V$6,$V31,LOOKUP($B$55,'Raw Data'!$P$6:$P$10,'Raw Data'!$R$6:$R$10)+1),OFFSET('Raw Data'!$AK$6,$V31,LOOKUP($B$55,'Raw Data'!$P$6:$P$10,'Raw Data'!$R$6:$R$10)+1))</f>
        <v>0</v>
      </c>
      <c r="J31" s="159">
        <f ca="1">IF($H$60=1,OFFSET('Raw Data'!$V$6,$V31,LOOKUP($B$55,'Raw Data'!$P$6:$P$10,'Raw Data'!$R$6:$R$10)+2),OFFSET('Raw Data'!$AK$6,$V31,LOOKUP($B$55,'Raw Data'!$P$6:$P$10,'Raw Data'!$R$6:$R$10)+2))</f>
        <v>0</v>
      </c>
      <c r="K31" s="48">
        <f t="shared" ca="1" si="25"/>
        <v>0</v>
      </c>
      <c r="L31" s="48">
        <f t="shared" ca="1" si="26"/>
        <v>0</v>
      </c>
      <c r="M31" s="48">
        <f t="shared" ca="1" si="27"/>
        <v>0</v>
      </c>
      <c r="N31" s="49">
        <f ca="1">+'Raw Data'!AZ29</f>
        <v>0</v>
      </c>
      <c r="O31" s="50">
        <f ca="1">+'Raw Data'!BA29</f>
        <v>0</v>
      </c>
      <c r="P31" s="54">
        <f ca="1">+'Raw Data'!BB29</f>
        <v>0</v>
      </c>
      <c r="Q31" s="56">
        <f ca="1">+'Raw Data'!BC29</f>
        <v>0</v>
      </c>
      <c r="R31" s="54" t="e">
        <f>+Temp!J27</f>
        <v>#N/A</v>
      </c>
      <c r="S31" s="56" t="e">
        <f>+Temp!K27</f>
        <v>#N/A</v>
      </c>
      <c r="T31" s="127" t="e">
        <f>+Temp!Q27</f>
        <v>#N/A</v>
      </c>
      <c r="U31" s="132" t="e">
        <f t="shared" ca="1" si="28"/>
        <v>#N/A</v>
      </c>
      <c r="V31" s="40">
        <v>23</v>
      </c>
      <c r="W31" s="63">
        <f>+'Raw Data'!S29</f>
        <v>3</v>
      </c>
      <c r="X31" s="42">
        <f t="shared" ca="1" si="0"/>
        <v>0</v>
      </c>
      <c r="Y31" s="43">
        <f t="shared" ca="1" si="1"/>
        <v>0</v>
      </c>
      <c r="Z31" s="43">
        <f t="shared" si="2"/>
        <v>0</v>
      </c>
      <c r="AA31" s="20">
        <f t="shared" si="3"/>
        <v>0</v>
      </c>
      <c r="AB31" s="20">
        <f t="shared" ca="1" si="4"/>
        <v>0</v>
      </c>
      <c r="AC31" s="20">
        <f t="shared" ca="1" si="5"/>
        <v>0</v>
      </c>
      <c r="AD31" s="20">
        <f t="shared" si="6"/>
        <v>0</v>
      </c>
      <c r="AE31" s="20">
        <f t="shared" si="7"/>
        <v>0</v>
      </c>
      <c r="AF31" s="20">
        <f t="shared" ca="1" si="8"/>
        <v>0</v>
      </c>
      <c r="AG31" s="20">
        <f t="shared" ca="1" si="9"/>
        <v>0</v>
      </c>
      <c r="AH31" s="20">
        <f t="shared" si="10"/>
        <v>0</v>
      </c>
      <c r="AI31" s="20">
        <f t="shared" si="11"/>
        <v>0</v>
      </c>
      <c r="AJ31" s="30">
        <f t="shared" ca="1" si="12"/>
        <v>0</v>
      </c>
      <c r="AK31" s="30">
        <f t="shared" ca="1" si="13"/>
        <v>0</v>
      </c>
      <c r="AL31" s="30">
        <f t="shared" si="14"/>
        <v>0</v>
      </c>
      <c r="AM31" s="30">
        <f t="shared" si="15"/>
        <v>0</v>
      </c>
      <c r="AN31" s="19">
        <f t="shared" ca="1" si="16"/>
        <v>0</v>
      </c>
      <c r="AO31" s="20" t="str">
        <f t="shared" si="17"/>
        <v/>
      </c>
      <c r="AP31" s="92" t="str">
        <f t="shared" si="18"/>
        <v/>
      </c>
      <c r="AQ31" s="91">
        <f t="shared" ca="1" si="19"/>
        <v>0</v>
      </c>
      <c r="AR31" s="20" t="str">
        <f t="shared" si="20"/>
        <v/>
      </c>
      <c r="AS31" s="20" t="str">
        <f t="shared" si="21"/>
        <v/>
      </c>
      <c r="AT31" s="91">
        <f t="shared" ca="1" si="22"/>
        <v>0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 t="str">
        <f t="shared" ca="1" si="30"/>
        <v/>
      </c>
      <c r="AZ31" s="20" t="str">
        <f t="shared" ca="1" si="31"/>
        <v/>
      </c>
      <c r="BA31" s="23" t="str">
        <f t="shared" ca="1" si="32"/>
        <v/>
      </c>
    </row>
    <row r="32" spans="1:53" x14ac:dyDescent="0.2">
      <c r="A32" s="51">
        <f t="shared" si="33"/>
        <v>37312</v>
      </c>
      <c r="B32" s="42">
        <f ca="1">IF($B$60=1,OFFSET('Raw Data'!$V$6,$V32,LOOKUP($B$53,'Raw Data'!$P$6:$P$10,'Raw Data'!$R$6:$R$10)),OFFSET('Raw Data'!$AK$6,$V32,LOOKUP($B$53,'Raw Data'!$P$6:$P$10,'Raw Data'!$R$6:$R$10)))</f>
        <v>0</v>
      </c>
      <c r="C32" s="43">
        <f ca="1">IF($B$60=1,OFFSET('Raw Data'!$V$6,$V32,LOOKUP($B$53,'Raw Data'!$P$6:$P$10,'Raw Data'!$R$6:$R$10)+1),OFFSET('Raw Data'!$AK$6,$V32,LOOKUP($B$53,'Raw Data'!$P$6:$P$10,'Raw Data'!$R$6:$R$10)+1))</f>
        <v>0</v>
      </c>
      <c r="D32" s="43">
        <f ca="1">IF($B$60=1,OFFSET('Raw Data'!$V$6,$V32,LOOKUP($B$53,'Raw Data'!$P$6:$P$10,'Raw Data'!$R$6:$R$10)+2),OFFSET('Raw Data'!$AK$6,$V32,LOOKUP($B$53,'Raw Data'!$P$6:$P$10,'Raw Data'!$R$6:$R$10)+2))</f>
        <v>0</v>
      </c>
      <c r="E32" s="42">
        <f ca="1">IF($E$60=1,OFFSET('Raw Data'!$V$6,$V32,LOOKUP($B$54,'Raw Data'!$P$6:$P$10,'Raw Data'!$R$6:$R$10)),OFFSET('Raw Data'!$AK$6,$V32,LOOKUP($B$54,'Raw Data'!$P$6:$P$10,'Raw Data'!$R$6:$R$10)))</f>
        <v>0</v>
      </c>
      <c r="F32" s="43">
        <f ca="1">IF($E$60=1,OFFSET('Raw Data'!$V$6,$V32,LOOKUP($B$54,'Raw Data'!$P$6:$P$10,'Raw Data'!$R$6:$R$10)+1),OFFSET('Raw Data'!$AK$6,$V32,LOOKUP($B$54,'Raw Data'!$P$6:$P$10,'Raw Data'!$R$6:$R$10)+1))</f>
        <v>0</v>
      </c>
      <c r="G32" s="43">
        <f ca="1">IF($E$60=1,OFFSET('Raw Data'!$V$6,$V32,LOOKUP($B$54,'Raw Data'!$P$6:$P$10,'Raw Data'!$R$6:$R$10)+2),OFFSET('Raw Data'!$AK$6,$V32,LOOKUP($B$54,'Raw Data'!$P$6:$P$10,'Raw Data'!$R$6:$R$10)+2))</f>
        <v>0</v>
      </c>
      <c r="H32" s="154">
        <f ca="1">IF($H$60=1,OFFSET('Raw Data'!$V$6,$V32,LOOKUP($B$55,'Raw Data'!$P$6:$P$10,'Raw Data'!$R$6:$R$10)),OFFSET('Raw Data'!$AK$6,$V32,LOOKUP($B$55,'Raw Data'!$P$6:$P$10,'Raw Data'!$R$6:$R$10)))</f>
        <v>0</v>
      </c>
      <c r="I32" s="155">
        <f ca="1">IF($H$60=1,OFFSET('Raw Data'!$V$6,$V32,LOOKUP($B$55,'Raw Data'!$P$6:$P$10,'Raw Data'!$R$6:$R$10)+1),OFFSET('Raw Data'!$AK$6,$V32,LOOKUP($B$55,'Raw Data'!$P$6:$P$10,'Raw Data'!$R$6:$R$10)+1))</f>
        <v>0</v>
      </c>
      <c r="J32" s="156">
        <f ca="1">IF($H$60=1,OFFSET('Raw Data'!$V$6,$V32,LOOKUP($B$55,'Raw Data'!$P$6:$P$10,'Raw Data'!$R$6:$R$10)+2),OFFSET('Raw Data'!$AK$6,$V32,LOOKUP($B$55,'Raw Data'!$P$6:$P$10,'Raw Data'!$R$6:$R$10)+2))</f>
        <v>0</v>
      </c>
      <c r="K32" s="43">
        <f t="shared" ca="1" si="25"/>
        <v>0</v>
      </c>
      <c r="L32" s="43">
        <f t="shared" ca="1" si="26"/>
        <v>0</v>
      </c>
      <c r="M32" s="43">
        <f t="shared" ca="1" si="27"/>
        <v>0</v>
      </c>
      <c r="N32" s="44">
        <f ca="1">+'Raw Data'!AZ30</f>
        <v>0</v>
      </c>
      <c r="O32" s="45">
        <f ca="1">+'Raw Data'!BA30</f>
        <v>0</v>
      </c>
      <c r="P32" s="55">
        <f ca="1">+'Raw Data'!BB30</f>
        <v>0</v>
      </c>
      <c r="Q32" s="57">
        <f ca="1">+'Raw Data'!BC30</f>
        <v>0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3</v>
      </c>
      <c r="X32" s="42">
        <f t="shared" ca="1" si="0"/>
        <v>0</v>
      </c>
      <c r="Y32" s="43">
        <f t="shared" ca="1" si="1"/>
        <v>0</v>
      </c>
      <c r="Z32" s="43">
        <f t="shared" si="2"/>
        <v>0</v>
      </c>
      <c r="AA32" s="20">
        <f t="shared" si="3"/>
        <v>0</v>
      </c>
      <c r="AB32" s="20">
        <f t="shared" ca="1" si="4"/>
        <v>0</v>
      </c>
      <c r="AC32" s="20">
        <f t="shared" ca="1" si="5"/>
        <v>0</v>
      </c>
      <c r="AD32" s="20">
        <f t="shared" si="6"/>
        <v>0</v>
      </c>
      <c r="AE32" s="20">
        <f t="shared" si="7"/>
        <v>0</v>
      </c>
      <c r="AF32" s="20">
        <f t="shared" ca="1" si="8"/>
        <v>0</v>
      </c>
      <c r="AG32" s="20">
        <f t="shared" ca="1" si="9"/>
        <v>0</v>
      </c>
      <c r="AH32" s="20">
        <f t="shared" si="10"/>
        <v>0</v>
      </c>
      <c r="AI32" s="20">
        <f t="shared" si="11"/>
        <v>0</v>
      </c>
      <c r="AJ32" s="30">
        <f t="shared" ca="1" si="12"/>
        <v>0</v>
      </c>
      <c r="AK32" s="30">
        <f t="shared" ca="1" si="13"/>
        <v>0</v>
      </c>
      <c r="AL32" s="30">
        <f t="shared" si="14"/>
        <v>0</v>
      </c>
      <c r="AM32" s="30">
        <f t="shared" si="15"/>
        <v>0</v>
      </c>
      <c r="AN32" s="19">
        <f t="shared" ca="1" si="16"/>
        <v>0</v>
      </c>
      <c r="AO32" s="20" t="str">
        <f t="shared" si="17"/>
        <v/>
      </c>
      <c r="AP32" s="92" t="str">
        <f t="shared" si="18"/>
        <v/>
      </c>
      <c r="AQ32" s="91">
        <f t="shared" ca="1" si="19"/>
        <v>0</v>
      </c>
      <c r="AR32" s="20" t="str">
        <f t="shared" si="20"/>
        <v/>
      </c>
      <c r="AS32" s="20" t="str">
        <f t="shared" si="21"/>
        <v/>
      </c>
      <c r="AT32" s="91">
        <f t="shared" ca="1" si="22"/>
        <v>0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 t="str">
        <f t="shared" ca="1" si="30"/>
        <v/>
      </c>
      <c r="AZ32" s="20" t="str">
        <f t="shared" ca="1" si="31"/>
        <v/>
      </c>
      <c r="BA32" s="23" t="str">
        <f t="shared" ca="1" si="32"/>
        <v/>
      </c>
    </row>
    <row r="33" spans="1:53" x14ac:dyDescent="0.2">
      <c r="A33" s="51">
        <f t="shared" si="33"/>
        <v>37313</v>
      </c>
      <c r="B33" s="42">
        <f ca="1">IF($B$60=1,OFFSET('Raw Data'!$V$6,$V33,LOOKUP($B$53,'Raw Data'!$P$6:$P$10,'Raw Data'!$R$6:$R$10)),OFFSET('Raw Data'!$AK$6,$V33,LOOKUP($B$53,'Raw Data'!$P$6:$P$10,'Raw Data'!$R$6:$R$10)))</f>
        <v>0</v>
      </c>
      <c r="C33" s="43">
        <f ca="1">IF($B$60=1,OFFSET('Raw Data'!$V$6,$V33,LOOKUP($B$53,'Raw Data'!$P$6:$P$10,'Raw Data'!$R$6:$R$10)+1),OFFSET('Raw Data'!$AK$6,$V33,LOOKUP($B$53,'Raw Data'!$P$6:$P$10,'Raw Data'!$R$6:$R$10)+1))</f>
        <v>0</v>
      </c>
      <c r="D33" s="43">
        <f ca="1">IF($B$60=1,OFFSET('Raw Data'!$V$6,$V33,LOOKUP($B$53,'Raw Data'!$P$6:$P$10,'Raw Data'!$R$6:$R$10)+2),OFFSET('Raw Data'!$AK$6,$V33,LOOKUP($B$53,'Raw Data'!$P$6:$P$10,'Raw Data'!$R$6:$R$10)+2))</f>
        <v>0</v>
      </c>
      <c r="E33" s="42">
        <f ca="1">IF($E$60=1,OFFSET('Raw Data'!$V$6,$V33,LOOKUP($B$54,'Raw Data'!$P$6:$P$10,'Raw Data'!$R$6:$R$10)),OFFSET('Raw Data'!$AK$6,$V33,LOOKUP($B$54,'Raw Data'!$P$6:$P$10,'Raw Data'!$R$6:$R$10)))</f>
        <v>0</v>
      </c>
      <c r="F33" s="43">
        <f ca="1">IF($E$60=1,OFFSET('Raw Data'!$V$6,$V33,LOOKUP($B$54,'Raw Data'!$P$6:$P$10,'Raw Data'!$R$6:$R$10)+1),OFFSET('Raw Data'!$AK$6,$V33,LOOKUP($B$54,'Raw Data'!$P$6:$P$10,'Raw Data'!$R$6:$R$10)+1))</f>
        <v>0</v>
      </c>
      <c r="G33" s="43">
        <f ca="1">IF($E$60=1,OFFSET('Raw Data'!$V$6,$V33,LOOKUP($B$54,'Raw Data'!$P$6:$P$10,'Raw Data'!$R$6:$R$10)+2),OFFSET('Raw Data'!$AK$6,$V33,LOOKUP($B$54,'Raw Data'!$P$6:$P$10,'Raw Data'!$R$6:$R$10)+2))</f>
        <v>0</v>
      </c>
      <c r="H33" s="154">
        <f ca="1">IF($H$60=1,OFFSET('Raw Data'!$V$6,$V33,LOOKUP($B$55,'Raw Data'!$P$6:$P$10,'Raw Data'!$R$6:$R$10)),OFFSET('Raw Data'!$AK$6,$V33,LOOKUP($B$55,'Raw Data'!$P$6:$P$10,'Raw Data'!$R$6:$R$10)))</f>
        <v>0</v>
      </c>
      <c r="I33" s="155">
        <f ca="1">IF($H$60=1,OFFSET('Raw Data'!$V$6,$V33,LOOKUP($B$55,'Raw Data'!$P$6:$P$10,'Raw Data'!$R$6:$R$10)+1),OFFSET('Raw Data'!$AK$6,$V33,LOOKUP($B$55,'Raw Data'!$P$6:$P$10,'Raw Data'!$R$6:$R$10)+1))</f>
        <v>0</v>
      </c>
      <c r="J33" s="156">
        <f ca="1">IF($H$60=1,OFFSET('Raw Data'!$V$6,$V33,LOOKUP($B$55,'Raw Data'!$P$6:$P$10,'Raw Data'!$R$6:$R$10)+2),OFFSET('Raw Data'!$AK$6,$V33,LOOKUP($B$55,'Raw Data'!$P$6:$P$10,'Raw Data'!$R$6:$R$10)+2))</f>
        <v>0</v>
      </c>
      <c r="K33" s="43">
        <f t="shared" ca="1" si="25"/>
        <v>0</v>
      </c>
      <c r="L33" s="43">
        <f t="shared" ca="1" si="26"/>
        <v>0</v>
      </c>
      <c r="M33" s="43">
        <f t="shared" ca="1" si="27"/>
        <v>0</v>
      </c>
      <c r="N33" s="44">
        <f ca="1">+'Raw Data'!AZ31</f>
        <v>0</v>
      </c>
      <c r="O33" s="45">
        <f ca="1">+'Raw Data'!BA31</f>
        <v>0</v>
      </c>
      <c r="P33" s="55">
        <f ca="1">+'Raw Data'!BB31</f>
        <v>0</v>
      </c>
      <c r="Q33" s="57">
        <f ca="1">+'Raw Data'!BC31</f>
        <v>0</v>
      </c>
      <c r="R33" s="55" t="e">
        <f>+Temp!J29</f>
        <v>#N/A</v>
      </c>
      <c r="S33" s="57" t="e">
        <f>+Temp!K29</f>
        <v>#N/A</v>
      </c>
      <c r="T33" s="126" t="e">
        <f>+Temp!Q29</f>
        <v>#N/A</v>
      </c>
      <c r="U33" s="133" t="e">
        <f t="shared" ca="1" si="28"/>
        <v>#N/A</v>
      </c>
      <c r="V33" s="40">
        <v>25</v>
      </c>
      <c r="W33" s="63">
        <f>+'Raw Data'!S31</f>
        <v>3</v>
      </c>
      <c r="X33" s="42">
        <f t="shared" ca="1" si="0"/>
        <v>0</v>
      </c>
      <c r="Y33" s="43">
        <f t="shared" ca="1" si="1"/>
        <v>0</v>
      </c>
      <c r="Z33" s="43">
        <f t="shared" si="2"/>
        <v>0</v>
      </c>
      <c r="AA33" s="20">
        <f t="shared" si="3"/>
        <v>0</v>
      </c>
      <c r="AB33" s="20">
        <f t="shared" ca="1" si="4"/>
        <v>0</v>
      </c>
      <c r="AC33" s="20">
        <f t="shared" ca="1" si="5"/>
        <v>0</v>
      </c>
      <c r="AD33" s="20">
        <f t="shared" si="6"/>
        <v>0</v>
      </c>
      <c r="AE33" s="20">
        <f t="shared" si="7"/>
        <v>0</v>
      </c>
      <c r="AF33" s="20">
        <f t="shared" ca="1" si="8"/>
        <v>0</v>
      </c>
      <c r="AG33" s="20">
        <f t="shared" ca="1" si="9"/>
        <v>0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0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0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 t="str">
        <f t="shared" ca="1" si="30"/>
        <v/>
      </c>
      <c r="AZ33" s="20" t="str">
        <f t="shared" ca="1" si="31"/>
        <v/>
      </c>
      <c r="BA33" s="23" t="str">
        <f t="shared" ca="1" si="32"/>
        <v/>
      </c>
    </row>
    <row r="34" spans="1:53" x14ac:dyDescent="0.2">
      <c r="A34" s="51">
        <f t="shared" si="33"/>
        <v>37314</v>
      </c>
      <c r="B34" s="42">
        <f ca="1">IF($B$60=1,OFFSET('Raw Data'!$V$6,$V34,LOOKUP($B$53,'Raw Data'!$P$6:$P$10,'Raw Data'!$R$6:$R$10)),OFFSET('Raw Data'!$AK$6,$V34,LOOKUP($B$53,'Raw Data'!$P$6:$P$10,'Raw Data'!$R$6:$R$10)))</f>
        <v>0</v>
      </c>
      <c r="C34" s="43">
        <f ca="1">IF($B$60=1,OFFSET('Raw Data'!$V$6,$V34,LOOKUP($B$53,'Raw Data'!$P$6:$P$10,'Raw Data'!$R$6:$R$10)+1),OFFSET('Raw Data'!$AK$6,$V34,LOOKUP($B$53,'Raw Data'!$P$6:$P$10,'Raw Data'!$R$6:$R$10)+1))</f>
        <v>0</v>
      </c>
      <c r="D34" s="43">
        <f ca="1">IF($B$60=1,OFFSET('Raw Data'!$V$6,$V34,LOOKUP($B$53,'Raw Data'!$P$6:$P$10,'Raw Data'!$R$6:$R$10)+2),OFFSET('Raw Data'!$AK$6,$V34,LOOKUP($B$53,'Raw Data'!$P$6:$P$10,'Raw Data'!$R$6:$R$10)+2))</f>
        <v>0</v>
      </c>
      <c r="E34" s="42">
        <f ca="1">IF($E$60=1,OFFSET('Raw Data'!$V$6,$V34,LOOKUP($B$54,'Raw Data'!$P$6:$P$10,'Raw Data'!$R$6:$R$10)),OFFSET('Raw Data'!$AK$6,$V34,LOOKUP($B$54,'Raw Data'!$P$6:$P$10,'Raw Data'!$R$6:$R$10)))</f>
        <v>0</v>
      </c>
      <c r="F34" s="43">
        <f ca="1">IF($E$60=1,OFFSET('Raw Data'!$V$6,$V34,LOOKUP($B$54,'Raw Data'!$P$6:$P$10,'Raw Data'!$R$6:$R$10)+1),OFFSET('Raw Data'!$AK$6,$V34,LOOKUP($B$54,'Raw Data'!$P$6:$P$10,'Raw Data'!$R$6:$R$10)+1))</f>
        <v>0</v>
      </c>
      <c r="G34" s="43">
        <f ca="1">IF($E$60=1,OFFSET('Raw Data'!$V$6,$V34,LOOKUP($B$54,'Raw Data'!$P$6:$P$10,'Raw Data'!$R$6:$R$10)+2),OFFSET('Raw Data'!$AK$6,$V34,LOOKUP($B$54,'Raw Data'!$P$6:$P$10,'Raw Data'!$R$6:$R$10)+2))</f>
        <v>0</v>
      </c>
      <c r="H34" s="154">
        <f ca="1">IF($H$60=1,OFFSET('Raw Data'!$V$6,$V34,LOOKUP($B$55,'Raw Data'!$P$6:$P$10,'Raw Data'!$R$6:$R$10)),OFFSET('Raw Data'!$AK$6,$V34,LOOKUP($B$55,'Raw Data'!$P$6:$P$10,'Raw Data'!$R$6:$R$10)))</f>
        <v>0</v>
      </c>
      <c r="I34" s="155">
        <f ca="1">IF($H$60=1,OFFSET('Raw Data'!$V$6,$V34,LOOKUP($B$55,'Raw Data'!$P$6:$P$10,'Raw Data'!$R$6:$R$10)+1),OFFSET('Raw Data'!$AK$6,$V34,LOOKUP($B$55,'Raw Data'!$P$6:$P$10,'Raw Data'!$R$6:$R$10)+1))</f>
        <v>0</v>
      </c>
      <c r="J34" s="156">
        <f ca="1">IF($H$60=1,OFFSET('Raw Data'!$V$6,$V34,LOOKUP($B$55,'Raw Data'!$P$6:$P$10,'Raw Data'!$R$6:$R$10)+2),OFFSET('Raw Data'!$AK$6,$V34,LOOKUP($B$55,'Raw Data'!$P$6:$P$10,'Raw Data'!$R$6:$R$10)+2))</f>
        <v>0</v>
      </c>
      <c r="K34" s="43">
        <f t="shared" ca="1" si="25"/>
        <v>0</v>
      </c>
      <c r="L34" s="43">
        <f t="shared" ca="1" si="26"/>
        <v>0</v>
      </c>
      <c r="M34" s="43">
        <f t="shared" ca="1" si="27"/>
        <v>0</v>
      </c>
      <c r="N34" s="44">
        <f ca="1">+'Raw Data'!AZ32</f>
        <v>0</v>
      </c>
      <c r="O34" s="45">
        <f ca="1">+'Raw Data'!BA32</f>
        <v>0</v>
      </c>
      <c r="P34" s="55">
        <f ca="1">+'Raw Data'!BB32</f>
        <v>0</v>
      </c>
      <c r="Q34" s="57">
        <f ca="1">+'Raw Data'!BC32</f>
        <v>0</v>
      </c>
      <c r="R34" s="55" t="e">
        <f>+Temp!J30</f>
        <v>#N/A</v>
      </c>
      <c r="S34" s="57" t="e">
        <f>+Temp!K30</f>
        <v>#N/A</v>
      </c>
      <c r="T34" s="126" t="e">
        <f>+Temp!Q30</f>
        <v>#N/A</v>
      </c>
      <c r="U34" s="133" t="e">
        <f t="shared" ca="1" si="28"/>
        <v>#N/A</v>
      </c>
      <c r="V34" s="40">
        <v>26</v>
      </c>
      <c r="W34" s="63">
        <f>+'Raw Data'!S32</f>
        <v>3</v>
      </c>
      <c r="X34" s="42">
        <f t="shared" ca="1" si="0"/>
        <v>0</v>
      </c>
      <c r="Y34" s="43">
        <f t="shared" ca="1" si="1"/>
        <v>0</v>
      </c>
      <c r="Z34" s="43">
        <f t="shared" si="2"/>
        <v>0</v>
      </c>
      <c r="AA34" s="20">
        <f t="shared" si="3"/>
        <v>0</v>
      </c>
      <c r="AB34" s="20">
        <f t="shared" ca="1" si="4"/>
        <v>0</v>
      </c>
      <c r="AC34" s="20">
        <f t="shared" ca="1" si="5"/>
        <v>0</v>
      </c>
      <c r="AD34" s="20">
        <f t="shared" si="6"/>
        <v>0</v>
      </c>
      <c r="AE34" s="20">
        <f t="shared" si="7"/>
        <v>0</v>
      </c>
      <c r="AF34" s="20">
        <f t="shared" ca="1" si="8"/>
        <v>0</v>
      </c>
      <c r="AG34" s="20">
        <f t="shared" ca="1" si="9"/>
        <v>0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0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0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 t="str">
        <f t="shared" ca="1" si="30"/>
        <v/>
      </c>
      <c r="AZ34" s="20" t="str">
        <f t="shared" ca="1" si="31"/>
        <v/>
      </c>
      <c r="BA34" s="23" t="str">
        <f t="shared" ca="1" si="32"/>
        <v/>
      </c>
    </row>
    <row r="35" spans="1:53" x14ac:dyDescent="0.2">
      <c r="A35" s="51">
        <f t="shared" si="33"/>
        <v>37315</v>
      </c>
      <c r="B35" s="42">
        <f ca="1">IF($B$60=1,OFFSET('Raw Data'!$V$6,$V35,LOOKUP($B$53,'Raw Data'!$P$6:$P$10,'Raw Data'!$R$6:$R$10)),OFFSET('Raw Data'!$AK$6,$V35,LOOKUP($B$53,'Raw Data'!$P$6:$P$10,'Raw Data'!$R$6:$R$10)))</f>
        <v>0</v>
      </c>
      <c r="C35" s="43">
        <f ca="1">IF($B$60=1,OFFSET('Raw Data'!$V$6,$V35,LOOKUP($B$53,'Raw Data'!$P$6:$P$10,'Raw Data'!$R$6:$R$10)+1),OFFSET('Raw Data'!$AK$6,$V35,LOOKUP($B$53,'Raw Data'!$P$6:$P$10,'Raw Data'!$R$6:$R$10)+1))</f>
        <v>0</v>
      </c>
      <c r="D35" s="43">
        <f ca="1">IF($B$60=1,OFFSET('Raw Data'!$V$6,$V35,LOOKUP($B$53,'Raw Data'!$P$6:$P$10,'Raw Data'!$R$6:$R$10)+2),OFFSET('Raw Data'!$AK$6,$V35,LOOKUP($B$53,'Raw Data'!$P$6:$P$10,'Raw Data'!$R$6:$R$10)+2))</f>
        <v>0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0</v>
      </c>
      <c r="L35" s="43">
        <f t="shared" ca="1" si="26"/>
        <v>0</v>
      </c>
      <c r="M35" s="43">
        <f t="shared" ca="1" si="27"/>
        <v>0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3</v>
      </c>
      <c r="X35" s="42">
        <f t="shared" ca="1" si="0"/>
        <v>0</v>
      </c>
      <c r="Y35" s="43">
        <f t="shared" ca="1" si="1"/>
        <v>0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0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0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 t="str">
        <f t="shared" ca="1" si="30"/>
        <v/>
      </c>
      <c r="AZ35" s="20" t="str">
        <f t="shared" ca="1" si="31"/>
        <v/>
      </c>
      <c r="BA35" s="23" t="str">
        <f t="shared" ca="1" si="32"/>
        <v/>
      </c>
    </row>
    <row r="36" spans="1:53" x14ac:dyDescent="0.2">
      <c r="A36" s="51">
        <f t="shared" si="33"/>
        <v>37316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3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">
      <c r="A37" s="51">
        <f t="shared" si="33"/>
        <v>37317</v>
      </c>
      <c r="B37" s="47">
        <f ca="1">IF($B$60=1,OFFSET('Raw Data'!$V$6,$V37,LOOKUP($B$53,'Raw Data'!$P$6:$P$10,'Raw Data'!$R$6:$R$10)),OFFSET('Raw Data'!$AK$6,$V37,LOOKUP($B$53,'Raw Data'!$P$6:$P$10,'Raw Data'!$R$6:$R$10)))</f>
        <v>0</v>
      </c>
      <c r="C37" s="48">
        <f ca="1">IF($B$60=1,OFFSET('Raw Data'!$V$6,$V37,LOOKUP($B$53,'Raw Data'!$P$6:$P$10,'Raw Data'!$R$6:$R$10)+1),OFFSET('Raw Data'!$AK$6,$V37,LOOKUP($B$53,'Raw Data'!$P$6:$P$10,'Raw Data'!$R$6:$R$10)+1))</f>
        <v>0</v>
      </c>
      <c r="D37" s="48">
        <f ca="1">IF($B$60=1,OFFSET('Raw Data'!$V$6,$V37,LOOKUP($B$53,'Raw Data'!$P$6:$P$10,'Raw Data'!$R$6:$R$10)+2),OFFSET('Raw Data'!$AK$6,$V37,LOOKUP($B$53,'Raw Data'!$P$6:$P$10,'Raw Data'!$R$6:$R$10)+2))</f>
        <v>0</v>
      </c>
      <c r="E37" s="47">
        <f ca="1">IF($E$60=1,OFFSET('Raw Data'!$V$6,$V37,LOOKUP($B$54,'Raw Data'!$P$6:$P$10,'Raw Data'!$R$6:$R$10)),OFFSET('Raw Data'!$AK$6,$V37,LOOKUP($B$54,'Raw Data'!$P$6:$P$10,'Raw Data'!$R$6:$R$10)))</f>
        <v>0</v>
      </c>
      <c r="F37" s="48">
        <f ca="1">IF($E$60=1,OFFSET('Raw Data'!$V$6,$V37,LOOKUP($B$54,'Raw Data'!$P$6:$P$10,'Raw Data'!$R$6:$R$10)+1),OFFSET('Raw Data'!$AK$6,$V37,LOOKUP($B$54,'Raw Data'!$P$6:$P$10,'Raw Data'!$R$6:$R$10)+1))</f>
        <v>0</v>
      </c>
      <c r="G37" s="48">
        <f ca="1">IF($E$60=1,OFFSET('Raw Data'!$V$6,$V37,LOOKUP($B$54,'Raw Data'!$P$6:$P$10,'Raw Data'!$R$6:$R$10)+2),OFFSET('Raw Data'!$AK$6,$V37,LOOKUP($B$54,'Raw Data'!$P$6:$P$10,'Raw Data'!$R$6:$R$10)+2))</f>
        <v>0</v>
      </c>
      <c r="H37" s="157">
        <f ca="1">IF($H$60=1,OFFSET('Raw Data'!$V$6,$V37,LOOKUP($B$55,'Raw Data'!$P$6:$P$10,'Raw Data'!$R$6:$R$10)),OFFSET('Raw Data'!$AK$6,$V37,LOOKUP($B$55,'Raw Data'!$P$6:$P$10,'Raw Data'!$R$6:$R$10)))</f>
        <v>0</v>
      </c>
      <c r="I37" s="158">
        <f ca="1">IF($H$60=1,OFFSET('Raw Data'!$V$6,$V37,LOOKUP($B$55,'Raw Data'!$P$6:$P$10,'Raw Data'!$R$6:$R$10)+1),OFFSET('Raw Data'!$AK$6,$V37,LOOKUP($B$55,'Raw Data'!$P$6:$P$10,'Raw Data'!$R$6:$R$10)+1))</f>
        <v>0</v>
      </c>
      <c r="J37" s="159">
        <f ca="1">IF($H$60=1,OFFSET('Raw Data'!$V$6,$V37,LOOKUP($B$55,'Raw Data'!$P$6:$P$10,'Raw Data'!$R$6:$R$10)+2),OFFSET('Raw Data'!$AK$6,$V37,LOOKUP($B$55,'Raw Data'!$P$6:$P$10,'Raw Data'!$R$6:$R$10)+2))</f>
        <v>0</v>
      </c>
      <c r="K37" s="48">
        <f t="shared" ca="1" si="25"/>
        <v>0</v>
      </c>
      <c r="L37" s="48">
        <f t="shared" ca="1" si="26"/>
        <v>0</v>
      </c>
      <c r="M37" s="48">
        <f t="shared" ca="1" si="27"/>
        <v>0</v>
      </c>
      <c r="N37" s="49">
        <f ca="1">+'Raw Data'!AZ35</f>
        <v>0</v>
      </c>
      <c r="O37" s="50">
        <f ca="1">+'Raw Data'!BA35</f>
        <v>0</v>
      </c>
      <c r="P37" s="54">
        <f ca="1">+'Raw Data'!BB35</f>
        <v>0</v>
      </c>
      <c r="Q37" s="56">
        <f ca="1">+'Raw Data'!BC35</f>
        <v>0</v>
      </c>
      <c r="R37" s="54" t="e">
        <f>+Temp!J33</f>
        <v>#N/A</v>
      </c>
      <c r="S37" s="56" t="e">
        <f>+Temp!K33</f>
        <v>#N/A</v>
      </c>
      <c r="T37" s="127" t="e">
        <f>+Temp!Q33</f>
        <v>#N/A</v>
      </c>
      <c r="U37" s="132" t="e">
        <f t="shared" ca="1" si="28"/>
        <v>#N/A</v>
      </c>
      <c r="V37" s="40">
        <v>29</v>
      </c>
      <c r="W37" s="63">
        <f>+'Raw Data'!S35</f>
        <v>3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5" thickBot="1" x14ac:dyDescent="0.25">
      <c r="A38" s="51">
        <f t="shared" si="33"/>
        <v>37318</v>
      </c>
      <c r="B38" s="239">
        <f ca="1">IF($B$60=1,OFFSET('Raw Data'!$V$6,$V38,LOOKUP($B$53,'Raw Data'!$P$6:$P$10,'Raw Data'!$R$6:$R$10)),OFFSET('Raw Data'!$AK$6,$V38,LOOKUP($B$53,'Raw Data'!$P$6:$P$10,'Raw Data'!$R$6:$R$10)))</f>
        <v>0</v>
      </c>
      <c r="C38" s="240">
        <f ca="1">IF($B$60=1,OFFSET('Raw Data'!$V$6,$V38,LOOKUP($B$53,'Raw Data'!$P$6:$P$10,'Raw Data'!$R$6:$R$10)+1),OFFSET('Raw Data'!$AK$6,$V38,LOOKUP($B$53,'Raw Data'!$P$6:$P$10,'Raw Data'!$R$6:$R$10)+1))</f>
        <v>0</v>
      </c>
      <c r="D38" s="240">
        <f ca="1">IF($B$60=1,OFFSET('Raw Data'!$V$6,$V38,LOOKUP($B$53,'Raw Data'!$P$6:$P$10,'Raw Data'!$R$6:$R$10)+2),OFFSET('Raw Data'!$AK$6,$V38,LOOKUP($B$53,'Raw Data'!$P$6:$P$10,'Raw Data'!$R$6:$R$10)+2))</f>
        <v>0</v>
      </c>
      <c r="E38" s="239">
        <f ca="1">IF($E$60=1,OFFSET('Raw Data'!$V$6,$V38,LOOKUP($B$54,'Raw Data'!$P$6:$P$10,'Raw Data'!$R$6:$R$10)),OFFSET('Raw Data'!$AK$6,$V38,LOOKUP($B$54,'Raw Data'!$P$6:$P$10,'Raw Data'!$R$6:$R$10)))</f>
        <v>0</v>
      </c>
      <c r="F38" s="240">
        <f ca="1">IF($E$60=1,OFFSET('Raw Data'!$V$6,$V38,LOOKUP($B$54,'Raw Data'!$P$6:$P$10,'Raw Data'!$R$6:$R$10)+1),OFFSET('Raw Data'!$AK$6,$V38,LOOKUP($B$54,'Raw Data'!$P$6:$P$10,'Raw Data'!$R$6:$R$10)+1))</f>
        <v>0</v>
      </c>
      <c r="G38" s="240">
        <f ca="1">IF($E$60=1,OFFSET('Raw Data'!$V$6,$V38,LOOKUP($B$54,'Raw Data'!$P$6:$P$10,'Raw Data'!$R$6:$R$10)+2),OFFSET('Raw Data'!$AK$6,$V38,LOOKUP($B$54,'Raw Data'!$P$6:$P$10,'Raw Data'!$R$6:$R$10)+2))</f>
        <v>0</v>
      </c>
      <c r="H38" s="241">
        <f ca="1">IF($H$60=1,OFFSET('Raw Data'!$V$6,$V38,LOOKUP($B$55,'Raw Data'!$P$6:$P$10,'Raw Data'!$R$6:$R$10)),OFFSET('Raw Data'!$AK$6,$V38,LOOKUP($B$55,'Raw Data'!$P$6:$P$10,'Raw Data'!$R$6:$R$10)))</f>
        <v>0</v>
      </c>
      <c r="I38" s="242">
        <f ca="1">IF($H$60=1,OFFSET('Raw Data'!$V$6,$V38,LOOKUP($B$55,'Raw Data'!$P$6:$P$10,'Raw Data'!$R$6:$R$10)+1),OFFSET('Raw Data'!$AK$6,$V38,LOOKUP($B$55,'Raw Data'!$P$6:$P$10,'Raw Data'!$R$6:$R$10)+1))</f>
        <v>0</v>
      </c>
      <c r="J38" s="243">
        <f ca="1">IF($H$60=1,OFFSET('Raw Data'!$V$6,$V38,LOOKUP($B$55,'Raw Data'!$P$6:$P$10,'Raw Data'!$R$6:$R$10)+2),OFFSET('Raw Data'!$AK$6,$V38,LOOKUP($B$55,'Raw Data'!$P$6:$P$10,'Raw Data'!$R$6:$R$10)+2))</f>
        <v>0</v>
      </c>
      <c r="K38" s="240">
        <f t="shared" ca="1" si="25"/>
        <v>0</v>
      </c>
      <c r="L38" s="240">
        <f t="shared" ca="1" si="26"/>
        <v>0</v>
      </c>
      <c r="M38" s="240">
        <f t="shared" ca="1" si="27"/>
        <v>0</v>
      </c>
      <c r="N38" s="244">
        <f ca="1">+'Raw Data'!AZ36</f>
        <v>0</v>
      </c>
      <c r="O38" s="245">
        <f ca="1">+'Raw Data'!BA36</f>
        <v>0</v>
      </c>
      <c r="P38" s="246">
        <f ca="1">+'Raw Data'!BB36</f>
        <v>0</v>
      </c>
      <c r="Q38" s="247">
        <f ca="1">+'Raw Data'!BC36</f>
        <v>0</v>
      </c>
      <c r="R38" s="246" t="e">
        <f>+Temp!J34</f>
        <v>#N/A</v>
      </c>
      <c r="S38" s="247" t="e">
        <f>+Temp!K34</f>
        <v>#N/A</v>
      </c>
      <c r="T38" s="248" t="e">
        <f>+Temp!Q34</f>
        <v>#N/A</v>
      </c>
      <c r="U38" s="249" t="e">
        <f t="shared" ca="1" si="28"/>
        <v>#N/A</v>
      </c>
      <c r="V38">
        <v>30</v>
      </c>
      <c r="W38" s="63">
        <f>+'Raw Data'!S36</f>
        <v>3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5" thickBot="1" x14ac:dyDescent="0.25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NY</v>
      </c>
      <c r="M39" s="41" t="str">
        <f>+M7</f>
        <v>WH - NY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"/>
    <row r="41" spans="1:53" hidden="1" x14ac:dyDescent="0.2"/>
    <row r="42" spans="1:53" hidden="1" x14ac:dyDescent="0.2"/>
    <row r="43" spans="1:53" hidden="1" x14ac:dyDescent="0.2"/>
    <row r="44" spans="1:53" hidden="1" x14ac:dyDescent="0.2"/>
    <row r="45" spans="1:53" ht="13.5" thickBot="1" x14ac:dyDescent="0.25">
      <c r="A45" s="68" t="s">
        <v>76</v>
      </c>
      <c r="B45" s="69">
        <f ca="1">+SUMIF(X8:X38,"&gt;0",X8:X38)/COUNTIF(X8:X38,"&gt;0")</f>
        <v>22.364479166666666</v>
      </c>
      <c r="C45" s="70"/>
      <c r="D45" s="70"/>
      <c r="E45" s="71">
        <f ca="1">+SUMIF(AB8:AB38,"&gt;0",AB8:AB38)/COUNTIF(AB8:AB38,"&gt;0")</f>
        <v>22.697430555555556</v>
      </c>
      <c r="F45" s="71"/>
      <c r="G45" s="71"/>
      <c r="H45" s="160">
        <f ca="1">+SUMIF(AF8:AF38,"&gt;0",AF8:AF38)/COUNTIF(AF8:AF38,"&gt;0")</f>
        <v>22.840902777777778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34224.6875</v>
      </c>
      <c r="O45" s="73" t="s">
        <v>50</v>
      </c>
      <c r="P45" s="74">
        <f ca="1">+MAX(P8:P38)</f>
        <v>39201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5" thickBot="1" x14ac:dyDescent="0.25">
      <c r="A46" s="4" t="s">
        <v>77</v>
      </c>
      <c r="B46" s="75">
        <f ca="1">+SUMIF(Y8:Y38,"&gt;0",Y8:Y38)/COUNTIF(Y8:Y38,"&gt;0")</f>
        <v>18.306250000000002</v>
      </c>
      <c r="C46" s="76"/>
      <c r="D46" s="76"/>
      <c r="E46" s="77">
        <f ca="1">+SUMIF(AC8:AC38,"&gt;0",AC8:AC38)/COUNTIF(AC8:AC38,"&gt;0")</f>
        <v>18.432916666666664</v>
      </c>
      <c r="F46" s="77"/>
      <c r="G46" s="77"/>
      <c r="H46" s="161">
        <f ca="1">+SUMIF(AG8:AG38,"&gt;0",AG8:AG38)/COUNTIF(AG8:AG38,"&gt;0")</f>
        <v>18.317083333333329</v>
      </c>
      <c r="I46" s="76"/>
      <c r="J46" s="98" t="str">
        <f>IF(B63=1,"Peak","Off")</f>
        <v>Peak</v>
      </c>
      <c r="K46" s="80">
        <f ca="1">+AVERAGE(AN8:AN38)</f>
        <v>-2.5959259259259255</v>
      </c>
      <c r="L46" s="80">
        <f ca="1">+AVERAGE(AQ8:AQ38)</f>
        <v>-4.7824074074074394E-2</v>
      </c>
      <c r="M46" s="80">
        <f ca="1">+AVERAGE(AT8:AT38)</f>
        <v>-2.6437499999999998</v>
      </c>
      <c r="N46" s="78">
        <f ca="1">+SUMIF(AK8:AK38,"&gt;0",AK8:AK38)/COUNTIF(AK8:AK38,"&gt;0")</f>
        <v>27711.964285714286</v>
      </c>
      <c r="O46" s="79" t="s">
        <v>51</v>
      </c>
      <c r="P46" s="90">
        <f t="array" aca="1" ref="P46" ca="1">MIN(IF(Q8:Q38&gt;0,Q8:Q38))</f>
        <v>22010</v>
      </c>
      <c r="Q46" s="111" t="s">
        <v>62</v>
      </c>
      <c r="R46" s="112" t="e">
        <f>+MIN(S8:S38)</f>
        <v>#N/A</v>
      </c>
      <c r="T46" t="s">
        <v>75</v>
      </c>
    </row>
    <row r="47" spans="1:53" ht="13.5" thickBot="1" x14ac:dyDescent="0.25">
      <c r="A47" s="4" t="s">
        <v>97</v>
      </c>
      <c r="B47" s="80">
        <f ca="1">+B45*0.67+B46*0.33</f>
        <v>21.025263541666668</v>
      </c>
      <c r="C47" s="76"/>
      <c r="D47" s="76"/>
      <c r="E47" s="81">
        <f ca="1">+E45*0.67+E46*0.33</f>
        <v>21.290140972222222</v>
      </c>
      <c r="F47" s="81"/>
      <c r="G47" s="81"/>
      <c r="H47" s="162">
        <f ca="1">+H45*0.67+H46*0.33</f>
        <v>21.348042361111112</v>
      </c>
      <c r="I47" s="76"/>
      <c r="J47" s="99"/>
      <c r="K47" s="76"/>
      <c r="L47" s="76"/>
      <c r="M47" s="76"/>
      <c r="N47" s="82">
        <f ca="1">+N45*0.67+N46*0.33</f>
        <v>32075.488839285717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">
      <c r="A48" s="4" t="s">
        <v>40</v>
      </c>
      <c r="B48" s="83">
        <f ca="1">+SUMIF(Z8:Z38,"&gt;0",Z8:Z38)/COUNTIF(Z8:Z38,"&gt;0")</f>
        <v>19.459687500000001</v>
      </c>
      <c r="C48" s="76"/>
      <c r="D48" s="76"/>
      <c r="E48" s="84">
        <f ca="1">+SUMIF(AD8:AD38,"&gt;0",AD8:AD38)/COUNTIF(AD8:AD38,"&gt;0")</f>
        <v>17.505781249999998</v>
      </c>
      <c r="F48" s="84"/>
      <c r="G48" s="84"/>
      <c r="H48" s="163">
        <f ca="1">+SUMIF(AH8:AH38,"&gt;0",AH8:AH38)/COUNTIF(AH8:AH38,"&gt;0")</f>
        <v>17.938124999999999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29240.390625</v>
      </c>
      <c r="O48" s="76"/>
      <c r="P48" s="32"/>
    </row>
    <row r="49" spans="1:20" x14ac:dyDescent="0.2">
      <c r="A49" s="4" t="s">
        <v>41</v>
      </c>
      <c r="B49" s="75">
        <f ca="1">+SUMIF(AA8:AA38,"&gt;0",AA8:AA38)/COUNTIF(AA8:AA38,"&gt;0")</f>
        <v>15.405312500000001</v>
      </c>
      <c r="C49" s="76"/>
      <c r="D49" s="76"/>
      <c r="E49" s="77">
        <f ca="1">+SUMIF(AE8:AE38,"&gt;0",AE8:AE38)/COUNTIF(AE8:AE38,"&gt;0")</f>
        <v>14.213125</v>
      </c>
      <c r="F49" s="77"/>
      <c r="G49" s="77"/>
      <c r="H49" s="161">
        <f ca="1">+SUMIF(AI8:AI38,"&gt;0",AI8:AI38)/COUNTIF(AI8:AI38,"&gt;0")</f>
        <v>14.213125</v>
      </c>
      <c r="I49" s="76"/>
      <c r="J49" s="98" t="str">
        <f>+J46</f>
        <v>Peak</v>
      </c>
      <c r="K49" s="80">
        <f ca="1">+AVERAGE(AO8:AO38)</f>
        <v>1.953906250000002</v>
      </c>
      <c r="L49" s="80">
        <f ca="1">+AVERAGE(AR8:AR38)</f>
        <v>-0.43234375000000025</v>
      </c>
      <c r="M49" s="80">
        <f ca="1">+AVERAGE(AU8:AU38)</f>
        <v>1.5215625000000017</v>
      </c>
      <c r="N49" s="78">
        <f ca="1">+SUMIF(AM8:AM38,"&gt;0",AM8:AM38)/COUNTIF(AM8:AM38,"&gt;0")</f>
        <v>25218.15625</v>
      </c>
      <c r="O49" s="76"/>
      <c r="P49" s="32"/>
      <c r="T49" s="131"/>
    </row>
    <row r="50" spans="1:20" x14ac:dyDescent="0.2">
      <c r="A50" s="4" t="s">
        <v>78</v>
      </c>
      <c r="B50" s="80">
        <f ca="1">(B48*0.67+B49*0.33)</f>
        <v>18.12174375</v>
      </c>
      <c r="C50" s="76"/>
      <c r="D50" s="76"/>
      <c r="E50" s="81">
        <f ca="1">(E48*0.67+E49*0.33)</f>
        <v>16.419204687499999</v>
      </c>
      <c r="F50" s="81"/>
      <c r="G50" s="81"/>
      <c r="H50" s="162">
        <f ca="1">(H48*0.67+H49*0.33)</f>
        <v>16.708874999999999</v>
      </c>
      <c r="I50" s="87"/>
      <c r="J50" s="87"/>
      <c r="K50" s="87"/>
      <c r="L50" s="87"/>
      <c r="M50" s="87"/>
      <c r="N50" s="88">
        <f ca="1">(N48*0.67+N49*0.33)</f>
        <v>27913.053281250002</v>
      </c>
      <c r="O50" s="87"/>
      <c r="P50" s="89"/>
    </row>
    <row r="51" spans="1:20" x14ac:dyDescent="0.2">
      <c r="A51" s="86" t="s">
        <v>82</v>
      </c>
      <c r="B51" s="169">
        <f ca="1">+AVERAGE(AY8:AY38)</f>
        <v>19.850333333333332</v>
      </c>
      <c r="C51" s="170"/>
      <c r="D51" s="170"/>
      <c r="E51" s="169">
        <f ca="1">+AVERAGE(AZ8:AZ38)</f>
        <v>19.778173076923075</v>
      </c>
      <c r="F51" s="170"/>
      <c r="G51" s="170"/>
      <c r="H51" s="171">
        <f ca="1">+AVERAGE(BA8:BA38)</f>
        <v>19.906346153846155</v>
      </c>
    </row>
    <row r="52" spans="1:20" hidden="1" x14ac:dyDescent="0.2"/>
    <row r="53" spans="1:20" hidden="1" x14ac:dyDescent="0.2">
      <c r="A53" s="39" t="s">
        <v>17</v>
      </c>
      <c r="B53">
        <v>1</v>
      </c>
      <c r="L53" s="18"/>
    </row>
    <row r="54" spans="1:20" hidden="1" x14ac:dyDescent="0.2">
      <c r="A54" s="39" t="s">
        <v>18</v>
      </c>
      <c r="B54">
        <v>1</v>
      </c>
      <c r="L54" s="18"/>
    </row>
    <row r="55" spans="1:20" hidden="1" x14ac:dyDescent="0.2">
      <c r="A55" s="3" t="s">
        <v>19</v>
      </c>
      <c r="B55">
        <v>4</v>
      </c>
    </row>
    <row r="56" spans="1:20" hidden="1" x14ac:dyDescent="0.2">
      <c r="A56" s="3" t="s">
        <v>27</v>
      </c>
    </row>
    <row r="57" spans="1:20" hidden="1" x14ac:dyDescent="0.2">
      <c r="A57" s="3" t="s">
        <v>21</v>
      </c>
    </row>
    <row r="58" spans="1:20" hidden="1" x14ac:dyDescent="0.2">
      <c r="A58" s="3"/>
    </row>
    <row r="59" spans="1:20" hidden="1" x14ac:dyDescent="0.2">
      <c r="A59" s="3"/>
    </row>
    <row r="60" spans="1:20" hidden="1" x14ac:dyDescent="0.2">
      <c r="A60" s="3" t="s">
        <v>49</v>
      </c>
      <c r="B60">
        <v>2</v>
      </c>
      <c r="E60">
        <v>1</v>
      </c>
      <c r="H60">
        <v>1</v>
      </c>
    </row>
    <row r="61" spans="1:20" hidden="1" x14ac:dyDescent="0.2">
      <c r="A61" s="3" t="s">
        <v>28</v>
      </c>
    </row>
    <row r="62" spans="1:20" hidden="1" x14ac:dyDescent="0.2"/>
    <row r="63" spans="1:20" hidden="1" x14ac:dyDescent="0.2">
      <c r="A63" s="3" t="s">
        <v>29</v>
      </c>
      <c r="B63">
        <v>1</v>
      </c>
    </row>
    <row r="64" spans="1:20" hidden="1" x14ac:dyDescent="0.2">
      <c r="A64" s="3" t="s">
        <v>30</v>
      </c>
    </row>
    <row r="65" spans="1:2" hidden="1" x14ac:dyDescent="0.2"/>
    <row r="66" spans="1:2" hidden="1" x14ac:dyDescent="0.2"/>
    <row r="67" spans="1:2" hidden="1" x14ac:dyDescent="0.2">
      <c r="A67">
        <v>1</v>
      </c>
      <c r="B67" s="39" t="s">
        <v>31</v>
      </c>
    </row>
    <row r="68" spans="1:2" hidden="1" x14ac:dyDescent="0.2">
      <c r="A68">
        <v>2</v>
      </c>
      <c r="B68" s="39" t="s">
        <v>32</v>
      </c>
    </row>
    <row r="69" spans="1:2" hidden="1" x14ac:dyDescent="0.2">
      <c r="A69">
        <v>3</v>
      </c>
      <c r="B69" s="3" t="s">
        <v>33</v>
      </c>
    </row>
    <row r="70" spans="1:2" hidden="1" x14ac:dyDescent="0.2">
      <c r="A70">
        <v>4</v>
      </c>
      <c r="B70" s="3" t="s">
        <v>34</v>
      </c>
    </row>
    <row r="71" spans="1:2" hidden="1" x14ac:dyDescent="0.2">
      <c r="A71">
        <v>5</v>
      </c>
      <c r="B71" s="3" t="s">
        <v>35</v>
      </c>
    </row>
    <row r="72" spans="1:2" hidden="1" x14ac:dyDescent="0.2"/>
    <row r="73" spans="1:2" hidden="1" x14ac:dyDescent="0.2">
      <c r="A73" s="3" t="s">
        <v>42</v>
      </c>
    </row>
    <row r="74" spans="1:2" hidden="1" x14ac:dyDescent="0.2">
      <c r="A74" s="60">
        <v>35796</v>
      </c>
    </row>
    <row r="75" spans="1:2" hidden="1" x14ac:dyDescent="0.2">
      <c r="A75" s="61">
        <v>35940</v>
      </c>
    </row>
    <row r="76" spans="1:2" hidden="1" x14ac:dyDescent="0.2">
      <c r="A76" s="61">
        <v>35980</v>
      </c>
    </row>
    <row r="77" spans="1:2" hidden="1" x14ac:dyDescent="0.2">
      <c r="A77" s="61">
        <v>36045</v>
      </c>
    </row>
    <row r="78" spans="1:2" hidden="1" x14ac:dyDescent="0.2">
      <c r="A78" s="61">
        <v>36125</v>
      </c>
    </row>
    <row r="79" spans="1:2" hidden="1" x14ac:dyDescent="0.2">
      <c r="A79" s="61">
        <v>36154</v>
      </c>
    </row>
    <row r="80" spans="1:2" hidden="1" x14ac:dyDescent="0.2">
      <c r="A80" s="61">
        <v>36161</v>
      </c>
    </row>
    <row r="81" spans="1:1" hidden="1" x14ac:dyDescent="0.2">
      <c r="A81" s="61">
        <v>36311</v>
      </c>
    </row>
    <row r="82" spans="1:1" hidden="1" x14ac:dyDescent="0.2">
      <c r="A82" s="61">
        <v>36346</v>
      </c>
    </row>
    <row r="83" spans="1:1" hidden="1" x14ac:dyDescent="0.2">
      <c r="A83" s="61">
        <v>36409</v>
      </c>
    </row>
    <row r="84" spans="1:1" hidden="1" x14ac:dyDescent="0.2">
      <c r="A84" s="61">
        <v>36489</v>
      </c>
    </row>
    <row r="85" spans="1:1" hidden="1" x14ac:dyDescent="0.2">
      <c r="A85" s="61">
        <v>36519</v>
      </c>
    </row>
    <row r="86" spans="1:1" hidden="1" x14ac:dyDescent="0.2">
      <c r="A86" s="61">
        <v>36526</v>
      </c>
    </row>
    <row r="87" spans="1:1" hidden="1" x14ac:dyDescent="0.2">
      <c r="A87" s="61">
        <v>36675</v>
      </c>
    </row>
    <row r="88" spans="1:1" hidden="1" x14ac:dyDescent="0.2">
      <c r="A88" s="61">
        <v>36711</v>
      </c>
    </row>
    <row r="89" spans="1:1" hidden="1" x14ac:dyDescent="0.2">
      <c r="A89" s="61">
        <v>36773</v>
      </c>
    </row>
    <row r="90" spans="1:1" hidden="1" x14ac:dyDescent="0.2">
      <c r="A90" s="61">
        <v>36853</v>
      </c>
    </row>
    <row r="91" spans="1:1" hidden="1" x14ac:dyDescent="0.2">
      <c r="A91" s="61">
        <v>36885</v>
      </c>
    </row>
    <row r="92" spans="1:1" hidden="1" x14ac:dyDescent="0.2">
      <c r="A92" s="61">
        <v>36892</v>
      </c>
    </row>
    <row r="93" spans="1:1" hidden="1" x14ac:dyDescent="0.2">
      <c r="A93" s="61">
        <v>37039</v>
      </c>
    </row>
    <row r="94" spans="1:1" hidden="1" x14ac:dyDescent="0.2">
      <c r="A94" s="61">
        <v>37076</v>
      </c>
    </row>
    <row r="95" spans="1:1" hidden="1" x14ac:dyDescent="0.2">
      <c r="A95" s="61">
        <v>37137</v>
      </c>
    </row>
    <row r="96" spans="1:1" hidden="1" x14ac:dyDescent="0.2">
      <c r="A96" s="61">
        <v>37217</v>
      </c>
    </row>
    <row r="97" spans="1:8" hidden="1" x14ac:dyDescent="0.2">
      <c r="A97" s="62">
        <v>37250</v>
      </c>
    </row>
    <row r="98" spans="1:8" x14ac:dyDescent="0.2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66675</xdr:colOff>
                <xdr:row>0</xdr:row>
                <xdr:rowOff>85725</xdr:rowOff>
              </from>
              <to>
                <xdr:col>16</xdr:col>
                <xdr:colOff>200025</xdr:colOff>
                <xdr:row>4</xdr:row>
                <xdr:rowOff>66675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342900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95250</xdr:colOff>
                <xdr:row>2</xdr:row>
                <xdr:rowOff>28575</xdr:rowOff>
              </from>
              <to>
                <xdr:col>2</xdr:col>
                <xdr:colOff>352425</xdr:colOff>
                <xdr:row>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28575</xdr:colOff>
                <xdr:row>4</xdr:row>
                <xdr:rowOff>114300</xdr:rowOff>
              </from>
              <to>
                <xdr:col>5</xdr:col>
                <xdr:colOff>438150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381000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9525</xdr:colOff>
                <xdr:row>2</xdr:row>
                <xdr:rowOff>9525</xdr:rowOff>
              </from>
              <to>
                <xdr:col>5</xdr:col>
                <xdr:colOff>428625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28575</xdr:colOff>
                <xdr:row>2</xdr:row>
                <xdr:rowOff>9525</xdr:rowOff>
              </from>
              <to>
                <xdr:col>8</xdr:col>
                <xdr:colOff>390525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390525</xdr:colOff>
                <xdr:row>4</xdr:row>
                <xdr:rowOff>66675</xdr:rowOff>
              </from>
              <to>
                <xdr:col>12</xdr:col>
                <xdr:colOff>209550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3962"/>
  <sheetViews>
    <sheetView zoomScale="75" workbookViewId="0">
      <pane xSplit="1" ySplit="2" topLeftCell="B33899" activePane="bottomRight" state="frozen"/>
      <selection pane="topRight" activeCell="B1" sqref="B1"/>
      <selection pane="bottomLeft" activeCell="A3" sqref="A3"/>
      <selection pane="bottomRight" activeCell="H33908" sqref="H33908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16.28515625" customWidth="1"/>
    <col min="4" max="4" width="16" bestFit="1" customWidth="1"/>
    <col min="5" max="5" width="12.85546875" bestFit="1" customWidth="1"/>
    <col min="6" max="6" width="9.7109375" bestFit="1" customWidth="1"/>
    <col min="7" max="7" width="12.28515625" bestFit="1" customWidth="1"/>
    <col min="8" max="8" width="16.140625" style="5" bestFit="1" customWidth="1"/>
    <col min="9" max="9" width="16" bestFit="1" customWidth="1"/>
    <col min="10" max="10" width="12.85546875" bestFit="1" customWidth="1"/>
    <col min="11" max="11" width="9.7109375" bestFit="1" customWidth="1"/>
    <col min="12" max="12" width="12.28515625" style="32" bestFit="1" customWidth="1"/>
    <col min="13" max="13" width="12.28515625" customWidth="1"/>
    <col min="14" max="14" width="16.140625" bestFit="1" customWidth="1"/>
    <col min="15" max="15" width="8.85546875" bestFit="1" customWidth="1"/>
    <col min="17" max="17" width="11.85546875" bestFit="1" customWidth="1"/>
    <col min="52" max="55" width="10.28515625" bestFit="1" customWidth="1"/>
  </cols>
  <sheetData>
    <row r="1" spans="1:55" x14ac:dyDescent="0.2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33649</v>
      </c>
    </row>
    <row r="2" spans="1:55" x14ac:dyDescent="0.2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5" thickBot="1" x14ac:dyDescent="0.25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5" thickBot="1" x14ac:dyDescent="0.25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5</v>
      </c>
      <c r="T6" s="10">
        <v>0</v>
      </c>
      <c r="U6" s="13">
        <f>+Date</f>
        <v>37288</v>
      </c>
      <c r="V6" s="144">
        <f ca="1">SUMIF(OFFSET($N$2,$V$1+$T6,0,24,1),"On",OFFSET($C$2,$V$1+$T6,0,24,1))/16</f>
        <v>23.465624999999999</v>
      </c>
      <c r="W6" s="20">
        <f ca="1">SUMIF(OFFSET($N$2,$V$1+$T6,0,24,1),"Off",OFFSET($C$2,$V$1+$T6,0,24,1))/8</f>
        <v>17.803750000000001</v>
      </c>
      <c r="X6" s="20">
        <f ca="1">SUMIF(OFFSET($O$2,$V$1+$T6,0,24,1),"&gt;0",OFFSET($C$2,$V$1+$T6,0,24,1))/24</f>
        <v>21.578333333333333</v>
      </c>
      <c r="Y6" s="20">
        <f ca="1">SUMIF(OFFSET($N$2,$V$1+$T6,0,24,1),"On",OFFSET($D$2,$V$1+$T6,0,24,1))/16</f>
        <v>24.272500000000001</v>
      </c>
      <c r="Z6" s="20">
        <f ca="1">SUMIF(OFFSET($N$2,$V$1+$T6,0,24,1),"Off",OFFSET($D$2,$V$1+$T6,0,24,1))/8</f>
        <v>16.981249999999999</v>
      </c>
      <c r="AA6" s="20">
        <f ca="1">SUMIF(OFFSET($O$2,$V$1+$T6,0,24,1),"&gt;0",OFFSET($D$2,$V$1+$T6,0,24,1))/24</f>
        <v>21.842083333333331</v>
      </c>
      <c r="AB6" s="25">
        <f ca="1">SUMIF(OFFSET($N$2,$V$1+$T6,0,24,1),"On",OFFSET($E$2,$V$1+$T6,0,24,1))/16</f>
        <v>24.891875000000002</v>
      </c>
      <c r="AC6" s="25">
        <f ca="1">SUMIF(OFFSET($N$2,$V$1+$T6,0,24,1),"Off",OFFSET($E$2,$V$1+$T6,0,24,1))/8</f>
        <v>16.922499999999999</v>
      </c>
      <c r="AD6" s="25">
        <f ca="1">SUMIF(OFFSET($O$2,$V$1+$T6,0,24,1),"&gt;0",OFFSET($E$2,$V$1+$T6,0,24,1))/24</f>
        <v>22.235416666666669</v>
      </c>
      <c r="AE6" s="25">
        <f ca="1">SUMIF(OFFSET($N$2,$V$1+$T6,0,24,1),"On",OFFSET($F$2,$V$1+$T6,0,24,1))/16</f>
        <v>23.513749999999998</v>
      </c>
      <c r="AF6" s="25">
        <f ca="1">SUMIF(OFFSET($N$2,$V$1+$T6,0,24,1),"Off",OFFSET($F$2,$V$1+$T6,0,24,1))/8</f>
        <v>18.463750000000001</v>
      </c>
      <c r="AG6" s="25">
        <f ca="1">SUMIF(OFFSET($O$2,$V$1+$T6,0,24,1),"&gt;0",OFFSET($F$2,$V$1+$T6,0,24,1))/24</f>
        <v>21.830416666666665</v>
      </c>
      <c r="AH6" s="25">
        <f ca="1">SUMIF(OFFSET($N$2,$V$1+$T6,0,24,1),"On",OFFSET($G$2,$V$1+$T6,0,24,1))/16</f>
        <v>23.511875</v>
      </c>
      <c r="AI6" s="25">
        <f ca="1">SUMIF(OFFSET($N$2,$V$1+$T6,0,24,1),"Off",OFFSET($G$2,$V$1+$T6,0,24,1))/8</f>
        <v>17.213750000000001</v>
      </c>
      <c r="AJ6" s="25">
        <f ca="1">SUMIF(OFFSET($O$2,$V$1+$T6,0,24,1),"&gt;0",OFFSET($G$2,$V$1+$T6,0,24,1))/24</f>
        <v>21.412499999999998</v>
      </c>
      <c r="AK6" s="144">
        <f ca="1">SUMIF(OFFSET($N$2,$V$1+$T6,0,24,1),"On",OFFSET($H$2,$V$1+$T6,0,24,1))/16</f>
        <v>18.098749999999995</v>
      </c>
      <c r="AL6" s="20">
        <f ca="1">SUMIF(OFFSET($N$2,$V$1+$T6,0,24,1),"Off",OFFSET($H$2,$V$1+$T6,0,24,1))/8</f>
        <v>12.7075</v>
      </c>
      <c r="AM6" s="20">
        <f ca="1">SUMIF(OFFSET($O$2,$V$1+$T6,0,24,1),"&gt;0",OFFSET($H$2,$V$1+$T6,0,24,1))/24</f>
        <v>16.301666666666666</v>
      </c>
      <c r="AN6" s="20">
        <f ca="1">SUMIF(OFFSET($N$2,$V$1+$T6,0,24,1),"On",OFFSET($I$2,$V$1+$T6,0,24,1))/16</f>
        <v>20.638124999999999</v>
      </c>
      <c r="AO6" s="20">
        <f ca="1">SUMIF(OFFSET($N$2,$V$1+$T6,0,24,1),"Off",OFFSET($I$2,$V$1+$T6,0,24,1))/8</f>
        <v>12.407499999999999</v>
      </c>
      <c r="AP6" s="20">
        <f ca="1">SUMIF(OFFSET($O$2,$V$1+$T6,0,24,1),"&gt;0",OFFSET($I$2,$V$1+$T6,0,24,1))/24</f>
        <v>17.894583333333333</v>
      </c>
      <c r="AQ6" s="20">
        <f ca="1">SUMIF(OFFSET($N$2,$V$1+$T6,0,24,1),"On",OFFSET($J$2,$V$1+$T6,0,24,1))/16</f>
        <v>23.083124999999999</v>
      </c>
      <c r="AR6" s="20">
        <f ca="1">SUMIF(OFFSET($N$2,$V$1+$T6,0,24,1),"Off",OFFSET($J$2,$V$1+$T6,0,24,1))/8</f>
        <v>12.43</v>
      </c>
      <c r="AS6" s="20">
        <f ca="1">SUMIF(OFFSET($O$2,$V$1+$T6,0,24,1),"&gt;0",OFFSET($J$2,$V$1+$T6,0,24,1))/24</f>
        <v>19.532083333333329</v>
      </c>
      <c r="AT6" s="20">
        <f ca="1">SUMIF(OFFSET($N$2,$V$1+$T6,0,24,1),"On",OFFSET($K$2,$V$1+$T6,0,24,1))/16</f>
        <v>20.836875000000003</v>
      </c>
      <c r="AU6" s="20">
        <f ca="1">SUMIF(OFFSET($N$2,$V$1+$T6,0,24,1),"Off",OFFSET($K$2,$V$1+$T6,0,24,1))/8</f>
        <v>14.516250000000001</v>
      </c>
      <c r="AV6" s="20">
        <f ca="1">SUMIF(OFFSET($O$2,$V$1+$T6,0,24,1),"&gt;0",OFFSET($K$2,$V$1+$T6,0,24,1))/24</f>
        <v>18.730000000000004</v>
      </c>
      <c r="AW6" s="20">
        <f ca="1">SUMIF(OFFSET($N$2,$V$1+$T6,0,24,1),"On",OFFSET($L$2,$V$1+$T6,0,24,1))/16</f>
        <v>17.098750000000003</v>
      </c>
      <c r="AX6" s="20">
        <f ca="1">SUMIF(OFFSET($N$2,$V$1+$T6,0,24,1),"Off",OFFSET($L$2,$V$1+$T6,0,24,1))/8</f>
        <v>11.97</v>
      </c>
      <c r="AY6" s="20">
        <f ca="1">SUMIF(OFFSET($O$2,$V$1+$T6,0,24,1),"&gt;0",OFFSET($L$2,$V$1+$T6,0,24,1))/24</f>
        <v>15.38916666666667</v>
      </c>
      <c r="AZ6" s="33">
        <f ca="1">SUMIF(OFFSET($N$2,$V$1+$T6,0,24,1),"On",OFFSET($M$2,$V$1+$T6,0,24,1))/16</f>
        <v>31870.125</v>
      </c>
      <c r="BA6" s="30">
        <f ca="1">SUMIF(OFFSET($N$2,$V$1+$T6,0,24,1),"Off",OFFSET($M$2,$V$1+$T6,0,24,1))/8</f>
        <v>25290.125</v>
      </c>
      <c r="BB6" s="30">
        <f ca="1">+MAX(OFFSET($M$2,$V$1+$T6,0,24,1))</f>
        <v>33387</v>
      </c>
      <c r="BC6" s="36">
        <f ca="1">MIN(OFFSET($M$2,$V$1+$T6,0,24,1))</f>
        <v>23416</v>
      </c>
    </row>
    <row r="7" spans="1:55" x14ac:dyDescent="0.2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6</v>
      </c>
      <c r="T7" s="11">
        <v>24</v>
      </c>
      <c r="U7" s="7">
        <f>+U6+1</f>
        <v>37289</v>
      </c>
      <c r="V7" s="144">
        <f t="shared" ref="V7:V36" ca="1" si="3">SUMIF(OFFSET($N$2,$V$1+$T7,0,24,1),"On",OFFSET($C$2,$V$1+$T7,0,24,1))/16</f>
        <v>20.878125000000001</v>
      </c>
      <c r="W7" s="20">
        <f t="shared" ref="W7:W36" ca="1" si="4">SUMIF(OFFSET($N$2,$V$1+$T7,0,24,1),"Off",OFFSET($C$2,$V$1+$T7,0,24,1))/8</f>
        <v>17.445</v>
      </c>
      <c r="X7" s="20">
        <f ca="1">SUMIF(OFFSET($O$2,$V$1+$T7,0,24,1),"&gt;0",OFFSET($C$2,$V$1+$T7,0,24,1))/24</f>
        <v>19.733750000000004</v>
      </c>
      <c r="Y7" s="20">
        <f t="shared" ref="Y7:Y36" ca="1" si="5">SUMIF(OFFSET($N$2,$V$1+$T7,0,24,1),"On",OFFSET($D$2,$V$1+$T7,0,24,1))/16</f>
        <v>20.878125000000001</v>
      </c>
      <c r="Z7" s="20">
        <f t="shared" ref="Z7:Z36" ca="1" si="6">SUMIF(OFFSET($N$2,$V$1+$T7,0,24,1),"Off",OFFSET($D$2,$V$1+$T7,0,24,1))/8</f>
        <v>17.445</v>
      </c>
      <c r="AA7" s="20">
        <f t="shared" ref="AA7:AA36" ca="1" si="7">SUMIF(OFFSET($O$2,$V$1+$T7,0,24,1),"&gt;0",OFFSET($D$2,$V$1+$T7,0,24,1))/24</f>
        <v>19.733750000000004</v>
      </c>
      <c r="AB7" s="25">
        <f t="shared" ref="AB7:AB36" ca="1" si="8">SUMIF(OFFSET($N$2,$V$1+$T7,0,24,1),"On",OFFSET($E$2,$V$1+$T7,0,24,1))/16</f>
        <v>20.878125000000001</v>
      </c>
      <c r="AC7" s="25">
        <f t="shared" ref="AC7:AC36" ca="1" si="9">SUMIF(OFFSET($N$2,$V$1+$T7,0,24,1),"Off",OFFSET($E$2,$V$1+$T7,0,24,1))/8</f>
        <v>17.445</v>
      </c>
      <c r="AD7" s="25">
        <f t="shared" ref="AD7:AD36" ca="1" si="10">SUMIF(OFFSET($O$2,$V$1+$T7,0,24,1),"&gt;0",OFFSET($E$2,$V$1+$T7,0,24,1))/24</f>
        <v>19.733750000000004</v>
      </c>
      <c r="AE7" s="25">
        <f t="shared" ref="AE7:AE36" ca="1" si="11">SUMIF(OFFSET($N$2,$V$1+$T7,0,24,1),"On",OFFSET($F$2,$V$1+$T7,0,24,1))/16</f>
        <v>20.878125000000001</v>
      </c>
      <c r="AF7" s="25">
        <f t="shared" ref="AF7:AF36" ca="1" si="12">SUMIF(OFFSET($N$2,$V$1+$T7,0,24,1),"Off",OFFSET($F$2,$V$1+$T7,0,24,1))/8</f>
        <v>17.445</v>
      </c>
      <c r="AG7" s="25">
        <f t="shared" ref="AG7:AG36" ca="1" si="13">SUMIF(OFFSET($O$2,$V$1+$T7,0,24,1),"&gt;0",OFFSET($F$2,$V$1+$T7,0,24,1))/24</f>
        <v>19.733750000000004</v>
      </c>
      <c r="AH7" s="25">
        <f t="shared" ref="AH7:AH36" ca="1" si="14">SUMIF(OFFSET($N$2,$V$1+$T7,0,24,1),"On",OFFSET($G$2,$V$1+$T7,0,24,1))/16</f>
        <v>20.878125000000001</v>
      </c>
      <c r="AI7" s="25">
        <f t="shared" ref="AI7:AI36" ca="1" si="15">SUMIF(OFFSET($N$2,$V$1+$T7,0,24,1),"Off",OFFSET($G$2,$V$1+$T7,0,24,1))/8</f>
        <v>17.445</v>
      </c>
      <c r="AJ7" s="25">
        <f t="shared" ref="AJ7:AJ36" ca="1" si="16">SUMIF(OFFSET($O$2,$V$1+$T7,0,24,1),"&gt;0",OFFSET($G$2,$V$1+$T7,0,24,1))/24</f>
        <v>19.733750000000004</v>
      </c>
      <c r="AK7" s="144">
        <f t="shared" ref="AK7:AK36" ca="1" si="17">SUMIF(OFFSET($N$2,$V$1+$T7,0,24,1),"On",OFFSET($H$2,$V$1+$T7,0,24,1))/16</f>
        <v>21.356250000000003</v>
      </c>
      <c r="AL7" s="20">
        <f t="shared" ref="AL7:AL36" ca="1" si="18">SUMIF(OFFSET($N$2,$V$1+$T7,0,24,1),"Off",OFFSET($H$2,$V$1+$T7,0,24,1))/8</f>
        <v>15.56625</v>
      </c>
      <c r="AM7" s="20">
        <f t="shared" ref="AM7:AM36" ca="1" si="19">SUMIF(OFFSET($O$2,$V$1+$T7,0,24,1),"&gt;0",OFFSET($H$2,$V$1+$T7,0,24,1))/24</f>
        <v>19.426250000000003</v>
      </c>
      <c r="AN7" s="20">
        <f t="shared" ref="AN7:AN36" ca="1" si="20">SUMIF(OFFSET($N$2,$V$1+$T7,0,24,1),"On",OFFSET($I$2,$V$1+$T7,0,24,1))/16</f>
        <v>23.276250000000001</v>
      </c>
      <c r="AO7" s="20">
        <f t="shared" ref="AO7:AO36" ca="1" si="21">SUMIF(OFFSET($N$2,$V$1+$T7,0,24,1),"Off",OFFSET($I$2,$V$1+$T7,0,24,1))/8</f>
        <v>15.327500000000002</v>
      </c>
      <c r="AP7" s="20">
        <f t="shared" ref="AP7:AP36" ca="1" si="22">SUMIF(OFFSET($O$2,$V$1+$T7,0,24,1),"&gt;0",OFFSET($I$2,$V$1+$T7,0,24,1))/24</f>
        <v>20.626666666666669</v>
      </c>
      <c r="AQ7" s="20">
        <f t="shared" ref="AQ7:AQ36" ca="1" si="23">SUMIF(OFFSET($N$2,$V$1+$T7,0,24,1),"On",OFFSET($J$2,$V$1+$T7,0,24,1))/16</f>
        <v>25.568749999999994</v>
      </c>
      <c r="AR7" s="20">
        <f t="shared" ref="AR7:AR36" ca="1" si="24">SUMIF(OFFSET($N$2,$V$1+$T7,0,24,1),"Off",OFFSET($J$2,$V$1+$T7,0,24,1))/8</f>
        <v>15.325000000000001</v>
      </c>
      <c r="AS7" s="20">
        <f t="shared" ref="AS7:AS36" ca="1" si="25">SUMIF(OFFSET($O$2,$V$1+$T7,0,24,1),"&gt;0",OFFSET($J$2,$V$1+$T7,0,24,1))/24</f>
        <v>22.154166666666669</v>
      </c>
      <c r="AT7" s="20">
        <f t="shared" ref="AT7:AT36" ca="1" si="26">SUMIF(OFFSET($N$2,$V$1+$T7,0,24,1),"On",OFFSET($K$2,$V$1+$T7,0,24,1))/16</f>
        <v>21.435625000000002</v>
      </c>
      <c r="AU7" s="20">
        <f t="shared" ref="AU7:AU36" ca="1" si="27">SUMIF(OFFSET($N$2,$V$1+$T7,0,24,1),"Off",OFFSET($K$2,$V$1+$T7,0,24,1))/8</f>
        <v>16.35125</v>
      </c>
      <c r="AV7" s="20">
        <f t="shared" ref="AV7:AV36" ca="1" si="28">SUMIF(OFFSET($O$2,$V$1+$T7,0,24,1),"&gt;0",OFFSET($K$2,$V$1+$T7,0,24,1))/24</f>
        <v>19.740833333333338</v>
      </c>
      <c r="AW7" s="20">
        <f t="shared" ref="AW7:AW36" ca="1" si="29">SUMIF(OFFSET($N$2,$V$1+$T7,0,24,1),"On",OFFSET($L$2,$V$1+$T7,0,24,1))/16</f>
        <v>21.276250000000001</v>
      </c>
      <c r="AX7" s="20">
        <f t="shared" ref="AX7:AX36" ca="1" si="30">SUMIF(OFFSET($N$2,$V$1+$T7,0,24,1),"Off",OFFSET($L$2,$V$1+$T7,0,24,1))/8</f>
        <v>15.186249999999999</v>
      </c>
      <c r="AY7" s="23">
        <f t="shared" ref="AY7:AY36" ca="1" si="31">SUMIF(OFFSET($O$2,$V$1+$T7,0,24,1),"&gt;0",OFFSET($L$2,$V$1+$T7,0,24,1))/24</f>
        <v>19.24625</v>
      </c>
      <c r="AZ7" s="33">
        <f t="shared" ref="AZ7:AZ36" ca="1" si="32">SUMIF(OFFSET($N$2,$V$1+$T7,0,24,1),"On",OFFSET($M$2,$V$1+$T7,0,24,1))/16</f>
        <v>30256.625</v>
      </c>
      <c r="BA7" s="30">
        <f t="shared" ref="BA7:BA36" ca="1" si="33">SUMIF(OFFSET($N$2,$V$1+$T7,0,24,1),"Off",OFFSET($M$2,$V$1+$T7,0,24,1))/8</f>
        <v>25549.125</v>
      </c>
      <c r="BB7" s="30">
        <f t="shared" ref="BB7:BB36" ca="1" si="34">+MAX(OFFSET($M$2,$V$1+$T7,0,24,1))</f>
        <v>32773</v>
      </c>
      <c r="BC7" s="36">
        <f t="shared" ref="BC7:BC36" ca="1" si="35">MIN(OFFSET($M$2,$V$1+$T7,0,24,1))</f>
        <v>24278</v>
      </c>
    </row>
    <row r="8" spans="1:55" x14ac:dyDescent="0.2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7</v>
      </c>
      <c r="T8" s="11">
        <v>48</v>
      </c>
      <c r="U8" s="7">
        <f t="shared" ref="U8:U36" si="36">+U7+1</f>
        <v>37290</v>
      </c>
      <c r="V8" s="144">
        <f t="shared" ca="1" si="3"/>
        <v>17.026875</v>
      </c>
      <c r="W8" s="20">
        <f t="shared" ca="1" si="4"/>
        <v>16.4025</v>
      </c>
      <c r="X8" s="20">
        <f t="shared" ref="X8:X36" ca="1" si="37">SUMIF(OFFSET($O$2,$V$1+$T8,0,24,1),"&gt;0",OFFSET($C$2,$V$1+$T8,0,24,1))/24</f>
        <v>16.818750000000005</v>
      </c>
      <c r="Y8" s="20">
        <f t="shared" ca="1" si="5"/>
        <v>17.026875</v>
      </c>
      <c r="Z8" s="20">
        <f t="shared" ca="1" si="6"/>
        <v>16.4025</v>
      </c>
      <c r="AA8" s="20">
        <f t="shared" ca="1" si="7"/>
        <v>16.818750000000005</v>
      </c>
      <c r="AB8" s="25">
        <f t="shared" ca="1" si="8"/>
        <v>17.026875</v>
      </c>
      <c r="AC8" s="25">
        <f t="shared" ca="1" si="9"/>
        <v>16.4025</v>
      </c>
      <c r="AD8" s="25">
        <f t="shared" ca="1" si="10"/>
        <v>16.818750000000005</v>
      </c>
      <c r="AE8" s="25">
        <f t="shared" ca="1" si="11"/>
        <v>17.026875</v>
      </c>
      <c r="AF8" s="25">
        <f t="shared" ca="1" si="12"/>
        <v>16.4025</v>
      </c>
      <c r="AG8" s="25">
        <f t="shared" ca="1" si="13"/>
        <v>16.818750000000005</v>
      </c>
      <c r="AH8" s="25">
        <f t="shared" ca="1" si="14"/>
        <v>17.026875</v>
      </c>
      <c r="AI8" s="25">
        <f t="shared" ca="1" si="15"/>
        <v>16.4025</v>
      </c>
      <c r="AJ8" s="25">
        <f t="shared" ca="1" si="16"/>
        <v>16.818750000000005</v>
      </c>
      <c r="AK8" s="144">
        <f t="shared" ca="1" si="17"/>
        <v>21.453125</v>
      </c>
      <c r="AL8" s="20">
        <f t="shared" ca="1" si="18"/>
        <v>17.209999999999997</v>
      </c>
      <c r="AM8" s="20">
        <f t="shared" ca="1" si="19"/>
        <v>20.038749999999997</v>
      </c>
      <c r="AN8" s="20">
        <f t="shared" ca="1" si="20"/>
        <v>22.553750000000001</v>
      </c>
      <c r="AO8" s="20">
        <f t="shared" ca="1" si="21"/>
        <v>17.192499999999999</v>
      </c>
      <c r="AP8" s="20">
        <f t="shared" ca="1" si="22"/>
        <v>20.766666666666666</v>
      </c>
      <c r="AQ8" s="20">
        <f t="shared" ca="1" si="23"/>
        <v>24.521874999999998</v>
      </c>
      <c r="AR8" s="20">
        <f t="shared" ca="1" si="24"/>
        <v>17.195</v>
      </c>
      <c r="AS8" s="20">
        <f t="shared" ca="1" si="25"/>
        <v>22.079583333333332</v>
      </c>
      <c r="AT8" s="20">
        <f t="shared" ca="1" si="26"/>
        <v>21.476249999999997</v>
      </c>
      <c r="AU8" s="20">
        <f t="shared" ca="1" si="27"/>
        <v>17.324999999999999</v>
      </c>
      <c r="AV8" s="20">
        <f t="shared" ca="1" si="28"/>
        <v>20.092500000000001</v>
      </c>
      <c r="AW8" s="20">
        <f t="shared" ca="1" si="29"/>
        <v>21.439999999999998</v>
      </c>
      <c r="AX8" s="20">
        <f t="shared" ca="1" si="30"/>
        <v>17.16375</v>
      </c>
      <c r="AY8" s="23">
        <f t="shared" ca="1" si="31"/>
        <v>20.014583333333331</v>
      </c>
      <c r="AZ8" s="33">
        <f t="shared" ca="1" si="32"/>
        <v>29798.0625</v>
      </c>
      <c r="BA8" s="30">
        <f t="shared" ca="1" si="33"/>
        <v>26095.125</v>
      </c>
      <c r="BB8" s="30">
        <f t="shared" ca="1" si="34"/>
        <v>32298</v>
      </c>
      <c r="BC8" s="36">
        <f t="shared" ca="1" si="35"/>
        <v>25229</v>
      </c>
    </row>
    <row r="9" spans="1:55" x14ac:dyDescent="0.2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1</v>
      </c>
      <c r="T9" s="11">
        <v>72</v>
      </c>
      <c r="U9" s="7">
        <f t="shared" si="36"/>
        <v>37291</v>
      </c>
      <c r="V9" s="144">
        <f t="shared" ca="1" si="3"/>
        <v>27.975625000000001</v>
      </c>
      <c r="W9" s="20">
        <f t="shared" ca="1" si="4"/>
        <v>17.07375</v>
      </c>
      <c r="X9" s="20">
        <f t="shared" ca="1" si="37"/>
        <v>24.341666666666665</v>
      </c>
      <c r="Y9" s="20">
        <f t="shared" ca="1" si="5"/>
        <v>40.108124999999994</v>
      </c>
      <c r="Z9" s="20">
        <f t="shared" ca="1" si="6"/>
        <v>17.07375</v>
      </c>
      <c r="AA9" s="20">
        <f t="shared" ca="1" si="7"/>
        <v>32.43</v>
      </c>
      <c r="AB9" s="25">
        <f t="shared" ca="1" si="8"/>
        <v>49.553125000000001</v>
      </c>
      <c r="AC9" s="25">
        <f t="shared" ca="1" si="9"/>
        <v>17.07375</v>
      </c>
      <c r="AD9" s="25">
        <f t="shared" ca="1" si="10"/>
        <v>38.726666666666667</v>
      </c>
      <c r="AE9" s="25">
        <f t="shared" ca="1" si="11"/>
        <v>27.973125</v>
      </c>
      <c r="AF9" s="25">
        <f t="shared" ca="1" si="12"/>
        <v>17.07375</v>
      </c>
      <c r="AG9" s="25">
        <f t="shared" ca="1" si="13"/>
        <v>24.339999999999993</v>
      </c>
      <c r="AH9" s="25">
        <f t="shared" ca="1" si="14"/>
        <v>27.96875</v>
      </c>
      <c r="AI9" s="25">
        <f t="shared" ca="1" si="15"/>
        <v>17.07375</v>
      </c>
      <c r="AJ9" s="25">
        <f t="shared" ca="1" si="16"/>
        <v>24.337083333333329</v>
      </c>
      <c r="AK9" s="144">
        <f t="shared" ca="1" si="17"/>
        <v>24.891249999999996</v>
      </c>
      <c r="AL9" s="20">
        <f t="shared" ca="1" si="18"/>
        <v>18.018750000000001</v>
      </c>
      <c r="AM9" s="20">
        <f t="shared" ca="1" si="19"/>
        <v>22.600416666666664</v>
      </c>
      <c r="AN9" s="20">
        <f t="shared" ca="1" si="20"/>
        <v>24.945625</v>
      </c>
      <c r="AO9" s="20">
        <f t="shared" ca="1" si="21"/>
        <v>17.934999999999999</v>
      </c>
      <c r="AP9" s="20">
        <f t="shared" ca="1" si="22"/>
        <v>22.608750000000001</v>
      </c>
      <c r="AQ9" s="20">
        <f t="shared" ca="1" si="23"/>
        <v>25.431875000000002</v>
      </c>
      <c r="AR9" s="20">
        <f t="shared" ca="1" si="24"/>
        <v>17.940000000000001</v>
      </c>
      <c r="AS9" s="20">
        <f t="shared" ca="1" si="25"/>
        <v>22.934583333333336</v>
      </c>
      <c r="AT9" s="20">
        <f t="shared" ca="1" si="26"/>
        <v>26.30875</v>
      </c>
      <c r="AU9" s="20">
        <f t="shared" ca="1" si="27"/>
        <v>18.553750000000001</v>
      </c>
      <c r="AV9" s="20">
        <f t="shared" ca="1" si="28"/>
        <v>23.723750000000006</v>
      </c>
      <c r="AW9" s="20">
        <f t="shared" ca="1" si="29"/>
        <v>24.323124999999994</v>
      </c>
      <c r="AX9" s="20">
        <f t="shared" ca="1" si="30"/>
        <v>17.802499999999998</v>
      </c>
      <c r="AY9" s="23">
        <f t="shared" ca="1" si="31"/>
        <v>22.149583333333329</v>
      </c>
      <c r="AZ9" s="33">
        <f t="shared" ca="1" si="32"/>
        <v>35391.0625</v>
      </c>
      <c r="BA9" s="30">
        <f t="shared" ca="1" si="33"/>
        <v>27454.875</v>
      </c>
      <c r="BB9" s="30">
        <f t="shared" ca="1" si="34"/>
        <v>39201</v>
      </c>
      <c r="BC9" s="36">
        <f t="shared" ca="1" si="35"/>
        <v>24942</v>
      </c>
    </row>
    <row r="10" spans="1:55" x14ac:dyDescent="0.2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2</v>
      </c>
      <c r="T10" s="11">
        <v>96</v>
      </c>
      <c r="U10" s="7">
        <f t="shared" si="36"/>
        <v>37292</v>
      </c>
      <c r="V10" s="144">
        <f t="shared" ca="1" si="3"/>
        <v>26.147499999999997</v>
      </c>
      <c r="W10" s="20">
        <f t="shared" ca="1" si="4"/>
        <v>33.286250000000003</v>
      </c>
      <c r="X10" s="20">
        <f t="shared" ca="1" si="37"/>
        <v>28.527083333333337</v>
      </c>
      <c r="Y10" s="20">
        <f t="shared" ca="1" si="5"/>
        <v>53.726250000000014</v>
      </c>
      <c r="Z10" s="20">
        <f t="shared" ca="1" si="6"/>
        <v>39.02375</v>
      </c>
      <c r="AA10" s="20">
        <f t="shared" ca="1" si="7"/>
        <v>48.825416666666676</v>
      </c>
      <c r="AB10" s="25">
        <f t="shared" ca="1" si="8"/>
        <v>74.755625000000009</v>
      </c>
      <c r="AC10" s="25">
        <f t="shared" ca="1" si="9"/>
        <v>44.445</v>
      </c>
      <c r="AD10" s="25">
        <f t="shared" ca="1" si="10"/>
        <v>64.652083333333337</v>
      </c>
      <c r="AE10" s="25">
        <f t="shared" ca="1" si="11"/>
        <v>27.056250000000002</v>
      </c>
      <c r="AF10" s="25">
        <f t="shared" ca="1" si="12"/>
        <v>31.21875</v>
      </c>
      <c r="AG10" s="25">
        <f t="shared" ca="1" si="13"/>
        <v>28.443750000000009</v>
      </c>
      <c r="AH10" s="25">
        <f t="shared" ca="1" si="14"/>
        <v>26.205624999999998</v>
      </c>
      <c r="AI10" s="25">
        <f t="shared" ca="1" si="15"/>
        <v>32.128749999999997</v>
      </c>
      <c r="AJ10" s="25">
        <f t="shared" ca="1" si="16"/>
        <v>28.179999999999996</v>
      </c>
      <c r="AK10" s="144">
        <f t="shared" ca="1" si="17"/>
        <v>25.588749999999997</v>
      </c>
      <c r="AL10" s="20">
        <f t="shared" ca="1" si="18"/>
        <v>21.86</v>
      </c>
      <c r="AM10" s="20">
        <f t="shared" ca="1" si="19"/>
        <v>24.345833333333331</v>
      </c>
      <c r="AN10" s="20">
        <f t="shared" ca="1" si="20"/>
        <v>27.766250000000003</v>
      </c>
      <c r="AO10" s="20">
        <f t="shared" ca="1" si="21"/>
        <v>21.849999999999998</v>
      </c>
      <c r="AP10" s="20">
        <f t="shared" ca="1" si="22"/>
        <v>25.794166666666666</v>
      </c>
      <c r="AQ10" s="20">
        <f t="shared" ca="1" si="23"/>
        <v>30.369375000000002</v>
      </c>
      <c r="AR10" s="20">
        <f t="shared" ca="1" si="24"/>
        <v>21.848749999999995</v>
      </c>
      <c r="AS10" s="20">
        <f t="shared" ca="1" si="25"/>
        <v>27.529166666666669</v>
      </c>
      <c r="AT10" s="20">
        <f t="shared" ca="1" si="26"/>
        <v>25.978124999999995</v>
      </c>
      <c r="AU10" s="20">
        <f t="shared" ca="1" si="27"/>
        <v>21.867499999999996</v>
      </c>
      <c r="AV10" s="20">
        <f t="shared" ca="1" si="28"/>
        <v>24.607916666666668</v>
      </c>
      <c r="AW10" s="20">
        <f t="shared" ca="1" si="29"/>
        <v>25.524999999999999</v>
      </c>
      <c r="AX10" s="20">
        <f t="shared" ca="1" si="30"/>
        <v>21.852499999999999</v>
      </c>
      <c r="AY10" s="23">
        <f t="shared" ca="1" si="31"/>
        <v>24.30083333333333</v>
      </c>
      <c r="AZ10" s="33">
        <f t="shared" ca="1" si="32"/>
        <v>36672.0625</v>
      </c>
      <c r="BA10" s="30">
        <f t="shared" ca="1" si="33"/>
        <v>31373.25</v>
      </c>
      <c r="BB10" s="30">
        <f t="shared" ca="1" si="34"/>
        <v>39097</v>
      </c>
      <c r="BC10" s="36">
        <f t="shared" ca="1" si="35"/>
        <v>29729</v>
      </c>
    </row>
    <row r="11" spans="1:55" x14ac:dyDescent="0.2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3</v>
      </c>
      <c r="T11" s="11">
        <v>120</v>
      </c>
      <c r="U11" s="7">
        <f t="shared" si="36"/>
        <v>37293</v>
      </c>
      <c r="V11" s="144">
        <f t="shared" ca="1" si="3"/>
        <v>21.373124999999995</v>
      </c>
      <c r="W11" s="20">
        <f t="shared" ca="1" si="4"/>
        <v>18.54</v>
      </c>
      <c r="X11" s="20">
        <f t="shared" ca="1" si="37"/>
        <v>20.428750000000001</v>
      </c>
      <c r="Y11" s="20">
        <f t="shared" ca="1" si="5"/>
        <v>21.610624999999999</v>
      </c>
      <c r="Z11" s="20">
        <f t="shared" ca="1" si="6"/>
        <v>18.54</v>
      </c>
      <c r="AA11" s="20">
        <f t="shared" ca="1" si="7"/>
        <v>20.587083333333336</v>
      </c>
      <c r="AB11" s="25">
        <f t="shared" ca="1" si="8"/>
        <v>21.79</v>
      </c>
      <c r="AC11" s="25">
        <f t="shared" ca="1" si="9"/>
        <v>18.54</v>
      </c>
      <c r="AD11" s="25">
        <f t="shared" ca="1" si="10"/>
        <v>20.706666666666667</v>
      </c>
      <c r="AE11" s="25">
        <f t="shared" ca="1" si="11"/>
        <v>21.3825</v>
      </c>
      <c r="AF11" s="25">
        <f t="shared" ca="1" si="12"/>
        <v>18.54</v>
      </c>
      <c r="AG11" s="25">
        <f t="shared" ca="1" si="13"/>
        <v>20.434999999999999</v>
      </c>
      <c r="AH11" s="25">
        <f t="shared" ca="1" si="14"/>
        <v>21.373749999999994</v>
      </c>
      <c r="AI11" s="25">
        <f t="shared" ca="1" si="15"/>
        <v>18.54</v>
      </c>
      <c r="AJ11" s="25">
        <f t="shared" ca="1" si="16"/>
        <v>20.429166666666667</v>
      </c>
      <c r="AK11" s="144">
        <f t="shared" ca="1" si="17"/>
        <v>24.471875000000001</v>
      </c>
      <c r="AL11" s="20">
        <f t="shared" ca="1" si="18"/>
        <v>22.35</v>
      </c>
      <c r="AM11" s="20">
        <f t="shared" ca="1" si="19"/>
        <v>23.764583333333334</v>
      </c>
      <c r="AN11" s="20">
        <f t="shared" ca="1" si="20"/>
        <v>35.434374999999996</v>
      </c>
      <c r="AO11" s="20">
        <f t="shared" ca="1" si="21"/>
        <v>24.912500000000001</v>
      </c>
      <c r="AP11" s="20">
        <f t="shared" ca="1" si="22"/>
        <v>31.927083333333343</v>
      </c>
      <c r="AQ11" s="20">
        <f t="shared" ca="1" si="23"/>
        <v>43.829374999999999</v>
      </c>
      <c r="AR11" s="20">
        <f t="shared" ca="1" si="24"/>
        <v>27.424999999999997</v>
      </c>
      <c r="AS11" s="20">
        <f t="shared" ca="1" si="25"/>
        <v>38.361249999999998</v>
      </c>
      <c r="AT11" s="20">
        <f t="shared" ca="1" si="26"/>
        <v>24.813125000000003</v>
      </c>
      <c r="AU11" s="20">
        <f t="shared" ca="1" si="27"/>
        <v>22.361249999999998</v>
      </c>
      <c r="AV11" s="20">
        <f t="shared" ca="1" si="28"/>
        <v>23.995833333333334</v>
      </c>
      <c r="AW11" s="20">
        <f t="shared" ca="1" si="29"/>
        <v>24.828125</v>
      </c>
      <c r="AX11" s="20">
        <f t="shared" ca="1" si="30"/>
        <v>22.342499999999998</v>
      </c>
      <c r="AY11" s="23">
        <f t="shared" ca="1" si="31"/>
        <v>23.999583333333334</v>
      </c>
      <c r="AZ11" s="33">
        <f t="shared" ca="1" si="32"/>
        <v>34579.4375</v>
      </c>
      <c r="BA11" s="30">
        <f t="shared" ca="1" si="33"/>
        <v>29519.75</v>
      </c>
      <c r="BB11" s="30">
        <f t="shared" ca="1" si="34"/>
        <v>37033</v>
      </c>
      <c r="BC11" s="36">
        <f t="shared" ca="1" si="35"/>
        <v>27875</v>
      </c>
    </row>
    <row r="12" spans="1:55" x14ac:dyDescent="0.2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4</v>
      </c>
      <c r="T12" s="11">
        <v>144</v>
      </c>
      <c r="U12" s="7">
        <f t="shared" si="36"/>
        <v>37294</v>
      </c>
      <c r="V12" s="144">
        <f t="shared" ca="1" si="3"/>
        <v>18.789375</v>
      </c>
      <c r="W12" s="20">
        <f t="shared" ca="1" si="4"/>
        <v>15.412499999999998</v>
      </c>
      <c r="X12" s="20">
        <f t="shared" ca="1" si="37"/>
        <v>17.663749999999997</v>
      </c>
      <c r="Y12" s="20">
        <f t="shared" ca="1" si="5"/>
        <v>19.524999999999999</v>
      </c>
      <c r="Z12" s="20">
        <f t="shared" ca="1" si="6"/>
        <v>15.412499999999998</v>
      </c>
      <c r="AA12" s="20">
        <f t="shared" ca="1" si="7"/>
        <v>18.154166666666665</v>
      </c>
      <c r="AB12" s="25">
        <f t="shared" ca="1" si="8"/>
        <v>20.049374999999998</v>
      </c>
      <c r="AC12" s="25">
        <f t="shared" ca="1" si="9"/>
        <v>15.412499999999998</v>
      </c>
      <c r="AD12" s="25">
        <f t="shared" ca="1" si="10"/>
        <v>18.50375</v>
      </c>
      <c r="AE12" s="25">
        <f t="shared" ca="1" si="11"/>
        <v>18.825624999999999</v>
      </c>
      <c r="AF12" s="25">
        <f t="shared" ca="1" si="12"/>
        <v>15.412499999999998</v>
      </c>
      <c r="AG12" s="25">
        <f t="shared" ca="1" si="13"/>
        <v>17.687916666666663</v>
      </c>
      <c r="AH12" s="25">
        <f t="shared" ca="1" si="14"/>
        <v>18.849374999999998</v>
      </c>
      <c r="AI12" s="25">
        <f t="shared" ca="1" si="15"/>
        <v>15.412499999999998</v>
      </c>
      <c r="AJ12" s="25">
        <f t="shared" ca="1" si="16"/>
        <v>17.703749999999996</v>
      </c>
      <c r="AK12" s="144">
        <f t="shared" ca="1" si="17"/>
        <v>21.111875000000005</v>
      </c>
      <c r="AL12" s="20">
        <f t="shared" ca="1" si="18"/>
        <v>17.950000000000003</v>
      </c>
      <c r="AM12" s="20">
        <f t="shared" ca="1" si="19"/>
        <v>20.057916666666667</v>
      </c>
      <c r="AN12" s="20">
        <f t="shared" ca="1" si="20"/>
        <v>29.412499999999998</v>
      </c>
      <c r="AO12" s="20">
        <f t="shared" ca="1" si="21"/>
        <v>18.162500000000001</v>
      </c>
      <c r="AP12" s="20">
        <f t="shared" ca="1" si="22"/>
        <v>25.662500000000005</v>
      </c>
      <c r="AQ12" s="20">
        <f t="shared" ca="1" si="23"/>
        <v>34.493124999999999</v>
      </c>
      <c r="AR12" s="20">
        <f t="shared" ca="1" si="24"/>
        <v>18.58625</v>
      </c>
      <c r="AS12" s="20">
        <f t="shared" ca="1" si="25"/>
        <v>29.19083333333333</v>
      </c>
      <c r="AT12" s="20">
        <f t="shared" ca="1" si="26"/>
        <v>23.503124999999997</v>
      </c>
      <c r="AU12" s="20">
        <f t="shared" ca="1" si="27"/>
        <v>18.271250000000002</v>
      </c>
      <c r="AV12" s="20">
        <f t="shared" ca="1" si="28"/>
        <v>21.759166666666669</v>
      </c>
      <c r="AW12" s="20">
        <f t="shared" ca="1" si="29"/>
        <v>23.003125000000001</v>
      </c>
      <c r="AX12" s="20">
        <f t="shared" ca="1" si="30"/>
        <v>17.818750000000001</v>
      </c>
      <c r="AY12" s="23">
        <f t="shared" ca="1" si="31"/>
        <v>21.275000000000002</v>
      </c>
      <c r="AZ12" s="33">
        <f t="shared" ca="1" si="32"/>
        <v>34589.5625</v>
      </c>
      <c r="BA12" s="30">
        <f t="shared" ca="1" si="33"/>
        <v>27566.625</v>
      </c>
      <c r="BB12" s="30">
        <f t="shared" ca="1" si="34"/>
        <v>36626</v>
      </c>
      <c r="BC12" s="36">
        <f t="shared" ca="1" si="35"/>
        <v>25538</v>
      </c>
    </row>
    <row r="13" spans="1:55" x14ac:dyDescent="0.2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5</v>
      </c>
      <c r="T13" s="11">
        <v>168</v>
      </c>
      <c r="U13" s="7">
        <f t="shared" si="36"/>
        <v>37295</v>
      </c>
      <c r="V13" s="144">
        <f t="shared" ca="1" si="3"/>
        <v>17.14875</v>
      </c>
      <c r="W13" s="20">
        <f t="shared" ca="1" si="4"/>
        <v>18.611249999999998</v>
      </c>
      <c r="X13" s="20">
        <f t="shared" ca="1" si="37"/>
        <v>17.636249999999997</v>
      </c>
      <c r="Y13" s="20">
        <f t="shared" ca="1" si="5"/>
        <v>17.329374999999999</v>
      </c>
      <c r="Z13" s="20">
        <f t="shared" ca="1" si="6"/>
        <v>18.597499999999997</v>
      </c>
      <c r="AA13" s="20">
        <f t="shared" ca="1" si="7"/>
        <v>17.752083333333328</v>
      </c>
      <c r="AB13" s="25">
        <f t="shared" ca="1" si="8"/>
        <v>17.475000000000001</v>
      </c>
      <c r="AC13" s="25">
        <f t="shared" ca="1" si="9"/>
        <v>18.598749999999999</v>
      </c>
      <c r="AD13" s="25">
        <f t="shared" ca="1" si="10"/>
        <v>17.849583333333332</v>
      </c>
      <c r="AE13" s="25">
        <f t="shared" ca="1" si="11"/>
        <v>17.440000000000001</v>
      </c>
      <c r="AF13" s="25">
        <f t="shared" ca="1" si="12"/>
        <v>18.707499999999996</v>
      </c>
      <c r="AG13" s="25">
        <f t="shared" ca="1" si="13"/>
        <v>17.862499999999997</v>
      </c>
      <c r="AH13" s="25">
        <f t="shared" ca="1" si="14"/>
        <v>17.133125</v>
      </c>
      <c r="AI13" s="25">
        <f t="shared" ca="1" si="15"/>
        <v>18.581249999999997</v>
      </c>
      <c r="AJ13" s="25">
        <f t="shared" ca="1" si="16"/>
        <v>17.615833333333331</v>
      </c>
      <c r="AK13" s="144">
        <f t="shared" ca="1" si="17"/>
        <v>20.024375000000006</v>
      </c>
      <c r="AL13" s="20">
        <f t="shared" ca="1" si="18"/>
        <v>16.951250000000002</v>
      </c>
      <c r="AM13" s="20">
        <f t="shared" ca="1" si="19"/>
        <v>19</v>
      </c>
      <c r="AN13" s="20">
        <f t="shared" ca="1" si="20"/>
        <v>21.233750000000001</v>
      </c>
      <c r="AO13" s="20">
        <f t="shared" ca="1" si="21"/>
        <v>16.912500000000001</v>
      </c>
      <c r="AP13" s="20">
        <f t="shared" ca="1" si="22"/>
        <v>19.793333333333333</v>
      </c>
      <c r="AQ13" s="20">
        <f t="shared" ca="1" si="23"/>
        <v>22.535</v>
      </c>
      <c r="AR13" s="20">
        <f t="shared" ca="1" si="24"/>
        <v>16.914999999999999</v>
      </c>
      <c r="AS13" s="20">
        <f t="shared" ca="1" si="25"/>
        <v>20.661666666666662</v>
      </c>
      <c r="AT13" s="20">
        <f t="shared" ca="1" si="26"/>
        <v>21.322499999999998</v>
      </c>
      <c r="AU13" s="20">
        <f t="shared" ca="1" si="27"/>
        <v>17.116250000000001</v>
      </c>
      <c r="AV13" s="20">
        <f t="shared" ca="1" si="28"/>
        <v>19.920416666666664</v>
      </c>
      <c r="AW13" s="20">
        <f t="shared" ca="1" si="29"/>
        <v>19.609375</v>
      </c>
      <c r="AX13" s="20">
        <f t="shared" ca="1" si="30"/>
        <v>16.88625</v>
      </c>
      <c r="AY13" s="23">
        <f t="shared" ca="1" si="31"/>
        <v>18.701666666666672</v>
      </c>
      <c r="AZ13" s="33">
        <f t="shared" ca="1" si="32"/>
        <v>32180</v>
      </c>
      <c r="BA13" s="30">
        <f t="shared" ca="1" si="33"/>
        <v>28040</v>
      </c>
      <c r="BB13" s="30">
        <f t="shared" ca="1" si="34"/>
        <v>35008</v>
      </c>
      <c r="BC13" s="36">
        <f t="shared" ca="1" si="35"/>
        <v>26310</v>
      </c>
    </row>
    <row r="14" spans="1:55" x14ac:dyDescent="0.2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6</v>
      </c>
      <c r="T14" s="11">
        <v>192</v>
      </c>
      <c r="U14" s="7">
        <f t="shared" si="36"/>
        <v>37296</v>
      </c>
      <c r="V14" s="144">
        <f t="shared" ca="1" si="3"/>
        <v>16.113749999999996</v>
      </c>
      <c r="W14" s="20">
        <f t="shared" ca="1" si="4"/>
        <v>14.028750000000002</v>
      </c>
      <c r="X14" s="20">
        <f t="shared" ca="1" si="37"/>
        <v>15.418750000000003</v>
      </c>
      <c r="Y14" s="20">
        <f t="shared" ca="1" si="5"/>
        <v>16.096874999999997</v>
      </c>
      <c r="Z14" s="20">
        <f t="shared" ca="1" si="6"/>
        <v>14.028750000000002</v>
      </c>
      <c r="AA14" s="20">
        <f t="shared" ca="1" si="7"/>
        <v>15.407500000000001</v>
      </c>
      <c r="AB14" s="25">
        <f t="shared" ca="1" si="8"/>
        <v>16.098124999999996</v>
      </c>
      <c r="AC14" s="25">
        <f t="shared" ca="1" si="9"/>
        <v>14.028750000000002</v>
      </c>
      <c r="AD14" s="25">
        <f t="shared" ca="1" si="10"/>
        <v>15.408333333333337</v>
      </c>
      <c r="AE14" s="25">
        <f t="shared" ca="1" si="11"/>
        <v>16.233124999999998</v>
      </c>
      <c r="AF14" s="25">
        <f t="shared" ca="1" si="12"/>
        <v>14.028750000000002</v>
      </c>
      <c r="AG14" s="25">
        <f t="shared" ca="1" si="13"/>
        <v>15.498333333333335</v>
      </c>
      <c r="AH14" s="25">
        <f t="shared" ca="1" si="14"/>
        <v>16.074999999999996</v>
      </c>
      <c r="AI14" s="25">
        <f t="shared" ca="1" si="15"/>
        <v>14.028750000000002</v>
      </c>
      <c r="AJ14" s="25">
        <f t="shared" ca="1" si="16"/>
        <v>15.39291666666667</v>
      </c>
      <c r="AK14" s="144">
        <f t="shared" ca="1" si="17"/>
        <v>18.301874999999999</v>
      </c>
      <c r="AL14" s="20">
        <f t="shared" ca="1" si="18"/>
        <v>15.036250000000003</v>
      </c>
      <c r="AM14" s="20">
        <f t="shared" ca="1" si="19"/>
        <v>17.213333333333331</v>
      </c>
      <c r="AN14" s="20">
        <f t="shared" ca="1" si="20"/>
        <v>17.701874999999998</v>
      </c>
      <c r="AO14" s="20">
        <f t="shared" ca="1" si="21"/>
        <v>14.420000000000002</v>
      </c>
      <c r="AP14" s="20">
        <f t="shared" ca="1" si="22"/>
        <v>16.607916666666668</v>
      </c>
      <c r="AQ14" s="20">
        <f t="shared" ca="1" si="23"/>
        <v>18.004374999999996</v>
      </c>
      <c r="AR14" s="20">
        <f t="shared" ca="1" si="24"/>
        <v>14.477500000000001</v>
      </c>
      <c r="AS14" s="20">
        <f t="shared" ca="1" si="25"/>
        <v>16.828750000000003</v>
      </c>
      <c r="AT14" s="20">
        <f t="shared" ca="1" si="26"/>
        <v>24.139374999999998</v>
      </c>
      <c r="AU14" s="20">
        <f t="shared" ca="1" si="27"/>
        <v>19.475000000000001</v>
      </c>
      <c r="AV14" s="20">
        <f t="shared" ca="1" si="28"/>
        <v>22.584583333333338</v>
      </c>
      <c r="AW14" s="20">
        <f t="shared" ca="1" si="29"/>
        <v>16.453125</v>
      </c>
      <c r="AX14" s="20">
        <f t="shared" ca="1" si="30"/>
        <v>13.62875</v>
      </c>
      <c r="AY14" s="23">
        <f t="shared" ca="1" si="31"/>
        <v>15.511666666666665</v>
      </c>
      <c r="AZ14" s="33">
        <f t="shared" ca="1" si="32"/>
        <v>28747.5</v>
      </c>
      <c r="BA14" s="30">
        <f t="shared" ca="1" si="33"/>
        <v>25409</v>
      </c>
      <c r="BB14" s="30">
        <f t="shared" ca="1" si="34"/>
        <v>30909</v>
      </c>
      <c r="BC14" s="36">
        <f t="shared" ca="1" si="35"/>
        <v>24141</v>
      </c>
    </row>
    <row r="15" spans="1:55" x14ac:dyDescent="0.2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7</v>
      </c>
      <c r="T15" s="11">
        <v>216</v>
      </c>
      <c r="U15" s="7">
        <f t="shared" si="36"/>
        <v>37297</v>
      </c>
      <c r="V15" s="144">
        <f t="shared" ca="1" si="3"/>
        <v>16.004375</v>
      </c>
      <c r="W15" s="20">
        <f t="shared" ca="1" si="4"/>
        <v>8.9762500000000003</v>
      </c>
      <c r="X15" s="20">
        <f t="shared" ca="1" si="37"/>
        <v>13.661666666666669</v>
      </c>
      <c r="Y15" s="20">
        <f t="shared" ca="1" si="5"/>
        <v>15.781249999999998</v>
      </c>
      <c r="Z15" s="20">
        <f t="shared" ca="1" si="6"/>
        <v>8.9762500000000003</v>
      </c>
      <c r="AA15" s="20">
        <f t="shared" ca="1" si="7"/>
        <v>13.512916666666669</v>
      </c>
      <c r="AB15" s="25">
        <f t="shared" ca="1" si="8"/>
        <v>15.793749999999999</v>
      </c>
      <c r="AC15" s="25">
        <f t="shared" ca="1" si="9"/>
        <v>8.9762500000000003</v>
      </c>
      <c r="AD15" s="25">
        <f t="shared" ca="1" si="10"/>
        <v>13.521250000000002</v>
      </c>
      <c r="AE15" s="25">
        <f t="shared" ca="1" si="11"/>
        <v>17.614374999999999</v>
      </c>
      <c r="AF15" s="25">
        <f t="shared" ca="1" si="12"/>
        <v>8.9762500000000003</v>
      </c>
      <c r="AG15" s="25">
        <f t="shared" ca="1" si="13"/>
        <v>14.735000000000005</v>
      </c>
      <c r="AH15" s="25">
        <f t="shared" ca="1" si="14"/>
        <v>15.496874999999999</v>
      </c>
      <c r="AI15" s="25">
        <f t="shared" ca="1" si="15"/>
        <v>8.9762500000000003</v>
      </c>
      <c r="AJ15" s="25">
        <f t="shared" ca="1" si="16"/>
        <v>13.323333333333336</v>
      </c>
      <c r="AK15" s="144">
        <f t="shared" ca="1" si="17"/>
        <v>16.727500000000003</v>
      </c>
      <c r="AL15" s="20">
        <f t="shared" ca="1" si="18"/>
        <v>13.80875</v>
      </c>
      <c r="AM15" s="20">
        <f t="shared" ca="1" si="19"/>
        <v>15.754583333333334</v>
      </c>
      <c r="AN15" s="20">
        <f t="shared" ca="1" si="20"/>
        <v>16.040000000000003</v>
      </c>
      <c r="AO15" s="20">
        <f t="shared" ca="1" si="21"/>
        <v>13.325000000000001</v>
      </c>
      <c r="AP15" s="20">
        <f t="shared" ca="1" si="22"/>
        <v>15.135000000000005</v>
      </c>
      <c r="AQ15" s="20">
        <f t="shared" ca="1" si="23"/>
        <v>16.228749999999994</v>
      </c>
      <c r="AR15" s="20">
        <f t="shared" ca="1" si="24"/>
        <v>13.370000000000001</v>
      </c>
      <c r="AS15" s="20">
        <f t="shared" ca="1" si="25"/>
        <v>15.275833333333333</v>
      </c>
      <c r="AT15" s="20">
        <f t="shared" ca="1" si="26"/>
        <v>22.129375</v>
      </c>
      <c r="AU15" s="20">
        <f t="shared" ca="1" si="27"/>
        <v>17.298749999999998</v>
      </c>
      <c r="AV15" s="20">
        <f t="shared" ca="1" si="28"/>
        <v>20.519166666666667</v>
      </c>
      <c r="AW15" s="20">
        <f t="shared" ca="1" si="29"/>
        <v>15.042499999999999</v>
      </c>
      <c r="AX15" s="20">
        <f t="shared" ca="1" si="30"/>
        <v>12.703749999999999</v>
      </c>
      <c r="AY15" s="23">
        <f t="shared" ca="1" si="31"/>
        <v>14.262916666666667</v>
      </c>
      <c r="AZ15" s="33">
        <f t="shared" ca="1" si="32"/>
        <v>28159.375</v>
      </c>
      <c r="BA15" s="30">
        <f t="shared" ca="1" si="33"/>
        <v>23819.375</v>
      </c>
      <c r="BB15" s="30">
        <f t="shared" ca="1" si="34"/>
        <v>31103</v>
      </c>
      <c r="BC15" s="36">
        <f t="shared" ca="1" si="35"/>
        <v>23006</v>
      </c>
    </row>
    <row r="16" spans="1:55" x14ac:dyDescent="0.2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1</v>
      </c>
      <c r="T16" s="11">
        <v>240</v>
      </c>
      <c r="U16" s="7">
        <f t="shared" si="36"/>
        <v>37298</v>
      </c>
      <c r="V16" s="144">
        <f t="shared" ca="1" si="3"/>
        <v>22.589375</v>
      </c>
      <c r="W16" s="20">
        <f t="shared" ca="1" si="4"/>
        <v>7.5350000000000001</v>
      </c>
      <c r="X16" s="20">
        <f t="shared" ca="1" si="37"/>
        <v>17.571250000000003</v>
      </c>
      <c r="Y16" s="20">
        <f t="shared" ca="1" si="5"/>
        <v>22.589375</v>
      </c>
      <c r="Z16" s="20">
        <f t="shared" ca="1" si="6"/>
        <v>7.5350000000000001</v>
      </c>
      <c r="AA16" s="20">
        <f t="shared" ca="1" si="7"/>
        <v>17.571250000000003</v>
      </c>
      <c r="AB16" s="25">
        <f t="shared" ca="1" si="8"/>
        <v>22.589375</v>
      </c>
      <c r="AC16" s="25">
        <f t="shared" ca="1" si="9"/>
        <v>7.5350000000000001</v>
      </c>
      <c r="AD16" s="25">
        <f t="shared" ca="1" si="10"/>
        <v>17.571250000000003</v>
      </c>
      <c r="AE16" s="25">
        <f t="shared" ca="1" si="11"/>
        <v>22.589375</v>
      </c>
      <c r="AF16" s="25">
        <f t="shared" ca="1" si="12"/>
        <v>7.5350000000000001</v>
      </c>
      <c r="AG16" s="25">
        <f t="shared" ca="1" si="13"/>
        <v>17.571250000000003</v>
      </c>
      <c r="AH16" s="25">
        <f t="shared" ca="1" si="14"/>
        <v>22.589375</v>
      </c>
      <c r="AI16" s="25">
        <f t="shared" ca="1" si="15"/>
        <v>7.5350000000000001</v>
      </c>
      <c r="AJ16" s="25">
        <f t="shared" ca="1" si="16"/>
        <v>17.571250000000003</v>
      </c>
      <c r="AK16" s="144">
        <f t="shared" ca="1" si="17"/>
        <v>0</v>
      </c>
      <c r="AL16" s="20">
        <f t="shared" ca="1" si="18"/>
        <v>0</v>
      </c>
      <c r="AM16" s="20">
        <f t="shared" ca="1" si="19"/>
        <v>0</v>
      </c>
      <c r="AN16" s="20">
        <f t="shared" ca="1" si="20"/>
        <v>0</v>
      </c>
      <c r="AO16" s="20">
        <f t="shared" ca="1" si="21"/>
        <v>0</v>
      </c>
      <c r="AP16" s="20">
        <f t="shared" ca="1" si="22"/>
        <v>0</v>
      </c>
      <c r="AQ16" s="20">
        <f t="shared" ca="1" si="23"/>
        <v>0</v>
      </c>
      <c r="AR16" s="20">
        <f t="shared" ca="1" si="24"/>
        <v>0</v>
      </c>
      <c r="AS16" s="20">
        <f t="shared" ca="1" si="25"/>
        <v>0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0</v>
      </c>
      <c r="AX16" s="20">
        <f t="shared" ca="1" si="30"/>
        <v>0</v>
      </c>
      <c r="AY16" s="23">
        <f t="shared" ca="1" si="31"/>
        <v>0</v>
      </c>
      <c r="AZ16" s="33">
        <f t="shared" ca="1" si="32"/>
        <v>34290.5625</v>
      </c>
      <c r="BA16" s="30">
        <f t="shared" ca="1" si="33"/>
        <v>24739.125</v>
      </c>
      <c r="BB16" s="30">
        <f t="shared" ca="1" si="34"/>
        <v>37767</v>
      </c>
      <c r="BC16" s="36">
        <f t="shared" ca="1" si="35"/>
        <v>22010</v>
      </c>
    </row>
    <row r="17" spans="1:55" x14ac:dyDescent="0.2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2</v>
      </c>
      <c r="T17" s="11">
        <v>264</v>
      </c>
      <c r="U17" s="7">
        <f t="shared" si="36"/>
        <v>37299</v>
      </c>
      <c r="V17" s="144">
        <f t="shared" ca="1" si="3"/>
        <v>21.27375</v>
      </c>
      <c r="W17" s="20">
        <f t="shared" ca="1" si="4"/>
        <v>19.287500000000001</v>
      </c>
      <c r="X17" s="20">
        <f t="shared" ca="1" si="37"/>
        <v>20.611666666666668</v>
      </c>
      <c r="Y17" s="20">
        <f t="shared" ca="1" si="5"/>
        <v>22.072499999999998</v>
      </c>
      <c r="Z17" s="20">
        <f t="shared" ca="1" si="6"/>
        <v>19.41</v>
      </c>
      <c r="AA17" s="20">
        <f t="shared" ca="1" si="7"/>
        <v>21.184999999999999</v>
      </c>
      <c r="AB17" s="25">
        <f t="shared" ca="1" si="8"/>
        <v>22.694375000000001</v>
      </c>
      <c r="AC17" s="25">
        <f t="shared" ca="1" si="9"/>
        <v>19.751249999999999</v>
      </c>
      <c r="AD17" s="25">
        <f t="shared" ca="1" si="10"/>
        <v>21.713333333333338</v>
      </c>
      <c r="AE17" s="25">
        <f t="shared" ca="1" si="11"/>
        <v>21.27375</v>
      </c>
      <c r="AF17" s="25">
        <f t="shared" ca="1" si="12"/>
        <v>19.556250000000002</v>
      </c>
      <c r="AG17" s="25">
        <f t="shared" ca="1" si="13"/>
        <v>20.701250000000005</v>
      </c>
      <c r="AH17" s="25">
        <f t="shared" ca="1" si="14"/>
        <v>21.27375</v>
      </c>
      <c r="AI17" s="25">
        <f t="shared" ca="1" si="15"/>
        <v>19.033750000000001</v>
      </c>
      <c r="AJ17" s="25">
        <f t="shared" ca="1" si="16"/>
        <v>20.527083333333334</v>
      </c>
      <c r="AK17" s="144">
        <f t="shared" ca="1" si="17"/>
        <v>0</v>
      </c>
      <c r="AL17" s="20">
        <f t="shared" ca="1" si="18"/>
        <v>0</v>
      </c>
      <c r="AM17" s="20">
        <f t="shared" ca="1" si="19"/>
        <v>0</v>
      </c>
      <c r="AN17" s="20">
        <f t="shared" ca="1" si="20"/>
        <v>0</v>
      </c>
      <c r="AO17" s="20">
        <f t="shared" ca="1" si="21"/>
        <v>0</v>
      </c>
      <c r="AP17" s="20">
        <f t="shared" ca="1" si="22"/>
        <v>0</v>
      </c>
      <c r="AQ17" s="20">
        <f t="shared" ca="1" si="23"/>
        <v>0</v>
      </c>
      <c r="AR17" s="20">
        <f t="shared" ca="1" si="24"/>
        <v>0</v>
      </c>
      <c r="AS17" s="20">
        <f t="shared" ca="1" si="25"/>
        <v>0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0</v>
      </c>
      <c r="AX17" s="20">
        <f t="shared" ca="1" si="30"/>
        <v>0</v>
      </c>
      <c r="AY17" s="23">
        <f t="shared" ca="1" si="31"/>
        <v>0</v>
      </c>
      <c r="AZ17" s="33">
        <f t="shared" ca="1" si="32"/>
        <v>0</v>
      </c>
      <c r="BA17" s="30">
        <f t="shared" ca="1" si="33"/>
        <v>0</v>
      </c>
      <c r="BB17" s="30">
        <f t="shared" ca="1" si="34"/>
        <v>0</v>
      </c>
      <c r="BC17" s="36">
        <f t="shared" ca="1" si="35"/>
        <v>0</v>
      </c>
    </row>
    <row r="18" spans="1:55" x14ac:dyDescent="0.2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3</v>
      </c>
      <c r="T18" s="11">
        <v>288</v>
      </c>
      <c r="U18" s="7">
        <f t="shared" si="36"/>
        <v>37300</v>
      </c>
      <c r="V18" s="144">
        <f t="shared" ca="1" si="3"/>
        <v>25.513750000000002</v>
      </c>
      <c r="W18" s="20">
        <f t="shared" ca="1" si="4"/>
        <v>18.346250000000001</v>
      </c>
      <c r="X18" s="20">
        <f t="shared" ca="1" si="37"/>
        <v>23.12458333333333</v>
      </c>
      <c r="Y18" s="20">
        <f t="shared" ca="1" si="5"/>
        <v>25.513750000000002</v>
      </c>
      <c r="Z18" s="20">
        <f t="shared" ca="1" si="6"/>
        <v>18.346250000000001</v>
      </c>
      <c r="AA18" s="20">
        <f t="shared" ca="1" si="7"/>
        <v>23.12458333333333</v>
      </c>
      <c r="AB18" s="25">
        <f t="shared" ca="1" si="8"/>
        <v>25.513750000000002</v>
      </c>
      <c r="AC18" s="25">
        <f t="shared" ca="1" si="9"/>
        <v>18.346250000000001</v>
      </c>
      <c r="AD18" s="25">
        <f t="shared" ca="1" si="10"/>
        <v>23.12458333333333</v>
      </c>
      <c r="AE18" s="25">
        <f t="shared" ca="1" si="11"/>
        <v>25.513750000000002</v>
      </c>
      <c r="AF18" s="25">
        <f t="shared" ca="1" si="12"/>
        <v>18.346250000000001</v>
      </c>
      <c r="AG18" s="25">
        <f t="shared" ca="1" si="13"/>
        <v>23.12458333333333</v>
      </c>
      <c r="AH18" s="25">
        <f t="shared" ca="1" si="14"/>
        <v>25.513750000000002</v>
      </c>
      <c r="AI18" s="25">
        <f t="shared" ca="1" si="15"/>
        <v>18.346250000000001</v>
      </c>
      <c r="AJ18" s="25">
        <f t="shared" ca="1" si="16"/>
        <v>23.12458333333333</v>
      </c>
      <c r="AK18" s="144">
        <f t="shared" ca="1" si="17"/>
        <v>0</v>
      </c>
      <c r="AL18" s="20">
        <f t="shared" ca="1" si="18"/>
        <v>0</v>
      </c>
      <c r="AM18" s="20">
        <f t="shared" ca="1" si="19"/>
        <v>0</v>
      </c>
      <c r="AN18" s="20">
        <f t="shared" ca="1" si="20"/>
        <v>0</v>
      </c>
      <c r="AO18" s="20">
        <f t="shared" ca="1" si="21"/>
        <v>0</v>
      </c>
      <c r="AP18" s="20">
        <f t="shared" ca="1" si="22"/>
        <v>0</v>
      </c>
      <c r="AQ18" s="20">
        <f t="shared" ca="1" si="23"/>
        <v>0</v>
      </c>
      <c r="AR18" s="20">
        <f t="shared" ca="1" si="24"/>
        <v>0</v>
      </c>
      <c r="AS18" s="20">
        <f t="shared" ca="1" si="25"/>
        <v>0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0</v>
      </c>
      <c r="AX18" s="20">
        <f t="shared" ca="1" si="30"/>
        <v>0</v>
      </c>
      <c r="AY18" s="23">
        <f t="shared" ca="1" si="31"/>
        <v>0</v>
      </c>
      <c r="AZ18" s="33">
        <f t="shared" ca="1" si="32"/>
        <v>0</v>
      </c>
      <c r="BA18" s="30">
        <f t="shared" ca="1" si="33"/>
        <v>0</v>
      </c>
      <c r="BB18" s="30">
        <f t="shared" ca="1" si="34"/>
        <v>0</v>
      </c>
      <c r="BC18" s="36">
        <f t="shared" ca="1" si="35"/>
        <v>0</v>
      </c>
    </row>
    <row r="19" spans="1:55" x14ac:dyDescent="0.2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3</v>
      </c>
      <c r="T19" s="11">
        <v>312</v>
      </c>
      <c r="U19" s="7">
        <f t="shared" si="36"/>
        <v>37301</v>
      </c>
      <c r="V19" s="144">
        <f t="shared" ca="1" si="3"/>
        <v>0</v>
      </c>
      <c r="W19" s="20">
        <f t="shared" ca="1" si="4"/>
        <v>0</v>
      </c>
      <c r="X19" s="20">
        <f t="shared" ca="1" si="37"/>
        <v>0</v>
      </c>
      <c r="Y19" s="20">
        <f t="shared" ca="1" si="5"/>
        <v>0</v>
      </c>
      <c r="Z19" s="20">
        <f t="shared" ca="1" si="6"/>
        <v>0</v>
      </c>
      <c r="AA19" s="20">
        <f t="shared" ca="1" si="7"/>
        <v>0</v>
      </c>
      <c r="AB19" s="25">
        <f t="shared" ca="1" si="8"/>
        <v>0</v>
      </c>
      <c r="AC19" s="25">
        <f t="shared" ca="1" si="9"/>
        <v>0</v>
      </c>
      <c r="AD19" s="25">
        <f t="shared" ca="1" si="10"/>
        <v>0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0</v>
      </c>
      <c r="AI19" s="25">
        <f t="shared" ca="1" si="15"/>
        <v>0</v>
      </c>
      <c r="AJ19" s="25">
        <f t="shared" ca="1" si="16"/>
        <v>0</v>
      </c>
      <c r="AK19" s="144">
        <f t="shared" ca="1" si="17"/>
        <v>0</v>
      </c>
      <c r="AL19" s="20">
        <f t="shared" ca="1" si="18"/>
        <v>0</v>
      </c>
      <c r="AM19" s="20">
        <f t="shared" ca="1" si="19"/>
        <v>0</v>
      </c>
      <c r="AN19" s="20">
        <f t="shared" ca="1" si="20"/>
        <v>0</v>
      </c>
      <c r="AO19" s="20">
        <f t="shared" ca="1" si="21"/>
        <v>0</v>
      </c>
      <c r="AP19" s="20">
        <f t="shared" ca="1" si="22"/>
        <v>0</v>
      </c>
      <c r="AQ19" s="20">
        <f t="shared" ca="1" si="23"/>
        <v>0</v>
      </c>
      <c r="AR19" s="20">
        <f t="shared" ca="1" si="24"/>
        <v>0</v>
      </c>
      <c r="AS19" s="20">
        <f t="shared" ca="1" si="25"/>
        <v>0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0</v>
      </c>
      <c r="AX19" s="20">
        <f t="shared" ca="1" si="30"/>
        <v>0</v>
      </c>
      <c r="AY19" s="23">
        <f t="shared" ca="1" si="31"/>
        <v>0</v>
      </c>
      <c r="AZ19" s="33">
        <f t="shared" ca="1" si="32"/>
        <v>0</v>
      </c>
      <c r="BA19" s="30">
        <f t="shared" ca="1" si="33"/>
        <v>0</v>
      </c>
      <c r="BB19" s="30">
        <f t="shared" ca="1" si="34"/>
        <v>0</v>
      </c>
      <c r="BC19" s="36">
        <f t="shared" ca="1" si="35"/>
        <v>0</v>
      </c>
    </row>
    <row r="20" spans="1:55" x14ac:dyDescent="0.2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3</v>
      </c>
      <c r="T20" s="11">
        <v>336</v>
      </c>
      <c r="U20" s="7">
        <f t="shared" si="36"/>
        <v>37302</v>
      </c>
      <c r="V20" s="144">
        <f t="shared" ca="1" si="3"/>
        <v>0</v>
      </c>
      <c r="W20" s="20">
        <f t="shared" ca="1" si="4"/>
        <v>0</v>
      </c>
      <c r="X20" s="20">
        <f t="shared" ca="1" si="37"/>
        <v>0</v>
      </c>
      <c r="Y20" s="20">
        <f t="shared" ca="1" si="5"/>
        <v>0</v>
      </c>
      <c r="Z20" s="20">
        <f t="shared" ca="1" si="6"/>
        <v>0</v>
      </c>
      <c r="AA20" s="20">
        <f t="shared" ca="1" si="7"/>
        <v>0</v>
      </c>
      <c r="AB20" s="25">
        <f t="shared" ca="1" si="8"/>
        <v>0</v>
      </c>
      <c r="AC20" s="25">
        <f t="shared" ca="1" si="9"/>
        <v>0</v>
      </c>
      <c r="AD20" s="25">
        <f t="shared" ca="1" si="10"/>
        <v>0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0</v>
      </c>
      <c r="AI20" s="25">
        <f t="shared" ca="1" si="15"/>
        <v>0</v>
      </c>
      <c r="AJ20" s="25">
        <f t="shared" ca="1" si="16"/>
        <v>0</v>
      </c>
      <c r="AK20" s="144">
        <f t="shared" ca="1" si="17"/>
        <v>0</v>
      </c>
      <c r="AL20" s="20">
        <f t="shared" ca="1" si="18"/>
        <v>0</v>
      </c>
      <c r="AM20" s="20">
        <f t="shared" ca="1" si="19"/>
        <v>0</v>
      </c>
      <c r="AN20" s="20">
        <f t="shared" ca="1" si="20"/>
        <v>0</v>
      </c>
      <c r="AO20" s="20">
        <f t="shared" ca="1" si="21"/>
        <v>0</v>
      </c>
      <c r="AP20" s="20">
        <f t="shared" ca="1" si="22"/>
        <v>0</v>
      </c>
      <c r="AQ20" s="20">
        <f t="shared" ca="1" si="23"/>
        <v>0</v>
      </c>
      <c r="AR20" s="20">
        <f t="shared" ca="1" si="24"/>
        <v>0</v>
      </c>
      <c r="AS20" s="20">
        <f t="shared" ca="1" si="25"/>
        <v>0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0</v>
      </c>
      <c r="AX20" s="20">
        <f t="shared" ca="1" si="30"/>
        <v>0</v>
      </c>
      <c r="AY20" s="23">
        <f t="shared" ca="1" si="31"/>
        <v>0</v>
      </c>
      <c r="AZ20" s="33">
        <f t="shared" ca="1" si="32"/>
        <v>0</v>
      </c>
      <c r="BA20" s="30">
        <f t="shared" ca="1" si="33"/>
        <v>0</v>
      </c>
      <c r="BB20" s="30">
        <f t="shared" ca="1" si="34"/>
        <v>0</v>
      </c>
      <c r="BC20" s="36">
        <f t="shared" ca="1" si="35"/>
        <v>0</v>
      </c>
    </row>
    <row r="21" spans="1:55" x14ac:dyDescent="0.2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3</v>
      </c>
      <c r="T21" s="11">
        <v>360</v>
      </c>
      <c r="U21" s="7">
        <f t="shared" si="36"/>
        <v>37303</v>
      </c>
      <c r="V21" s="144">
        <f t="shared" ca="1" si="3"/>
        <v>0</v>
      </c>
      <c r="W21" s="20">
        <f t="shared" ca="1" si="4"/>
        <v>0</v>
      </c>
      <c r="X21" s="20">
        <f t="shared" ca="1" si="37"/>
        <v>0</v>
      </c>
      <c r="Y21" s="20">
        <f t="shared" ca="1" si="5"/>
        <v>0</v>
      </c>
      <c r="Z21" s="20">
        <f t="shared" ca="1" si="6"/>
        <v>0</v>
      </c>
      <c r="AA21" s="20">
        <f t="shared" ca="1" si="7"/>
        <v>0</v>
      </c>
      <c r="AB21" s="25">
        <f t="shared" ca="1" si="8"/>
        <v>0</v>
      </c>
      <c r="AC21" s="25">
        <f t="shared" ca="1" si="9"/>
        <v>0</v>
      </c>
      <c r="AD21" s="25">
        <f t="shared" ca="1" si="10"/>
        <v>0</v>
      </c>
      <c r="AE21" s="25">
        <f t="shared" ca="1" si="11"/>
        <v>0</v>
      </c>
      <c r="AF21" s="25">
        <f t="shared" ca="1" si="12"/>
        <v>0</v>
      </c>
      <c r="AG21" s="25">
        <f t="shared" ca="1" si="13"/>
        <v>0</v>
      </c>
      <c r="AH21" s="25">
        <f t="shared" ca="1" si="14"/>
        <v>0</v>
      </c>
      <c r="AI21" s="25">
        <f t="shared" ca="1" si="15"/>
        <v>0</v>
      </c>
      <c r="AJ21" s="25">
        <f t="shared" ca="1" si="16"/>
        <v>0</v>
      </c>
      <c r="AK21" s="144">
        <f t="shared" ca="1" si="17"/>
        <v>0</v>
      </c>
      <c r="AL21" s="20">
        <f t="shared" ca="1" si="18"/>
        <v>0</v>
      </c>
      <c r="AM21" s="20">
        <f t="shared" ca="1" si="19"/>
        <v>0</v>
      </c>
      <c r="AN21" s="20">
        <f t="shared" ca="1" si="20"/>
        <v>0</v>
      </c>
      <c r="AO21" s="20">
        <f t="shared" ca="1" si="21"/>
        <v>0</v>
      </c>
      <c r="AP21" s="20">
        <f t="shared" ca="1" si="22"/>
        <v>0</v>
      </c>
      <c r="AQ21" s="20">
        <f t="shared" ca="1" si="23"/>
        <v>0</v>
      </c>
      <c r="AR21" s="20">
        <f t="shared" ca="1" si="24"/>
        <v>0</v>
      </c>
      <c r="AS21" s="20">
        <f t="shared" ca="1" si="25"/>
        <v>0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0</v>
      </c>
      <c r="AX21" s="20">
        <f t="shared" ca="1" si="30"/>
        <v>0</v>
      </c>
      <c r="AY21" s="23">
        <f t="shared" ca="1" si="31"/>
        <v>0</v>
      </c>
      <c r="AZ21" s="33">
        <f t="shared" ca="1" si="32"/>
        <v>0</v>
      </c>
      <c r="BA21" s="30">
        <f t="shared" ca="1" si="33"/>
        <v>0</v>
      </c>
      <c r="BB21" s="30">
        <f t="shared" ca="1" si="34"/>
        <v>0</v>
      </c>
      <c r="BC21" s="36">
        <f t="shared" ca="1" si="35"/>
        <v>0</v>
      </c>
    </row>
    <row r="22" spans="1:55" x14ac:dyDescent="0.2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3</v>
      </c>
      <c r="T22" s="11">
        <v>384</v>
      </c>
      <c r="U22" s="7">
        <f t="shared" si="36"/>
        <v>37304</v>
      </c>
      <c r="V22" s="144">
        <f t="shared" ca="1" si="3"/>
        <v>0</v>
      </c>
      <c r="W22" s="20">
        <f t="shared" ca="1" si="4"/>
        <v>0</v>
      </c>
      <c r="X22" s="20">
        <f t="shared" ca="1" si="37"/>
        <v>0</v>
      </c>
      <c r="Y22" s="20">
        <f t="shared" ca="1" si="5"/>
        <v>0</v>
      </c>
      <c r="Z22" s="20">
        <f t="shared" ca="1" si="6"/>
        <v>0</v>
      </c>
      <c r="AA22" s="20">
        <f t="shared" ca="1" si="7"/>
        <v>0</v>
      </c>
      <c r="AB22" s="25">
        <f t="shared" ca="1" si="8"/>
        <v>0</v>
      </c>
      <c r="AC22" s="25">
        <f t="shared" ca="1" si="9"/>
        <v>0</v>
      </c>
      <c r="AD22" s="25">
        <f t="shared" ca="1" si="10"/>
        <v>0</v>
      </c>
      <c r="AE22" s="25">
        <f t="shared" ca="1" si="11"/>
        <v>0</v>
      </c>
      <c r="AF22" s="25">
        <f t="shared" ca="1" si="12"/>
        <v>0</v>
      </c>
      <c r="AG22" s="25">
        <f t="shared" ca="1" si="13"/>
        <v>0</v>
      </c>
      <c r="AH22" s="25">
        <f t="shared" ca="1" si="14"/>
        <v>0</v>
      </c>
      <c r="AI22" s="25">
        <f t="shared" ca="1" si="15"/>
        <v>0</v>
      </c>
      <c r="AJ22" s="25">
        <f t="shared" ca="1" si="16"/>
        <v>0</v>
      </c>
      <c r="AK22" s="144">
        <f t="shared" ca="1" si="17"/>
        <v>0</v>
      </c>
      <c r="AL22" s="20">
        <f t="shared" ca="1" si="18"/>
        <v>0</v>
      </c>
      <c r="AM22" s="20">
        <f t="shared" ca="1" si="19"/>
        <v>0</v>
      </c>
      <c r="AN22" s="20">
        <f t="shared" ca="1" si="20"/>
        <v>0</v>
      </c>
      <c r="AO22" s="20">
        <f t="shared" ca="1" si="21"/>
        <v>0</v>
      </c>
      <c r="AP22" s="20">
        <f t="shared" ca="1" si="22"/>
        <v>0</v>
      </c>
      <c r="AQ22" s="20">
        <f t="shared" ca="1" si="23"/>
        <v>0</v>
      </c>
      <c r="AR22" s="20">
        <f t="shared" ca="1" si="24"/>
        <v>0</v>
      </c>
      <c r="AS22" s="20">
        <f t="shared" ca="1" si="25"/>
        <v>0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0</v>
      </c>
      <c r="AX22" s="20">
        <f t="shared" ca="1" si="30"/>
        <v>0</v>
      </c>
      <c r="AY22" s="23">
        <f t="shared" ca="1" si="31"/>
        <v>0</v>
      </c>
      <c r="AZ22" s="33">
        <f t="shared" ca="1" si="32"/>
        <v>0</v>
      </c>
      <c r="BA22" s="30">
        <f t="shared" ca="1" si="33"/>
        <v>0</v>
      </c>
      <c r="BB22" s="30">
        <f t="shared" ca="1" si="34"/>
        <v>0</v>
      </c>
      <c r="BC22" s="36">
        <f t="shared" ca="1" si="35"/>
        <v>0</v>
      </c>
    </row>
    <row r="23" spans="1:55" x14ac:dyDescent="0.2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3</v>
      </c>
      <c r="T23" s="11">
        <v>408</v>
      </c>
      <c r="U23" s="7">
        <f t="shared" si="36"/>
        <v>37305</v>
      </c>
      <c r="V23" s="144">
        <f t="shared" ca="1" si="3"/>
        <v>0</v>
      </c>
      <c r="W23" s="20">
        <f t="shared" ca="1" si="4"/>
        <v>0</v>
      </c>
      <c r="X23" s="20">
        <f t="shared" ca="1" si="37"/>
        <v>0</v>
      </c>
      <c r="Y23" s="20">
        <f t="shared" ca="1" si="5"/>
        <v>0</v>
      </c>
      <c r="Z23" s="20">
        <f t="shared" ca="1" si="6"/>
        <v>0</v>
      </c>
      <c r="AA23" s="20">
        <f t="shared" ca="1" si="7"/>
        <v>0</v>
      </c>
      <c r="AB23" s="25">
        <f t="shared" ca="1" si="8"/>
        <v>0</v>
      </c>
      <c r="AC23" s="25">
        <f t="shared" ca="1" si="9"/>
        <v>0</v>
      </c>
      <c r="AD23" s="25">
        <f t="shared" ca="1" si="10"/>
        <v>0</v>
      </c>
      <c r="AE23" s="25">
        <f t="shared" ca="1" si="11"/>
        <v>0</v>
      </c>
      <c r="AF23" s="25">
        <f t="shared" ca="1" si="12"/>
        <v>0</v>
      </c>
      <c r="AG23" s="25">
        <f t="shared" ca="1" si="13"/>
        <v>0</v>
      </c>
      <c r="AH23" s="25">
        <f t="shared" ca="1" si="14"/>
        <v>0</v>
      </c>
      <c r="AI23" s="25">
        <f t="shared" ca="1" si="15"/>
        <v>0</v>
      </c>
      <c r="AJ23" s="25">
        <f t="shared" ca="1" si="16"/>
        <v>0</v>
      </c>
      <c r="AK23" s="144">
        <f t="shared" ca="1" si="17"/>
        <v>0</v>
      </c>
      <c r="AL23" s="20">
        <f t="shared" ca="1" si="18"/>
        <v>0</v>
      </c>
      <c r="AM23" s="20">
        <f t="shared" ca="1" si="19"/>
        <v>0</v>
      </c>
      <c r="AN23" s="20">
        <f t="shared" ca="1" si="20"/>
        <v>0</v>
      </c>
      <c r="AO23" s="20">
        <f t="shared" ca="1" si="21"/>
        <v>0</v>
      </c>
      <c r="AP23" s="20">
        <f t="shared" ca="1" si="22"/>
        <v>0</v>
      </c>
      <c r="AQ23" s="20">
        <f t="shared" ca="1" si="23"/>
        <v>0</v>
      </c>
      <c r="AR23" s="20">
        <f t="shared" ca="1" si="24"/>
        <v>0</v>
      </c>
      <c r="AS23" s="20">
        <f t="shared" ca="1" si="25"/>
        <v>0</v>
      </c>
      <c r="AT23" s="20">
        <f t="shared" ca="1" si="26"/>
        <v>0</v>
      </c>
      <c r="AU23" s="20">
        <f t="shared" ca="1" si="27"/>
        <v>0</v>
      </c>
      <c r="AV23" s="20">
        <f t="shared" ca="1" si="28"/>
        <v>0</v>
      </c>
      <c r="AW23" s="20">
        <f t="shared" ca="1" si="29"/>
        <v>0</v>
      </c>
      <c r="AX23" s="20">
        <f t="shared" ca="1" si="30"/>
        <v>0</v>
      </c>
      <c r="AY23" s="23">
        <f t="shared" ca="1" si="31"/>
        <v>0</v>
      </c>
      <c r="AZ23" s="33">
        <f t="shared" ca="1" si="32"/>
        <v>0</v>
      </c>
      <c r="BA23" s="30">
        <f t="shared" ca="1" si="33"/>
        <v>0</v>
      </c>
      <c r="BB23" s="30">
        <f t="shared" ca="1" si="34"/>
        <v>0</v>
      </c>
      <c r="BC23" s="36">
        <f t="shared" ca="1" si="35"/>
        <v>0</v>
      </c>
    </row>
    <row r="24" spans="1:55" x14ac:dyDescent="0.2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3</v>
      </c>
      <c r="T24" s="11">
        <v>432</v>
      </c>
      <c r="U24" s="7">
        <f t="shared" si="36"/>
        <v>37306</v>
      </c>
      <c r="V24" s="144">
        <f t="shared" ca="1" si="3"/>
        <v>0</v>
      </c>
      <c r="W24" s="20">
        <f t="shared" ca="1" si="4"/>
        <v>0</v>
      </c>
      <c r="X24" s="20">
        <f t="shared" ca="1" si="37"/>
        <v>0</v>
      </c>
      <c r="Y24" s="20">
        <f t="shared" ca="1" si="5"/>
        <v>0</v>
      </c>
      <c r="Z24" s="20">
        <f t="shared" ca="1" si="6"/>
        <v>0</v>
      </c>
      <c r="AA24" s="20">
        <f t="shared" ca="1" si="7"/>
        <v>0</v>
      </c>
      <c r="AB24" s="25">
        <f t="shared" ca="1" si="8"/>
        <v>0</v>
      </c>
      <c r="AC24" s="25">
        <f t="shared" ca="1" si="9"/>
        <v>0</v>
      </c>
      <c r="AD24" s="25">
        <f t="shared" ca="1" si="10"/>
        <v>0</v>
      </c>
      <c r="AE24" s="25">
        <f t="shared" ca="1" si="11"/>
        <v>0</v>
      </c>
      <c r="AF24" s="25">
        <f t="shared" ca="1" si="12"/>
        <v>0</v>
      </c>
      <c r="AG24" s="25">
        <f t="shared" ca="1" si="13"/>
        <v>0</v>
      </c>
      <c r="AH24" s="25">
        <f t="shared" ca="1" si="14"/>
        <v>0</v>
      </c>
      <c r="AI24" s="25">
        <f t="shared" ca="1" si="15"/>
        <v>0</v>
      </c>
      <c r="AJ24" s="25">
        <f t="shared" ca="1" si="16"/>
        <v>0</v>
      </c>
      <c r="AK24" s="144">
        <f t="shared" ca="1" si="17"/>
        <v>0</v>
      </c>
      <c r="AL24" s="20">
        <f t="shared" ca="1" si="18"/>
        <v>0</v>
      </c>
      <c r="AM24" s="20">
        <f t="shared" ca="1" si="19"/>
        <v>0</v>
      </c>
      <c r="AN24" s="20">
        <f t="shared" ca="1" si="20"/>
        <v>0</v>
      </c>
      <c r="AO24" s="20">
        <f t="shared" ca="1" si="21"/>
        <v>0</v>
      </c>
      <c r="AP24" s="20">
        <f t="shared" ca="1" si="22"/>
        <v>0</v>
      </c>
      <c r="AQ24" s="20">
        <f t="shared" ca="1" si="23"/>
        <v>0</v>
      </c>
      <c r="AR24" s="20">
        <f t="shared" ca="1" si="24"/>
        <v>0</v>
      </c>
      <c r="AS24" s="20">
        <f t="shared" ca="1" si="25"/>
        <v>0</v>
      </c>
      <c r="AT24" s="20">
        <f t="shared" ca="1" si="26"/>
        <v>0</v>
      </c>
      <c r="AU24" s="20">
        <f t="shared" ca="1" si="27"/>
        <v>0</v>
      </c>
      <c r="AV24" s="20">
        <f t="shared" ca="1" si="28"/>
        <v>0</v>
      </c>
      <c r="AW24" s="20">
        <f t="shared" ca="1" si="29"/>
        <v>0</v>
      </c>
      <c r="AX24" s="20">
        <f t="shared" ca="1" si="30"/>
        <v>0</v>
      </c>
      <c r="AY24" s="23">
        <f t="shared" ca="1" si="31"/>
        <v>0</v>
      </c>
      <c r="AZ24" s="33">
        <f t="shared" ca="1" si="32"/>
        <v>0</v>
      </c>
      <c r="BA24" s="30">
        <f t="shared" ca="1" si="33"/>
        <v>0</v>
      </c>
      <c r="BB24" s="30">
        <f t="shared" ca="1" si="34"/>
        <v>0</v>
      </c>
      <c r="BC24" s="36">
        <f t="shared" ca="1" si="35"/>
        <v>0</v>
      </c>
    </row>
    <row r="25" spans="1:55" x14ac:dyDescent="0.2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3</v>
      </c>
      <c r="T25" s="11">
        <v>456</v>
      </c>
      <c r="U25" s="7">
        <f t="shared" si="36"/>
        <v>37307</v>
      </c>
      <c r="V25" s="144">
        <f t="shared" ca="1" si="3"/>
        <v>0</v>
      </c>
      <c r="W25" s="20">
        <f t="shared" ca="1" si="4"/>
        <v>0</v>
      </c>
      <c r="X25" s="20">
        <f t="shared" ca="1" si="37"/>
        <v>0</v>
      </c>
      <c r="Y25" s="20">
        <f t="shared" ca="1" si="5"/>
        <v>0</v>
      </c>
      <c r="Z25" s="20">
        <f t="shared" ca="1" si="6"/>
        <v>0</v>
      </c>
      <c r="AA25" s="20">
        <f t="shared" ca="1" si="7"/>
        <v>0</v>
      </c>
      <c r="AB25" s="25">
        <f t="shared" ca="1" si="8"/>
        <v>0</v>
      </c>
      <c r="AC25" s="25">
        <f t="shared" ca="1" si="9"/>
        <v>0</v>
      </c>
      <c r="AD25" s="25">
        <f t="shared" ca="1" si="10"/>
        <v>0</v>
      </c>
      <c r="AE25" s="25">
        <f t="shared" ca="1" si="11"/>
        <v>0</v>
      </c>
      <c r="AF25" s="25">
        <f t="shared" ca="1" si="12"/>
        <v>0</v>
      </c>
      <c r="AG25" s="25">
        <f t="shared" ca="1" si="13"/>
        <v>0</v>
      </c>
      <c r="AH25" s="25">
        <f t="shared" ca="1" si="14"/>
        <v>0</v>
      </c>
      <c r="AI25" s="25">
        <f t="shared" ca="1" si="15"/>
        <v>0</v>
      </c>
      <c r="AJ25" s="25">
        <f t="shared" ca="1" si="16"/>
        <v>0</v>
      </c>
      <c r="AK25" s="144">
        <f t="shared" ca="1" si="17"/>
        <v>0</v>
      </c>
      <c r="AL25" s="20">
        <f t="shared" ca="1" si="18"/>
        <v>0</v>
      </c>
      <c r="AM25" s="20">
        <f t="shared" ca="1" si="19"/>
        <v>0</v>
      </c>
      <c r="AN25" s="20">
        <f t="shared" ca="1" si="20"/>
        <v>0</v>
      </c>
      <c r="AO25" s="20">
        <f t="shared" ca="1" si="21"/>
        <v>0</v>
      </c>
      <c r="AP25" s="20">
        <f t="shared" ca="1" si="22"/>
        <v>0</v>
      </c>
      <c r="AQ25" s="20">
        <f t="shared" ca="1" si="23"/>
        <v>0</v>
      </c>
      <c r="AR25" s="20">
        <f t="shared" ca="1" si="24"/>
        <v>0</v>
      </c>
      <c r="AS25" s="20">
        <f t="shared" ca="1" si="25"/>
        <v>0</v>
      </c>
      <c r="AT25" s="20">
        <f t="shared" ca="1" si="26"/>
        <v>0</v>
      </c>
      <c r="AU25" s="20">
        <f t="shared" ca="1" si="27"/>
        <v>0</v>
      </c>
      <c r="AV25" s="20">
        <f t="shared" ca="1" si="28"/>
        <v>0</v>
      </c>
      <c r="AW25" s="20">
        <f t="shared" ca="1" si="29"/>
        <v>0</v>
      </c>
      <c r="AX25" s="20">
        <f t="shared" ca="1" si="30"/>
        <v>0</v>
      </c>
      <c r="AY25" s="23">
        <f t="shared" ca="1" si="31"/>
        <v>0</v>
      </c>
      <c r="AZ25" s="33">
        <f t="shared" ca="1" si="32"/>
        <v>0</v>
      </c>
      <c r="BA25" s="30">
        <f t="shared" ca="1" si="33"/>
        <v>0</v>
      </c>
      <c r="BB25" s="30">
        <f t="shared" ca="1" si="34"/>
        <v>0</v>
      </c>
      <c r="BC25" s="36">
        <f t="shared" ca="1" si="35"/>
        <v>0</v>
      </c>
    </row>
    <row r="26" spans="1:55" x14ac:dyDescent="0.2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3</v>
      </c>
      <c r="T26" s="11">
        <v>480</v>
      </c>
      <c r="U26" s="7">
        <f t="shared" si="36"/>
        <v>37308</v>
      </c>
      <c r="V26" s="144">
        <f t="shared" ca="1" si="3"/>
        <v>0</v>
      </c>
      <c r="W26" s="20">
        <f t="shared" ca="1" si="4"/>
        <v>0</v>
      </c>
      <c r="X26" s="20">
        <f t="shared" ca="1" si="37"/>
        <v>0</v>
      </c>
      <c r="Y26" s="20">
        <f t="shared" ca="1" si="5"/>
        <v>0</v>
      </c>
      <c r="Z26" s="20">
        <f t="shared" ca="1" si="6"/>
        <v>0</v>
      </c>
      <c r="AA26" s="20">
        <f t="shared" ca="1" si="7"/>
        <v>0</v>
      </c>
      <c r="AB26" s="25">
        <f t="shared" ca="1" si="8"/>
        <v>0</v>
      </c>
      <c r="AC26" s="25">
        <f t="shared" ca="1" si="9"/>
        <v>0</v>
      </c>
      <c r="AD26" s="25">
        <f t="shared" ca="1" si="10"/>
        <v>0</v>
      </c>
      <c r="AE26" s="25">
        <f t="shared" ca="1" si="11"/>
        <v>0</v>
      </c>
      <c r="AF26" s="25">
        <f t="shared" ca="1" si="12"/>
        <v>0</v>
      </c>
      <c r="AG26" s="25">
        <f t="shared" ca="1" si="13"/>
        <v>0</v>
      </c>
      <c r="AH26" s="25">
        <f t="shared" ca="1" si="14"/>
        <v>0</v>
      </c>
      <c r="AI26" s="25">
        <f t="shared" ca="1" si="15"/>
        <v>0</v>
      </c>
      <c r="AJ26" s="25">
        <f t="shared" ca="1" si="16"/>
        <v>0</v>
      </c>
      <c r="AK26" s="144">
        <f t="shared" ca="1" si="17"/>
        <v>0</v>
      </c>
      <c r="AL26" s="20">
        <f t="shared" ca="1" si="18"/>
        <v>0</v>
      </c>
      <c r="AM26" s="20">
        <f t="shared" ca="1" si="19"/>
        <v>0</v>
      </c>
      <c r="AN26" s="20">
        <f t="shared" ca="1" si="20"/>
        <v>0</v>
      </c>
      <c r="AO26" s="20">
        <f t="shared" ca="1" si="21"/>
        <v>0</v>
      </c>
      <c r="AP26" s="20">
        <f t="shared" ca="1" si="22"/>
        <v>0</v>
      </c>
      <c r="AQ26" s="20">
        <f t="shared" ca="1" si="23"/>
        <v>0</v>
      </c>
      <c r="AR26" s="20">
        <f t="shared" ca="1" si="24"/>
        <v>0</v>
      </c>
      <c r="AS26" s="20">
        <f t="shared" ca="1" si="25"/>
        <v>0</v>
      </c>
      <c r="AT26" s="20">
        <f t="shared" ca="1" si="26"/>
        <v>0</v>
      </c>
      <c r="AU26" s="20">
        <f t="shared" ca="1" si="27"/>
        <v>0</v>
      </c>
      <c r="AV26" s="20">
        <f t="shared" ca="1" si="28"/>
        <v>0</v>
      </c>
      <c r="AW26" s="20">
        <f t="shared" ca="1" si="29"/>
        <v>0</v>
      </c>
      <c r="AX26" s="20">
        <f t="shared" ca="1" si="30"/>
        <v>0</v>
      </c>
      <c r="AY26" s="23">
        <f t="shared" ca="1" si="31"/>
        <v>0</v>
      </c>
      <c r="AZ26" s="33">
        <f t="shared" ca="1" si="32"/>
        <v>0</v>
      </c>
      <c r="BA26" s="30">
        <f t="shared" ca="1" si="33"/>
        <v>0</v>
      </c>
      <c r="BB26" s="30">
        <f t="shared" ca="1" si="34"/>
        <v>0</v>
      </c>
      <c r="BC26" s="36">
        <f t="shared" ca="1" si="35"/>
        <v>0</v>
      </c>
    </row>
    <row r="27" spans="1:55" x14ac:dyDescent="0.2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3</v>
      </c>
      <c r="T27" s="11">
        <v>504</v>
      </c>
      <c r="U27" s="7">
        <f t="shared" si="36"/>
        <v>37309</v>
      </c>
      <c r="V27" s="144">
        <f t="shared" ca="1" si="3"/>
        <v>0</v>
      </c>
      <c r="W27" s="20">
        <f t="shared" ca="1" si="4"/>
        <v>0</v>
      </c>
      <c r="X27" s="20">
        <f t="shared" ca="1" si="37"/>
        <v>0</v>
      </c>
      <c r="Y27" s="20">
        <f t="shared" ca="1" si="5"/>
        <v>0</v>
      </c>
      <c r="Z27" s="20">
        <f t="shared" ca="1" si="6"/>
        <v>0</v>
      </c>
      <c r="AA27" s="20">
        <f t="shared" ca="1" si="7"/>
        <v>0</v>
      </c>
      <c r="AB27" s="25">
        <f t="shared" ca="1" si="8"/>
        <v>0</v>
      </c>
      <c r="AC27" s="25">
        <f t="shared" ca="1" si="9"/>
        <v>0</v>
      </c>
      <c r="AD27" s="25">
        <f t="shared" ca="1" si="10"/>
        <v>0</v>
      </c>
      <c r="AE27" s="25">
        <f t="shared" ca="1" si="11"/>
        <v>0</v>
      </c>
      <c r="AF27" s="25">
        <f t="shared" ca="1" si="12"/>
        <v>0</v>
      </c>
      <c r="AG27" s="25">
        <f t="shared" ca="1" si="13"/>
        <v>0</v>
      </c>
      <c r="AH27" s="25">
        <f t="shared" ca="1" si="14"/>
        <v>0</v>
      </c>
      <c r="AI27" s="25">
        <f t="shared" ca="1" si="15"/>
        <v>0</v>
      </c>
      <c r="AJ27" s="25">
        <f t="shared" ca="1" si="16"/>
        <v>0</v>
      </c>
      <c r="AK27" s="144">
        <f t="shared" ca="1" si="17"/>
        <v>0</v>
      </c>
      <c r="AL27" s="20">
        <f t="shared" ca="1" si="18"/>
        <v>0</v>
      </c>
      <c r="AM27" s="20">
        <f t="shared" ca="1" si="19"/>
        <v>0</v>
      </c>
      <c r="AN27" s="20">
        <f t="shared" ca="1" si="20"/>
        <v>0</v>
      </c>
      <c r="AO27" s="20">
        <f t="shared" ca="1" si="21"/>
        <v>0</v>
      </c>
      <c r="AP27" s="20">
        <f t="shared" ca="1" si="22"/>
        <v>0</v>
      </c>
      <c r="AQ27" s="20">
        <f t="shared" ca="1" si="23"/>
        <v>0</v>
      </c>
      <c r="AR27" s="20">
        <f t="shared" ca="1" si="24"/>
        <v>0</v>
      </c>
      <c r="AS27" s="20">
        <f t="shared" ca="1" si="25"/>
        <v>0</v>
      </c>
      <c r="AT27" s="20">
        <f t="shared" ca="1" si="26"/>
        <v>0</v>
      </c>
      <c r="AU27" s="20">
        <f t="shared" ca="1" si="27"/>
        <v>0</v>
      </c>
      <c r="AV27" s="20">
        <f t="shared" ca="1" si="28"/>
        <v>0</v>
      </c>
      <c r="AW27" s="20">
        <f t="shared" ca="1" si="29"/>
        <v>0</v>
      </c>
      <c r="AX27" s="20">
        <f t="shared" ca="1" si="30"/>
        <v>0</v>
      </c>
      <c r="AY27" s="23">
        <f t="shared" ca="1" si="31"/>
        <v>0</v>
      </c>
      <c r="AZ27" s="33">
        <f t="shared" ca="1" si="32"/>
        <v>0</v>
      </c>
      <c r="BA27" s="30">
        <f t="shared" ca="1" si="33"/>
        <v>0</v>
      </c>
      <c r="BB27" s="30">
        <f t="shared" ca="1" si="34"/>
        <v>0</v>
      </c>
      <c r="BC27" s="36">
        <f t="shared" ca="1" si="35"/>
        <v>0</v>
      </c>
    </row>
    <row r="28" spans="1:55" x14ac:dyDescent="0.2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3</v>
      </c>
      <c r="T28" s="11">
        <v>528</v>
      </c>
      <c r="U28" s="7">
        <f t="shared" si="36"/>
        <v>37310</v>
      </c>
      <c r="V28" s="144">
        <f t="shared" ca="1" si="3"/>
        <v>0</v>
      </c>
      <c r="W28" s="20">
        <f t="shared" ca="1" si="4"/>
        <v>0</v>
      </c>
      <c r="X28" s="20">
        <f t="shared" ca="1" si="37"/>
        <v>0</v>
      </c>
      <c r="Y28" s="20">
        <f t="shared" ca="1" si="5"/>
        <v>0</v>
      </c>
      <c r="Z28" s="20">
        <f t="shared" ca="1" si="6"/>
        <v>0</v>
      </c>
      <c r="AA28" s="20">
        <f t="shared" ca="1" si="7"/>
        <v>0</v>
      </c>
      <c r="AB28" s="25">
        <f t="shared" ca="1" si="8"/>
        <v>0</v>
      </c>
      <c r="AC28" s="25">
        <f t="shared" ca="1" si="9"/>
        <v>0</v>
      </c>
      <c r="AD28" s="25">
        <f t="shared" ca="1" si="10"/>
        <v>0</v>
      </c>
      <c r="AE28" s="25">
        <f t="shared" ca="1" si="11"/>
        <v>0</v>
      </c>
      <c r="AF28" s="25">
        <f t="shared" ca="1" si="12"/>
        <v>0</v>
      </c>
      <c r="AG28" s="25">
        <f t="shared" ca="1" si="13"/>
        <v>0</v>
      </c>
      <c r="AH28" s="25">
        <f t="shared" ca="1" si="14"/>
        <v>0</v>
      </c>
      <c r="AI28" s="25">
        <f t="shared" ca="1" si="15"/>
        <v>0</v>
      </c>
      <c r="AJ28" s="25">
        <f t="shared" ca="1" si="16"/>
        <v>0</v>
      </c>
      <c r="AK28" s="144">
        <f t="shared" ca="1" si="17"/>
        <v>0</v>
      </c>
      <c r="AL28" s="20">
        <f t="shared" ca="1" si="18"/>
        <v>0</v>
      </c>
      <c r="AM28" s="20">
        <f t="shared" ca="1" si="19"/>
        <v>0</v>
      </c>
      <c r="AN28" s="20">
        <f t="shared" ca="1" si="20"/>
        <v>0</v>
      </c>
      <c r="AO28" s="20">
        <f t="shared" ca="1" si="21"/>
        <v>0</v>
      </c>
      <c r="AP28" s="20">
        <f t="shared" ca="1" si="22"/>
        <v>0</v>
      </c>
      <c r="AQ28" s="20">
        <f t="shared" ca="1" si="23"/>
        <v>0</v>
      </c>
      <c r="AR28" s="20">
        <f t="shared" ca="1" si="24"/>
        <v>0</v>
      </c>
      <c r="AS28" s="20">
        <f t="shared" ca="1" si="25"/>
        <v>0</v>
      </c>
      <c r="AT28" s="20">
        <f t="shared" ca="1" si="26"/>
        <v>0</v>
      </c>
      <c r="AU28" s="20">
        <f t="shared" ca="1" si="27"/>
        <v>0</v>
      </c>
      <c r="AV28" s="20">
        <f t="shared" ca="1" si="28"/>
        <v>0</v>
      </c>
      <c r="AW28" s="20">
        <f t="shared" ca="1" si="29"/>
        <v>0</v>
      </c>
      <c r="AX28" s="20">
        <f t="shared" ca="1" si="30"/>
        <v>0</v>
      </c>
      <c r="AY28" s="23">
        <f t="shared" ca="1" si="31"/>
        <v>0</v>
      </c>
      <c r="AZ28" s="33">
        <f t="shared" ca="1" si="32"/>
        <v>0</v>
      </c>
      <c r="BA28" s="30">
        <f t="shared" ca="1" si="33"/>
        <v>0</v>
      </c>
      <c r="BB28" s="30">
        <f t="shared" ca="1" si="34"/>
        <v>0</v>
      </c>
      <c r="BC28" s="36">
        <f t="shared" ca="1" si="35"/>
        <v>0</v>
      </c>
    </row>
    <row r="29" spans="1:55" x14ac:dyDescent="0.2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3</v>
      </c>
      <c r="T29" s="11">
        <v>552</v>
      </c>
      <c r="U29" s="7">
        <f t="shared" si="36"/>
        <v>37311</v>
      </c>
      <c r="V29" s="144">
        <f t="shared" ca="1" si="3"/>
        <v>0</v>
      </c>
      <c r="W29" s="20">
        <f t="shared" ca="1" si="4"/>
        <v>0</v>
      </c>
      <c r="X29" s="20">
        <f t="shared" ca="1" si="37"/>
        <v>0</v>
      </c>
      <c r="Y29" s="20">
        <f t="shared" ca="1" si="5"/>
        <v>0</v>
      </c>
      <c r="Z29" s="20">
        <f t="shared" ca="1" si="6"/>
        <v>0</v>
      </c>
      <c r="AA29" s="20">
        <f t="shared" ca="1" si="7"/>
        <v>0</v>
      </c>
      <c r="AB29" s="25">
        <f t="shared" ca="1" si="8"/>
        <v>0</v>
      </c>
      <c r="AC29" s="25">
        <f t="shared" ca="1" si="9"/>
        <v>0</v>
      </c>
      <c r="AD29" s="25">
        <f t="shared" ca="1" si="10"/>
        <v>0</v>
      </c>
      <c r="AE29" s="25">
        <f t="shared" ca="1" si="11"/>
        <v>0</v>
      </c>
      <c r="AF29" s="25">
        <f t="shared" ca="1" si="12"/>
        <v>0</v>
      </c>
      <c r="AG29" s="25">
        <f t="shared" ca="1" si="13"/>
        <v>0</v>
      </c>
      <c r="AH29" s="25">
        <f t="shared" ca="1" si="14"/>
        <v>0</v>
      </c>
      <c r="AI29" s="25">
        <f t="shared" ca="1" si="15"/>
        <v>0</v>
      </c>
      <c r="AJ29" s="25">
        <f t="shared" ca="1" si="16"/>
        <v>0</v>
      </c>
      <c r="AK29" s="144">
        <f t="shared" ca="1" si="17"/>
        <v>0</v>
      </c>
      <c r="AL29" s="20">
        <f t="shared" ca="1" si="18"/>
        <v>0</v>
      </c>
      <c r="AM29" s="20">
        <f t="shared" ca="1" si="19"/>
        <v>0</v>
      </c>
      <c r="AN29" s="20">
        <f t="shared" ca="1" si="20"/>
        <v>0</v>
      </c>
      <c r="AO29" s="20">
        <f t="shared" ca="1" si="21"/>
        <v>0</v>
      </c>
      <c r="AP29" s="20">
        <f t="shared" ca="1" si="22"/>
        <v>0</v>
      </c>
      <c r="AQ29" s="20">
        <f t="shared" ca="1" si="23"/>
        <v>0</v>
      </c>
      <c r="AR29" s="20">
        <f t="shared" ca="1" si="24"/>
        <v>0</v>
      </c>
      <c r="AS29" s="20">
        <f t="shared" ca="1" si="25"/>
        <v>0</v>
      </c>
      <c r="AT29" s="20">
        <f t="shared" ca="1" si="26"/>
        <v>0</v>
      </c>
      <c r="AU29" s="20">
        <f t="shared" ca="1" si="27"/>
        <v>0</v>
      </c>
      <c r="AV29" s="20">
        <f t="shared" ca="1" si="28"/>
        <v>0</v>
      </c>
      <c r="AW29" s="20">
        <f t="shared" ca="1" si="29"/>
        <v>0</v>
      </c>
      <c r="AX29" s="20">
        <f t="shared" ca="1" si="30"/>
        <v>0</v>
      </c>
      <c r="AY29" s="23">
        <f t="shared" ca="1" si="31"/>
        <v>0</v>
      </c>
      <c r="AZ29" s="33">
        <f t="shared" ca="1" si="32"/>
        <v>0</v>
      </c>
      <c r="BA29" s="30">
        <f t="shared" ca="1" si="33"/>
        <v>0</v>
      </c>
      <c r="BB29" s="30">
        <f ca="1">+MAX(OFFSET($M$2,$V$1+$T29,0,24,1))</f>
        <v>0</v>
      </c>
      <c r="BC29" s="36">
        <f t="shared" ca="1" si="35"/>
        <v>0</v>
      </c>
    </row>
    <row r="30" spans="1:55" x14ac:dyDescent="0.2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3</v>
      </c>
      <c r="T30" s="11">
        <v>576</v>
      </c>
      <c r="U30" s="7">
        <f t="shared" si="36"/>
        <v>37312</v>
      </c>
      <c r="V30" s="144">
        <f t="shared" ca="1" si="3"/>
        <v>0</v>
      </c>
      <c r="W30" s="20">
        <f t="shared" ca="1" si="4"/>
        <v>0</v>
      </c>
      <c r="X30" s="20">
        <f t="shared" ca="1" si="37"/>
        <v>0</v>
      </c>
      <c r="Y30" s="20">
        <f t="shared" ca="1" si="5"/>
        <v>0</v>
      </c>
      <c r="Z30" s="20">
        <f t="shared" ca="1" si="6"/>
        <v>0</v>
      </c>
      <c r="AA30" s="20">
        <f t="shared" ca="1" si="7"/>
        <v>0</v>
      </c>
      <c r="AB30" s="25">
        <f t="shared" ca="1" si="8"/>
        <v>0</v>
      </c>
      <c r="AC30" s="25">
        <f t="shared" ca="1" si="9"/>
        <v>0</v>
      </c>
      <c r="AD30" s="25">
        <f t="shared" ca="1" si="10"/>
        <v>0</v>
      </c>
      <c r="AE30" s="25">
        <f t="shared" ca="1" si="11"/>
        <v>0</v>
      </c>
      <c r="AF30" s="25">
        <f t="shared" ca="1" si="12"/>
        <v>0</v>
      </c>
      <c r="AG30" s="25">
        <f t="shared" ca="1" si="13"/>
        <v>0</v>
      </c>
      <c r="AH30" s="25">
        <f t="shared" ca="1" si="14"/>
        <v>0</v>
      </c>
      <c r="AI30" s="25">
        <f t="shared" ca="1" si="15"/>
        <v>0</v>
      </c>
      <c r="AJ30" s="25">
        <f t="shared" ca="1" si="16"/>
        <v>0</v>
      </c>
      <c r="AK30" s="144">
        <f t="shared" ca="1" si="17"/>
        <v>0</v>
      </c>
      <c r="AL30" s="20">
        <f t="shared" ca="1" si="18"/>
        <v>0</v>
      </c>
      <c r="AM30" s="20">
        <f t="shared" ca="1" si="19"/>
        <v>0</v>
      </c>
      <c r="AN30" s="20">
        <f t="shared" ca="1" si="20"/>
        <v>0</v>
      </c>
      <c r="AO30" s="20">
        <f t="shared" ca="1" si="21"/>
        <v>0</v>
      </c>
      <c r="AP30" s="20">
        <f t="shared" ca="1" si="22"/>
        <v>0</v>
      </c>
      <c r="AQ30" s="20">
        <f t="shared" ca="1" si="23"/>
        <v>0</v>
      </c>
      <c r="AR30" s="20">
        <f t="shared" ca="1" si="24"/>
        <v>0</v>
      </c>
      <c r="AS30" s="20">
        <f t="shared" ca="1" si="25"/>
        <v>0</v>
      </c>
      <c r="AT30" s="20">
        <f t="shared" ca="1" si="26"/>
        <v>0</v>
      </c>
      <c r="AU30" s="20">
        <f t="shared" ca="1" si="27"/>
        <v>0</v>
      </c>
      <c r="AV30" s="20">
        <f t="shared" ca="1" si="28"/>
        <v>0</v>
      </c>
      <c r="AW30" s="20">
        <f t="shared" ca="1" si="29"/>
        <v>0</v>
      </c>
      <c r="AX30" s="20">
        <f t="shared" ca="1" si="30"/>
        <v>0</v>
      </c>
      <c r="AY30" s="23">
        <f t="shared" ca="1" si="31"/>
        <v>0</v>
      </c>
      <c r="AZ30" s="33">
        <f t="shared" ca="1" si="32"/>
        <v>0</v>
      </c>
      <c r="BA30" s="30">
        <f t="shared" ca="1" si="33"/>
        <v>0</v>
      </c>
      <c r="BB30" s="30">
        <f t="shared" ca="1" si="34"/>
        <v>0</v>
      </c>
      <c r="BC30" s="36">
        <f t="shared" ca="1" si="35"/>
        <v>0</v>
      </c>
    </row>
    <row r="31" spans="1:55" x14ac:dyDescent="0.2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3</v>
      </c>
      <c r="T31" s="11">
        <v>600</v>
      </c>
      <c r="U31" s="7">
        <f t="shared" si="36"/>
        <v>37313</v>
      </c>
      <c r="V31" s="144">
        <f t="shared" ca="1" si="3"/>
        <v>0</v>
      </c>
      <c r="W31" s="20">
        <f t="shared" ca="1" si="4"/>
        <v>0</v>
      </c>
      <c r="X31" s="20">
        <f t="shared" ca="1" si="37"/>
        <v>0</v>
      </c>
      <c r="Y31" s="20">
        <f t="shared" ca="1" si="5"/>
        <v>0</v>
      </c>
      <c r="Z31" s="20">
        <f t="shared" ca="1" si="6"/>
        <v>0</v>
      </c>
      <c r="AA31" s="20">
        <f t="shared" ca="1" si="7"/>
        <v>0</v>
      </c>
      <c r="AB31" s="25">
        <f t="shared" ca="1" si="8"/>
        <v>0</v>
      </c>
      <c r="AC31" s="25">
        <f t="shared" ca="1" si="9"/>
        <v>0</v>
      </c>
      <c r="AD31" s="25">
        <f t="shared" ca="1" si="10"/>
        <v>0</v>
      </c>
      <c r="AE31" s="25">
        <f t="shared" ca="1" si="11"/>
        <v>0</v>
      </c>
      <c r="AF31" s="25">
        <f t="shared" ca="1" si="12"/>
        <v>0</v>
      </c>
      <c r="AG31" s="25">
        <f t="shared" ca="1" si="13"/>
        <v>0</v>
      </c>
      <c r="AH31" s="25">
        <f t="shared" ca="1" si="14"/>
        <v>0</v>
      </c>
      <c r="AI31" s="25">
        <f t="shared" ca="1" si="15"/>
        <v>0</v>
      </c>
      <c r="AJ31" s="25">
        <f t="shared" ca="1" si="16"/>
        <v>0</v>
      </c>
      <c r="AK31" s="144">
        <f t="shared" ca="1" si="17"/>
        <v>0</v>
      </c>
      <c r="AL31" s="20">
        <f t="shared" ca="1" si="18"/>
        <v>0</v>
      </c>
      <c r="AM31" s="20">
        <f t="shared" ca="1" si="19"/>
        <v>0</v>
      </c>
      <c r="AN31" s="20">
        <f t="shared" ca="1" si="20"/>
        <v>0</v>
      </c>
      <c r="AO31" s="20">
        <f t="shared" ca="1" si="21"/>
        <v>0</v>
      </c>
      <c r="AP31" s="20">
        <f t="shared" ca="1" si="22"/>
        <v>0</v>
      </c>
      <c r="AQ31" s="20">
        <f t="shared" ca="1" si="23"/>
        <v>0</v>
      </c>
      <c r="AR31" s="20">
        <f t="shared" ca="1" si="24"/>
        <v>0</v>
      </c>
      <c r="AS31" s="20">
        <f t="shared" ca="1" si="25"/>
        <v>0</v>
      </c>
      <c r="AT31" s="20">
        <f t="shared" ca="1" si="26"/>
        <v>0</v>
      </c>
      <c r="AU31" s="20">
        <f t="shared" ca="1" si="27"/>
        <v>0</v>
      </c>
      <c r="AV31" s="20">
        <f t="shared" ca="1" si="28"/>
        <v>0</v>
      </c>
      <c r="AW31" s="20">
        <f t="shared" ca="1" si="29"/>
        <v>0</v>
      </c>
      <c r="AX31" s="20">
        <f t="shared" ca="1" si="30"/>
        <v>0</v>
      </c>
      <c r="AY31" s="23">
        <f t="shared" ca="1" si="31"/>
        <v>0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3</v>
      </c>
      <c r="T32" s="11">
        <v>624</v>
      </c>
      <c r="U32" s="7">
        <f t="shared" si="36"/>
        <v>37314</v>
      </c>
      <c r="V32" s="144">
        <f t="shared" ca="1" si="3"/>
        <v>0</v>
      </c>
      <c r="W32" s="20">
        <f t="shared" ca="1" si="4"/>
        <v>0</v>
      </c>
      <c r="X32" s="20">
        <f t="shared" ca="1" si="37"/>
        <v>0</v>
      </c>
      <c r="Y32" s="20">
        <f t="shared" ca="1" si="5"/>
        <v>0</v>
      </c>
      <c r="Z32" s="20">
        <f t="shared" ca="1" si="6"/>
        <v>0</v>
      </c>
      <c r="AA32" s="20">
        <f t="shared" ca="1" si="7"/>
        <v>0</v>
      </c>
      <c r="AB32" s="25">
        <f t="shared" ca="1" si="8"/>
        <v>0</v>
      </c>
      <c r="AC32" s="25">
        <f t="shared" ca="1" si="9"/>
        <v>0</v>
      </c>
      <c r="AD32" s="25">
        <f t="shared" ca="1" si="10"/>
        <v>0</v>
      </c>
      <c r="AE32" s="25">
        <f t="shared" ca="1" si="11"/>
        <v>0</v>
      </c>
      <c r="AF32" s="25">
        <f t="shared" ca="1" si="12"/>
        <v>0</v>
      </c>
      <c r="AG32" s="25">
        <f t="shared" ca="1" si="13"/>
        <v>0</v>
      </c>
      <c r="AH32" s="25">
        <f t="shared" ca="1" si="14"/>
        <v>0</v>
      </c>
      <c r="AI32" s="25">
        <f t="shared" ca="1" si="15"/>
        <v>0</v>
      </c>
      <c r="AJ32" s="25">
        <f t="shared" ca="1" si="16"/>
        <v>0</v>
      </c>
      <c r="AK32" s="144">
        <f t="shared" ca="1" si="17"/>
        <v>0</v>
      </c>
      <c r="AL32" s="20">
        <f t="shared" ca="1" si="18"/>
        <v>0</v>
      </c>
      <c r="AM32" s="20">
        <f t="shared" ca="1" si="19"/>
        <v>0</v>
      </c>
      <c r="AN32" s="20">
        <f t="shared" ca="1" si="20"/>
        <v>0</v>
      </c>
      <c r="AO32" s="20">
        <f t="shared" ca="1" si="21"/>
        <v>0</v>
      </c>
      <c r="AP32" s="20">
        <f t="shared" ca="1" si="22"/>
        <v>0</v>
      </c>
      <c r="AQ32" s="20">
        <f t="shared" ca="1" si="23"/>
        <v>0</v>
      </c>
      <c r="AR32" s="20">
        <f t="shared" ca="1" si="24"/>
        <v>0</v>
      </c>
      <c r="AS32" s="20">
        <f t="shared" ca="1" si="25"/>
        <v>0</v>
      </c>
      <c r="AT32" s="20">
        <f t="shared" ca="1" si="26"/>
        <v>0</v>
      </c>
      <c r="AU32" s="20">
        <f t="shared" ca="1" si="27"/>
        <v>0</v>
      </c>
      <c r="AV32" s="20">
        <f t="shared" ca="1" si="28"/>
        <v>0</v>
      </c>
      <c r="AW32" s="20">
        <f t="shared" ca="1" si="29"/>
        <v>0</v>
      </c>
      <c r="AX32" s="20">
        <f t="shared" ca="1" si="30"/>
        <v>0</v>
      </c>
      <c r="AY32" s="23">
        <f t="shared" ca="1" si="31"/>
        <v>0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3</v>
      </c>
      <c r="T33" s="11">
        <v>648</v>
      </c>
      <c r="U33" s="7">
        <f t="shared" si="36"/>
        <v>37315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0</v>
      </c>
      <c r="AL33" s="20">
        <f t="shared" ca="1" si="18"/>
        <v>0</v>
      </c>
      <c r="AM33" s="20">
        <f t="shared" ca="1" si="19"/>
        <v>0</v>
      </c>
      <c r="AN33" s="20">
        <f t="shared" ca="1" si="20"/>
        <v>0</v>
      </c>
      <c r="AO33" s="20">
        <f t="shared" ca="1" si="21"/>
        <v>0</v>
      </c>
      <c r="AP33" s="20">
        <f t="shared" ca="1" si="22"/>
        <v>0</v>
      </c>
      <c r="AQ33" s="20">
        <f t="shared" ca="1" si="23"/>
        <v>0</v>
      </c>
      <c r="AR33" s="20">
        <f t="shared" ca="1" si="24"/>
        <v>0</v>
      </c>
      <c r="AS33" s="20">
        <f t="shared" ca="1" si="25"/>
        <v>0</v>
      </c>
      <c r="AT33" s="20">
        <f t="shared" ca="1" si="26"/>
        <v>0</v>
      </c>
      <c r="AU33" s="20">
        <f t="shared" ca="1" si="27"/>
        <v>0</v>
      </c>
      <c r="AV33" s="20">
        <f t="shared" ca="1" si="28"/>
        <v>0</v>
      </c>
      <c r="AW33" s="20">
        <f t="shared" ca="1" si="29"/>
        <v>0</v>
      </c>
      <c r="AX33" s="20">
        <f t="shared" ca="1" si="30"/>
        <v>0</v>
      </c>
      <c r="AY33" s="23">
        <f t="shared" ca="1" si="31"/>
        <v>0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3</v>
      </c>
      <c r="T34" s="11">
        <v>672</v>
      </c>
      <c r="U34" s="7">
        <f t="shared" si="36"/>
        <v>37316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3</v>
      </c>
      <c r="T35" s="11">
        <v>696</v>
      </c>
      <c r="U35" s="7">
        <f t="shared" si="36"/>
        <v>37317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5" thickBot="1" x14ac:dyDescent="0.25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3</v>
      </c>
      <c r="T36" s="12">
        <v>720</v>
      </c>
      <c r="U36" s="14">
        <f t="shared" si="36"/>
        <v>37318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">
      <c r="A32763" s="2">
        <v>37251</v>
      </c>
      <c r="B32763">
        <v>100</v>
      </c>
      <c r="C32763" s="238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">
      <c r="A32764" s="2">
        <v>37251</v>
      </c>
      <c r="B32764">
        <v>200</v>
      </c>
      <c r="C32764" s="238">
        <v>12.13</v>
      </c>
      <c r="D32764" s="238">
        <v>12.13</v>
      </c>
      <c r="E32764" s="238">
        <v>12.13</v>
      </c>
      <c r="F32764" s="238">
        <v>12.13</v>
      </c>
      <c r="G32764" s="238">
        <v>12.13</v>
      </c>
      <c r="H32764" s="91">
        <v>15.15</v>
      </c>
      <c r="I32764" s="238">
        <v>15.15</v>
      </c>
      <c r="J32764" s="238">
        <v>15.15</v>
      </c>
      <c r="K32764" s="238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">
      <c r="A32765" s="2">
        <v>37251</v>
      </c>
      <c r="B32765">
        <v>300</v>
      </c>
      <c r="C32765" s="238">
        <v>1.85</v>
      </c>
      <c r="D32765" s="238">
        <v>1.85</v>
      </c>
      <c r="E32765" s="238">
        <v>1.85</v>
      </c>
      <c r="F32765" s="238">
        <v>1.85</v>
      </c>
      <c r="G32765" s="238">
        <v>1.85</v>
      </c>
      <c r="H32765" s="91">
        <v>15</v>
      </c>
      <c r="I32765" s="238">
        <v>15</v>
      </c>
      <c r="J32765" s="238">
        <v>15</v>
      </c>
      <c r="K32765" s="238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">
      <c r="A32766" s="2">
        <v>37251</v>
      </c>
      <c r="B32766">
        <v>400</v>
      </c>
      <c r="C32766" s="238">
        <v>13.78</v>
      </c>
      <c r="D32766" s="238">
        <v>13.78</v>
      </c>
      <c r="E32766" s="238">
        <v>13.78</v>
      </c>
      <c r="F32766" s="238">
        <v>13.78</v>
      </c>
      <c r="G32766" s="238">
        <v>13.78</v>
      </c>
      <c r="H32766" s="91">
        <v>15.22</v>
      </c>
      <c r="I32766" s="238">
        <v>15.22</v>
      </c>
      <c r="J32766" s="238">
        <v>15.22</v>
      </c>
      <c r="K32766" s="238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">
      <c r="A32767" s="2">
        <v>37251</v>
      </c>
      <c r="B32767">
        <v>500</v>
      </c>
      <c r="C32767" s="238">
        <v>13.07</v>
      </c>
      <c r="D32767" s="238">
        <v>13.07</v>
      </c>
      <c r="E32767" s="238">
        <v>13.07</v>
      </c>
      <c r="F32767" s="238">
        <v>13.07</v>
      </c>
      <c r="G32767" s="238">
        <v>13.07</v>
      </c>
      <c r="H32767" s="91">
        <v>16.09</v>
      </c>
      <c r="I32767" s="238">
        <v>16.09</v>
      </c>
      <c r="J32767" s="238">
        <v>16.09</v>
      </c>
      <c r="K32767" s="238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">
      <c r="A32768" s="2">
        <v>37251</v>
      </c>
      <c r="B32768">
        <v>600</v>
      </c>
      <c r="C32768" s="238">
        <v>12.83</v>
      </c>
      <c r="D32768" s="238">
        <v>12.83</v>
      </c>
      <c r="E32768" s="238">
        <v>12.83</v>
      </c>
      <c r="F32768" s="238">
        <v>12.83</v>
      </c>
      <c r="G32768" s="238">
        <v>12.83</v>
      </c>
      <c r="H32768" s="91">
        <v>21</v>
      </c>
      <c r="I32768" s="238">
        <v>21</v>
      </c>
      <c r="J32768" s="238">
        <v>21</v>
      </c>
      <c r="K32768" s="238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">
      <c r="A32769" s="2">
        <v>37251</v>
      </c>
      <c r="B32769">
        <v>700</v>
      </c>
      <c r="C32769" s="238">
        <v>14.12</v>
      </c>
      <c r="D32769" s="238">
        <v>14.12</v>
      </c>
      <c r="E32769" s="238">
        <v>14.12</v>
      </c>
      <c r="F32769" s="238">
        <v>14.12</v>
      </c>
      <c r="G32769" s="238">
        <v>14.12</v>
      </c>
      <c r="H32769" s="91">
        <v>43.5</v>
      </c>
      <c r="I32769" s="238">
        <v>43.5</v>
      </c>
      <c r="J32769" s="238">
        <v>43.5</v>
      </c>
      <c r="K32769" s="238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">
      <c r="A32770" s="2">
        <v>37251</v>
      </c>
      <c r="B32770">
        <v>800</v>
      </c>
      <c r="C32770" s="238">
        <v>15.83</v>
      </c>
      <c r="D32770" s="238">
        <v>15.83</v>
      </c>
      <c r="E32770" s="238">
        <v>15.83</v>
      </c>
      <c r="F32770" s="238">
        <v>15.83</v>
      </c>
      <c r="G32770" s="238">
        <v>15.83</v>
      </c>
      <c r="H32770" s="91">
        <v>27</v>
      </c>
      <c r="I32770" s="238">
        <v>27</v>
      </c>
      <c r="J32770" s="238">
        <v>27.01</v>
      </c>
      <c r="K32770" s="238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">
      <c r="A32771" s="2">
        <v>37251</v>
      </c>
      <c r="B32771">
        <v>900</v>
      </c>
      <c r="C32771" s="238">
        <v>16.55</v>
      </c>
      <c r="D32771" s="238">
        <v>16.55</v>
      </c>
      <c r="E32771" s="238">
        <v>16.55</v>
      </c>
      <c r="F32771" s="238">
        <v>16.55</v>
      </c>
      <c r="G32771" s="238">
        <v>16.55</v>
      </c>
      <c r="H32771" s="91">
        <v>28</v>
      </c>
      <c r="I32771" s="238">
        <v>28</v>
      </c>
      <c r="J32771" s="238">
        <v>28</v>
      </c>
      <c r="K32771" s="238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">
      <c r="A32772" s="2">
        <v>37251</v>
      </c>
      <c r="B32772">
        <v>1000</v>
      </c>
      <c r="C32772" s="238">
        <v>22.62</v>
      </c>
      <c r="D32772" s="238">
        <v>22.62</v>
      </c>
      <c r="E32772" s="238">
        <v>22.62</v>
      </c>
      <c r="F32772" s="238">
        <v>22.62</v>
      </c>
      <c r="G32772" s="238">
        <v>22.62</v>
      </c>
      <c r="H32772" s="91">
        <v>28</v>
      </c>
      <c r="I32772" s="238">
        <v>28.38</v>
      </c>
      <c r="J32772" s="238">
        <v>29.1</v>
      </c>
      <c r="K32772" s="238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">
      <c r="A32773" s="2">
        <v>37251</v>
      </c>
      <c r="B32773">
        <v>1100</v>
      </c>
      <c r="C32773" s="238">
        <v>22.04</v>
      </c>
      <c r="D32773" s="238">
        <v>24.534314999999999</v>
      </c>
      <c r="E32773" s="238">
        <v>26.948456</v>
      </c>
      <c r="F32773" s="238">
        <v>22.04</v>
      </c>
      <c r="G32773" s="238">
        <v>22.04</v>
      </c>
      <c r="H32773" s="91">
        <v>25.4</v>
      </c>
      <c r="I32773" s="238">
        <v>26.01</v>
      </c>
      <c r="J32773" s="238">
        <v>27.19</v>
      </c>
      <c r="K32773" s="238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">
      <c r="A32774" s="2">
        <v>37251</v>
      </c>
      <c r="B32774">
        <v>1200</v>
      </c>
      <c r="C32774" s="238">
        <v>19.760000000000002</v>
      </c>
      <c r="D32774" s="238">
        <v>23.943180000000002</v>
      </c>
      <c r="E32774" s="238">
        <v>27.997861</v>
      </c>
      <c r="F32774" s="238">
        <v>19.760000000000002</v>
      </c>
      <c r="G32774" s="238">
        <v>19.760000000000002</v>
      </c>
      <c r="H32774" s="91">
        <v>23.5</v>
      </c>
      <c r="I32774" s="238">
        <v>24.27</v>
      </c>
      <c r="J32774" s="238">
        <v>25.79</v>
      </c>
      <c r="K32774" s="238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">
      <c r="A32775" s="2">
        <v>37251</v>
      </c>
      <c r="B32775">
        <v>1300</v>
      </c>
      <c r="C32775" s="238">
        <v>17.573604</v>
      </c>
      <c r="D32775" s="238">
        <v>22.377932000000001</v>
      </c>
      <c r="E32775" s="238">
        <v>27.007155999999998</v>
      </c>
      <c r="F32775" s="238">
        <v>17.600000000000001</v>
      </c>
      <c r="G32775" s="238">
        <v>17.600000000000001</v>
      </c>
      <c r="H32775" s="91">
        <v>20.75</v>
      </c>
      <c r="I32775" s="238">
        <v>21.49</v>
      </c>
      <c r="J32775" s="238">
        <v>22.94</v>
      </c>
      <c r="K32775" s="238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">
      <c r="A32776" s="2">
        <v>37251</v>
      </c>
      <c r="B32776">
        <v>1400</v>
      </c>
      <c r="C32776" s="238">
        <v>17.53</v>
      </c>
      <c r="D32776" s="238">
        <v>22.049772000000001</v>
      </c>
      <c r="E32776" s="238">
        <v>26.431737999999999</v>
      </c>
      <c r="F32776" s="238">
        <v>17.53</v>
      </c>
      <c r="G32776" s="238">
        <v>17.53</v>
      </c>
      <c r="H32776" s="91">
        <v>20.079999999999998</v>
      </c>
      <c r="I32776" s="238">
        <v>20.65</v>
      </c>
      <c r="J32776" s="238">
        <v>22.19</v>
      </c>
      <c r="K32776" s="238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">
      <c r="A32777" s="2">
        <v>37251</v>
      </c>
      <c r="B32777">
        <v>1500</v>
      </c>
      <c r="C32777" s="238">
        <v>17.02</v>
      </c>
      <c r="D32777" s="238">
        <v>18.801219</v>
      </c>
      <c r="E32777" s="238">
        <v>20.531047000000001</v>
      </c>
      <c r="F32777" s="238">
        <v>17.02</v>
      </c>
      <c r="G32777" s="238">
        <v>17.02</v>
      </c>
      <c r="H32777" s="91">
        <v>19.13</v>
      </c>
      <c r="I32777" s="238">
        <v>19.68</v>
      </c>
      <c r="J32777" s="238">
        <v>21.34</v>
      </c>
      <c r="K32777" s="238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">
      <c r="A32778" s="2">
        <v>37251</v>
      </c>
      <c r="B32778">
        <v>1600</v>
      </c>
      <c r="C32778" s="238">
        <v>15.91</v>
      </c>
      <c r="D32778" s="238">
        <v>15.91</v>
      </c>
      <c r="E32778" s="238">
        <v>15.91</v>
      </c>
      <c r="F32778" s="238">
        <v>15.91</v>
      </c>
      <c r="G32778" s="238">
        <v>15.91</v>
      </c>
      <c r="H32778" s="91">
        <v>19.559999999999999</v>
      </c>
      <c r="I32778" s="238">
        <v>21.43</v>
      </c>
      <c r="J32778" s="238">
        <v>25.61</v>
      </c>
      <c r="K32778" s="238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">
      <c r="A32779" s="2">
        <v>37251</v>
      </c>
      <c r="B32779">
        <v>1700</v>
      </c>
      <c r="C32779" s="238">
        <v>17.201439000000001</v>
      </c>
      <c r="D32779" s="238">
        <v>23.135203000000001</v>
      </c>
      <c r="E32779" s="238">
        <v>26.213013</v>
      </c>
      <c r="F32779" s="238">
        <v>19.265999999999998</v>
      </c>
      <c r="G32779" s="238">
        <v>20.78</v>
      </c>
      <c r="H32779" s="91">
        <v>25.23</v>
      </c>
      <c r="I32779" s="238">
        <v>25.24</v>
      </c>
      <c r="J32779" s="238">
        <v>25.25</v>
      </c>
      <c r="K32779" s="238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">
      <c r="A32780" s="2">
        <v>37251</v>
      </c>
      <c r="B32780">
        <v>1800</v>
      </c>
      <c r="C32780" s="238">
        <v>27.683769999999999</v>
      </c>
      <c r="D32780" s="238">
        <v>45.110093999999997</v>
      </c>
      <c r="E32780" s="238">
        <v>45.289485999999997</v>
      </c>
      <c r="F32780" s="238">
        <v>37.878</v>
      </c>
      <c r="G32780" s="238">
        <v>45.37</v>
      </c>
      <c r="H32780" s="91">
        <v>50.12</v>
      </c>
      <c r="I32780" s="238">
        <v>50.08</v>
      </c>
      <c r="J32780" s="238">
        <v>50.11</v>
      </c>
      <c r="K32780" s="238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">
      <c r="A32781" s="2">
        <v>37251</v>
      </c>
      <c r="B32781">
        <v>1900</v>
      </c>
      <c r="C32781" s="238">
        <v>27.699458</v>
      </c>
      <c r="D32781" s="238">
        <v>41.557662000000001</v>
      </c>
      <c r="E32781" s="238">
        <v>54.607365999999999</v>
      </c>
      <c r="F32781" s="238">
        <v>28.597999999999999</v>
      </c>
      <c r="G32781" s="238">
        <v>29.26</v>
      </c>
      <c r="H32781" s="91">
        <v>43.5</v>
      </c>
      <c r="I32781" s="238">
        <v>43.48</v>
      </c>
      <c r="J32781" s="238">
        <v>43.5</v>
      </c>
      <c r="K32781" s="238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">
      <c r="A32782" s="2">
        <v>37251</v>
      </c>
      <c r="B32782">
        <v>2000</v>
      </c>
      <c r="C32782" s="238">
        <v>24.608739</v>
      </c>
      <c r="D32782" s="238">
        <v>111.48935899999999</v>
      </c>
      <c r="E32782" s="238">
        <v>195.889983</v>
      </c>
      <c r="F32782" s="238">
        <v>24.61</v>
      </c>
      <c r="G32782" s="238">
        <v>24.58</v>
      </c>
      <c r="H32782" s="91">
        <v>37.700000000000003</v>
      </c>
      <c r="I32782" s="238">
        <v>37.64</v>
      </c>
      <c r="J32782" s="238">
        <v>37.659999999999997</v>
      </c>
      <c r="K32782" s="238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">
      <c r="A32783" s="2">
        <v>37251</v>
      </c>
      <c r="B32783">
        <v>2100</v>
      </c>
      <c r="C32783" s="238">
        <v>25.081171000000001</v>
      </c>
      <c r="D32783" s="238">
        <v>103.82955800000001</v>
      </c>
      <c r="E32783" s="238">
        <v>180.17828499999999</v>
      </c>
      <c r="F32783" s="238">
        <v>25.08</v>
      </c>
      <c r="G32783" s="238">
        <v>25.05</v>
      </c>
      <c r="H32783" s="91">
        <v>29</v>
      </c>
      <c r="I32783" s="238">
        <v>28.95</v>
      </c>
      <c r="J32783" s="238">
        <v>28.97</v>
      </c>
      <c r="K32783" s="238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">
      <c r="A32784" s="2">
        <v>37251</v>
      </c>
      <c r="B32784">
        <v>2200</v>
      </c>
      <c r="C32784" s="238">
        <v>26.52</v>
      </c>
      <c r="D32784" s="238">
        <v>26.52</v>
      </c>
      <c r="E32784" s="238">
        <v>26.52</v>
      </c>
      <c r="F32784" s="238">
        <v>26.52</v>
      </c>
      <c r="G32784" s="238">
        <v>26.52</v>
      </c>
      <c r="H32784" s="91">
        <v>26.19</v>
      </c>
      <c r="I32784" s="238">
        <v>26.19</v>
      </c>
      <c r="J32784" s="238">
        <v>26.19</v>
      </c>
      <c r="K32784" s="238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">
      <c r="A32785" s="2">
        <v>37251</v>
      </c>
      <c r="B32785">
        <v>2300</v>
      </c>
      <c r="C32785" s="238">
        <v>20.575496000000001</v>
      </c>
      <c r="D32785" s="238">
        <v>31.255707000000001</v>
      </c>
      <c r="E32785" s="238">
        <v>42.850369999999998</v>
      </c>
      <c r="F32785" s="238">
        <v>20.606000000000002</v>
      </c>
      <c r="G32785" s="238">
        <v>20.58</v>
      </c>
      <c r="H32785" s="91">
        <v>21.12</v>
      </c>
      <c r="I32785" s="238">
        <v>21.12</v>
      </c>
      <c r="J32785" s="238">
        <v>21.12</v>
      </c>
      <c r="K32785" s="238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">
      <c r="A32786" s="2">
        <v>37251</v>
      </c>
      <c r="B32786">
        <v>2400</v>
      </c>
      <c r="C32786" s="238">
        <v>17.59</v>
      </c>
      <c r="D32786" s="238">
        <v>27.095110999999999</v>
      </c>
      <c r="E32786" s="238">
        <v>37.446238000000001</v>
      </c>
      <c r="F32786" s="238">
        <v>17.59</v>
      </c>
      <c r="G32786" s="238">
        <v>17.59</v>
      </c>
      <c r="H32786" s="91">
        <v>22.08</v>
      </c>
      <c r="I32786" s="238">
        <v>22.08</v>
      </c>
      <c r="J32786" s="238">
        <v>22.08</v>
      </c>
      <c r="K32786" s="238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M33267">
        <v>26530</v>
      </c>
      <c r="N33267" t="s">
        <v>47</v>
      </c>
      <c r="O33267">
        <v>3</v>
      </c>
    </row>
    <row r="33268" spans="1:15" x14ac:dyDescent="0.2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M33268">
        <v>25750</v>
      </c>
      <c r="N33268" t="s">
        <v>47</v>
      </c>
      <c r="O33268">
        <v>3</v>
      </c>
    </row>
    <row r="33269" spans="1:15" x14ac:dyDescent="0.2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M33269">
        <v>25472</v>
      </c>
      <c r="N33269" t="s">
        <v>47</v>
      </c>
      <c r="O33269">
        <v>3</v>
      </c>
    </row>
    <row r="33270" spans="1:15" x14ac:dyDescent="0.2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M33270">
        <v>25460</v>
      </c>
      <c r="N33270" t="s">
        <v>47</v>
      </c>
      <c r="O33270">
        <v>3</v>
      </c>
    </row>
    <row r="33271" spans="1:15" x14ac:dyDescent="0.2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M33271">
        <v>26174</v>
      </c>
      <c r="N33271" t="s">
        <v>47</v>
      </c>
      <c r="O33271">
        <v>3</v>
      </c>
    </row>
    <row r="33272" spans="1:15" x14ac:dyDescent="0.2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M33272">
        <v>28361</v>
      </c>
      <c r="N33272" t="s">
        <v>47</v>
      </c>
      <c r="O33272">
        <v>3</v>
      </c>
    </row>
    <row r="33273" spans="1:15" x14ac:dyDescent="0.2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M33273">
        <v>32443</v>
      </c>
      <c r="N33273" t="s">
        <v>47</v>
      </c>
      <c r="O33273">
        <v>3</v>
      </c>
    </row>
    <row r="33274" spans="1:15" x14ac:dyDescent="0.2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M33274">
        <v>34902</v>
      </c>
      <c r="N33274" t="s">
        <v>48</v>
      </c>
      <c r="O33274">
        <v>3</v>
      </c>
    </row>
    <row r="33275" spans="1:15" x14ac:dyDescent="0.2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M33275">
        <v>34752</v>
      </c>
      <c r="N33275" t="s">
        <v>48</v>
      </c>
      <c r="O33275">
        <v>3</v>
      </c>
    </row>
    <row r="33276" spans="1:15" x14ac:dyDescent="0.2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M33276">
        <v>34341</v>
      </c>
      <c r="N33276" t="s">
        <v>48</v>
      </c>
      <c r="O33276">
        <v>3</v>
      </c>
    </row>
    <row r="33277" spans="1:15" x14ac:dyDescent="0.2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M33277">
        <v>34223</v>
      </c>
      <c r="N33277" t="s">
        <v>48</v>
      </c>
      <c r="O33277">
        <v>3</v>
      </c>
    </row>
    <row r="33278" spans="1:15" x14ac:dyDescent="0.2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M33278">
        <v>33875</v>
      </c>
      <c r="N33278" t="s">
        <v>48</v>
      </c>
      <c r="O33278">
        <v>3</v>
      </c>
    </row>
    <row r="33279" spans="1:15" x14ac:dyDescent="0.2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M33279">
        <v>33488</v>
      </c>
      <c r="N33279" t="s">
        <v>48</v>
      </c>
      <c r="O33279">
        <v>3</v>
      </c>
    </row>
    <row r="33280" spans="1:15" x14ac:dyDescent="0.2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M33280">
        <v>33227</v>
      </c>
      <c r="N33280" t="s">
        <v>48</v>
      </c>
      <c r="O33280">
        <v>3</v>
      </c>
    </row>
    <row r="33281" spans="1:15" x14ac:dyDescent="0.2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M33281">
        <v>32699</v>
      </c>
      <c r="N33281" t="s">
        <v>48</v>
      </c>
      <c r="O33281">
        <v>3</v>
      </c>
    </row>
    <row r="33282" spans="1:15" x14ac:dyDescent="0.2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M33282">
        <v>32573</v>
      </c>
      <c r="N33282" t="s">
        <v>48</v>
      </c>
      <c r="O33282">
        <v>3</v>
      </c>
    </row>
    <row r="33283" spans="1:15" x14ac:dyDescent="0.2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M33283">
        <v>33817</v>
      </c>
      <c r="N33283" t="s">
        <v>48</v>
      </c>
      <c r="O33283">
        <v>3</v>
      </c>
    </row>
    <row r="33284" spans="1:15" x14ac:dyDescent="0.2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M33284">
        <v>36666</v>
      </c>
      <c r="N33284" t="s">
        <v>48</v>
      </c>
      <c r="O33284">
        <v>3</v>
      </c>
    </row>
    <row r="33285" spans="1:15" x14ac:dyDescent="0.2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M33285">
        <v>37302</v>
      </c>
      <c r="N33285" t="s">
        <v>48</v>
      </c>
      <c r="O33285">
        <v>3</v>
      </c>
    </row>
    <row r="33286" spans="1:15" x14ac:dyDescent="0.2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M33286">
        <v>36697</v>
      </c>
      <c r="N33286" t="s">
        <v>48</v>
      </c>
      <c r="O33286">
        <v>3</v>
      </c>
    </row>
    <row r="33287" spans="1:15" x14ac:dyDescent="0.2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M33287">
        <v>35832</v>
      </c>
      <c r="N33287" t="s">
        <v>48</v>
      </c>
      <c r="O33287">
        <v>3</v>
      </c>
    </row>
    <row r="33288" spans="1:15" x14ac:dyDescent="0.2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M33288">
        <v>34082</v>
      </c>
      <c r="N33288" t="s">
        <v>48</v>
      </c>
      <c r="O33288">
        <v>3</v>
      </c>
    </row>
    <row r="33289" spans="1:15" x14ac:dyDescent="0.2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M33289">
        <v>31357</v>
      </c>
      <c r="N33289" t="s">
        <v>48</v>
      </c>
      <c r="O33289">
        <v>3</v>
      </c>
    </row>
    <row r="33290" spans="1:15" x14ac:dyDescent="0.2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M33290">
        <v>28849</v>
      </c>
      <c r="N33290" t="s">
        <v>47</v>
      </c>
      <c r="O33290">
        <v>3</v>
      </c>
    </row>
    <row r="33291" spans="1:15" x14ac:dyDescent="0.2">
      <c r="A33291" s="2">
        <v>37273</v>
      </c>
      <c r="B33291">
        <v>100</v>
      </c>
      <c r="C33291">
        <v>14.8</v>
      </c>
      <c r="D33291">
        <v>14.8</v>
      </c>
      <c r="E33291">
        <v>14.8</v>
      </c>
      <c r="F33291">
        <v>14.8</v>
      </c>
      <c r="G33291">
        <v>14.8</v>
      </c>
      <c r="H33291" s="5">
        <v>16</v>
      </c>
      <c r="I33291">
        <v>16.010000000000002</v>
      </c>
      <c r="J33291">
        <v>16.010000000000002</v>
      </c>
      <c r="L33291" s="32">
        <v>16</v>
      </c>
      <c r="M33291">
        <v>26984</v>
      </c>
      <c r="N33291" t="s">
        <v>47</v>
      </c>
      <c r="O33291">
        <v>4</v>
      </c>
    </row>
    <row r="33292" spans="1:15" x14ac:dyDescent="0.2">
      <c r="A33292" s="2">
        <v>37273</v>
      </c>
      <c r="B33292">
        <v>200</v>
      </c>
      <c r="C33292">
        <v>13.72</v>
      </c>
      <c r="D33292">
        <v>13.72</v>
      </c>
      <c r="E33292">
        <v>13.72</v>
      </c>
      <c r="F33292">
        <v>13.72</v>
      </c>
      <c r="G33292">
        <v>13.72</v>
      </c>
      <c r="H33292" s="5">
        <v>15</v>
      </c>
      <c r="I33292">
        <v>15</v>
      </c>
      <c r="J33292">
        <v>15</v>
      </c>
      <c r="L33292" s="32">
        <v>15</v>
      </c>
      <c r="M33292">
        <v>26135</v>
      </c>
      <c r="N33292" t="s">
        <v>47</v>
      </c>
      <c r="O33292">
        <v>4</v>
      </c>
    </row>
    <row r="33293" spans="1:15" x14ac:dyDescent="0.2">
      <c r="A33293" s="2">
        <v>37273</v>
      </c>
      <c r="B33293">
        <v>300</v>
      </c>
      <c r="C33293">
        <v>13.88</v>
      </c>
      <c r="D33293">
        <v>13.88</v>
      </c>
      <c r="E33293">
        <v>13.88</v>
      </c>
      <c r="F33293">
        <v>13.88</v>
      </c>
      <c r="G33293">
        <v>13.88</v>
      </c>
      <c r="H33293" s="5">
        <v>14.47</v>
      </c>
      <c r="I33293">
        <v>14.47</v>
      </c>
      <c r="J33293">
        <v>14.47</v>
      </c>
      <c r="L33293" s="32">
        <v>14.47</v>
      </c>
      <c r="M33293">
        <v>25601</v>
      </c>
      <c r="N33293" t="s">
        <v>47</v>
      </c>
      <c r="O33293">
        <v>4</v>
      </c>
    </row>
    <row r="33294" spans="1:15" x14ac:dyDescent="0.2">
      <c r="A33294" s="2">
        <v>37273</v>
      </c>
      <c r="B33294">
        <v>400</v>
      </c>
      <c r="C33294">
        <v>13.53</v>
      </c>
      <c r="D33294">
        <v>13.53</v>
      </c>
      <c r="E33294">
        <v>13.53</v>
      </c>
      <c r="F33294">
        <v>13.53</v>
      </c>
      <c r="G33294">
        <v>13.53</v>
      </c>
      <c r="H33294" s="5">
        <v>14.01</v>
      </c>
      <c r="I33294">
        <v>14.01</v>
      </c>
      <c r="J33294">
        <v>14.01</v>
      </c>
      <c r="L33294" s="32">
        <v>14.01</v>
      </c>
      <c r="M33294">
        <v>25708</v>
      </c>
      <c r="N33294" t="s">
        <v>47</v>
      </c>
      <c r="O33294">
        <v>4</v>
      </c>
    </row>
    <row r="33295" spans="1:15" x14ac:dyDescent="0.2">
      <c r="A33295" s="2">
        <v>37273</v>
      </c>
      <c r="B33295">
        <v>500</v>
      </c>
      <c r="C33295">
        <v>13.74</v>
      </c>
      <c r="D33295">
        <v>13.74</v>
      </c>
      <c r="E33295">
        <v>13.74</v>
      </c>
      <c r="F33295">
        <v>13.74</v>
      </c>
      <c r="G33295">
        <v>13.74</v>
      </c>
      <c r="H33295" s="5">
        <v>15.01</v>
      </c>
      <c r="I33295">
        <v>15.01</v>
      </c>
      <c r="J33295">
        <v>15.01</v>
      </c>
      <c r="L33295" s="32">
        <v>15.01</v>
      </c>
      <c r="M33295">
        <v>26130</v>
      </c>
      <c r="N33295" t="s">
        <v>47</v>
      </c>
      <c r="O33295">
        <v>4</v>
      </c>
    </row>
    <row r="33296" spans="1:15" x14ac:dyDescent="0.2">
      <c r="A33296" s="2">
        <v>37273</v>
      </c>
      <c r="B33296">
        <v>600</v>
      </c>
      <c r="C33296">
        <v>16.96</v>
      </c>
      <c r="D33296">
        <v>16.96</v>
      </c>
      <c r="E33296">
        <v>16.96</v>
      </c>
      <c r="F33296">
        <v>16.96</v>
      </c>
      <c r="G33296">
        <v>16.96</v>
      </c>
      <c r="H33296" s="5">
        <v>18</v>
      </c>
      <c r="I33296">
        <v>18.010000000000002</v>
      </c>
      <c r="J33296">
        <v>18.010000000000002</v>
      </c>
      <c r="L33296" s="32">
        <v>18</v>
      </c>
      <c r="M33296">
        <v>28123</v>
      </c>
      <c r="N33296" t="s">
        <v>47</v>
      </c>
      <c r="O33296">
        <v>4</v>
      </c>
    </row>
    <row r="33297" spans="1:15" x14ac:dyDescent="0.2">
      <c r="A33297" s="2">
        <v>37273</v>
      </c>
      <c r="B33297">
        <v>700</v>
      </c>
      <c r="C33297">
        <v>19.39</v>
      </c>
      <c r="D33297">
        <v>19.39</v>
      </c>
      <c r="E33297">
        <v>19.39</v>
      </c>
      <c r="F33297">
        <v>19.39</v>
      </c>
      <c r="G33297">
        <v>19.39</v>
      </c>
      <c r="H33297" s="5">
        <v>25.33</v>
      </c>
      <c r="I33297">
        <v>28.89</v>
      </c>
      <c r="J33297">
        <v>31.01</v>
      </c>
      <c r="L33297" s="32">
        <v>25.87</v>
      </c>
      <c r="M33297">
        <v>32359</v>
      </c>
      <c r="N33297" t="s">
        <v>47</v>
      </c>
      <c r="O33297">
        <v>4</v>
      </c>
    </row>
    <row r="33298" spans="1:15" x14ac:dyDescent="0.2">
      <c r="A33298" s="2">
        <v>37273</v>
      </c>
      <c r="B33298">
        <v>800</v>
      </c>
      <c r="C33298">
        <v>24.73</v>
      </c>
      <c r="D33298">
        <v>24.73</v>
      </c>
      <c r="E33298">
        <v>24.73</v>
      </c>
      <c r="F33298">
        <v>24.73</v>
      </c>
      <c r="G33298">
        <v>24.73</v>
      </c>
      <c r="H33298" s="5">
        <v>24.31</v>
      </c>
      <c r="I33298">
        <v>38.07</v>
      </c>
      <c r="J33298">
        <v>46.25</v>
      </c>
      <c r="L33298" s="32">
        <v>26.42</v>
      </c>
      <c r="M33298">
        <v>34860</v>
      </c>
      <c r="N33298" t="s">
        <v>48</v>
      </c>
      <c r="O33298">
        <v>4</v>
      </c>
    </row>
    <row r="33299" spans="1:15" x14ac:dyDescent="0.2">
      <c r="A33299" s="2">
        <v>37273</v>
      </c>
      <c r="B33299">
        <v>900</v>
      </c>
      <c r="C33299">
        <v>17.98</v>
      </c>
      <c r="D33299">
        <v>17.98</v>
      </c>
      <c r="E33299">
        <v>17.98</v>
      </c>
      <c r="F33299">
        <v>17.98</v>
      </c>
      <c r="G33299">
        <v>17.98</v>
      </c>
      <c r="H33299" s="5">
        <v>21.9</v>
      </c>
      <c r="I33299">
        <v>29.49</v>
      </c>
      <c r="J33299">
        <v>34</v>
      </c>
      <c r="L33299" s="32">
        <v>23.07</v>
      </c>
      <c r="M33299">
        <v>34703</v>
      </c>
      <c r="N33299" t="s">
        <v>48</v>
      </c>
      <c r="O33299">
        <v>4</v>
      </c>
    </row>
    <row r="33300" spans="1:15" x14ac:dyDescent="0.2">
      <c r="A33300" s="2">
        <v>37273</v>
      </c>
      <c r="B33300">
        <v>1000</v>
      </c>
      <c r="C33300">
        <v>20.8</v>
      </c>
      <c r="D33300">
        <v>20.8</v>
      </c>
      <c r="E33300">
        <v>20.8</v>
      </c>
      <c r="F33300">
        <v>20.8</v>
      </c>
      <c r="G33300">
        <v>20.8</v>
      </c>
      <c r="H33300" s="5">
        <v>21.14</v>
      </c>
      <c r="I33300">
        <v>37.159999999999997</v>
      </c>
      <c r="J33300">
        <v>46.69</v>
      </c>
      <c r="L33300" s="32">
        <v>23.59</v>
      </c>
      <c r="M33300">
        <v>34638</v>
      </c>
      <c r="N33300" t="s">
        <v>48</v>
      </c>
      <c r="O33300">
        <v>4</v>
      </c>
    </row>
    <row r="33301" spans="1:15" x14ac:dyDescent="0.2">
      <c r="A33301" s="2">
        <v>37273</v>
      </c>
      <c r="B33301">
        <v>1100</v>
      </c>
      <c r="C33301">
        <v>23.43</v>
      </c>
      <c r="D33301">
        <v>23.43</v>
      </c>
      <c r="E33301">
        <v>23.43</v>
      </c>
      <c r="F33301">
        <v>23.43</v>
      </c>
      <c r="G33301">
        <v>23.43</v>
      </c>
      <c r="H33301" s="5">
        <v>21</v>
      </c>
      <c r="I33301">
        <v>37.130000000000003</v>
      </c>
      <c r="J33301">
        <v>46.72</v>
      </c>
      <c r="L33301" s="32">
        <v>23.47</v>
      </c>
      <c r="M33301">
        <v>34115</v>
      </c>
      <c r="N33301" t="s">
        <v>48</v>
      </c>
      <c r="O33301">
        <v>4</v>
      </c>
    </row>
    <row r="33302" spans="1:15" x14ac:dyDescent="0.2">
      <c r="A33302" s="2">
        <v>37273</v>
      </c>
      <c r="B33302">
        <v>1200</v>
      </c>
      <c r="C33302">
        <v>23.91</v>
      </c>
      <c r="D33302">
        <v>23.91</v>
      </c>
      <c r="E33302">
        <v>23.91</v>
      </c>
      <c r="F33302">
        <v>23.91</v>
      </c>
      <c r="G33302">
        <v>23.91</v>
      </c>
      <c r="H33302" s="5">
        <v>21.48</v>
      </c>
      <c r="I33302">
        <v>29.33</v>
      </c>
      <c r="J33302">
        <v>34</v>
      </c>
      <c r="L33302" s="32">
        <v>22.68</v>
      </c>
      <c r="M33302">
        <v>33835</v>
      </c>
      <c r="N33302" t="s">
        <v>48</v>
      </c>
      <c r="O33302">
        <v>4</v>
      </c>
    </row>
    <row r="33303" spans="1:15" x14ac:dyDescent="0.2">
      <c r="A33303" s="2">
        <v>37273</v>
      </c>
      <c r="B33303">
        <v>1300</v>
      </c>
      <c r="C33303">
        <v>26.59</v>
      </c>
      <c r="D33303">
        <v>26.59</v>
      </c>
      <c r="E33303">
        <v>26.59</v>
      </c>
      <c r="F33303">
        <v>26.59</v>
      </c>
      <c r="G33303">
        <v>26.59</v>
      </c>
      <c r="H33303" s="5">
        <v>19.47</v>
      </c>
      <c r="I33303">
        <v>28.23</v>
      </c>
      <c r="J33303">
        <v>33.43</v>
      </c>
      <c r="L33303" s="32">
        <v>20.81</v>
      </c>
      <c r="M33303">
        <v>33368</v>
      </c>
      <c r="N33303" t="s">
        <v>48</v>
      </c>
      <c r="O33303">
        <v>4</v>
      </c>
    </row>
    <row r="33304" spans="1:15" x14ac:dyDescent="0.2">
      <c r="A33304" s="2">
        <v>37273</v>
      </c>
      <c r="B33304">
        <v>1400</v>
      </c>
      <c r="C33304">
        <v>19.97</v>
      </c>
      <c r="D33304">
        <v>19.97</v>
      </c>
      <c r="E33304">
        <v>19.97</v>
      </c>
      <c r="F33304">
        <v>19.97</v>
      </c>
      <c r="G33304">
        <v>19.97</v>
      </c>
      <c r="H33304" s="5">
        <v>18.850000000000001</v>
      </c>
      <c r="I33304">
        <v>25.96</v>
      </c>
      <c r="J33304">
        <v>30.18</v>
      </c>
      <c r="L33304" s="32">
        <v>19.940000000000001</v>
      </c>
      <c r="M33304">
        <v>33152</v>
      </c>
      <c r="N33304" t="s">
        <v>48</v>
      </c>
      <c r="O33304">
        <v>4</v>
      </c>
    </row>
    <row r="33305" spans="1:15" x14ac:dyDescent="0.2">
      <c r="A33305" s="2">
        <v>37273</v>
      </c>
      <c r="B33305">
        <v>1500</v>
      </c>
      <c r="C33305">
        <v>18.22</v>
      </c>
      <c r="D33305">
        <v>18.22</v>
      </c>
      <c r="E33305">
        <v>18.22</v>
      </c>
      <c r="F33305">
        <v>18.22</v>
      </c>
      <c r="G33305">
        <v>18.22</v>
      </c>
      <c r="H33305" s="5">
        <v>17.079999999999998</v>
      </c>
      <c r="I33305">
        <v>23.17</v>
      </c>
      <c r="J33305">
        <v>26.79</v>
      </c>
      <c r="L33305" s="32">
        <v>18.010000000000002</v>
      </c>
      <c r="M33305">
        <v>32662</v>
      </c>
      <c r="N33305" t="s">
        <v>48</v>
      </c>
      <c r="O33305">
        <v>4</v>
      </c>
    </row>
    <row r="33306" spans="1:15" x14ac:dyDescent="0.2">
      <c r="A33306" s="2">
        <v>37273</v>
      </c>
      <c r="B33306">
        <v>1600</v>
      </c>
      <c r="C33306">
        <v>18.91</v>
      </c>
      <c r="D33306">
        <v>18.91</v>
      </c>
      <c r="E33306">
        <v>18.91</v>
      </c>
      <c r="F33306">
        <v>18.91</v>
      </c>
      <c r="G33306">
        <v>18.91</v>
      </c>
      <c r="H33306" s="5">
        <v>17.09</v>
      </c>
      <c r="I33306">
        <v>23.19</v>
      </c>
      <c r="J33306">
        <v>26.82</v>
      </c>
      <c r="L33306" s="32">
        <v>18.02</v>
      </c>
      <c r="M33306">
        <v>32300</v>
      </c>
      <c r="N33306" t="s">
        <v>48</v>
      </c>
      <c r="O33306">
        <v>4</v>
      </c>
    </row>
    <row r="33307" spans="1:15" x14ac:dyDescent="0.2">
      <c r="A33307" s="2">
        <v>37273</v>
      </c>
      <c r="B33307">
        <v>1700</v>
      </c>
      <c r="C33307">
        <v>19.02</v>
      </c>
      <c r="D33307">
        <v>19.02</v>
      </c>
      <c r="E33307">
        <v>19.02</v>
      </c>
      <c r="F33307">
        <v>19.02</v>
      </c>
      <c r="G33307">
        <v>19.02</v>
      </c>
      <c r="H33307" s="5">
        <v>19.87</v>
      </c>
      <c r="I33307">
        <v>28.73</v>
      </c>
      <c r="J33307">
        <v>34</v>
      </c>
      <c r="L33307" s="32">
        <v>21.23</v>
      </c>
      <c r="M33307">
        <v>33198</v>
      </c>
      <c r="N33307" t="s">
        <v>48</v>
      </c>
      <c r="O33307">
        <v>4</v>
      </c>
    </row>
    <row r="33308" spans="1:15" x14ac:dyDescent="0.2">
      <c r="A33308" s="2">
        <v>37273</v>
      </c>
      <c r="B33308">
        <v>1800</v>
      </c>
      <c r="C33308">
        <v>24.98</v>
      </c>
      <c r="D33308">
        <v>46.53</v>
      </c>
      <c r="E33308">
        <v>58.86</v>
      </c>
      <c r="F33308">
        <v>29.23</v>
      </c>
      <c r="G33308">
        <v>28.4</v>
      </c>
      <c r="H33308" s="5">
        <v>31.09</v>
      </c>
      <c r="I33308">
        <v>50.02</v>
      </c>
      <c r="J33308">
        <v>61.28</v>
      </c>
      <c r="L33308" s="32">
        <v>33.99</v>
      </c>
      <c r="M33308">
        <v>35910</v>
      </c>
      <c r="N33308" t="s">
        <v>48</v>
      </c>
      <c r="O33308">
        <v>4</v>
      </c>
    </row>
    <row r="33309" spans="1:15" x14ac:dyDescent="0.2">
      <c r="A33309" s="2">
        <v>37273</v>
      </c>
      <c r="B33309">
        <v>1900</v>
      </c>
      <c r="C33309">
        <v>26.73</v>
      </c>
      <c r="D33309">
        <v>60.08</v>
      </c>
      <c r="E33309">
        <v>79.17</v>
      </c>
      <c r="F33309">
        <v>33.299999999999997</v>
      </c>
      <c r="G33309">
        <v>32.01</v>
      </c>
      <c r="H33309" s="5">
        <v>26.77</v>
      </c>
      <c r="I33309">
        <v>53.65</v>
      </c>
      <c r="J33309">
        <v>69.62</v>
      </c>
      <c r="L33309" s="32">
        <v>30.89</v>
      </c>
      <c r="M33309">
        <v>36509</v>
      </c>
      <c r="N33309" t="s">
        <v>48</v>
      </c>
      <c r="O33309">
        <v>4</v>
      </c>
    </row>
    <row r="33310" spans="1:15" x14ac:dyDescent="0.2">
      <c r="A33310" s="2">
        <v>37273</v>
      </c>
      <c r="B33310">
        <v>2000</v>
      </c>
      <c r="C33310">
        <v>31.21</v>
      </c>
      <c r="D33310">
        <v>34.58</v>
      </c>
      <c r="E33310">
        <v>36.5</v>
      </c>
      <c r="F33310">
        <v>31.88</v>
      </c>
      <c r="G33310">
        <v>31.75</v>
      </c>
      <c r="H33310" s="5">
        <v>21.54</v>
      </c>
      <c r="I33310">
        <v>39.42</v>
      </c>
      <c r="J33310">
        <v>50.04</v>
      </c>
      <c r="L33310" s="32">
        <v>24.28</v>
      </c>
      <c r="M33310">
        <v>36033</v>
      </c>
      <c r="N33310" t="s">
        <v>48</v>
      </c>
      <c r="O33310">
        <v>4</v>
      </c>
    </row>
    <row r="33311" spans="1:15" x14ac:dyDescent="0.2">
      <c r="A33311" s="2">
        <v>37273</v>
      </c>
      <c r="B33311">
        <v>2100</v>
      </c>
      <c r="C33311">
        <v>24.83</v>
      </c>
      <c r="D33311">
        <v>24.83</v>
      </c>
      <c r="E33311">
        <v>24.83</v>
      </c>
      <c r="F33311">
        <v>24.83</v>
      </c>
      <c r="G33311">
        <v>24.83</v>
      </c>
      <c r="H33311" s="5">
        <v>21.33</v>
      </c>
      <c r="I33311">
        <v>29.95</v>
      </c>
      <c r="J33311">
        <v>35.07</v>
      </c>
      <c r="L33311" s="32">
        <v>22.65</v>
      </c>
      <c r="M33311">
        <v>35209</v>
      </c>
      <c r="N33311" t="s">
        <v>48</v>
      </c>
      <c r="O33311">
        <v>4</v>
      </c>
    </row>
    <row r="33312" spans="1:15" x14ac:dyDescent="0.2">
      <c r="A33312" s="2">
        <v>37273</v>
      </c>
      <c r="B33312">
        <v>2200</v>
      </c>
      <c r="C33312">
        <v>26.54</v>
      </c>
      <c r="D33312">
        <v>26.54</v>
      </c>
      <c r="E33312">
        <v>26.54</v>
      </c>
      <c r="F33312">
        <v>26.54</v>
      </c>
      <c r="G33312">
        <v>26.54</v>
      </c>
      <c r="H33312" s="5">
        <v>19.07</v>
      </c>
      <c r="I33312">
        <v>28.11</v>
      </c>
      <c r="J33312">
        <v>33.479999999999997</v>
      </c>
      <c r="L33312" s="32">
        <v>20.45</v>
      </c>
      <c r="M33312">
        <v>33595</v>
      </c>
      <c r="N33312" t="s">
        <v>48</v>
      </c>
      <c r="O33312">
        <v>4</v>
      </c>
    </row>
    <row r="33313" spans="1:15" x14ac:dyDescent="0.2">
      <c r="A33313" s="2">
        <v>37273</v>
      </c>
      <c r="B33313">
        <v>2300</v>
      </c>
      <c r="C33313">
        <v>17.350000000000001</v>
      </c>
      <c r="D33313">
        <v>17.350000000000001</v>
      </c>
      <c r="E33313">
        <v>17.350000000000001</v>
      </c>
      <c r="F33313">
        <v>17.350000000000001</v>
      </c>
      <c r="G33313">
        <v>17.350000000000001</v>
      </c>
      <c r="H33313" s="5">
        <v>16.82</v>
      </c>
      <c r="I33313">
        <v>27.43</v>
      </c>
      <c r="J33313">
        <v>33.74</v>
      </c>
      <c r="L33313" s="32">
        <v>18.440000000000001</v>
      </c>
      <c r="M33313">
        <v>31175</v>
      </c>
      <c r="N33313" t="s">
        <v>48</v>
      </c>
      <c r="O33313">
        <v>4</v>
      </c>
    </row>
    <row r="33314" spans="1:15" x14ac:dyDescent="0.2">
      <c r="A33314" s="2">
        <v>37273</v>
      </c>
      <c r="B33314">
        <v>2400</v>
      </c>
      <c r="C33314">
        <v>16.829999999999998</v>
      </c>
      <c r="D33314">
        <v>16.829999999999998</v>
      </c>
      <c r="E33314">
        <v>16.829999999999998</v>
      </c>
      <c r="F33314">
        <v>16.829999999999998</v>
      </c>
      <c r="G33314">
        <v>16.829999999999998</v>
      </c>
      <c r="H33314" s="5">
        <v>16</v>
      </c>
      <c r="I33314">
        <v>16</v>
      </c>
      <c r="J33314">
        <v>16</v>
      </c>
      <c r="L33314" s="32">
        <v>16</v>
      </c>
      <c r="M33314">
        <v>28634</v>
      </c>
      <c r="N33314" t="s">
        <v>47</v>
      </c>
      <c r="O33314">
        <v>4</v>
      </c>
    </row>
    <row r="33315" spans="1:15" x14ac:dyDescent="0.2">
      <c r="A33315" s="2">
        <v>37274</v>
      </c>
      <c r="B33315">
        <v>100</v>
      </c>
      <c r="C33315">
        <v>15.54</v>
      </c>
      <c r="D33315">
        <v>15.54</v>
      </c>
      <c r="E33315">
        <v>15.54</v>
      </c>
      <c r="F33315">
        <v>15.54</v>
      </c>
      <c r="G33315">
        <v>15.54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M33315">
        <v>26991</v>
      </c>
      <c r="N33315" t="s">
        <v>47</v>
      </c>
      <c r="O33315">
        <v>5</v>
      </c>
    </row>
    <row r="33316" spans="1:15" x14ac:dyDescent="0.2">
      <c r="A33316" s="2">
        <v>37274</v>
      </c>
      <c r="B33316">
        <v>200</v>
      </c>
      <c r="C33316">
        <v>16.25</v>
      </c>
      <c r="D33316">
        <v>16.25</v>
      </c>
      <c r="E33316">
        <v>16.25</v>
      </c>
      <c r="F33316">
        <v>16.25</v>
      </c>
      <c r="G33316">
        <v>16.25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M33316">
        <v>26036</v>
      </c>
      <c r="N33316" t="s">
        <v>47</v>
      </c>
      <c r="O33316">
        <v>5</v>
      </c>
    </row>
    <row r="33317" spans="1:15" x14ac:dyDescent="0.2">
      <c r="A33317" s="2">
        <v>37274</v>
      </c>
      <c r="B33317">
        <v>300</v>
      </c>
      <c r="C33317">
        <v>15.7</v>
      </c>
      <c r="D33317">
        <v>15.7</v>
      </c>
      <c r="E33317">
        <v>15.7</v>
      </c>
      <c r="F33317">
        <v>15.7</v>
      </c>
      <c r="G33317">
        <v>15.7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M33317">
        <v>25787</v>
      </c>
      <c r="N33317" t="s">
        <v>47</v>
      </c>
      <c r="O33317">
        <v>5</v>
      </c>
    </row>
    <row r="33318" spans="1:15" x14ac:dyDescent="0.2">
      <c r="A33318" s="2">
        <v>37274</v>
      </c>
      <c r="B33318">
        <v>400</v>
      </c>
      <c r="C33318">
        <v>15.34</v>
      </c>
      <c r="D33318">
        <v>15.34</v>
      </c>
      <c r="E33318">
        <v>15.34</v>
      </c>
      <c r="F33318">
        <v>15.34</v>
      </c>
      <c r="G33318">
        <v>15.34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M33318">
        <v>25692</v>
      </c>
      <c r="N33318" t="s">
        <v>47</v>
      </c>
      <c r="O33318">
        <v>5</v>
      </c>
    </row>
    <row r="33319" spans="1:15" x14ac:dyDescent="0.2">
      <c r="A33319" s="2">
        <v>37274</v>
      </c>
      <c r="B33319">
        <v>500</v>
      </c>
      <c r="C33319">
        <v>15.4</v>
      </c>
      <c r="D33319">
        <v>15.4</v>
      </c>
      <c r="E33319">
        <v>15.4</v>
      </c>
      <c r="F33319">
        <v>15.4</v>
      </c>
      <c r="G33319">
        <v>15.4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M33319">
        <v>26353</v>
      </c>
      <c r="N33319" t="s">
        <v>47</v>
      </c>
      <c r="O33319">
        <v>5</v>
      </c>
    </row>
    <row r="33320" spans="1:15" x14ac:dyDescent="0.2">
      <c r="A33320" s="2">
        <v>37274</v>
      </c>
      <c r="B33320">
        <v>600</v>
      </c>
      <c r="C33320">
        <v>17.68</v>
      </c>
      <c r="D33320">
        <v>17.68</v>
      </c>
      <c r="E33320">
        <v>17.68</v>
      </c>
      <c r="F33320">
        <v>17.68</v>
      </c>
      <c r="G33320">
        <v>17.68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M33320">
        <v>28479</v>
      </c>
      <c r="N33320" t="s">
        <v>47</v>
      </c>
      <c r="O33320">
        <v>5</v>
      </c>
    </row>
    <row r="33321" spans="1:15" x14ac:dyDescent="0.2">
      <c r="A33321" s="2">
        <v>37274</v>
      </c>
      <c r="B33321">
        <v>700</v>
      </c>
      <c r="C33321">
        <v>23.93</v>
      </c>
      <c r="D33321">
        <v>23.93</v>
      </c>
      <c r="E33321">
        <v>23.93</v>
      </c>
      <c r="F33321">
        <v>23.93</v>
      </c>
      <c r="G33321">
        <v>23.93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M33321">
        <v>32477</v>
      </c>
      <c r="N33321" t="s">
        <v>47</v>
      </c>
      <c r="O33321">
        <v>5</v>
      </c>
    </row>
    <row r="33322" spans="1:15" x14ac:dyDescent="0.2">
      <c r="A33322" s="2">
        <v>37274</v>
      </c>
      <c r="B33322">
        <v>800</v>
      </c>
      <c r="C33322">
        <v>21.72</v>
      </c>
      <c r="D33322">
        <v>36.83</v>
      </c>
      <c r="E33322">
        <v>48.6</v>
      </c>
      <c r="F33322">
        <v>21.71</v>
      </c>
      <c r="G33322">
        <v>21.71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M33322">
        <v>35145</v>
      </c>
      <c r="N33322" t="s">
        <v>48</v>
      </c>
      <c r="O33322">
        <v>5</v>
      </c>
    </row>
    <row r="33323" spans="1:15" x14ac:dyDescent="0.2">
      <c r="A33323" s="2">
        <v>37274</v>
      </c>
      <c r="B33323">
        <v>900</v>
      </c>
      <c r="C33323">
        <v>20.12</v>
      </c>
      <c r="D33323">
        <v>20.12</v>
      </c>
      <c r="E33323">
        <v>20.12</v>
      </c>
      <c r="F33323">
        <v>20.12</v>
      </c>
      <c r="G33323">
        <v>20.12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M33323">
        <v>35117</v>
      </c>
      <c r="N33323" t="s">
        <v>48</v>
      </c>
      <c r="O33323">
        <v>5</v>
      </c>
    </row>
    <row r="33324" spans="1:15" x14ac:dyDescent="0.2">
      <c r="A33324" s="2">
        <v>37274</v>
      </c>
      <c r="B33324">
        <v>1000</v>
      </c>
      <c r="C33324">
        <v>22.09</v>
      </c>
      <c r="D33324">
        <v>22.09</v>
      </c>
      <c r="E33324">
        <v>22.09</v>
      </c>
      <c r="F33324">
        <v>22.09</v>
      </c>
      <c r="G33324">
        <v>22.09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M33324">
        <v>34911</v>
      </c>
      <c r="N33324" t="s">
        <v>48</v>
      </c>
      <c r="O33324">
        <v>5</v>
      </c>
    </row>
    <row r="33325" spans="1:15" x14ac:dyDescent="0.2">
      <c r="A33325" s="2">
        <v>37274</v>
      </c>
      <c r="B33325">
        <v>1100</v>
      </c>
      <c r="C33325">
        <v>22.96</v>
      </c>
      <c r="D33325">
        <v>22.96</v>
      </c>
      <c r="E33325">
        <v>22.96</v>
      </c>
      <c r="F33325">
        <v>22.96</v>
      </c>
      <c r="G33325">
        <v>22.96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M33325">
        <v>34741</v>
      </c>
      <c r="N33325" t="s">
        <v>48</v>
      </c>
      <c r="O33325">
        <v>5</v>
      </c>
    </row>
    <row r="33326" spans="1:15" x14ac:dyDescent="0.2">
      <c r="A33326" s="2">
        <v>37274</v>
      </c>
      <c r="B33326">
        <v>1200</v>
      </c>
      <c r="C33326">
        <v>22.76</v>
      </c>
      <c r="D33326">
        <v>22.76</v>
      </c>
      <c r="E33326">
        <v>22.76</v>
      </c>
      <c r="F33326">
        <v>22.76</v>
      </c>
      <c r="G33326">
        <v>22.76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M33326">
        <v>34277</v>
      </c>
      <c r="N33326" t="s">
        <v>48</v>
      </c>
      <c r="O33326">
        <v>5</v>
      </c>
    </row>
    <row r="33327" spans="1:15" x14ac:dyDescent="0.2">
      <c r="A33327" s="2">
        <v>37274</v>
      </c>
      <c r="B33327">
        <v>1300</v>
      </c>
      <c r="C33327">
        <v>19.68</v>
      </c>
      <c r="D33327">
        <v>19.68</v>
      </c>
      <c r="E33327">
        <v>19.68</v>
      </c>
      <c r="F33327">
        <v>19.68</v>
      </c>
      <c r="G33327">
        <v>19.68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M33327">
        <v>33600</v>
      </c>
      <c r="N33327" t="s">
        <v>48</v>
      </c>
      <c r="O33327">
        <v>5</v>
      </c>
    </row>
    <row r="33328" spans="1:15" x14ac:dyDescent="0.2">
      <c r="A33328" s="2">
        <v>37274</v>
      </c>
      <c r="B33328">
        <v>1400</v>
      </c>
      <c r="C33328">
        <v>19.399999999999999</v>
      </c>
      <c r="D33328">
        <v>19.399999999999999</v>
      </c>
      <c r="E33328">
        <v>19.399999999999999</v>
      </c>
      <c r="F33328">
        <v>19.399999999999999</v>
      </c>
      <c r="G33328">
        <v>19.399999999999999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M33328">
        <v>33269</v>
      </c>
      <c r="N33328" t="s">
        <v>48</v>
      </c>
      <c r="O33328">
        <v>5</v>
      </c>
    </row>
    <row r="33329" spans="1:15" x14ac:dyDescent="0.2">
      <c r="A33329" s="2">
        <v>37274</v>
      </c>
      <c r="B33329">
        <v>1500</v>
      </c>
      <c r="C33329">
        <v>19.66</v>
      </c>
      <c r="D33329">
        <v>19.66</v>
      </c>
      <c r="E33329">
        <v>19.66</v>
      </c>
      <c r="F33329">
        <v>19.66</v>
      </c>
      <c r="G33329">
        <v>19.66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M33329">
        <v>32774</v>
      </c>
      <c r="N33329" t="s">
        <v>48</v>
      </c>
      <c r="O33329">
        <v>5</v>
      </c>
    </row>
    <row r="33330" spans="1:15" x14ac:dyDescent="0.2">
      <c r="A33330" s="2">
        <v>37274</v>
      </c>
      <c r="B33330">
        <v>1600</v>
      </c>
      <c r="C33330">
        <v>17.75</v>
      </c>
      <c r="D33330">
        <v>17.75</v>
      </c>
      <c r="E33330">
        <v>17.75</v>
      </c>
      <c r="F33330">
        <v>17.75</v>
      </c>
      <c r="G33330">
        <v>17.75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M33330">
        <v>32506</v>
      </c>
      <c r="N33330" t="s">
        <v>48</v>
      </c>
      <c r="O33330">
        <v>5</v>
      </c>
    </row>
    <row r="33331" spans="1:15" x14ac:dyDescent="0.2">
      <c r="A33331" s="2">
        <v>37274</v>
      </c>
      <c r="B33331">
        <v>1700</v>
      </c>
      <c r="C33331">
        <v>17.88</v>
      </c>
      <c r="D33331">
        <v>17.88</v>
      </c>
      <c r="E33331">
        <v>17.88</v>
      </c>
      <c r="F33331">
        <v>17.88</v>
      </c>
      <c r="G33331">
        <v>17.88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M33331">
        <v>33203</v>
      </c>
      <c r="N33331" t="s">
        <v>48</v>
      </c>
      <c r="O33331">
        <v>5</v>
      </c>
    </row>
    <row r="33332" spans="1:15" x14ac:dyDescent="0.2">
      <c r="A33332" s="2">
        <v>37274</v>
      </c>
      <c r="B33332">
        <v>1800</v>
      </c>
      <c r="C33332">
        <v>25.59</v>
      </c>
      <c r="D33332">
        <v>25.59</v>
      </c>
      <c r="E33332">
        <v>25.59</v>
      </c>
      <c r="F33332">
        <v>25.59</v>
      </c>
      <c r="G33332">
        <v>25.59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M33332">
        <v>35883</v>
      </c>
      <c r="N33332" t="s">
        <v>48</v>
      </c>
      <c r="O33332">
        <v>5</v>
      </c>
    </row>
    <row r="33333" spans="1:15" x14ac:dyDescent="0.2">
      <c r="A33333" s="2">
        <v>37274</v>
      </c>
      <c r="B33333">
        <v>1900</v>
      </c>
      <c r="C33333">
        <v>19.670000000000002</v>
      </c>
      <c r="D33333">
        <v>19.670000000000002</v>
      </c>
      <c r="E33333">
        <v>19.670000000000002</v>
      </c>
      <c r="F33333">
        <v>19.670000000000002</v>
      </c>
      <c r="G33333">
        <v>19.670000000000002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M33333">
        <v>36530</v>
      </c>
      <c r="N33333" t="s">
        <v>48</v>
      </c>
      <c r="O33333">
        <v>5</v>
      </c>
    </row>
    <row r="33334" spans="1:15" x14ac:dyDescent="0.2">
      <c r="A33334" s="2">
        <v>37274</v>
      </c>
      <c r="B33334">
        <v>2000</v>
      </c>
      <c r="C33334">
        <v>20</v>
      </c>
      <c r="D33334">
        <v>20</v>
      </c>
      <c r="E33334">
        <v>20</v>
      </c>
      <c r="F33334">
        <v>20</v>
      </c>
      <c r="G33334">
        <v>20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M33334">
        <v>35805</v>
      </c>
      <c r="N33334" t="s">
        <v>48</v>
      </c>
      <c r="O33334">
        <v>5</v>
      </c>
    </row>
    <row r="33335" spans="1:15" x14ac:dyDescent="0.2">
      <c r="A33335" s="2">
        <v>37274</v>
      </c>
      <c r="B33335">
        <v>2100</v>
      </c>
      <c r="C33335">
        <v>20.260000000000002</v>
      </c>
      <c r="D33335">
        <v>30.03</v>
      </c>
      <c r="E33335">
        <v>37.630000000000003</v>
      </c>
      <c r="F33335">
        <v>20.25</v>
      </c>
      <c r="G33335">
        <v>20.25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M33335">
        <v>35076</v>
      </c>
      <c r="N33335" t="s">
        <v>48</v>
      </c>
      <c r="O33335">
        <v>5</v>
      </c>
    </row>
    <row r="33336" spans="1:15" x14ac:dyDescent="0.2">
      <c r="A33336" s="2">
        <v>37274</v>
      </c>
      <c r="B33336">
        <v>2200</v>
      </c>
      <c r="C33336">
        <v>27.94</v>
      </c>
      <c r="D33336">
        <v>27.94</v>
      </c>
      <c r="E33336">
        <v>27.94</v>
      </c>
      <c r="F33336">
        <v>27.94</v>
      </c>
      <c r="G33336">
        <v>27.94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M33336">
        <v>33741</v>
      </c>
      <c r="N33336" t="s">
        <v>48</v>
      </c>
      <c r="O33336">
        <v>5</v>
      </c>
    </row>
    <row r="33337" spans="1:15" x14ac:dyDescent="0.2">
      <c r="A33337" s="2">
        <v>37274</v>
      </c>
      <c r="B33337">
        <v>2300</v>
      </c>
      <c r="C33337">
        <v>20.309999999999999</v>
      </c>
      <c r="D33337">
        <v>20.309999999999999</v>
      </c>
      <c r="E33337">
        <v>20.309999999999999</v>
      </c>
      <c r="F33337">
        <v>20.309999999999999</v>
      </c>
      <c r="G33337">
        <v>20.309999999999999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M33337">
        <v>32008</v>
      </c>
      <c r="N33337" t="s">
        <v>48</v>
      </c>
      <c r="O33337">
        <v>5</v>
      </c>
    </row>
    <row r="33338" spans="1:15" x14ac:dyDescent="0.2">
      <c r="A33338" s="2">
        <v>37274</v>
      </c>
      <c r="B33338">
        <v>2400</v>
      </c>
      <c r="C33338">
        <v>17.010000000000002</v>
      </c>
      <c r="D33338">
        <v>17.010000000000002</v>
      </c>
      <c r="E33338">
        <v>17.010000000000002</v>
      </c>
      <c r="F33338">
        <v>17.010000000000002</v>
      </c>
      <c r="G33338">
        <v>17.010000000000002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M33338">
        <v>30189</v>
      </c>
      <c r="N33338" t="s">
        <v>47</v>
      </c>
      <c r="O33338">
        <v>5</v>
      </c>
    </row>
    <row r="33339" spans="1:15" x14ac:dyDescent="0.2">
      <c r="A33339" s="2">
        <v>37275</v>
      </c>
      <c r="B33339">
        <v>100</v>
      </c>
      <c r="C33339">
        <v>17.559999999999999</v>
      </c>
      <c r="D33339">
        <v>17.559999999999999</v>
      </c>
      <c r="E33339">
        <v>17.559999999999999</v>
      </c>
      <c r="F33339">
        <v>17.559999999999999</v>
      </c>
      <c r="G33339">
        <v>17.559999999999999</v>
      </c>
      <c r="H33339" s="5">
        <v>16.55</v>
      </c>
      <c r="I33339">
        <v>16.55</v>
      </c>
      <c r="J33339">
        <v>16.55</v>
      </c>
      <c r="K33339">
        <v>16.55</v>
      </c>
      <c r="L33339" s="32">
        <v>16.55</v>
      </c>
      <c r="M33339">
        <v>28412</v>
      </c>
      <c r="N33339" t="s">
        <v>47</v>
      </c>
      <c r="O33339">
        <v>6</v>
      </c>
    </row>
    <row r="33340" spans="1:15" x14ac:dyDescent="0.2">
      <c r="A33340" s="2">
        <v>37275</v>
      </c>
      <c r="B33340">
        <v>200</v>
      </c>
      <c r="C33340">
        <v>17.47</v>
      </c>
      <c r="D33340">
        <v>17.47</v>
      </c>
      <c r="E33340">
        <v>17.47</v>
      </c>
      <c r="F33340">
        <v>17.47</v>
      </c>
      <c r="G33340">
        <v>17.47</v>
      </c>
      <c r="H33340" s="5">
        <v>15.01</v>
      </c>
      <c r="I33340">
        <v>15.01</v>
      </c>
      <c r="J33340">
        <v>15.01</v>
      </c>
      <c r="K33340">
        <v>15.01</v>
      </c>
      <c r="L33340" s="32">
        <v>15.01</v>
      </c>
      <c r="M33340">
        <v>27385</v>
      </c>
      <c r="N33340" t="s">
        <v>47</v>
      </c>
      <c r="O33340">
        <v>6</v>
      </c>
    </row>
    <row r="33341" spans="1:15" x14ac:dyDescent="0.2">
      <c r="A33341" s="2">
        <v>37275</v>
      </c>
      <c r="B33341">
        <v>300</v>
      </c>
      <c r="C33341">
        <v>17.2</v>
      </c>
      <c r="D33341">
        <v>17.2</v>
      </c>
      <c r="E33341">
        <v>17.2</v>
      </c>
      <c r="F33341">
        <v>17.2</v>
      </c>
      <c r="G33341">
        <v>17.2</v>
      </c>
      <c r="H33341" s="5">
        <v>15.01</v>
      </c>
      <c r="I33341">
        <v>15.01</v>
      </c>
      <c r="J33341">
        <v>15.01</v>
      </c>
      <c r="K33341">
        <v>15.01</v>
      </c>
      <c r="L33341" s="32">
        <v>15.01</v>
      </c>
      <c r="M33341">
        <v>26944</v>
      </c>
      <c r="N33341" t="s">
        <v>47</v>
      </c>
      <c r="O33341">
        <v>6</v>
      </c>
    </row>
    <row r="33342" spans="1:15" x14ac:dyDescent="0.2">
      <c r="A33342" s="2">
        <v>37275</v>
      </c>
      <c r="B33342">
        <v>400</v>
      </c>
      <c r="C33342">
        <v>16.899999999999999</v>
      </c>
      <c r="D33342">
        <v>16.899999999999999</v>
      </c>
      <c r="E33342">
        <v>16.899999999999999</v>
      </c>
      <c r="F33342">
        <v>16.899999999999999</v>
      </c>
      <c r="G33342">
        <v>16.899999999999999</v>
      </c>
      <c r="H33342" s="5">
        <v>15.01</v>
      </c>
      <c r="I33342">
        <v>15.01</v>
      </c>
      <c r="J33342">
        <v>15.01</v>
      </c>
      <c r="K33342">
        <v>15.01</v>
      </c>
      <c r="L33342" s="32">
        <v>15.01</v>
      </c>
      <c r="M33342">
        <v>26832</v>
      </c>
      <c r="N33342" t="s">
        <v>47</v>
      </c>
      <c r="O33342">
        <v>6</v>
      </c>
    </row>
    <row r="33343" spans="1:15" x14ac:dyDescent="0.2">
      <c r="A33343" s="2">
        <v>37275</v>
      </c>
      <c r="B33343">
        <v>500</v>
      </c>
      <c r="C33343">
        <v>16.43</v>
      </c>
      <c r="D33343">
        <v>16.43</v>
      </c>
      <c r="E33343">
        <v>16.43</v>
      </c>
      <c r="F33343">
        <v>16.43</v>
      </c>
      <c r="G33343">
        <v>16.43</v>
      </c>
      <c r="H33343" s="5">
        <v>15.01</v>
      </c>
      <c r="I33343">
        <v>15.01</v>
      </c>
      <c r="J33343">
        <v>15.01</v>
      </c>
      <c r="K33343">
        <v>15.01</v>
      </c>
      <c r="L33343" s="32">
        <v>15.01</v>
      </c>
      <c r="M33343">
        <v>26937</v>
      </c>
      <c r="N33343" t="s">
        <v>47</v>
      </c>
      <c r="O33343">
        <v>6</v>
      </c>
    </row>
    <row r="33344" spans="1:15" x14ac:dyDescent="0.2">
      <c r="A33344" s="2">
        <v>37275</v>
      </c>
      <c r="B33344">
        <v>600</v>
      </c>
      <c r="C33344">
        <v>16.95</v>
      </c>
      <c r="D33344">
        <v>16.95</v>
      </c>
      <c r="E33344">
        <v>16.95</v>
      </c>
      <c r="F33344">
        <v>16.95</v>
      </c>
      <c r="G33344">
        <v>16.95</v>
      </c>
      <c r="H33344" s="5">
        <v>16.5</v>
      </c>
      <c r="I33344">
        <v>16.5</v>
      </c>
      <c r="J33344">
        <v>16.5</v>
      </c>
      <c r="K33344">
        <v>16.5</v>
      </c>
      <c r="L33344" s="32">
        <v>16.5</v>
      </c>
      <c r="M33344">
        <v>27499</v>
      </c>
      <c r="N33344" t="s">
        <v>47</v>
      </c>
      <c r="O33344">
        <v>6</v>
      </c>
    </row>
    <row r="33345" spans="1:15" x14ac:dyDescent="0.2">
      <c r="A33345" s="2">
        <v>37275</v>
      </c>
      <c r="B33345">
        <v>700</v>
      </c>
      <c r="C33345">
        <v>17.5</v>
      </c>
      <c r="D33345">
        <v>17.5</v>
      </c>
      <c r="E33345">
        <v>17.5</v>
      </c>
      <c r="F33345">
        <v>17.5</v>
      </c>
      <c r="G33345">
        <v>17.5</v>
      </c>
      <c r="H33345" s="5">
        <v>18.510000000000002</v>
      </c>
      <c r="I33345">
        <v>18.510000000000002</v>
      </c>
      <c r="J33345">
        <v>18.510000000000002</v>
      </c>
      <c r="K33345">
        <v>18.510000000000002</v>
      </c>
      <c r="L33345" s="32">
        <v>18.510000000000002</v>
      </c>
      <c r="M33345">
        <v>28673</v>
      </c>
      <c r="N33345" t="s">
        <v>47</v>
      </c>
      <c r="O33345">
        <v>6</v>
      </c>
    </row>
    <row r="33346" spans="1:15" x14ac:dyDescent="0.2">
      <c r="A33346" s="2">
        <v>37275</v>
      </c>
      <c r="B33346">
        <v>800</v>
      </c>
      <c r="C33346">
        <v>19.25</v>
      </c>
      <c r="D33346">
        <v>19.25</v>
      </c>
      <c r="E33346">
        <v>19.25</v>
      </c>
      <c r="F33346">
        <v>19.25</v>
      </c>
      <c r="G33346">
        <v>19.25</v>
      </c>
      <c r="H33346" s="5">
        <v>20.260000000000002</v>
      </c>
      <c r="I33346">
        <v>21.07</v>
      </c>
      <c r="J33346">
        <v>22.01</v>
      </c>
      <c r="K33346">
        <v>20.260000000000002</v>
      </c>
      <c r="L33346" s="32">
        <v>20.260000000000002</v>
      </c>
      <c r="M33346">
        <v>30199</v>
      </c>
      <c r="N33346" t="s">
        <v>48</v>
      </c>
      <c r="O33346">
        <v>6</v>
      </c>
    </row>
    <row r="33347" spans="1:15" x14ac:dyDescent="0.2">
      <c r="A33347" s="2">
        <v>37275</v>
      </c>
      <c r="B33347">
        <v>900</v>
      </c>
      <c r="C33347">
        <v>21.02</v>
      </c>
      <c r="D33347">
        <v>22.05</v>
      </c>
      <c r="E33347">
        <v>22.85</v>
      </c>
      <c r="F33347">
        <v>21.02</v>
      </c>
      <c r="G33347">
        <v>21.02</v>
      </c>
      <c r="H33347" s="5">
        <v>23.76</v>
      </c>
      <c r="I33347">
        <v>24.91</v>
      </c>
      <c r="J33347">
        <v>25.97</v>
      </c>
      <c r="K33347">
        <v>23.76</v>
      </c>
      <c r="L33347" s="32">
        <v>23.76</v>
      </c>
      <c r="M33347">
        <v>31999</v>
      </c>
      <c r="N33347" t="s">
        <v>48</v>
      </c>
      <c r="O33347">
        <v>6</v>
      </c>
    </row>
    <row r="33348" spans="1:15" x14ac:dyDescent="0.2">
      <c r="A33348" s="2">
        <v>37275</v>
      </c>
      <c r="B33348">
        <v>1000</v>
      </c>
      <c r="C33348">
        <v>43.25</v>
      </c>
      <c r="D33348">
        <v>75.16</v>
      </c>
      <c r="E33348">
        <v>100.01</v>
      </c>
      <c r="F33348">
        <v>43.24</v>
      </c>
      <c r="G33348">
        <v>43.24</v>
      </c>
      <c r="H33348" s="5">
        <v>23.99</v>
      </c>
      <c r="I33348">
        <v>26.05</v>
      </c>
      <c r="J33348">
        <v>27.94</v>
      </c>
      <c r="K33348">
        <v>24</v>
      </c>
      <c r="L33348" s="32">
        <v>24</v>
      </c>
      <c r="M33348">
        <v>33554</v>
      </c>
      <c r="N33348" t="s">
        <v>48</v>
      </c>
      <c r="O33348">
        <v>6</v>
      </c>
    </row>
    <row r="33349" spans="1:15" x14ac:dyDescent="0.2">
      <c r="A33349" s="2">
        <v>37275</v>
      </c>
      <c r="B33349">
        <v>1100</v>
      </c>
      <c r="C33349">
        <v>27.62</v>
      </c>
      <c r="D33349">
        <v>82.63</v>
      </c>
      <c r="E33349">
        <v>125.46</v>
      </c>
      <c r="F33349">
        <v>27.62</v>
      </c>
      <c r="G33349">
        <v>27.6</v>
      </c>
      <c r="H33349" s="5">
        <v>23.76</v>
      </c>
      <c r="I33349">
        <v>24.08</v>
      </c>
      <c r="J33349">
        <v>24.37</v>
      </c>
      <c r="K33349">
        <v>23.76</v>
      </c>
      <c r="L33349" s="32">
        <v>23.76</v>
      </c>
      <c r="M33349">
        <v>34453</v>
      </c>
      <c r="N33349" t="s">
        <v>48</v>
      </c>
      <c r="O33349">
        <v>6</v>
      </c>
    </row>
    <row r="33350" spans="1:15" x14ac:dyDescent="0.2">
      <c r="A33350" s="2">
        <v>37275</v>
      </c>
      <c r="B33350">
        <v>1200</v>
      </c>
      <c r="C33350">
        <v>42.03</v>
      </c>
      <c r="D33350">
        <v>80.83</v>
      </c>
      <c r="E33350">
        <v>111.03</v>
      </c>
      <c r="F33350">
        <v>42.03</v>
      </c>
      <c r="G33350">
        <v>42.02</v>
      </c>
      <c r="H33350" s="5">
        <v>21.98</v>
      </c>
      <c r="I33350">
        <v>22.26</v>
      </c>
      <c r="J33350">
        <v>22.51</v>
      </c>
      <c r="K33350">
        <v>21.98</v>
      </c>
      <c r="L33350" s="32">
        <v>21.98</v>
      </c>
      <c r="M33350">
        <v>34518</v>
      </c>
      <c r="N33350" t="s">
        <v>48</v>
      </c>
      <c r="O33350">
        <v>6</v>
      </c>
    </row>
    <row r="33351" spans="1:15" x14ac:dyDescent="0.2">
      <c r="A33351" s="2">
        <v>37275</v>
      </c>
      <c r="B33351">
        <v>1300</v>
      </c>
      <c r="C33351">
        <v>34.26</v>
      </c>
      <c r="D33351">
        <v>78.11</v>
      </c>
      <c r="E33351">
        <v>112.25</v>
      </c>
      <c r="F33351">
        <v>34.26</v>
      </c>
      <c r="G33351">
        <v>34.25</v>
      </c>
      <c r="H33351" s="5">
        <v>21</v>
      </c>
      <c r="I33351">
        <v>21</v>
      </c>
      <c r="J33351">
        <v>21</v>
      </c>
      <c r="K33351">
        <v>21</v>
      </c>
      <c r="L33351" s="32">
        <v>21</v>
      </c>
      <c r="M33351">
        <v>34413</v>
      </c>
      <c r="N33351" t="s">
        <v>48</v>
      </c>
      <c r="O33351">
        <v>6</v>
      </c>
    </row>
    <row r="33352" spans="1:15" x14ac:dyDescent="0.2">
      <c r="A33352" s="2">
        <v>37275</v>
      </c>
      <c r="B33352">
        <v>1400</v>
      </c>
      <c r="C33352">
        <v>22.62</v>
      </c>
      <c r="D33352">
        <v>31.34</v>
      </c>
      <c r="E33352">
        <v>38.130000000000003</v>
      </c>
      <c r="F33352">
        <v>22.62</v>
      </c>
      <c r="G33352">
        <v>22.61</v>
      </c>
      <c r="H33352" s="5">
        <v>19</v>
      </c>
      <c r="I33352">
        <v>19</v>
      </c>
      <c r="J33352">
        <v>19</v>
      </c>
      <c r="K33352">
        <v>19</v>
      </c>
      <c r="L33352" s="32">
        <v>19</v>
      </c>
      <c r="M33352">
        <v>34207</v>
      </c>
      <c r="N33352" t="s">
        <v>48</v>
      </c>
      <c r="O33352">
        <v>6</v>
      </c>
    </row>
    <row r="33353" spans="1:15" x14ac:dyDescent="0.2">
      <c r="A33353" s="2">
        <v>37275</v>
      </c>
      <c r="B33353">
        <v>1500</v>
      </c>
      <c r="C33353">
        <v>22.51</v>
      </c>
      <c r="D33353">
        <v>30.46</v>
      </c>
      <c r="E33353">
        <v>36.64</v>
      </c>
      <c r="F33353">
        <v>22.51</v>
      </c>
      <c r="G33353">
        <v>22.5</v>
      </c>
      <c r="H33353" s="5">
        <v>18.690000000000001</v>
      </c>
      <c r="I33353">
        <v>18.690000000000001</v>
      </c>
      <c r="J33353">
        <v>18.690000000000001</v>
      </c>
      <c r="K33353">
        <v>18.690000000000001</v>
      </c>
      <c r="L33353" s="32">
        <v>18.690000000000001</v>
      </c>
      <c r="M33353">
        <v>33729</v>
      </c>
      <c r="N33353" t="s">
        <v>48</v>
      </c>
      <c r="O33353">
        <v>6</v>
      </c>
    </row>
    <row r="33354" spans="1:15" x14ac:dyDescent="0.2">
      <c r="A33354" s="2">
        <v>37275</v>
      </c>
      <c r="B33354">
        <v>1600</v>
      </c>
      <c r="C33354">
        <v>26.03</v>
      </c>
      <c r="D33354">
        <v>48.26</v>
      </c>
      <c r="E33354">
        <v>65.569999999999993</v>
      </c>
      <c r="F33354">
        <v>26.03</v>
      </c>
      <c r="G33354">
        <v>26.02</v>
      </c>
      <c r="H33354" s="5">
        <v>18.77</v>
      </c>
      <c r="I33354">
        <v>18.78</v>
      </c>
      <c r="J33354">
        <v>18.78</v>
      </c>
      <c r="K33354">
        <v>18.77</v>
      </c>
      <c r="L33354" s="32">
        <v>18.77</v>
      </c>
      <c r="M33354">
        <v>34078</v>
      </c>
      <c r="N33354" t="s">
        <v>48</v>
      </c>
      <c r="O33354">
        <v>6</v>
      </c>
    </row>
    <row r="33355" spans="1:15" x14ac:dyDescent="0.2">
      <c r="A33355" s="2">
        <v>37275</v>
      </c>
      <c r="B33355">
        <v>1700</v>
      </c>
      <c r="C33355">
        <v>41.1</v>
      </c>
      <c r="D33355">
        <v>78.25</v>
      </c>
      <c r="E33355">
        <v>107.43</v>
      </c>
      <c r="F33355">
        <v>41.09</v>
      </c>
      <c r="G33355">
        <v>41.08</v>
      </c>
      <c r="H33355" s="5">
        <v>22</v>
      </c>
      <c r="I33355">
        <v>22.13</v>
      </c>
      <c r="J33355">
        <v>22.28</v>
      </c>
      <c r="K33355">
        <v>22</v>
      </c>
      <c r="L33355" s="32">
        <v>22</v>
      </c>
      <c r="M33355">
        <v>34640</v>
      </c>
      <c r="N33355" t="s">
        <v>48</v>
      </c>
      <c r="O33355">
        <v>6</v>
      </c>
    </row>
    <row r="33356" spans="1:15" x14ac:dyDescent="0.2">
      <c r="A33356" s="2">
        <v>37275</v>
      </c>
      <c r="B33356">
        <v>1800</v>
      </c>
      <c r="C33356">
        <v>30.9</v>
      </c>
      <c r="D33356">
        <v>83.35</v>
      </c>
      <c r="E33356">
        <v>124.51</v>
      </c>
      <c r="F33356">
        <v>30.89</v>
      </c>
      <c r="G33356">
        <v>30.88</v>
      </c>
      <c r="H33356" s="5">
        <v>33</v>
      </c>
      <c r="I33356">
        <v>36.44</v>
      </c>
      <c r="J33356">
        <v>39.6</v>
      </c>
      <c r="K33356">
        <v>33.01</v>
      </c>
      <c r="L33356" s="32">
        <v>33</v>
      </c>
      <c r="M33356">
        <v>36555</v>
      </c>
      <c r="N33356" t="s">
        <v>48</v>
      </c>
      <c r="O33356">
        <v>6</v>
      </c>
    </row>
    <row r="33357" spans="1:15" x14ac:dyDescent="0.2">
      <c r="A33357" s="2">
        <v>37275</v>
      </c>
      <c r="B33357">
        <v>1900</v>
      </c>
      <c r="C33357">
        <v>27.06</v>
      </c>
      <c r="D33357">
        <v>74.16</v>
      </c>
      <c r="E33357">
        <v>110.82</v>
      </c>
      <c r="F33357">
        <v>27.05</v>
      </c>
      <c r="G33357">
        <v>27.04</v>
      </c>
      <c r="H33357" s="5">
        <v>31.63</v>
      </c>
      <c r="I33357">
        <v>35.200000000000003</v>
      </c>
      <c r="J33357">
        <v>38.479999999999997</v>
      </c>
      <c r="K33357">
        <v>31.63</v>
      </c>
      <c r="L33357" s="32">
        <v>31.63</v>
      </c>
      <c r="M33357">
        <v>36438</v>
      </c>
      <c r="N33357" t="s">
        <v>48</v>
      </c>
      <c r="O33357">
        <v>6</v>
      </c>
    </row>
    <row r="33358" spans="1:15" x14ac:dyDescent="0.2">
      <c r="A33358" s="2">
        <v>37275</v>
      </c>
      <c r="B33358">
        <v>2000</v>
      </c>
      <c r="C33358">
        <v>25.61</v>
      </c>
      <c r="D33358">
        <v>73.81</v>
      </c>
      <c r="E33358">
        <v>111.33</v>
      </c>
      <c r="F33358">
        <v>25.6</v>
      </c>
      <c r="G33358">
        <v>25.59</v>
      </c>
      <c r="H33358" s="5">
        <v>30</v>
      </c>
      <c r="I33358">
        <v>34.44</v>
      </c>
      <c r="J33358">
        <v>38.69</v>
      </c>
      <c r="K33358">
        <v>30.01</v>
      </c>
      <c r="L33358" s="32">
        <v>30</v>
      </c>
      <c r="M33358">
        <v>35458</v>
      </c>
      <c r="N33358" t="s">
        <v>48</v>
      </c>
      <c r="O33358">
        <v>6</v>
      </c>
    </row>
    <row r="33359" spans="1:15" x14ac:dyDescent="0.2">
      <c r="A33359" s="2">
        <v>37275</v>
      </c>
      <c r="B33359">
        <v>2100</v>
      </c>
      <c r="C33359">
        <v>23.94</v>
      </c>
      <c r="D33359">
        <v>69.53</v>
      </c>
      <c r="E33359">
        <v>105.02</v>
      </c>
      <c r="F33359">
        <v>23.94</v>
      </c>
      <c r="G33359">
        <v>23.92</v>
      </c>
      <c r="H33359" s="5">
        <v>26</v>
      </c>
      <c r="I33359">
        <v>26.39</v>
      </c>
      <c r="J33359">
        <v>26.74</v>
      </c>
      <c r="K33359">
        <v>26</v>
      </c>
      <c r="L33359" s="32">
        <v>26</v>
      </c>
      <c r="M33359">
        <v>34569</v>
      </c>
      <c r="N33359" t="s">
        <v>48</v>
      </c>
      <c r="O33359">
        <v>6</v>
      </c>
    </row>
    <row r="33360" spans="1:15" x14ac:dyDescent="0.2">
      <c r="A33360" s="2">
        <v>37275</v>
      </c>
      <c r="B33360">
        <v>2200</v>
      </c>
      <c r="C33360">
        <v>25.22</v>
      </c>
      <c r="D33360">
        <v>25.22</v>
      </c>
      <c r="E33360">
        <v>25.22</v>
      </c>
      <c r="F33360">
        <v>25.22</v>
      </c>
      <c r="G33360">
        <v>25.22</v>
      </c>
      <c r="H33360" s="5">
        <v>23</v>
      </c>
      <c r="I33360">
        <v>23</v>
      </c>
      <c r="J33360">
        <v>23.01</v>
      </c>
      <c r="K33360">
        <v>23</v>
      </c>
      <c r="L33360" s="32">
        <v>23</v>
      </c>
      <c r="M33360">
        <v>32986</v>
      </c>
      <c r="N33360" t="s">
        <v>48</v>
      </c>
      <c r="O33360">
        <v>6</v>
      </c>
    </row>
    <row r="33361" spans="1:15" x14ac:dyDescent="0.2">
      <c r="A33361" s="2">
        <v>37275</v>
      </c>
      <c r="B33361">
        <v>2300</v>
      </c>
      <c r="C33361">
        <v>17.62</v>
      </c>
      <c r="D33361">
        <v>17.72</v>
      </c>
      <c r="E33361">
        <v>17.57</v>
      </c>
      <c r="F33361">
        <v>17.649999999999999</v>
      </c>
      <c r="G33361">
        <v>17.64</v>
      </c>
      <c r="H33361" s="5">
        <v>19.91</v>
      </c>
      <c r="I33361">
        <v>19.96</v>
      </c>
      <c r="J33361">
        <v>20.03</v>
      </c>
      <c r="K33361">
        <v>19.91</v>
      </c>
      <c r="L33361" s="32">
        <v>19.91</v>
      </c>
      <c r="M33361">
        <v>31565</v>
      </c>
      <c r="N33361" t="s">
        <v>48</v>
      </c>
      <c r="O33361">
        <v>6</v>
      </c>
    </row>
    <row r="33362" spans="1:15" x14ac:dyDescent="0.2">
      <c r="A33362" s="2">
        <v>37275</v>
      </c>
      <c r="B33362">
        <v>2400</v>
      </c>
      <c r="C33362">
        <v>16.61</v>
      </c>
      <c r="D33362">
        <v>17.07</v>
      </c>
      <c r="E33362">
        <v>16.45</v>
      </c>
      <c r="F33362">
        <v>16.79</v>
      </c>
      <c r="G33362">
        <v>16.72</v>
      </c>
      <c r="H33362" s="5">
        <v>16.91</v>
      </c>
      <c r="I33362">
        <v>16.91</v>
      </c>
      <c r="J33362">
        <v>16.91</v>
      </c>
      <c r="K33362">
        <v>16.91</v>
      </c>
      <c r="L33362" s="32">
        <v>16.91</v>
      </c>
      <c r="M33362">
        <v>29587</v>
      </c>
      <c r="N33362" t="s">
        <v>47</v>
      </c>
      <c r="O33362">
        <v>6</v>
      </c>
    </row>
    <row r="33363" spans="1:15" x14ac:dyDescent="0.2">
      <c r="A33363" s="2">
        <v>37276</v>
      </c>
      <c r="B33363">
        <v>100</v>
      </c>
      <c r="C33363">
        <v>16.66</v>
      </c>
      <c r="D33363">
        <v>16.84</v>
      </c>
      <c r="E33363">
        <v>16.600000000000001</v>
      </c>
      <c r="F33363">
        <v>16.73</v>
      </c>
      <c r="G33363">
        <v>16.7</v>
      </c>
      <c r="H33363" s="5">
        <v>17.010000000000002</v>
      </c>
      <c r="I33363">
        <v>17.010000000000002</v>
      </c>
      <c r="J33363">
        <v>17.010000000000002</v>
      </c>
      <c r="K33363">
        <v>17.010000000000002</v>
      </c>
      <c r="L33363" s="32">
        <v>17.010000000000002</v>
      </c>
      <c r="M33363">
        <v>27980</v>
      </c>
      <c r="N33363" t="s">
        <v>47</v>
      </c>
      <c r="O33363">
        <v>7</v>
      </c>
    </row>
    <row r="33364" spans="1:15" x14ac:dyDescent="0.2">
      <c r="A33364" s="2">
        <v>37276</v>
      </c>
      <c r="B33364">
        <v>200</v>
      </c>
      <c r="C33364">
        <v>15.97</v>
      </c>
      <c r="D33364">
        <v>16</v>
      </c>
      <c r="E33364">
        <v>15.96</v>
      </c>
      <c r="F33364">
        <v>15.99</v>
      </c>
      <c r="G33364">
        <v>15.99</v>
      </c>
      <c r="H33364" s="5">
        <v>16.010000000000002</v>
      </c>
      <c r="I33364">
        <v>16.010000000000002</v>
      </c>
      <c r="J33364">
        <v>16.010000000000002</v>
      </c>
      <c r="K33364">
        <v>16.010000000000002</v>
      </c>
      <c r="L33364" s="32">
        <v>16.010000000000002</v>
      </c>
      <c r="M33364">
        <v>26895</v>
      </c>
      <c r="N33364" t="s">
        <v>47</v>
      </c>
      <c r="O33364">
        <v>7</v>
      </c>
    </row>
    <row r="33365" spans="1:15" x14ac:dyDescent="0.2">
      <c r="A33365" s="2">
        <v>37276</v>
      </c>
      <c r="B33365">
        <v>300</v>
      </c>
      <c r="C33365">
        <v>16</v>
      </c>
      <c r="D33365">
        <v>16.04</v>
      </c>
      <c r="E33365">
        <v>15.99</v>
      </c>
      <c r="F33365">
        <v>16.02</v>
      </c>
      <c r="G33365">
        <v>16.010000000000002</v>
      </c>
      <c r="H33365" s="5">
        <v>15.51</v>
      </c>
      <c r="I33365">
        <v>15.51</v>
      </c>
      <c r="J33365">
        <v>15.51</v>
      </c>
      <c r="K33365">
        <v>15.51</v>
      </c>
      <c r="L33365" s="32">
        <v>15.51</v>
      </c>
      <c r="M33365">
        <v>26380</v>
      </c>
      <c r="N33365" t="s">
        <v>47</v>
      </c>
      <c r="O33365">
        <v>7</v>
      </c>
    </row>
    <row r="33366" spans="1:15" x14ac:dyDescent="0.2">
      <c r="A33366" s="2">
        <v>37276</v>
      </c>
      <c r="B33366">
        <v>400</v>
      </c>
      <c r="C33366">
        <v>15.8</v>
      </c>
      <c r="D33366">
        <v>15.82</v>
      </c>
      <c r="E33366">
        <v>15.79</v>
      </c>
      <c r="F33366">
        <v>15.81</v>
      </c>
      <c r="G33366">
        <v>15.81</v>
      </c>
      <c r="H33366" s="5">
        <v>15.5</v>
      </c>
      <c r="I33366">
        <v>15.5</v>
      </c>
      <c r="J33366">
        <v>15.5</v>
      </c>
      <c r="K33366">
        <v>15.5</v>
      </c>
      <c r="L33366" s="32">
        <v>15.5</v>
      </c>
      <c r="M33366">
        <v>26223</v>
      </c>
      <c r="N33366" t="s">
        <v>47</v>
      </c>
      <c r="O33366">
        <v>7</v>
      </c>
    </row>
    <row r="33367" spans="1:15" x14ac:dyDescent="0.2">
      <c r="A33367" s="2">
        <v>37276</v>
      </c>
      <c r="B33367">
        <v>500</v>
      </c>
      <c r="C33367">
        <v>15.27</v>
      </c>
      <c r="D33367">
        <v>15.29</v>
      </c>
      <c r="E33367">
        <v>15.26</v>
      </c>
      <c r="F33367">
        <v>15.27</v>
      </c>
      <c r="G33367">
        <v>15.27</v>
      </c>
      <c r="H33367" s="5">
        <v>15.51</v>
      </c>
      <c r="I33367">
        <v>15.51</v>
      </c>
      <c r="J33367">
        <v>15.51</v>
      </c>
      <c r="K33367">
        <v>15.51</v>
      </c>
      <c r="L33367" s="32">
        <v>15.51</v>
      </c>
      <c r="M33367">
        <v>26245</v>
      </c>
      <c r="N33367" t="s">
        <v>47</v>
      </c>
      <c r="O33367">
        <v>7</v>
      </c>
    </row>
    <row r="33368" spans="1:15" x14ac:dyDescent="0.2">
      <c r="A33368" s="2">
        <v>37276</v>
      </c>
      <c r="B33368">
        <v>600</v>
      </c>
      <c r="C33368">
        <v>15.81</v>
      </c>
      <c r="D33368">
        <v>15.84</v>
      </c>
      <c r="E33368">
        <v>15.8</v>
      </c>
      <c r="F33368">
        <v>15.82</v>
      </c>
      <c r="G33368">
        <v>15.82</v>
      </c>
      <c r="H33368" s="5">
        <v>16.72</v>
      </c>
      <c r="I33368">
        <v>16.72</v>
      </c>
      <c r="J33368">
        <v>16.72</v>
      </c>
      <c r="K33368">
        <v>16.72</v>
      </c>
      <c r="L33368" s="32">
        <v>16.72</v>
      </c>
      <c r="M33368">
        <v>26755</v>
      </c>
      <c r="N33368" t="s">
        <v>47</v>
      </c>
      <c r="O33368">
        <v>7</v>
      </c>
    </row>
    <row r="33369" spans="1:15" x14ac:dyDescent="0.2">
      <c r="A33369" s="2">
        <v>37276</v>
      </c>
      <c r="B33369">
        <v>700</v>
      </c>
      <c r="C33369">
        <v>16.059999999999999</v>
      </c>
      <c r="D33369">
        <v>16.059999999999999</v>
      </c>
      <c r="E33369">
        <v>16.05</v>
      </c>
      <c r="F33369">
        <v>16.059999999999999</v>
      </c>
      <c r="G33369">
        <v>16.059999999999999</v>
      </c>
      <c r="H33369" s="5">
        <v>18</v>
      </c>
      <c r="I33369">
        <v>18</v>
      </c>
      <c r="J33369">
        <v>18</v>
      </c>
      <c r="K33369">
        <v>18</v>
      </c>
      <c r="L33369" s="32">
        <v>18</v>
      </c>
      <c r="M33369">
        <v>27834</v>
      </c>
      <c r="N33369" t="s">
        <v>47</v>
      </c>
      <c r="O33369">
        <v>7</v>
      </c>
    </row>
    <row r="33370" spans="1:15" x14ac:dyDescent="0.2">
      <c r="A33370" s="2">
        <v>37276</v>
      </c>
      <c r="B33370">
        <v>800</v>
      </c>
      <c r="C33370">
        <v>15.88</v>
      </c>
      <c r="D33370">
        <v>15.88</v>
      </c>
      <c r="E33370">
        <v>15.88</v>
      </c>
      <c r="F33370">
        <v>15.88</v>
      </c>
      <c r="G33370">
        <v>15.88</v>
      </c>
      <c r="H33370" s="5">
        <v>18.559999999999999</v>
      </c>
      <c r="I33370">
        <v>18.600000000000001</v>
      </c>
      <c r="J33370">
        <v>18.64</v>
      </c>
      <c r="K33370">
        <v>18.559999999999999</v>
      </c>
      <c r="L33370" s="32">
        <v>18.559999999999999</v>
      </c>
      <c r="M33370">
        <v>28691</v>
      </c>
      <c r="N33370" t="s">
        <v>48</v>
      </c>
      <c r="O33370">
        <v>7</v>
      </c>
    </row>
    <row r="33371" spans="1:15" x14ac:dyDescent="0.2">
      <c r="A33371" s="2">
        <v>37276</v>
      </c>
      <c r="B33371">
        <v>900</v>
      </c>
      <c r="C33371">
        <v>16.52</v>
      </c>
      <c r="D33371">
        <v>16.52</v>
      </c>
      <c r="E33371">
        <v>16.52</v>
      </c>
      <c r="F33371">
        <v>16.52</v>
      </c>
      <c r="G33371">
        <v>16.52</v>
      </c>
      <c r="H33371" s="5">
        <v>20.010000000000002</v>
      </c>
      <c r="I33371">
        <v>20.48</v>
      </c>
      <c r="J33371">
        <v>21.02</v>
      </c>
      <c r="K33371">
        <v>20.010000000000002</v>
      </c>
      <c r="L33371" s="32">
        <v>20.010000000000002</v>
      </c>
      <c r="M33371">
        <v>29851</v>
      </c>
      <c r="N33371" t="s">
        <v>48</v>
      </c>
      <c r="O33371">
        <v>7</v>
      </c>
    </row>
    <row r="33372" spans="1:15" x14ac:dyDescent="0.2">
      <c r="A33372" s="2">
        <v>37276</v>
      </c>
      <c r="B33372">
        <v>1000</v>
      </c>
      <c r="C33372">
        <v>16.52</v>
      </c>
      <c r="D33372">
        <v>35.83</v>
      </c>
      <c r="E33372">
        <v>50.85</v>
      </c>
      <c r="F33372">
        <v>16.53</v>
      </c>
      <c r="G33372">
        <v>16.52</v>
      </c>
      <c r="H33372" s="5">
        <v>20.79</v>
      </c>
      <c r="I33372">
        <v>21.03</v>
      </c>
      <c r="J33372">
        <v>21.32</v>
      </c>
      <c r="K33372">
        <v>20.79</v>
      </c>
      <c r="L33372" s="32">
        <v>20.79</v>
      </c>
      <c r="M33372">
        <v>30324</v>
      </c>
      <c r="N33372" t="s">
        <v>48</v>
      </c>
      <c r="O33372">
        <v>7</v>
      </c>
    </row>
    <row r="33373" spans="1:15" x14ac:dyDescent="0.2">
      <c r="A33373" s="2">
        <v>37276</v>
      </c>
      <c r="B33373">
        <v>1100</v>
      </c>
      <c r="C33373">
        <v>17.46</v>
      </c>
      <c r="D33373">
        <v>17.46</v>
      </c>
      <c r="E33373">
        <v>17.46</v>
      </c>
      <c r="F33373">
        <v>17.46</v>
      </c>
      <c r="G33373">
        <v>17.46</v>
      </c>
      <c r="H33373" s="5">
        <v>21</v>
      </c>
      <c r="I33373">
        <v>21</v>
      </c>
      <c r="J33373">
        <v>21</v>
      </c>
      <c r="K33373">
        <v>21</v>
      </c>
      <c r="L33373" s="32">
        <v>21</v>
      </c>
      <c r="M33373">
        <v>30367</v>
      </c>
      <c r="N33373" t="s">
        <v>48</v>
      </c>
      <c r="O33373">
        <v>7</v>
      </c>
    </row>
    <row r="33374" spans="1:15" x14ac:dyDescent="0.2">
      <c r="A33374" s="2">
        <v>37276</v>
      </c>
      <c r="B33374">
        <v>1200</v>
      </c>
      <c r="C33374">
        <v>17.100000000000001</v>
      </c>
      <c r="D33374">
        <v>17.100000000000001</v>
      </c>
      <c r="E33374">
        <v>17.100000000000001</v>
      </c>
      <c r="F33374">
        <v>17.100000000000001</v>
      </c>
      <c r="G33374">
        <v>17.100000000000001</v>
      </c>
      <c r="H33374" s="5">
        <v>18.53</v>
      </c>
      <c r="I33374">
        <v>18.53</v>
      </c>
      <c r="J33374">
        <v>18.53</v>
      </c>
      <c r="K33374">
        <v>18.53</v>
      </c>
      <c r="L33374" s="32">
        <v>18.53</v>
      </c>
      <c r="M33374">
        <v>30179</v>
      </c>
      <c r="N33374" t="s">
        <v>48</v>
      </c>
      <c r="O33374">
        <v>7</v>
      </c>
    </row>
    <row r="33375" spans="1:15" x14ac:dyDescent="0.2">
      <c r="A33375" s="2">
        <v>37276</v>
      </c>
      <c r="B33375">
        <v>1300</v>
      </c>
      <c r="C33375">
        <v>16.04</v>
      </c>
      <c r="D33375">
        <v>16.059999999999999</v>
      </c>
      <c r="E33375">
        <v>16.04</v>
      </c>
      <c r="F33375">
        <v>16.05</v>
      </c>
      <c r="G33375">
        <v>16.05</v>
      </c>
      <c r="H33375" s="5">
        <v>18.260000000000002</v>
      </c>
      <c r="I33375">
        <v>18.260000000000002</v>
      </c>
      <c r="J33375">
        <v>18.260000000000002</v>
      </c>
      <c r="K33375">
        <v>18.260000000000002</v>
      </c>
      <c r="L33375" s="32">
        <v>18.260000000000002</v>
      </c>
      <c r="M33375">
        <v>29707</v>
      </c>
      <c r="N33375" t="s">
        <v>48</v>
      </c>
      <c r="O33375">
        <v>7</v>
      </c>
    </row>
    <row r="33376" spans="1:15" x14ac:dyDescent="0.2">
      <c r="A33376" s="2">
        <v>37276</v>
      </c>
      <c r="B33376">
        <v>1400</v>
      </c>
      <c r="C33376">
        <v>15.13</v>
      </c>
      <c r="D33376">
        <v>15.13</v>
      </c>
      <c r="E33376">
        <v>15.13</v>
      </c>
      <c r="F33376">
        <v>15.13</v>
      </c>
      <c r="G33376">
        <v>15.13</v>
      </c>
      <c r="H33376" s="5">
        <v>18</v>
      </c>
      <c r="I33376">
        <v>18</v>
      </c>
      <c r="J33376">
        <v>18</v>
      </c>
      <c r="K33376">
        <v>18</v>
      </c>
      <c r="L33376" s="32">
        <v>18</v>
      </c>
      <c r="M33376">
        <v>28996</v>
      </c>
      <c r="N33376" t="s">
        <v>48</v>
      </c>
      <c r="O33376">
        <v>7</v>
      </c>
    </row>
    <row r="33377" spans="1:15" x14ac:dyDescent="0.2">
      <c r="A33377" s="2">
        <v>37276</v>
      </c>
      <c r="B33377">
        <v>1500</v>
      </c>
      <c r="C33377">
        <v>14.09</v>
      </c>
      <c r="D33377">
        <v>14.09</v>
      </c>
      <c r="E33377">
        <v>14.09</v>
      </c>
      <c r="F33377">
        <v>14.09</v>
      </c>
      <c r="G33377">
        <v>14.09</v>
      </c>
      <c r="H33377" s="5">
        <v>17</v>
      </c>
      <c r="I33377">
        <v>17</v>
      </c>
      <c r="J33377">
        <v>17</v>
      </c>
      <c r="K33377">
        <v>17</v>
      </c>
      <c r="L33377" s="32">
        <v>17</v>
      </c>
      <c r="M33377">
        <v>28447</v>
      </c>
      <c r="N33377" t="s">
        <v>48</v>
      </c>
      <c r="O33377">
        <v>7</v>
      </c>
    </row>
    <row r="33378" spans="1:15" x14ac:dyDescent="0.2">
      <c r="A33378" s="2">
        <v>37276</v>
      </c>
      <c r="B33378">
        <v>1600</v>
      </c>
      <c r="C33378">
        <v>13.58</v>
      </c>
      <c r="D33378">
        <v>13.58</v>
      </c>
      <c r="E33378">
        <v>13.58</v>
      </c>
      <c r="F33378">
        <v>13.58</v>
      </c>
      <c r="G33378">
        <v>13.58</v>
      </c>
      <c r="H33378" s="5">
        <v>17</v>
      </c>
      <c r="I33378">
        <v>17</v>
      </c>
      <c r="J33378">
        <v>17</v>
      </c>
      <c r="K33378">
        <v>17</v>
      </c>
      <c r="L33378" s="32">
        <v>17</v>
      </c>
      <c r="M33378">
        <v>28269</v>
      </c>
      <c r="N33378" t="s">
        <v>48</v>
      </c>
      <c r="O33378">
        <v>7</v>
      </c>
    </row>
    <row r="33379" spans="1:15" x14ac:dyDescent="0.2">
      <c r="A33379" s="2">
        <v>37276</v>
      </c>
      <c r="B33379">
        <v>1700</v>
      </c>
      <c r="C33379">
        <v>15.58</v>
      </c>
      <c r="D33379">
        <v>15.58</v>
      </c>
      <c r="E33379">
        <v>15.58</v>
      </c>
      <c r="F33379">
        <v>15.58</v>
      </c>
      <c r="G33379">
        <v>15.58</v>
      </c>
      <c r="H33379" s="5">
        <v>20.09</v>
      </c>
      <c r="I33379">
        <v>20.25</v>
      </c>
      <c r="J33379">
        <v>20.420000000000002</v>
      </c>
      <c r="K33379">
        <v>20.09</v>
      </c>
      <c r="L33379" s="32">
        <v>20.09</v>
      </c>
      <c r="M33379">
        <v>29677</v>
      </c>
      <c r="N33379" t="s">
        <v>48</v>
      </c>
      <c r="O33379">
        <v>7</v>
      </c>
    </row>
    <row r="33380" spans="1:15" x14ac:dyDescent="0.2">
      <c r="A33380" s="2">
        <v>37276</v>
      </c>
      <c r="B33380">
        <v>1800</v>
      </c>
      <c r="C33380">
        <v>25.78</v>
      </c>
      <c r="D33380">
        <v>27.32</v>
      </c>
      <c r="E33380">
        <v>28.5</v>
      </c>
      <c r="F33380">
        <v>25.87</v>
      </c>
      <c r="G33380">
        <v>25.88</v>
      </c>
      <c r="H33380" s="5">
        <v>35</v>
      </c>
      <c r="I33380">
        <v>35</v>
      </c>
      <c r="J33380">
        <v>35</v>
      </c>
      <c r="K33380">
        <v>35</v>
      </c>
      <c r="L33380" s="32">
        <v>35</v>
      </c>
      <c r="M33380">
        <v>32781</v>
      </c>
      <c r="N33380" t="s">
        <v>48</v>
      </c>
      <c r="O33380">
        <v>7</v>
      </c>
    </row>
    <row r="33381" spans="1:15" x14ac:dyDescent="0.2">
      <c r="A33381" s="2">
        <v>37276</v>
      </c>
      <c r="B33381">
        <v>1900</v>
      </c>
      <c r="C33381">
        <v>20.2</v>
      </c>
      <c r="D33381">
        <v>32.32</v>
      </c>
      <c r="E33381">
        <v>41.58</v>
      </c>
      <c r="F33381">
        <v>20.87</v>
      </c>
      <c r="G33381">
        <v>20.94</v>
      </c>
      <c r="H33381" s="5">
        <v>35</v>
      </c>
      <c r="I33381">
        <v>37.090000000000003</v>
      </c>
      <c r="J33381">
        <v>39.01</v>
      </c>
      <c r="K33381">
        <v>35</v>
      </c>
      <c r="L33381" s="32">
        <v>35</v>
      </c>
      <c r="M33381">
        <v>33975</v>
      </c>
      <c r="N33381" t="s">
        <v>48</v>
      </c>
      <c r="O33381">
        <v>7</v>
      </c>
    </row>
    <row r="33382" spans="1:15" x14ac:dyDescent="0.2">
      <c r="A33382" s="2">
        <v>37276</v>
      </c>
      <c r="B33382">
        <v>2000</v>
      </c>
      <c r="C33382">
        <v>18.36</v>
      </c>
      <c r="D33382">
        <v>18.36</v>
      </c>
      <c r="E33382">
        <v>18.36</v>
      </c>
      <c r="F33382">
        <v>18.36</v>
      </c>
      <c r="G33382">
        <v>18.36</v>
      </c>
      <c r="H33382" s="5">
        <v>31</v>
      </c>
      <c r="I33382">
        <v>32.57</v>
      </c>
      <c r="J33382">
        <v>34.340000000000003</v>
      </c>
      <c r="K33382">
        <v>31</v>
      </c>
      <c r="L33382" s="32">
        <v>31</v>
      </c>
      <c r="M33382">
        <v>33531</v>
      </c>
      <c r="N33382" t="s">
        <v>48</v>
      </c>
      <c r="O33382">
        <v>7</v>
      </c>
    </row>
    <row r="33383" spans="1:15" x14ac:dyDescent="0.2">
      <c r="A33383" s="2">
        <v>37276</v>
      </c>
      <c r="B33383">
        <v>2100</v>
      </c>
      <c r="C33383">
        <v>20.87</v>
      </c>
      <c r="D33383">
        <v>20.87</v>
      </c>
      <c r="E33383">
        <v>20.87</v>
      </c>
      <c r="F33383">
        <v>20.87</v>
      </c>
      <c r="G33383">
        <v>20.87</v>
      </c>
      <c r="H33383" s="5">
        <v>27</v>
      </c>
      <c r="I33383">
        <v>27.47</v>
      </c>
      <c r="J33383">
        <v>28.01</v>
      </c>
      <c r="K33383">
        <v>27</v>
      </c>
      <c r="L33383" s="32">
        <v>27</v>
      </c>
      <c r="M33383">
        <v>32970</v>
      </c>
      <c r="N33383" t="s">
        <v>48</v>
      </c>
      <c r="O33383">
        <v>7</v>
      </c>
    </row>
    <row r="33384" spans="1:15" x14ac:dyDescent="0.2">
      <c r="A33384" s="2">
        <v>37276</v>
      </c>
      <c r="B33384">
        <v>2200</v>
      </c>
      <c r="C33384">
        <v>19.53</v>
      </c>
      <c r="D33384">
        <v>19.53</v>
      </c>
      <c r="E33384">
        <v>19.53</v>
      </c>
      <c r="F33384">
        <v>19.53</v>
      </c>
      <c r="G33384">
        <v>19.53</v>
      </c>
      <c r="H33384" s="5">
        <v>22</v>
      </c>
      <c r="I33384">
        <v>22.01</v>
      </c>
      <c r="J33384">
        <v>22.01</v>
      </c>
      <c r="K33384">
        <v>22</v>
      </c>
      <c r="L33384" s="32">
        <v>22</v>
      </c>
      <c r="M33384">
        <v>31708</v>
      </c>
      <c r="N33384" t="s">
        <v>48</v>
      </c>
      <c r="O33384">
        <v>7</v>
      </c>
    </row>
    <row r="33385" spans="1:15" x14ac:dyDescent="0.2">
      <c r="A33385" s="2">
        <v>37276</v>
      </c>
      <c r="B33385">
        <v>2300</v>
      </c>
      <c r="C33385">
        <v>17.5</v>
      </c>
      <c r="D33385">
        <v>17.5</v>
      </c>
      <c r="E33385">
        <v>17.5</v>
      </c>
      <c r="F33385">
        <v>17.5</v>
      </c>
      <c r="G33385">
        <v>17.5</v>
      </c>
      <c r="H33385" s="5">
        <v>18.510000000000002</v>
      </c>
      <c r="I33385">
        <v>18.690000000000001</v>
      </c>
      <c r="J33385">
        <v>18.899999999999999</v>
      </c>
      <c r="K33385">
        <v>18.510000000000002</v>
      </c>
      <c r="L33385" s="32">
        <v>18.510000000000002</v>
      </c>
      <c r="M33385">
        <v>30218</v>
      </c>
      <c r="N33385" t="s">
        <v>48</v>
      </c>
      <c r="O33385">
        <v>7</v>
      </c>
    </row>
    <row r="33386" spans="1:15" x14ac:dyDescent="0.2">
      <c r="A33386" s="2">
        <v>37276</v>
      </c>
      <c r="B33386">
        <v>2400</v>
      </c>
      <c r="C33386">
        <v>16.93</v>
      </c>
      <c r="D33386">
        <v>16.93</v>
      </c>
      <c r="E33386">
        <v>16.93</v>
      </c>
      <c r="F33386">
        <v>16.93</v>
      </c>
      <c r="G33386">
        <v>16.93</v>
      </c>
      <c r="H33386" s="5">
        <v>17.02</v>
      </c>
      <c r="I33386">
        <v>17.02</v>
      </c>
      <c r="J33386">
        <v>17.02</v>
      </c>
      <c r="K33386">
        <v>17.02</v>
      </c>
      <c r="L33386" s="32">
        <v>17.02</v>
      </c>
      <c r="M33386">
        <v>28368</v>
      </c>
      <c r="N33386" t="s">
        <v>47</v>
      </c>
      <c r="O33386">
        <v>7</v>
      </c>
    </row>
    <row r="33387" spans="1:15" x14ac:dyDescent="0.2">
      <c r="A33387" s="2">
        <v>37277</v>
      </c>
      <c r="B33387">
        <v>100</v>
      </c>
      <c r="C33387">
        <v>16.7</v>
      </c>
      <c r="D33387">
        <v>16.7</v>
      </c>
      <c r="E33387">
        <v>16.7</v>
      </c>
      <c r="F33387">
        <v>16.7</v>
      </c>
      <c r="G33387">
        <v>16.7</v>
      </c>
      <c r="H33387" s="5">
        <v>17.010000000000002</v>
      </c>
      <c r="I33387">
        <v>17.010000000000002</v>
      </c>
      <c r="J33387">
        <v>17.010000000000002</v>
      </c>
      <c r="K33387">
        <v>17.010000000000002</v>
      </c>
      <c r="L33387" s="32">
        <v>17.010000000000002</v>
      </c>
      <c r="M33387">
        <v>27160</v>
      </c>
      <c r="N33387" t="s">
        <v>47</v>
      </c>
      <c r="O33387">
        <v>1</v>
      </c>
    </row>
    <row r="33388" spans="1:15" x14ac:dyDescent="0.2">
      <c r="A33388" s="2">
        <v>37277</v>
      </c>
      <c r="B33388">
        <v>200</v>
      </c>
      <c r="C33388">
        <v>15.35</v>
      </c>
      <c r="D33388">
        <v>15.35</v>
      </c>
      <c r="E33388">
        <v>15.35</v>
      </c>
      <c r="F33388">
        <v>15.35</v>
      </c>
      <c r="G33388">
        <v>15.35</v>
      </c>
      <c r="H33388" s="5">
        <v>16.05</v>
      </c>
      <c r="I33388">
        <v>16.05</v>
      </c>
      <c r="J33388">
        <v>16.05</v>
      </c>
      <c r="K33388">
        <v>16.05</v>
      </c>
      <c r="L33388" s="32">
        <v>16.05</v>
      </c>
      <c r="M33388">
        <v>26516</v>
      </c>
      <c r="N33388" t="s">
        <v>47</v>
      </c>
      <c r="O33388">
        <v>1</v>
      </c>
    </row>
    <row r="33389" spans="1:15" x14ac:dyDescent="0.2">
      <c r="A33389" s="2">
        <v>37277</v>
      </c>
      <c r="B33389">
        <v>300</v>
      </c>
      <c r="C33389">
        <v>15.2</v>
      </c>
      <c r="D33389">
        <v>15.2</v>
      </c>
      <c r="E33389">
        <v>15.2</v>
      </c>
      <c r="F33389">
        <v>15.2</v>
      </c>
      <c r="G33389">
        <v>15.2</v>
      </c>
      <c r="H33389" s="5">
        <v>16</v>
      </c>
      <c r="I33389">
        <v>16</v>
      </c>
      <c r="J33389">
        <v>16</v>
      </c>
      <c r="K33389">
        <v>16</v>
      </c>
      <c r="L33389" s="32">
        <v>16</v>
      </c>
      <c r="M33389">
        <v>26312</v>
      </c>
      <c r="N33389" t="s">
        <v>47</v>
      </c>
      <c r="O33389">
        <v>1</v>
      </c>
    </row>
    <row r="33390" spans="1:15" x14ac:dyDescent="0.2">
      <c r="A33390" s="2">
        <v>37277</v>
      </c>
      <c r="B33390">
        <v>400</v>
      </c>
      <c r="C33390">
        <v>14.51</v>
      </c>
      <c r="D33390">
        <v>14.51</v>
      </c>
      <c r="E33390">
        <v>14.51</v>
      </c>
      <c r="F33390">
        <v>14.51</v>
      </c>
      <c r="G33390">
        <v>14.51</v>
      </c>
      <c r="H33390" s="5">
        <v>16</v>
      </c>
      <c r="I33390">
        <v>16</v>
      </c>
      <c r="J33390">
        <v>16</v>
      </c>
      <c r="K33390">
        <v>16</v>
      </c>
      <c r="L33390" s="32">
        <v>16</v>
      </c>
      <c r="M33390">
        <v>26336</v>
      </c>
      <c r="N33390" t="s">
        <v>47</v>
      </c>
      <c r="O33390">
        <v>1</v>
      </c>
    </row>
    <row r="33391" spans="1:15" x14ac:dyDescent="0.2">
      <c r="A33391" s="2">
        <v>37277</v>
      </c>
      <c r="B33391">
        <v>500</v>
      </c>
      <c r="C33391">
        <v>14.3</v>
      </c>
      <c r="D33391">
        <v>14.3</v>
      </c>
      <c r="E33391">
        <v>14.3</v>
      </c>
      <c r="F33391">
        <v>14.3</v>
      </c>
      <c r="G33391">
        <v>14.3</v>
      </c>
      <c r="H33391" s="5">
        <v>16.39</v>
      </c>
      <c r="I33391">
        <v>16.39</v>
      </c>
      <c r="J33391">
        <v>16.39</v>
      </c>
      <c r="K33391">
        <v>16.39</v>
      </c>
      <c r="L33391" s="32">
        <v>16.39</v>
      </c>
      <c r="M33391">
        <v>27053</v>
      </c>
      <c r="N33391" t="s">
        <v>47</v>
      </c>
      <c r="O33391">
        <v>1</v>
      </c>
    </row>
    <row r="33392" spans="1:15" x14ac:dyDescent="0.2">
      <c r="A33392" s="2">
        <v>37277</v>
      </c>
      <c r="B33392">
        <v>600</v>
      </c>
      <c r="C33392">
        <v>15.72</v>
      </c>
      <c r="D33392">
        <v>15.72</v>
      </c>
      <c r="E33392">
        <v>15.72</v>
      </c>
      <c r="F33392">
        <v>15.72</v>
      </c>
      <c r="G33392">
        <v>15.72</v>
      </c>
      <c r="H33392" s="5">
        <v>20</v>
      </c>
      <c r="I33392">
        <v>20</v>
      </c>
      <c r="J33392">
        <v>20</v>
      </c>
      <c r="K33392">
        <v>20</v>
      </c>
      <c r="L33392" s="32">
        <v>20</v>
      </c>
      <c r="M33392">
        <v>28548</v>
      </c>
      <c r="N33392" t="s">
        <v>47</v>
      </c>
      <c r="O33392">
        <v>1</v>
      </c>
    </row>
    <row r="33393" spans="1:15" x14ac:dyDescent="0.2">
      <c r="A33393" s="2">
        <v>37277</v>
      </c>
      <c r="B33393">
        <v>700</v>
      </c>
      <c r="C33393">
        <v>17.34</v>
      </c>
      <c r="D33393">
        <v>17.34</v>
      </c>
      <c r="E33393">
        <v>17.34</v>
      </c>
      <c r="F33393">
        <v>17.34</v>
      </c>
      <c r="G33393">
        <v>17.34</v>
      </c>
      <c r="H33393" s="5">
        <v>30.22</v>
      </c>
      <c r="I33393">
        <v>30.22</v>
      </c>
      <c r="J33393">
        <v>30.22</v>
      </c>
      <c r="K33393">
        <v>30.22</v>
      </c>
      <c r="L33393" s="32">
        <v>30.22</v>
      </c>
      <c r="M33393">
        <v>31097</v>
      </c>
      <c r="N33393" t="s">
        <v>47</v>
      </c>
      <c r="O33393">
        <v>1</v>
      </c>
    </row>
    <row r="33394" spans="1:15" x14ac:dyDescent="0.2">
      <c r="A33394" s="2">
        <v>37277</v>
      </c>
      <c r="B33394">
        <v>800</v>
      </c>
      <c r="C33394">
        <v>20.79</v>
      </c>
      <c r="D33394">
        <v>20.79</v>
      </c>
      <c r="E33394">
        <v>20.79</v>
      </c>
      <c r="F33394">
        <v>20.79</v>
      </c>
      <c r="G33394">
        <v>20.79</v>
      </c>
      <c r="H33394" s="5">
        <v>25.29</v>
      </c>
      <c r="I33394">
        <v>28.77</v>
      </c>
      <c r="J33394">
        <v>32.03</v>
      </c>
      <c r="K33394">
        <v>25.3</v>
      </c>
      <c r="L33394" s="32">
        <v>25.3</v>
      </c>
      <c r="M33394">
        <v>33140</v>
      </c>
      <c r="N33394" t="s">
        <v>48</v>
      </c>
      <c r="O33394">
        <v>1</v>
      </c>
    </row>
    <row r="33395" spans="1:15" x14ac:dyDescent="0.2">
      <c r="A33395" s="2">
        <v>37277</v>
      </c>
      <c r="B33395">
        <v>900</v>
      </c>
      <c r="C33395">
        <v>33.6</v>
      </c>
      <c r="D33395">
        <v>33.6</v>
      </c>
      <c r="E33395">
        <v>33.6</v>
      </c>
      <c r="F33395">
        <v>33.6</v>
      </c>
      <c r="G33395">
        <v>33.6</v>
      </c>
      <c r="H33395" s="5">
        <v>25.19</v>
      </c>
      <c r="I33395">
        <v>28.46</v>
      </c>
      <c r="J33395">
        <v>31.49</v>
      </c>
      <c r="K33395">
        <v>25.2</v>
      </c>
      <c r="L33395" s="32">
        <v>25.2</v>
      </c>
      <c r="M33395">
        <v>34318</v>
      </c>
      <c r="N33395" t="s">
        <v>48</v>
      </c>
      <c r="O33395">
        <v>1</v>
      </c>
    </row>
    <row r="33396" spans="1:15" x14ac:dyDescent="0.2">
      <c r="A33396" s="2">
        <v>37277</v>
      </c>
      <c r="B33396">
        <v>1000</v>
      </c>
      <c r="C33396">
        <v>35.26</v>
      </c>
      <c r="D33396">
        <v>35.26</v>
      </c>
      <c r="E33396">
        <v>35.26</v>
      </c>
      <c r="F33396">
        <v>35.26</v>
      </c>
      <c r="G33396">
        <v>35.26</v>
      </c>
      <c r="H33396" s="5">
        <v>24.89</v>
      </c>
      <c r="I33396">
        <v>28.95</v>
      </c>
      <c r="J33396">
        <v>32.869999999999997</v>
      </c>
      <c r="K33396">
        <v>24.9</v>
      </c>
      <c r="L33396" s="32">
        <v>24.9</v>
      </c>
      <c r="M33396">
        <v>35603</v>
      </c>
      <c r="N33396" t="s">
        <v>48</v>
      </c>
      <c r="O33396">
        <v>1</v>
      </c>
    </row>
    <row r="33397" spans="1:15" x14ac:dyDescent="0.2">
      <c r="A33397" s="2">
        <v>37277</v>
      </c>
      <c r="B33397">
        <v>1100</v>
      </c>
      <c r="C33397">
        <v>29.43</v>
      </c>
      <c r="D33397">
        <v>29.43</v>
      </c>
      <c r="E33397">
        <v>29.43</v>
      </c>
      <c r="F33397">
        <v>29.43</v>
      </c>
      <c r="G33397">
        <v>29.43</v>
      </c>
      <c r="H33397" s="5">
        <v>25</v>
      </c>
      <c r="I33397">
        <v>28.22</v>
      </c>
      <c r="J33397">
        <v>31.19</v>
      </c>
      <c r="K33397">
        <v>25</v>
      </c>
      <c r="L33397" s="32">
        <v>25</v>
      </c>
      <c r="M33397">
        <v>36316</v>
      </c>
      <c r="N33397" t="s">
        <v>48</v>
      </c>
      <c r="O33397">
        <v>1</v>
      </c>
    </row>
    <row r="33398" spans="1:15" x14ac:dyDescent="0.2">
      <c r="A33398" s="2">
        <v>37277</v>
      </c>
      <c r="B33398">
        <v>1200</v>
      </c>
      <c r="C33398">
        <v>19.8</v>
      </c>
      <c r="D33398">
        <v>19.8</v>
      </c>
      <c r="E33398">
        <v>19.8</v>
      </c>
      <c r="F33398">
        <v>19.8</v>
      </c>
      <c r="G33398">
        <v>19.8</v>
      </c>
      <c r="H33398" s="5">
        <v>24</v>
      </c>
      <c r="I33398">
        <v>27.36</v>
      </c>
      <c r="J33398">
        <v>30.46</v>
      </c>
      <c r="K33398">
        <v>24.01</v>
      </c>
      <c r="L33398" s="32">
        <v>24</v>
      </c>
      <c r="M33398">
        <v>36358</v>
      </c>
      <c r="N33398" t="s">
        <v>48</v>
      </c>
      <c r="O33398">
        <v>1</v>
      </c>
    </row>
    <row r="33399" spans="1:15" x14ac:dyDescent="0.2">
      <c r="A33399" s="2">
        <v>37277</v>
      </c>
      <c r="B33399">
        <v>1300</v>
      </c>
      <c r="C33399">
        <v>19.2</v>
      </c>
      <c r="D33399">
        <v>19.2</v>
      </c>
      <c r="E33399">
        <v>19.2</v>
      </c>
      <c r="F33399">
        <v>19.2</v>
      </c>
      <c r="G33399">
        <v>19.2</v>
      </c>
      <c r="H33399" s="5">
        <v>23.19</v>
      </c>
      <c r="I33399">
        <v>26.7</v>
      </c>
      <c r="J33399">
        <v>29.93</v>
      </c>
      <c r="K33399">
        <v>23.2</v>
      </c>
      <c r="L33399" s="32">
        <v>23.2</v>
      </c>
      <c r="M33399">
        <v>35528</v>
      </c>
      <c r="N33399" t="s">
        <v>48</v>
      </c>
      <c r="O33399">
        <v>1</v>
      </c>
    </row>
    <row r="33400" spans="1:15" x14ac:dyDescent="0.2">
      <c r="A33400" s="2">
        <v>37277</v>
      </c>
      <c r="B33400">
        <v>1400</v>
      </c>
      <c r="C33400">
        <v>18.5</v>
      </c>
      <c r="D33400">
        <v>18.5</v>
      </c>
      <c r="E33400">
        <v>18.5</v>
      </c>
      <c r="F33400">
        <v>18.5</v>
      </c>
      <c r="G33400">
        <v>18.5</v>
      </c>
      <c r="H33400" s="5">
        <v>21.58</v>
      </c>
      <c r="I33400">
        <v>22.09</v>
      </c>
      <c r="J33400">
        <v>22.65</v>
      </c>
      <c r="K33400">
        <v>21.58</v>
      </c>
      <c r="L33400" s="32">
        <v>21.58</v>
      </c>
      <c r="M33400">
        <v>34665</v>
      </c>
      <c r="N33400" t="s">
        <v>48</v>
      </c>
      <c r="O33400">
        <v>1</v>
      </c>
    </row>
    <row r="33401" spans="1:15" x14ac:dyDescent="0.2">
      <c r="A33401" s="2">
        <v>37277</v>
      </c>
      <c r="B33401">
        <v>1500</v>
      </c>
      <c r="C33401">
        <v>18.12</v>
      </c>
      <c r="D33401">
        <v>18.12</v>
      </c>
      <c r="E33401">
        <v>18.12</v>
      </c>
      <c r="F33401">
        <v>18.12</v>
      </c>
      <c r="G33401">
        <v>18.12</v>
      </c>
      <c r="H33401" s="5">
        <v>20.309999999999999</v>
      </c>
      <c r="I33401">
        <v>20.73</v>
      </c>
      <c r="J33401">
        <v>21.11</v>
      </c>
      <c r="K33401">
        <v>20.309999999999999</v>
      </c>
      <c r="L33401" s="32">
        <v>20.309999999999999</v>
      </c>
      <c r="M33401">
        <v>33618</v>
      </c>
      <c r="N33401" t="s">
        <v>48</v>
      </c>
      <c r="O33401">
        <v>1</v>
      </c>
    </row>
    <row r="33402" spans="1:15" x14ac:dyDescent="0.2">
      <c r="A33402" s="2">
        <v>37277</v>
      </c>
      <c r="B33402">
        <v>1600</v>
      </c>
      <c r="C33402">
        <v>16.489999999999998</v>
      </c>
      <c r="D33402">
        <v>16.489999999999998</v>
      </c>
      <c r="E33402">
        <v>16.489999999999998</v>
      </c>
      <c r="F33402">
        <v>16.489999999999998</v>
      </c>
      <c r="G33402">
        <v>16.489999999999998</v>
      </c>
      <c r="H33402" s="5">
        <v>20.97</v>
      </c>
      <c r="I33402">
        <v>21.22</v>
      </c>
      <c r="J33402">
        <v>21.46</v>
      </c>
      <c r="K33402">
        <v>20.97</v>
      </c>
      <c r="L33402" s="32">
        <v>20.97</v>
      </c>
      <c r="M33402">
        <v>33044</v>
      </c>
      <c r="N33402" t="s">
        <v>48</v>
      </c>
      <c r="O33402">
        <v>1</v>
      </c>
    </row>
    <row r="33403" spans="1:15" x14ac:dyDescent="0.2">
      <c r="A33403" s="2">
        <v>37277</v>
      </c>
      <c r="B33403">
        <v>1700</v>
      </c>
      <c r="C33403">
        <v>17.22</v>
      </c>
      <c r="D33403">
        <v>17.22</v>
      </c>
      <c r="E33403">
        <v>17.22</v>
      </c>
      <c r="F33403">
        <v>17.22</v>
      </c>
      <c r="G33403">
        <v>17.22</v>
      </c>
      <c r="H33403" s="5">
        <v>22.99</v>
      </c>
      <c r="I33403">
        <v>26.62</v>
      </c>
      <c r="J33403">
        <v>29.98</v>
      </c>
      <c r="K33403">
        <v>23</v>
      </c>
      <c r="L33403" s="32">
        <v>23</v>
      </c>
      <c r="M33403">
        <v>33678</v>
      </c>
      <c r="N33403" t="s">
        <v>48</v>
      </c>
      <c r="O33403">
        <v>1</v>
      </c>
    </row>
    <row r="33404" spans="1:15" x14ac:dyDescent="0.2">
      <c r="A33404" s="2">
        <v>37277</v>
      </c>
      <c r="B33404">
        <v>1800</v>
      </c>
      <c r="C33404">
        <v>30.53</v>
      </c>
      <c r="D33404">
        <v>30.53</v>
      </c>
      <c r="E33404">
        <v>30.53</v>
      </c>
      <c r="F33404">
        <v>30.53</v>
      </c>
      <c r="G33404">
        <v>30.53</v>
      </c>
      <c r="H33404" s="5">
        <v>36.08</v>
      </c>
      <c r="I33404">
        <v>37.33</v>
      </c>
      <c r="J33404">
        <v>38.46</v>
      </c>
      <c r="K33404">
        <v>36</v>
      </c>
      <c r="L33404" s="32">
        <v>36.04</v>
      </c>
      <c r="M33404">
        <v>36296</v>
      </c>
      <c r="N33404" t="s">
        <v>48</v>
      </c>
      <c r="O33404">
        <v>1</v>
      </c>
    </row>
    <row r="33405" spans="1:15" x14ac:dyDescent="0.2">
      <c r="A33405" s="2">
        <v>37277</v>
      </c>
      <c r="B33405">
        <v>1900</v>
      </c>
      <c r="C33405">
        <v>21.07</v>
      </c>
      <c r="D33405">
        <v>21.07</v>
      </c>
      <c r="E33405">
        <v>21.07</v>
      </c>
      <c r="F33405">
        <v>21.07</v>
      </c>
      <c r="G33405">
        <v>21.07</v>
      </c>
      <c r="H33405" s="5">
        <v>37</v>
      </c>
      <c r="I33405">
        <v>38.22</v>
      </c>
      <c r="J33405">
        <v>39.01</v>
      </c>
      <c r="K33405">
        <v>36.770000000000003</v>
      </c>
      <c r="L33405" s="32">
        <v>36.880000000000003</v>
      </c>
      <c r="M33405">
        <v>37167</v>
      </c>
      <c r="N33405" t="s">
        <v>48</v>
      </c>
      <c r="O33405">
        <v>1</v>
      </c>
    </row>
    <row r="33406" spans="1:15" x14ac:dyDescent="0.2">
      <c r="A33406" s="2">
        <v>37277</v>
      </c>
      <c r="B33406">
        <v>2000</v>
      </c>
      <c r="C33406">
        <v>24</v>
      </c>
      <c r="D33406">
        <v>24</v>
      </c>
      <c r="E33406">
        <v>24</v>
      </c>
      <c r="F33406">
        <v>24</v>
      </c>
      <c r="G33406">
        <v>24</v>
      </c>
      <c r="H33406" s="5">
        <v>34.22</v>
      </c>
      <c r="I33406">
        <v>36.96</v>
      </c>
      <c r="J33406">
        <v>39.9</v>
      </c>
      <c r="K33406">
        <v>34.22</v>
      </c>
      <c r="L33406" s="32">
        <v>34.22</v>
      </c>
      <c r="M33406">
        <v>36476</v>
      </c>
      <c r="N33406" t="s">
        <v>48</v>
      </c>
      <c r="O33406">
        <v>1</v>
      </c>
    </row>
    <row r="33407" spans="1:15" x14ac:dyDescent="0.2">
      <c r="A33407" s="2">
        <v>37277</v>
      </c>
      <c r="B33407">
        <v>2100</v>
      </c>
      <c r="C33407">
        <v>22.54</v>
      </c>
      <c r="D33407">
        <v>22.54</v>
      </c>
      <c r="E33407">
        <v>22.54</v>
      </c>
      <c r="F33407">
        <v>22.54</v>
      </c>
      <c r="G33407">
        <v>22.54</v>
      </c>
      <c r="H33407" s="5">
        <v>27</v>
      </c>
      <c r="I33407">
        <v>29.73</v>
      </c>
      <c r="J33407">
        <v>32.24</v>
      </c>
      <c r="K33407">
        <v>27.01</v>
      </c>
      <c r="L33407" s="32">
        <v>27.01</v>
      </c>
      <c r="M33407">
        <v>35469</v>
      </c>
      <c r="N33407" t="s">
        <v>48</v>
      </c>
      <c r="O33407">
        <v>1</v>
      </c>
    </row>
    <row r="33408" spans="1:15" x14ac:dyDescent="0.2">
      <c r="A33408" s="2">
        <v>37277</v>
      </c>
      <c r="B33408">
        <v>2200</v>
      </c>
      <c r="C33408">
        <v>18.46</v>
      </c>
      <c r="D33408">
        <v>18.46</v>
      </c>
      <c r="E33408">
        <v>18.46</v>
      </c>
      <c r="F33408">
        <v>18.46</v>
      </c>
      <c r="G33408">
        <v>18.46</v>
      </c>
      <c r="H33408" s="5">
        <v>23.37</v>
      </c>
      <c r="I33408">
        <v>23.46</v>
      </c>
      <c r="J33408">
        <v>23.56</v>
      </c>
      <c r="K33408">
        <v>23.37</v>
      </c>
      <c r="L33408" s="32">
        <v>23.37</v>
      </c>
      <c r="M33408">
        <v>33982</v>
      </c>
      <c r="N33408" t="s">
        <v>48</v>
      </c>
      <c r="O33408">
        <v>1</v>
      </c>
    </row>
    <row r="33409" spans="1:15" x14ac:dyDescent="0.2">
      <c r="A33409" s="2">
        <v>37277</v>
      </c>
      <c r="B33409">
        <v>2300</v>
      </c>
      <c r="C33409">
        <v>15.67</v>
      </c>
      <c r="D33409">
        <v>15.67</v>
      </c>
      <c r="E33409">
        <v>15.67</v>
      </c>
      <c r="F33409">
        <v>15.67</v>
      </c>
      <c r="G33409">
        <v>15.67</v>
      </c>
      <c r="H33409" s="5">
        <v>19</v>
      </c>
      <c r="I33409">
        <v>19.36</v>
      </c>
      <c r="J33409">
        <v>19.8</v>
      </c>
      <c r="K33409">
        <v>19</v>
      </c>
      <c r="L33409" s="32">
        <v>19</v>
      </c>
      <c r="M33409">
        <v>31390</v>
      </c>
      <c r="N33409" t="s">
        <v>48</v>
      </c>
      <c r="O33409">
        <v>1</v>
      </c>
    </row>
    <row r="33410" spans="1:15" x14ac:dyDescent="0.2">
      <c r="A33410" s="2">
        <v>37277</v>
      </c>
      <c r="B33410">
        <v>2400</v>
      </c>
      <c r="C33410">
        <v>14.91</v>
      </c>
      <c r="D33410">
        <v>14.91</v>
      </c>
      <c r="E33410">
        <v>14.91</v>
      </c>
      <c r="F33410">
        <v>14.91</v>
      </c>
      <c r="G33410">
        <v>14.91</v>
      </c>
      <c r="H33410" s="5">
        <v>17.510000000000002</v>
      </c>
      <c r="I33410">
        <v>17.510000000000002</v>
      </c>
      <c r="J33410">
        <v>17.510000000000002</v>
      </c>
      <c r="K33410">
        <v>17.510000000000002</v>
      </c>
      <c r="L33410" s="32">
        <v>17.510000000000002</v>
      </c>
      <c r="M33410">
        <v>28657</v>
      </c>
      <c r="N33410" t="s">
        <v>47</v>
      </c>
      <c r="O33410">
        <v>1</v>
      </c>
    </row>
    <row r="33411" spans="1:15" x14ac:dyDescent="0.2">
      <c r="A33411" s="2">
        <v>37278</v>
      </c>
      <c r="B33411">
        <v>100</v>
      </c>
      <c r="C33411">
        <v>4.53</v>
      </c>
      <c r="D33411">
        <v>4.53</v>
      </c>
      <c r="E33411">
        <v>4.53</v>
      </c>
      <c r="F33411">
        <v>4.53</v>
      </c>
      <c r="G33411">
        <v>4.53</v>
      </c>
      <c r="H33411" s="5">
        <v>16.670000000000002</v>
      </c>
      <c r="I33411">
        <v>16.670000000000002</v>
      </c>
      <c r="J33411">
        <v>16.670000000000002</v>
      </c>
      <c r="K33411">
        <v>16.670000000000002</v>
      </c>
      <c r="L33411" s="32">
        <v>16.670000000000002</v>
      </c>
      <c r="M33411">
        <v>26850</v>
      </c>
      <c r="N33411" t="s">
        <v>47</v>
      </c>
      <c r="O33411">
        <v>2</v>
      </c>
    </row>
    <row r="33412" spans="1:15" x14ac:dyDescent="0.2">
      <c r="A33412" s="2">
        <v>37278</v>
      </c>
      <c r="B33412">
        <v>200</v>
      </c>
      <c r="C33412">
        <v>12.46</v>
      </c>
      <c r="D33412">
        <v>12.46</v>
      </c>
      <c r="E33412">
        <v>12.46</v>
      </c>
      <c r="F33412">
        <v>12.46</v>
      </c>
      <c r="G33412">
        <v>12.46</v>
      </c>
      <c r="H33412" s="5">
        <v>15.68</v>
      </c>
      <c r="I33412">
        <v>15.68</v>
      </c>
      <c r="J33412">
        <v>15.68</v>
      </c>
      <c r="K33412">
        <v>15.68</v>
      </c>
      <c r="L33412" s="32">
        <v>15.68</v>
      </c>
      <c r="M33412">
        <v>25847</v>
      </c>
      <c r="N33412" t="s">
        <v>47</v>
      </c>
      <c r="O33412">
        <v>2</v>
      </c>
    </row>
    <row r="33413" spans="1:15" x14ac:dyDescent="0.2">
      <c r="A33413" s="2">
        <v>37278</v>
      </c>
      <c r="B33413">
        <v>300</v>
      </c>
      <c r="C33413">
        <v>13.8</v>
      </c>
      <c r="D33413">
        <v>13.8</v>
      </c>
      <c r="E33413">
        <v>13.8</v>
      </c>
      <c r="F33413">
        <v>13.8</v>
      </c>
      <c r="G33413">
        <v>13.8</v>
      </c>
      <c r="H33413" s="5">
        <v>15.01</v>
      </c>
      <c r="I33413">
        <v>15.01</v>
      </c>
      <c r="J33413">
        <v>15.01</v>
      </c>
      <c r="K33413">
        <v>15.01</v>
      </c>
      <c r="L33413" s="32">
        <v>15.01</v>
      </c>
      <c r="M33413">
        <v>25607</v>
      </c>
      <c r="N33413" t="s">
        <v>47</v>
      </c>
      <c r="O33413">
        <v>2</v>
      </c>
    </row>
    <row r="33414" spans="1:15" x14ac:dyDescent="0.2">
      <c r="A33414" s="2">
        <v>37278</v>
      </c>
      <c r="B33414">
        <v>400</v>
      </c>
      <c r="C33414">
        <v>13.8</v>
      </c>
      <c r="D33414">
        <v>13.8</v>
      </c>
      <c r="E33414">
        <v>13.8</v>
      </c>
      <c r="F33414">
        <v>13.8</v>
      </c>
      <c r="G33414">
        <v>13.8</v>
      </c>
      <c r="H33414" s="5">
        <v>15.01</v>
      </c>
      <c r="I33414">
        <v>15.01</v>
      </c>
      <c r="J33414">
        <v>15.01</v>
      </c>
      <c r="K33414">
        <v>15.01</v>
      </c>
      <c r="L33414" s="32">
        <v>15.01</v>
      </c>
      <c r="M33414">
        <v>25613</v>
      </c>
      <c r="N33414" t="s">
        <v>47</v>
      </c>
      <c r="O33414">
        <v>2</v>
      </c>
    </row>
    <row r="33415" spans="1:15" x14ac:dyDescent="0.2">
      <c r="A33415" s="2">
        <v>37278</v>
      </c>
      <c r="B33415">
        <v>500</v>
      </c>
      <c r="C33415">
        <v>13.88</v>
      </c>
      <c r="D33415">
        <v>13.88</v>
      </c>
      <c r="E33415">
        <v>13.88</v>
      </c>
      <c r="F33415">
        <v>13.88</v>
      </c>
      <c r="G33415">
        <v>13.88</v>
      </c>
      <c r="H33415" s="5">
        <v>15.77</v>
      </c>
      <c r="I33415">
        <v>15.77</v>
      </c>
      <c r="J33415">
        <v>15.77</v>
      </c>
      <c r="K33415">
        <v>15.77</v>
      </c>
      <c r="L33415" s="32">
        <v>15.77</v>
      </c>
      <c r="M33415">
        <v>26417</v>
      </c>
      <c r="N33415" t="s">
        <v>47</v>
      </c>
      <c r="O33415">
        <v>2</v>
      </c>
    </row>
    <row r="33416" spans="1:15" x14ac:dyDescent="0.2">
      <c r="A33416" s="2">
        <v>37278</v>
      </c>
      <c r="B33416">
        <v>600</v>
      </c>
      <c r="C33416">
        <v>15.06</v>
      </c>
      <c r="D33416">
        <v>15.06</v>
      </c>
      <c r="E33416">
        <v>15.06</v>
      </c>
      <c r="F33416">
        <v>15.06</v>
      </c>
      <c r="G33416">
        <v>15.06</v>
      </c>
      <c r="H33416" s="5">
        <v>18.47</v>
      </c>
      <c r="I33416">
        <v>18.47</v>
      </c>
      <c r="J33416">
        <v>18.47</v>
      </c>
      <c r="K33416">
        <v>18.47</v>
      </c>
      <c r="L33416" s="32">
        <v>18.47</v>
      </c>
      <c r="M33416">
        <v>28681</v>
      </c>
      <c r="N33416" t="s">
        <v>47</v>
      </c>
      <c r="O33416">
        <v>2</v>
      </c>
    </row>
    <row r="33417" spans="1:15" x14ac:dyDescent="0.2">
      <c r="A33417" s="2">
        <v>37278</v>
      </c>
      <c r="B33417">
        <v>700</v>
      </c>
      <c r="C33417">
        <v>25.27</v>
      </c>
      <c r="D33417">
        <v>30.43</v>
      </c>
      <c r="E33417">
        <v>30.48</v>
      </c>
      <c r="F33417">
        <v>28.28</v>
      </c>
      <c r="G33417">
        <v>30.32</v>
      </c>
      <c r="H33417" s="5">
        <v>36.520000000000003</v>
      </c>
      <c r="I33417">
        <v>36.520000000000003</v>
      </c>
      <c r="J33417">
        <v>36.520000000000003</v>
      </c>
      <c r="K33417">
        <v>36.520000000000003</v>
      </c>
      <c r="L33417" s="32">
        <v>36.520000000000003</v>
      </c>
      <c r="M33417">
        <v>32879</v>
      </c>
      <c r="N33417" t="s">
        <v>47</v>
      </c>
      <c r="O33417">
        <v>2</v>
      </c>
    </row>
    <row r="33418" spans="1:15" x14ac:dyDescent="0.2">
      <c r="A33418" s="2">
        <v>37278</v>
      </c>
      <c r="B33418">
        <v>800</v>
      </c>
      <c r="C33418">
        <v>24.03</v>
      </c>
      <c r="D33418">
        <v>24.03</v>
      </c>
      <c r="E33418">
        <v>24.03</v>
      </c>
      <c r="F33418">
        <v>24.03</v>
      </c>
      <c r="G33418">
        <v>24.03</v>
      </c>
      <c r="H33418" s="5">
        <v>27.67</v>
      </c>
      <c r="I33418">
        <v>28.22</v>
      </c>
      <c r="J33418">
        <v>28.88</v>
      </c>
      <c r="K33418">
        <v>27.67</v>
      </c>
      <c r="L33418" s="32">
        <v>27.67</v>
      </c>
      <c r="M33418">
        <v>35150</v>
      </c>
      <c r="N33418" t="s">
        <v>48</v>
      </c>
      <c r="O33418">
        <v>2</v>
      </c>
    </row>
    <row r="33419" spans="1:15" x14ac:dyDescent="0.2">
      <c r="A33419" s="2">
        <v>37278</v>
      </c>
      <c r="B33419">
        <v>900</v>
      </c>
      <c r="C33419">
        <v>17.82</v>
      </c>
      <c r="D33419">
        <v>17.82</v>
      </c>
      <c r="E33419">
        <v>17.82</v>
      </c>
      <c r="F33419">
        <v>17.82</v>
      </c>
      <c r="G33419">
        <v>17.82</v>
      </c>
      <c r="H33419" s="5">
        <v>23.96</v>
      </c>
      <c r="I33419">
        <v>24.51</v>
      </c>
      <c r="J33419">
        <v>25.15</v>
      </c>
      <c r="K33419">
        <v>23.96</v>
      </c>
      <c r="L33419" s="32">
        <v>23.96</v>
      </c>
      <c r="M33419">
        <v>34649</v>
      </c>
      <c r="N33419" t="s">
        <v>48</v>
      </c>
      <c r="O33419">
        <v>2</v>
      </c>
    </row>
    <row r="33420" spans="1:15" x14ac:dyDescent="0.2">
      <c r="A33420" s="2">
        <v>37278</v>
      </c>
      <c r="B33420">
        <v>1000</v>
      </c>
      <c r="C33420">
        <v>18.73</v>
      </c>
      <c r="D33420">
        <v>18.73</v>
      </c>
      <c r="E33420">
        <v>18.73</v>
      </c>
      <c r="F33420">
        <v>18.73</v>
      </c>
      <c r="G33420">
        <v>18.73</v>
      </c>
      <c r="H33420" s="5">
        <v>24.01</v>
      </c>
      <c r="I33420">
        <v>24.41</v>
      </c>
      <c r="J33420">
        <v>24.89</v>
      </c>
      <c r="K33420">
        <v>24.01</v>
      </c>
      <c r="L33420" s="32">
        <v>24.01</v>
      </c>
      <c r="M33420">
        <v>34042</v>
      </c>
      <c r="N33420" t="s">
        <v>48</v>
      </c>
      <c r="O33420">
        <v>2</v>
      </c>
    </row>
    <row r="33421" spans="1:15" x14ac:dyDescent="0.2">
      <c r="A33421" s="2">
        <v>37278</v>
      </c>
      <c r="B33421">
        <v>1100</v>
      </c>
      <c r="C33421">
        <v>18.37</v>
      </c>
      <c r="D33421">
        <v>18.37</v>
      </c>
      <c r="E33421">
        <v>18.37</v>
      </c>
      <c r="F33421">
        <v>18.37</v>
      </c>
      <c r="G33421">
        <v>18.37</v>
      </c>
      <c r="H33421" s="5">
        <v>24</v>
      </c>
      <c r="I33421">
        <v>24.51</v>
      </c>
      <c r="J33421">
        <v>24.94</v>
      </c>
      <c r="K33421">
        <v>24</v>
      </c>
      <c r="L33421" s="32">
        <v>24</v>
      </c>
      <c r="M33421">
        <v>33657</v>
      </c>
      <c r="N33421" t="s">
        <v>48</v>
      </c>
      <c r="O33421">
        <v>2</v>
      </c>
    </row>
    <row r="33422" spans="1:15" x14ac:dyDescent="0.2">
      <c r="A33422" s="2">
        <v>37278</v>
      </c>
      <c r="B33422">
        <v>1200</v>
      </c>
      <c r="C33422">
        <v>20.100000000000001</v>
      </c>
      <c r="D33422">
        <v>20.100000000000001</v>
      </c>
      <c r="E33422">
        <v>20.100000000000001</v>
      </c>
      <c r="F33422">
        <v>20.100000000000001</v>
      </c>
      <c r="G33422">
        <v>20.100000000000001</v>
      </c>
      <c r="H33422" s="5">
        <v>21.98</v>
      </c>
      <c r="I33422">
        <v>22.65</v>
      </c>
      <c r="J33422">
        <v>23.25</v>
      </c>
      <c r="K33422">
        <v>21.98</v>
      </c>
      <c r="L33422" s="32">
        <v>21.98</v>
      </c>
      <c r="M33422">
        <v>33342</v>
      </c>
      <c r="N33422" t="s">
        <v>48</v>
      </c>
      <c r="O33422">
        <v>2</v>
      </c>
    </row>
    <row r="33423" spans="1:15" x14ac:dyDescent="0.2">
      <c r="A33423" s="2">
        <v>37278</v>
      </c>
      <c r="B33423">
        <v>1300</v>
      </c>
      <c r="C33423">
        <v>18.77</v>
      </c>
      <c r="D33423">
        <v>18.77</v>
      </c>
      <c r="E33423">
        <v>18.77</v>
      </c>
      <c r="F33423">
        <v>18.77</v>
      </c>
      <c r="G33423">
        <v>18.77</v>
      </c>
      <c r="H33423" s="5">
        <v>21.01</v>
      </c>
      <c r="I33423">
        <v>21.69</v>
      </c>
      <c r="J33423">
        <v>22.46</v>
      </c>
      <c r="K33423">
        <v>21.02</v>
      </c>
      <c r="L33423" s="32">
        <v>21.01</v>
      </c>
      <c r="M33423">
        <v>32625</v>
      </c>
      <c r="N33423" t="s">
        <v>48</v>
      </c>
      <c r="O33423">
        <v>2</v>
      </c>
    </row>
    <row r="33424" spans="1:15" x14ac:dyDescent="0.2">
      <c r="A33424" s="2">
        <v>37278</v>
      </c>
      <c r="B33424">
        <v>1400</v>
      </c>
      <c r="C33424">
        <v>17.78</v>
      </c>
      <c r="D33424">
        <v>17.78</v>
      </c>
      <c r="E33424">
        <v>17.78</v>
      </c>
      <c r="F33424">
        <v>17.78</v>
      </c>
      <c r="G33424">
        <v>17.78</v>
      </c>
      <c r="H33424" s="5">
        <v>20.13</v>
      </c>
      <c r="I33424">
        <v>20.91</v>
      </c>
      <c r="J33424">
        <v>21.8</v>
      </c>
      <c r="K33424">
        <v>20.13</v>
      </c>
      <c r="L33424" s="32">
        <v>20.12</v>
      </c>
      <c r="M33424">
        <v>32067</v>
      </c>
      <c r="N33424" t="s">
        <v>48</v>
      </c>
      <c r="O33424">
        <v>2</v>
      </c>
    </row>
    <row r="33425" spans="1:15" x14ac:dyDescent="0.2">
      <c r="A33425" s="2">
        <v>37278</v>
      </c>
      <c r="B33425">
        <v>1500</v>
      </c>
      <c r="C33425">
        <v>16.170000000000002</v>
      </c>
      <c r="D33425">
        <v>16.170000000000002</v>
      </c>
      <c r="E33425">
        <v>16.170000000000002</v>
      </c>
      <c r="F33425">
        <v>16.170000000000002</v>
      </c>
      <c r="G33425">
        <v>16.170000000000002</v>
      </c>
      <c r="H33425" s="5">
        <v>18.95</v>
      </c>
      <c r="I33425">
        <v>19</v>
      </c>
      <c r="J33425">
        <v>19.02</v>
      </c>
      <c r="K33425">
        <v>18.96</v>
      </c>
      <c r="L33425" s="32">
        <v>18.95</v>
      </c>
      <c r="M33425">
        <v>31459</v>
      </c>
      <c r="N33425" t="s">
        <v>48</v>
      </c>
      <c r="O33425">
        <v>2</v>
      </c>
    </row>
    <row r="33426" spans="1:15" x14ac:dyDescent="0.2">
      <c r="A33426" s="2">
        <v>37278</v>
      </c>
      <c r="B33426">
        <v>1600</v>
      </c>
      <c r="C33426">
        <v>15.53</v>
      </c>
      <c r="D33426">
        <v>15.53</v>
      </c>
      <c r="E33426">
        <v>15.53</v>
      </c>
      <c r="F33426">
        <v>15.53</v>
      </c>
      <c r="G33426">
        <v>15.53</v>
      </c>
      <c r="H33426" s="5">
        <v>19.010000000000002</v>
      </c>
      <c r="I33426">
        <v>19.010000000000002</v>
      </c>
      <c r="J33426">
        <v>19.02</v>
      </c>
      <c r="K33426">
        <v>19.010000000000002</v>
      </c>
      <c r="L33426" s="32">
        <v>19.010000000000002</v>
      </c>
      <c r="M33426">
        <v>31234</v>
      </c>
      <c r="N33426" t="s">
        <v>48</v>
      </c>
      <c r="O33426">
        <v>2</v>
      </c>
    </row>
    <row r="33427" spans="1:15" x14ac:dyDescent="0.2">
      <c r="A33427" s="2">
        <v>37278</v>
      </c>
      <c r="B33427">
        <v>1700</v>
      </c>
      <c r="C33427">
        <v>14.3</v>
      </c>
      <c r="D33427">
        <v>14.3</v>
      </c>
      <c r="E33427">
        <v>14.3</v>
      </c>
      <c r="F33427">
        <v>14.3</v>
      </c>
      <c r="G33427">
        <v>14.3</v>
      </c>
      <c r="H33427" s="5">
        <v>21.03</v>
      </c>
      <c r="I33427">
        <v>21.95</v>
      </c>
      <c r="J33427">
        <v>23.08</v>
      </c>
      <c r="K33427">
        <v>21.25</v>
      </c>
      <c r="L33427" s="32">
        <v>21</v>
      </c>
      <c r="M33427">
        <v>32005</v>
      </c>
      <c r="N33427" t="s">
        <v>48</v>
      </c>
      <c r="O33427">
        <v>2</v>
      </c>
    </row>
    <row r="33428" spans="1:15" x14ac:dyDescent="0.2">
      <c r="A33428" s="2">
        <v>37278</v>
      </c>
      <c r="B33428">
        <v>1800</v>
      </c>
      <c r="C33428">
        <v>31.62</v>
      </c>
      <c r="D33428">
        <v>31.62</v>
      </c>
      <c r="E33428">
        <v>31.62</v>
      </c>
      <c r="F33428">
        <v>31.62</v>
      </c>
      <c r="G33428">
        <v>31.62</v>
      </c>
      <c r="H33428" s="5">
        <v>35.29</v>
      </c>
      <c r="I33428">
        <v>36.32</v>
      </c>
      <c r="J33428">
        <v>37.49</v>
      </c>
      <c r="K33428">
        <v>35.450000000000003</v>
      </c>
      <c r="L33428" s="32">
        <v>35.380000000000003</v>
      </c>
      <c r="M33428">
        <v>34816</v>
      </c>
      <c r="N33428" t="s">
        <v>48</v>
      </c>
      <c r="O33428">
        <v>2</v>
      </c>
    </row>
    <row r="33429" spans="1:15" x14ac:dyDescent="0.2">
      <c r="A33429" s="2">
        <v>37278</v>
      </c>
      <c r="B33429">
        <v>1900</v>
      </c>
      <c r="C33429">
        <v>32.5</v>
      </c>
      <c r="D33429">
        <v>32.5</v>
      </c>
      <c r="E33429">
        <v>32.5</v>
      </c>
      <c r="F33429">
        <v>32.5</v>
      </c>
      <c r="G33429">
        <v>32.5</v>
      </c>
      <c r="H33429" s="5">
        <v>33.03</v>
      </c>
      <c r="I33429">
        <v>33.24</v>
      </c>
      <c r="J33429">
        <v>33.479999999999997</v>
      </c>
      <c r="K33429">
        <v>33.200000000000003</v>
      </c>
      <c r="L33429" s="32">
        <v>33.119999999999997</v>
      </c>
      <c r="M33429">
        <v>36138</v>
      </c>
      <c r="N33429" t="s">
        <v>48</v>
      </c>
      <c r="O33429">
        <v>2</v>
      </c>
    </row>
    <row r="33430" spans="1:15" x14ac:dyDescent="0.2">
      <c r="A33430" s="2">
        <v>37278</v>
      </c>
      <c r="B33430">
        <v>2000</v>
      </c>
      <c r="C33430">
        <v>21.1</v>
      </c>
      <c r="D33430">
        <v>21.1</v>
      </c>
      <c r="E33430">
        <v>21.1</v>
      </c>
      <c r="F33430">
        <v>21.1</v>
      </c>
      <c r="G33430">
        <v>21.1</v>
      </c>
      <c r="H33430" s="5">
        <v>27.44</v>
      </c>
      <c r="I33430">
        <v>27.8</v>
      </c>
      <c r="J33430">
        <v>28.23</v>
      </c>
      <c r="K33430">
        <v>27.61</v>
      </c>
      <c r="L33430" s="32">
        <v>27.53</v>
      </c>
      <c r="M33430">
        <v>35755</v>
      </c>
      <c r="N33430" t="s">
        <v>48</v>
      </c>
      <c r="O33430">
        <v>2</v>
      </c>
    </row>
    <row r="33431" spans="1:15" x14ac:dyDescent="0.2">
      <c r="A33431" s="2">
        <v>37278</v>
      </c>
      <c r="B33431">
        <v>2100</v>
      </c>
      <c r="C33431">
        <v>22.99</v>
      </c>
      <c r="D33431">
        <v>22.99</v>
      </c>
      <c r="E33431">
        <v>22.99</v>
      </c>
      <c r="F33431">
        <v>22.99</v>
      </c>
      <c r="G33431">
        <v>22.99</v>
      </c>
      <c r="H33431" s="5">
        <v>24.18</v>
      </c>
      <c r="I33431">
        <v>24.48</v>
      </c>
      <c r="J33431">
        <v>24.84</v>
      </c>
      <c r="K33431">
        <v>24.18</v>
      </c>
      <c r="L33431" s="32">
        <v>24.18</v>
      </c>
      <c r="M33431">
        <v>35021</v>
      </c>
      <c r="N33431" t="s">
        <v>48</v>
      </c>
      <c r="O33431">
        <v>2</v>
      </c>
    </row>
    <row r="33432" spans="1:15" x14ac:dyDescent="0.2">
      <c r="A33432" s="2">
        <v>37278</v>
      </c>
      <c r="B33432">
        <v>2200</v>
      </c>
      <c r="C33432">
        <v>18.91</v>
      </c>
      <c r="D33432">
        <v>18.91</v>
      </c>
      <c r="E33432">
        <v>18.91</v>
      </c>
      <c r="F33432">
        <v>18.91</v>
      </c>
      <c r="G33432">
        <v>18.91</v>
      </c>
      <c r="H33432" s="5">
        <v>20.97</v>
      </c>
      <c r="I33432">
        <v>21.48</v>
      </c>
      <c r="J33432">
        <v>22.09</v>
      </c>
      <c r="K33432">
        <v>20.98</v>
      </c>
      <c r="L33432" s="32">
        <v>20.97</v>
      </c>
      <c r="M33432">
        <v>33501</v>
      </c>
      <c r="N33432" t="s">
        <v>48</v>
      </c>
      <c r="O33432">
        <v>2</v>
      </c>
    </row>
    <row r="33433" spans="1:15" x14ac:dyDescent="0.2">
      <c r="A33433" s="2">
        <v>37278</v>
      </c>
      <c r="B33433">
        <v>2300</v>
      </c>
      <c r="C33433">
        <v>14.56</v>
      </c>
      <c r="D33433">
        <v>14.56</v>
      </c>
      <c r="E33433">
        <v>14.56</v>
      </c>
      <c r="F33433">
        <v>14.56</v>
      </c>
      <c r="G33433">
        <v>14.56</v>
      </c>
      <c r="H33433" s="5">
        <v>18.53</v>
      </c>
      <c r="I33433">
        <v>19.07</v>
      </c>
      <c r="J33433">
        <v>19.72</v>
      </c>
      <c r="K33433">
        <v>18.53</v>
      </c>
      <c r="L33433" s="32">
        <v>18.53</v>
      </c>
      <c r="M33433">
        <v>30939</v>
      </c>
      <c r="N33433" t="s">
        <v>48</v>
      </c>
      <c r="O33433">
        <v>2</v>
      </c>
    </row>
    <row r="33434" spans="1:15" x14ac:dyDescent="0.2">
      <c r="A33434" s="2">
        <v>37278</v>
      </c>
      <c r="B33434">
        <v>2400</v>
      </c>
      <c r="C33434">
        <v>11.48</v>
      </c>
      <c r="D33434">
        <v>11.48</v>
      </c>
      <c r="E33434">
        <v>11.48</v>
      </c>
      <c r="F33434">
        <v>11.48</v>
      </c>
      <c r="G33434">
        <v>11.48</v>
      </c>
      <c r="H33434" s="5">
        <v>16.899999999999999</v>
      </c>
      <c r="I33434">
        <v>16.899999999999999</v>
      </c>
      <c r="J33434">
        <v>16.899999999999999</v>
      </c>
      <c r="K33434">
        <v>16.899999999999999</v>
      </c>
      <c r="L33434" s="32">
        <v>16.899999999999999</v>
      </c>
      <c r="M33434">
        <v>28436</v>
      </c>
      <c r="N33434" t="s">
        <v>47</v>
      </c>
      <c r="O33434">
        <v>2</v>
      </c>
    </row>
    <row r="33435" spans="1:15" x14ac:dyDescent="0.2">
      <c r="A33435" s="2">
        <v>37279</v>
      </c>
      <c r="B33435">
        <v>100</v>
      </c>
      <c r="C33435">
        <v>12.25</v>
      </c>
      <c r="D33435">
        <v>12.25</v>
      </c>
      <c r="E33435">
        <v>12.25</v>
      </c>
      <c r="F33435">
        <v>12.25</v>
      </c>
      <c r="G33435">
        <v>12.25</v>
      </c>
      <c r="H33435" s="5">
        <v>14.1</v>
      </c>
      <c r="I33435">
        <v>14.1</v>
      </c>
      <c r="J33435">
        <v>14.1</v>
      </c>
      <c r="K33435">
        <v>14.1</v>
      </c>
      <c r="L33435" s="32">
        <v>14.1</v>
      </c>
      <c r="M33435">
        <v>26624</v>
      </c>
      <c r="N33435" t="s">
        <v>47</v>
      </c>
      <c r="O33435">
        <v>3</v>
      </c>
    </row>
    <row r="33436" spans="1:15" x14ac:dyDescent="0.2">
      <c r="A33436" s="2">
        <v>37279</v>
      </c>
      <c r="B33436">
        <v>200</v>
      </c>
      <c r="C33436">
        <v>11.1</v>
      </c>
      <c r="D33436">
        <v>11.1</v>
      </c>
      <c r="E33436">
        <v>11.1</v>
      </c>
      <c r="F33436">
        <v>11.1</v>
      </c>
      <c r="G33436">
        <v>11.1</v>
      </c>
      <c r="H33436" s="5">
        <v>13.59</v>
      </c>
      <c r="I33436">
        <v>13.59</v>
      </c>
      <c r="J33436">
        <v>13.59</v>
      </c>
      <c r="K33436">
        <v>13.59</v>
      </c>
      <c r="L33436" s="32">
        <v>13.59</v>
      </c>
      <c r="M33436">
        <v>25582</v>
      </c>
      <c r="N33436" t="s">
        <v>47</v>
      </c>
      <c r="O33436">
        <v>3</v>
      </c>
    </row>
    <row r="33437" spans="1:15" x14ac:dyDescent="0.2">
      <c r="A33437" s="2">
        <v>37279</v>
      </c>
      <c r="B33437">
        <v>300</v>
      </c>
      <c r="C33437">
        <v>11.15</v>
      </c>
      <c r="D33437">
        <v>11.15</v>
      </c>
      <c r="E33437">
        <v>11.15</v>
      </c>
      <c r="F33437">
        <v>11.15</v>
      </c>
      <c r="G33437">
        <v>11.15</v>
      </c>
      <c r="H33437" s="5">
        <v>13.3</v>
      </c>
      <c r="I33437">
        <v>13.3</v>
      </c>
      <c r="J33437">
        <v>13.3</v>
      </c>
      <c r="K33437">
        <v>13.3</v>
      </c>
      <c r="L33437" s="32">
        <v>13.3</v>
      </c>
      <c r="M33437">
        <v>25176</v>
      </c>
      <c r="N33437" t="s">
        <v>47</v>
      </c>
      <c r="O33437">
        <v>3</v>
      </c>
    </row>
    <row r="33438" spans="1:15" x14ac:dyDescent="0.2">
      <c r="A33438" s="2">
        <v>37279</v>
      </c>
      <c r="B33438">
        <v>400</v>
      </c>
      <c r="C33438">
        <v>12.35</v>
      </c>
      <c r="D33438">
        <v>12.35</v>
      </c>
      <c r="E33438">
        <v>12.35</v>
      </c>
      <c r="F33438">
        <v>12.35</v>
      </c>
      <c r="G33438">
        <v>12.35</v>
      </c>
      <c r="H33438" s="5">
        <v>13.37</v>
      </c>
      <c r="I33438">
        <v>13.37</v>
      </c>
      <c r="J33438">
        <v>13.37</v>
      </c>
      <c r="K33438">
        <v>13.37</v>
      </c>
      <c r="L33438" s="32">
        <v>13.37</v>
      </c>
      <c r="M33438">
        <v>24999</v>
      </c>
      <c r="N33438" t="s">
        <v>47</v>
      </c>
      <c r="O33438">
        <v>3</v>
      </c>
    </row>
    <row r="33439" spans="1:15" x14ac:dyDescent="0.2">
      <c r="A33439" s="2">
        <v>37279</v>
      </c>
      <c r="B33439">
        <v>500</v>
      </c>
      <c r="C33439">
        <v>13.68</v>
      </c>
      <c r="D33439">
        <v>13.68</v>
      </c>
      <c r="E33439">
        <v>13.68</v>
      </c>
      <c r="F33439">
        <v>13.68</v>
      </c>
      <c r="G33439">
        <v>13.68</v>
      </c>
      <c r="H33439" s="5">
        <v>14</v>
      </c>
      <c r="I33439">
        <v>14</v>
      </c>
      <c r="J33439">
        <v>14</v>
      </c>
      <c r="K33439">
        <v>14</v>
      </c>
      <c r="L33439" s="32">
        <v>14</v>
      </c>
      <c r="M33439">
        <v>25526</v>
      </c>
      <c r="N33439" t="s">
        <v>47</v>
      </c>
      <c r="O33439">
        <v>3</v>
      </c>
    </row>
    <row r="33440" spans="1:15" x14ac:dyDescent="0.2">
      <c r="A33440" s="2">
        <v>37279</v>
      </c>
      <c r="B33440">
        <v>600</v>
      </c>
      <c r="C33440">
        <v>14.81</v>
      </c>
      <c r="D33440">
        <v>14.81</v>
      </c>
      <c r="E33440">
        <v>14.81</v>
      </c>
      <c r="F33440">
        <v>14.81</v>
      </c>
      <c r="G33440">
        <v>14.81</v>
      </c>
      <c r="H33440" s="5">
        <v>16.309999999999999</v>
      </c>
      <c r="I33440">
        <v>16.309999999999999</v>
      </c>
      <c r="J33440">
        <v>16.309999999999999</v>
      </c>
      <c r="K33440">
        <v>16.309999999999999</v>
      </c>
      <c r="L33440" s="32">
        <v>16.309999999999999</v>
      </c>
      <c r="M33440">
        <v>27560</v>
      </c>
      <c r="N33440" t="s">
        <v>47</v>
      </c>
      <c r="O33440">
        <v>3</v>
      </c>
    </row>
    <row r="33441" spans="1:15" x14ac:dyDescent="0.2">
      <c r="A33441" s="2">
        <v>37279</v>
      </c>
      <c r="B33441">
        <v>700</v>
      </c>
      <c r="C33441">
        <v>25.47</v>
      </c>
      <c r="D33441">
        <v>25.47</v>
      </c>
      <c r="E33441">
        <v>25.47</v>
      </c>
      <c r="F33441">
        <v>25.47</v>
      </c>
      <c r="G33441">
        <v>25.47</v>
      </c>
      <c r="H33441" s="5">
        <v>27</v>
      </c>
      <c r="I33441">
        <v>27.01</v>
      </c>
      <c r="J33441">
        <v>27.01</v>
      </c>
      <c r="K33441">
        <v>27</v>
      </c>
      <c r="L33441" s="32">
        <v>27</v>
      </c>
      <c r="M33441">
        <v>31674</v>
      </c>
      <c r="N33441" t="s">
        <v>47</v>
      </c>
      <c r="O33441">
        <v>3</v>
      </c>
    </row>
    <row r="33442" spans="1:15" x14ac:dyDescent="0.2">
      <c r="A33442" s="2">
        <v>37279</v>
      </c>
      <c r="B33442">
        <v>800</v>
      </c>
      <c r="C33442">
        <v>27.47</v>
      </c>
      <c r="D33442">
        <v>27.47</v>
      </c>
      <c r="E33442">
        <v>27.47</v>
      </c>
      <c r="F33442">
        <v>27.47</v>
      </c>
      <c r="G33442">
        <v>27.47</v>
      </c>
      <c r="H33442" s="5">
        <v>24</v>
      </c>
      <c r="I33442">
        <v>27.11</v>
      </c>
      <c r="J33442">
        <v>29.95</v>
      </c>
      <c r="K33442">
        <v>24.01</v>
      </c>
      <c r="L33442" s="32">
        <v>24</v>
      </c>
      <c r="M33442">
        <v>34277</v>
      </c>
      <c r="N33442" t="s">
        <v>48</v>
      </c>
      <c r="O33442">
        <v>3</v>
      </c>
    </row>
    <row r="33443" spans="1:15" x14ac:dyDescent="0.2">
      <c r="A33443" s="2">
        <v>37279</v>
      </c>
      <c r="B33443">
        <v>900</v>
      </c>
      <c r="C33443">
        <v>20.23</v>
      </c>
      <c r="D33443">
        <v>20.23</v>
      </c>
      <c r="E33443">
        <v>20.23</v>
      </c>
      <c r="F33443">
        <v>20.23</v>
      </c>
      <c r="G33443">
        <v>20.23</v>
      </c>
      <c r="H33443" s="5">
        <v>20.440000000000001</v>
      </c>
      <c r="I33443">
        <v>20.45</v>
      </c>
      <c r="J33443">
        <v>20.45</v>
      </c>
      <c r="K33443">
        <v>20.440000000000001</v>
      </c>
      <c r="L33443" s="32">
        <v>20.440000000000001</v>
      </c>
      <c r="M33443">
        <v>34235</v>
      </c>
      <c r="N33443" t="s">
        <v>48</v>
      </c>
      <c r="O33443">
        <v>3</v>
      </c>
    </row>
    <row r="33444" spans="1:15" x14ac:dyDescent="0.2">
      <c r="A33444" s="2">
        <v>37279</v>
      </c>
      <c r="B33444">
        <v>1000</v>
      </c>
      <c r="C33444">
        <v>23.14</v>
      </c>
      <c r="D33444">
        <v>23.14</v>
      </c>
      <c r="E33444">
        <v>23.14</v>
      </c>
      <c r="F33444">
        <v>23.14</v>
      </c>
      <c r="G33444">
        <v>23.14</v>
      </c>
      <c r="H33444" s="5">
        <v>20.04</v>
      </c>
      <c r="I33444">
        <v>20.05</v>
      </c>
      <c r="J33444">
        <v>20.05</v>
      </c>
      <c r="K33444">
        <v>20.04</v>
      </c>
      <c r="L33444" s="32">
        <v>20.04</v>
      </c>
      <c r="M33444">
        <v>34060</v>
      </c>
      <c r="N33444" t="s">
        <v>48</v>
      </c>
      <c r="O33444">
        <v>3</v>
      </c>
    </row>
    <row r="33445" spans="1:15" x14ac:dyDescent="0.2">
      <c r="A33445" s="2">
        <v>37279</v>
      </c>
      <c r="B33445">
        <v>1100</v>
      </c>
      <c r="C33445">
        <v>27.59</v>
      </c>
      <c r="D33445">
        <v>27.59</v>
      </c>
      <c r="E33445">
        <v>27.59</v>
      </c>
      <c r="F33445">
        <v>27.59</v>
      </c>
      <c r="G33445">
        <v>27.59</v>
      </c>
      <c r="H33445" s="5">
        <v>21.6</v>
      </c>
      <c r="I33445">
        <v>21.6</v>
      </c>
      <c r="J33445">
        <v>21.6</v>
      </c>
      <c r="K33445">
        <v>21.6</v>
      </c>
      <c r="L33445" s="32">
        <v>21.6</v>
      </c>
      <c r="M33445">
        <v>34163</v>
      </c>
      <c r="N33445" t="s">
        <v>48</v>
      </c>
      <c r="O33445">
        <v>3</v>
      </c>
    </row>
    <row r="33446" spans="1:15" x14ac:dyDescent="0.2">
      <c r="A33446" s="2">
        <v>37279</v>
      </c>
      <c r="B33446">
        <v>1200</v>
      </c>
      <c r="C33446">
        <v>19.489999999999998</v>
      </c>
      <c r="D33446">
        <v>19.489999999999998</v>
      </c>
      <c r="E33446">
        <v>19.489999999999998</v>
      </c>
      <c r="F33446">
        <v>19.489999999999998</v>
      </c>
      <c r="G33446">
        <v>19.489999999999998</v>
      </c>
      <c r="H33446" s="5">
        <v>20.09</v>
      </c>
      <c r="I33446">
        <v>20.09</v>
      </c>
      <c r="J33446">
        <v>20.100000000000001</v>
      </c>
      <c r="K33446">
        <v>20.09</v>
      </c>
      <c r="L33446" s="32">
        <v>20.09</v>
      </c>
      <c r="M33446">
        <v>34057</v>
      </c>
      <c r="N33446" t="s">
        <v>48</v>
      </c>
      <c r="O33446">
        <v>3</v>
      </c>
    </row>
    <row r="33447" spans="1:15" x14ac:dyDescent="0.2">
      <c r="A33447" s="2">
        <v>37279</v>
      </c>
      <c r="B33447">
        <v>1300</v>
      </c>
      <c r="C33447">
        <v>22.73</v>
      </c>
      <c r="D33447">
        <v>22.73</v>
      </c>
      <c r="E33447">
        <v>22.73</v>
      </c>
      <c r="F33447">
        <v>22.73</v>
      </c>
      <c r="G33447">
        <v>22.73</v>
      </c>
      <c r="H33447" s="5">
        <v>19.760000000000002</v>
      </c>
      <c r="I33447">
        <v>19.760000000000002</v>
      </c>
      <c r="J33447">
        <v>19.77</v>
      </c>
      <c r="K33447">
        <v>19.760000000000002</v>
      </c>
      <c r="L33447" s="32">
        <v>19.760000000000002</v>
      </c>
      <c r="M33447">
        <v>33608</v>
      </c>
      <c r="N33447" t="s">
        <v>48</v>
      </c>
      <c r="O33447">
        <v>3</v>
      </c>
    </row>
    <row r="33448" spans="1:15" x14ac:dyDescent="0.2">
      <c r="A33448" s="2">
        <v>37279</v>
      </c>
      <c r="B33448">
        <v>1400</v>
      </c>
      <c r="C33448">
        <v>22.03</v>
      </c>
      <c r="D33448">
        <v>22.03</v>
      </c>
      <c r="E33448">
        <v>22.03</v>
      </c>
      <c r="F33448">
        <v>22.03</v>
      </c>
      <c r="G33448">
        <v>22.03</v>
      </c>
      <c r="H33448" s="5">
        <v>18.53</v>
      </c>
      <c r="I33448">
        <v>18.53</v>
      </c>
      <c r="J33448">
        <v>18.53</v>
      </c>
      <c r="K33448">
        <v>18.53</v>
      </c>
      <c r="L33448" s="32">
        <v>18.53</v>
      </c>
      <c r="M33448">
        <v>33423</v>
      </c>
      <c r="N33448" t="s">
        <v>48</v>
      </c>
      <c r="O33448">
        <v>3</v>
      </c>
    </row>
    <row r="33449" spans="1:15" x14ac:dyDescent="0.2">
      <c r="A33449" s="2">
        <v>37279</v>
      </c>
      <c r="B33449">
        <v>1500</v>
      </c>
      <c r="C33449">
        <v>19.11</v>
      </c>
      <c r="D33449">
        <v>19.11</v>
      </c>
      <c r="E33449">
        <v>19.11</v>
      </c>
      <c r="F33449">
        <v>19.11</v>
      </c>
      <c r="G33449">
        <v>19.11</v>
      </c>
      <c r="H33449" s="5">
        <v>17.940000000000001</v>
      </c>
      <c r="I33449">
        <v>17.95</v>
      </c>
      <c r="J33449">
        <v>17.95</v>
      </c>
      <c r="K33449">
        <v>17.940000000000001</v>
      </c>
      <c r="L33449" s="32">
        <v>17.940000000000001</v>
      </c>
      <c r="M33449">
        <v>33029</v>
      </c>
      <c r="N33449" t="s">
        <v>48</v>
      </c>
      <c r="O33449">
        <v>3</v>
      </c>
    </row>
    <row r="33450" spans="1:15" x14ac:dyDescent="0.2">
      <c r="A33450" s="2">
        <v>37279</v>
      </c>
      <c r="B33450">
        <v>1600</v>
      </c>
      <c r="C33450">
        <v>18.63</v>
      </c>
      <c r="D33450">
        <v>18.63</v>
      </c>
      <c r="E33450">
        <v>18.63</v>
      </c>
      <c r="F33450">
        <v>18.63</v>
      </c>
      <c r="G33450">
        <v>18.63</v>
      </c>
      <c r="H33450" s="5">
        <v>18.03</v>
      </c>
      <c r="I33450">
        <v>18.03</v>
      </c>
      <c r="J33450">
        <v>18.03</v>
      </c>
      <c r="K33450">
        <v>18.03</v>
      </c>
      <c r="L33450" s="32">
        <v>18.03</v>
      </c>
      <c r="M33450">
        <v>32800</v>
      </c>
      <c r="N33450" t="s">
        <v>48</v>
      </c>
      <c r="O33450">
        <v>3</v>
      </c>
    </row>
    <row r="33451" spans="1:15" x14ac:dyDescent="0.2">
      <c r="A33451" s="2">
        <v>37279</v>
      </c>
      <c r="B33451">
        <v>1700</v>
      </c>
      <c r="C33451">
        <v>17.829999999999998</v>
      </c>
      <c r="D33451">
        <v>17.829999999999998</v>
      </c>
      <c r="E33451">
        <v>17.829999999999998</v>
      </c>
      <c r="F33451">
        <v>17.829999999999998</v>
      </c>
      <c r="G33451">
        <v>17.829999999999998</v>
      </c>
      <c r="H33451" s="5">
        <v>19.84</v>
      </c>
      <c r="I33451">
        <v>19.84</v>
      </c>
      <c r="J33451">
        <v>19.84</v>
      </c>
      <c r="K33451">
        <v>19.84</v>
      </c>
      <c r="L33451" s="32">
        <v>19.84</v>
      </c>
      <c r="M33451">
        <v>33562</v>
      </c>
      <c r="N33451" t="s">
        <v>48</v>
      </c>
      <c r="O33451">
        <v>3</v>
      </c>
    </row>
    <row r="33452" spans="1:15" x14ac:dyDescent="0.2">
      <c r="A33452" s="2">
        <v>37279</v>
      </c>
      <c r="B33452">
        <v>1800</v>
      </c>
      <c r="C33452">
        <v>18.34</v>
      </c>
      <c r="D33452">
        <v>32.01</v>
      </c>
      <c r="E33452">
        <v>38.1</v>
      </c>
      <c r="F33452">
        <v>21.99</v>
      </c>
      <c r="G33452">
        <v>24.17</v>
      </c>
      <c r="H33452" s="5">
        <v>29.76</v>
      </c>
      <c r="I33452">
        <v>32.9</v>
      </c>
      <c r="J33452">
        <v>33.14</v>
      </c>
      <c r="K33452">
        <v>31.56</v>
      </c>
      <c r="L33452" s="32">
        <v>30.04</v>
      </c>
      <c r="M33452">
        <v>35758</v>
      </c>
      <c r="N33452" t="s">
        <v>48</v>
      </c>
      <c r="O33452">
        <v>3</v>
      </c>
    </row>
    <row r="33453" spans="1:15" x14ac:dyDescent="0.2">
      <c r="A33453" s="2">
        <v>37279</v>
      </c>
      <c r="B33453">
        <v>1900</v>
      </c>
      <c r="C33453">
        <v>17.46</v>
      </c>
      <c r="D33453">
        <v>39.71</v>
      </c>
      <c r="E33453">
        <v>53.08</v>
      </c>
      <c r="F33453">
        <v>20.91</v>
      </c>
      <c r="G33453">
        <v>22.55</v>
      </c>
      <c r="H33453" s="5">
        <v>28</v>
      </c>
      <c r="I33453">
        <v>30.6</v>
      </c>
      <c r="J33453">
        <v>33.01</v>
      </c>
      <c r="K33453">
        <v>28.01</v>
      </c>
      <c r="L33453" s="32">
        <v>28</v>
      </c>
      <c r="M33453">
        <v>36038</v>
      </c>
      <c r="N33453" t="s">
        <v>48</v>
      </c>
      <c r="O33453">
        <v>3</v>
      </c>
    </row>
    <row r="33454" spans="1:15" x14ac:dyDescent="0.2">
      <c r="A33454" s="2">
        <v>37279</v>
      </c>
      <c r="B33454">
        <v>2000</v>
      </c>
      <c r="C33454">
        <v>18.78</v>
      </c>
      <c r="D33454">
        <v>32.380000000000003</v>
      </c>
      <c r="E33454">
        <v>42.31</v>
      </c>
      <c r="F33454">
        <v>19.62</v>
      </c>
      <c r="G33454">
        <v>19.670000000000002</v>
      </c>
      <c r="H33454" s="5">
        <v>23</v>
      </c>
      <c r="I33454">
        <v>23.01</v>
      </c>
      <c r="J33454">
        <v>23.01</v>
      </c>
      <c r="K33454">
        <v>23</v>
      </c>
      <c r="L33454" s="32">
        <v>23</v>
      </c>
      <c r="M33454">
        <v>35100</v>
      </c>
      <c r="N33454" t="s">
        <v>48</v>
      </c>
      <c r="O33454">
        <v>3</v>
      </c>
    </row>
    <row r="33455" spans="1:15" x14ac:dyDescent="0.2">
      <c r="A33455" s="2">
        <v>37279</v>
      </c>
      <c r="B33455">
        <v>2100</v>
      </c>
      <c r="C33455">
        <v>20.65</v>
      </c>
      <c r="D33455">
        <v>21.67</v>
      </c>
      <c r="E33455">
        <v>22.41</v>
      </c>
      <c r="F33455">
        <v>20.71</v>
      </c>
      <c r="G33455">
        <v>20.71</v>
      </c>
      <c r="H33455" s="5">
        <v>20.51</v>
      </c>
      <c r="I33455">
        <v>20.51</v>
      </c>
      <c r="J33455">
        <v>20.52</v>
      </c>
      <c r="K33455">
        <v>20.51</v>
      </c>
      <c r="L33455" s="32">
        <v>20.51</v>
      </c>
      <c r="M33455">
        <v>34138</v>
      </c>
      <c r="N33455" t="s">
        <v>48</v>
      </c>
      <c r="O33455">
        <v>3</v>
      </c>
    </row>
    <row r="33456" spans="1:15" x14ac:dyDescent="0.2">
      <c r="A33456" s="2">
        <v>37279</v>
      </c>
      <c r="B33456">
        <v>2200</v>
      </c>
      <c r="C33456">
        <v>18.52</v>
      </c>
      <c r="D33456">
        <v>18.52</v>
      </c>
      <c r="E33456">
        <v>18.52</v>
      </c>
      <c r="F33456">
        <v>18.52</v>
      </c>
      <c r="G33456">
        <v>18.52</v>
      </c>
      <c r="H33456" s="5">
        <v>18.46</v>
      </c>
      <c r="I33456">
        <v>18.46</v>
      </c>
      <c r="J33456">
        <v>18.47</v>
      </c>
      <c r="K33456">
        <v>18.46</v>
      </c>
      <c r="L33456" s="32">
        <v>18.46</v>
      </c>
      <c r="M33456">
        <v>32370</v>
      </c>
      <c r="N33456" t="s">
        <v>48</v>
      </c>
      <c r="O33456">
        <v>3</v>
      </c>
    </row>
    <row r="33457" spans="1:15" x14ac:dyDescent="0.2">
      <c r="A33457" s="2">
        <v>37279</v>
      </c>
      <c r="B33457">
        <v>2300</v>
      </c>
      <c r="C33457">
        <v>15.7</v>
      </c>
      <c r="D33457">
        <v>15.7</v>
      </c>
      <c r="E33457">
        <v>15.7</v>
      </c>
      <c r="F33457">
        <v>15.7</v>
      </c>
      <c r="G33457">
        <v>15.7</v>
      </c>
      <c r="H33457" s="5">
        <v>16</v>
      </c>
      <c r="I33457">
        <v>16.010000000000002</v>
      </c>
      <c r="J33457">
        <v>16.010000000000002</v>
      </c>
      <c r="K33457">
        <v>16</v>
      </c>
      <c r="L33457" s="32">
        <v>16</v>
      </c>
      <c r="M33457">
        <v>29669</v>
      </c>
      <c r="N33457" t="s">
        <v>48</v>
      </c>
      <c r="O33457">
        <v>3</v>
      </c>
    </row>
    <row r="33458" spans="1:15" x14ac:dyDescent="0.2">
      <c r="A33458" s="2">
        <v>37279</v>
      </c>
      <c r="B33458">
        <v>2400</v>
      </c>
      <c r="C33458">
        <v>13.76</v>
      </c>
      <c r="D33458">
        <v>13.76</v>
      </c>
      <c r="E33458">
        <v>13.76</v>
      </c>
      <c r="F33458">
        <v>13.76</v>
      </c>
      <c r="G33458">
        <v>13.76</v>
      </c>
      <c r="H33458" s="5">
        <v>15.32</v>
      </c>
      <c r="I33458">
        <v>15.32</v>
      </c>
      <c r="J33458">
        <v>15.33</v>
      </c>
      <c r="K33458">
        <v>15.32</v>
      </c>
      <c r="L33458" s="32">
        <v>15.32</v>
      </c>
      <c r="M33458">
        <v>27106</v>
      </c>
      <c r="N33458" t="s">
        <v>47</v>
      </c>
      <c r="O33458">
        <v>3</v>
      </c>
    </row>
    <row r="33459" spans="1:15" x14ac:dyDescent="0.2">
      <c r="A33459" s="2">
        <v>37280</v>
      </c>
      <c r="B33459">
        <v>100</v>
      </c>
      <c r="C33459">
        <v>9.92</v>
      </c>
      <c r="D33459">
        <v>9.92</v>
      </c>
      <c r="E33459">
        <v>9.92</v>
      </c>
      <c r="F33459">
        <v>9.92</v>
      </c>
      <c r="G33459">
        <v>9.92</v>
      </c>
      <c r="H33459" s="5">
        <v>13</v>
      </c>
      <c r="I33459">
        <v>13</v>
      </c>
      <c r="J33459">
        <v>13</v>
      </c>
      <c r="K33459">
        <v>13</v>
      </c>
      <c r="L33459" s="32">
        <v>13</v>
      </c>
      <c r="M33459">
        <v>25248</v>
      </c>
      <c r="N33459" t="s">
        <v>47</v>
      </c>
      <c r="O33459">
        <v>4</v>
      </c>
    </row>
    <row r="33460" spans="1:15" x14ac:dyDescent="0.2">
      <c r="A33460" s="2">
        <v>37280</v>
      </c>
      <c r="B33460">
        <v>200</v>
      </c>
      <c r="C33460">
        <v>6.72</v>
      </c>
      <c r="D33460">
        <v>6.72</v>
      </c>
      <c r="E33460">
        <v>6.72</v>
      </c>
      <c r="F33460">
        <v>6.72</v>
      </c>
      <c r="G33460">
        <v>6.72</v>
      </c>
      <c r="H33460" s="5">
        <v>12.11</v>
      </c>
      <c r="I33460">
        <v>12.11</v>
      </c>
      <c r="J33460">
        <v>12.11</v>
      </c>
      <c r="K33460">
        <v>12.11</v>
      </c>
      <c r="L33460" s="32">
        <v>12.11</v>
      </c>
      <c r="M33460">
        <v>24278</v>
      </c>
      <c r="N33460" t="s">
        <v>47</v>
      </c>
      <c r="O33460">
        <v>4</v>
      </c>
    </row>
    <row r="33461" spans="1:15" x14ac:dyDescent="0.2">
      <c r="A33461" s="2">
        <v>37280</v>
      </c>
      <c r="B33461">
        <v>300</v>
      </c>
      <c r="C33461">
        <v>7.95</v>
      </c>
      <c r="D33461">
        <v>7.95</v>
      </c>
      <c r="E33461">
        <v>7.95</v>
      </c>
      <c r="F33461">
        <v>7.95</v>
      </c>
      <c r="G33461">
        <v>7.95</v>
      </c>
      <c r="H33461" s="5">
        <v>11.15</v>
      </c>
      <c r="I33461">
        <v>11.15</v>
      </c>
      <c r="J33461">
        <v>11.15</v>
      </c>
      <c r="K33461">
        <v>11.15</v>
      </c>
      <c r="L33461" s="32">
        <v>11.15</v>
      </c>
      <c r="M33461">
        <v>23757</v>
      </c>
      <c r="N33461" t="s">
        <v>47</v>
      </c>
      <c r="O33461">
        <v>4</v>
      </c>
    </row>
    <row r="33462" spans="1:15" x14ac:dyDescent="0.2">
      <c r="A33462" s="2">
        <v>37280</v>
      </c>
      <c r="B33462">
        <v>400</v>
      </c>
      <c r="C33462">
        <v>12.01</v>
      </c>
      <c r="D33462">
        <v>12.01</v>
      </c>
      <c r="E33462">
        <v>12.01</v>
      </c>
      <c r="F33462">
        <v>12.01</v>
      </c>
      <c r="G33462">
        <v>12.01</v>
      </c>
      <c r="H33462" s="5">
        <v>9.9499999999999993</v>
      </c>
      <c r="I33462">
        <v>9.9499999999999993</v>
      </c>
      <c r="J33462">
        <v>9.9499999999999993</v>
      </c>
      <c r="K33462">
        <v>9.9499999999999993</v>
      </c>
      <c r="L33462" s="32">
        <v>9.9499999999999993</v>
      </c>
      <c r="M33462">
        <v>23661</v>
      </c>
      <c r="N33462" t="s">
        <v>47</v>
      </c>
      <c r="O33462">
        <v>4</v>
      </c>
    </row>
    <row r="33463" spans="1:15" x14ac:dyDescent="0.2">
      <c r="A33463" s="2">
        <v>37280</v>
      </c>
      <c r="B33463">
        <v>500</v>
      </c>
      <c r="C33463">
        <v>14.52</v>
      </c>
      <c r="D33463">
        <v>14.52</v>
      </c>
      <c r="E33463">
        <v>14.52</v>
      </c>
      <c r="F33463">
        <v>14.52</v>
      </c>
      <c r="G33463">
        <v>14.52</v>
      </c>
      <c r="H33463" s="5">
        <v>12.11</v>
      </c>
      <c r="I33463">
        <v>12.11</v>
      </c>
      <c r="J33463">
        <v>12.11</v>
      </c>
      <c r="K33463">
        <v>12.11</v>
      </c>
      <c r="L33463" s="32">
        <v>12.11</v>
      </c>
      <c r="M33463">
        <v>24301</v>
      </c>
      <c r="N33463" t="s">
        <v>47</v>
      </c>
      <c r="O33463">
        <v>4</v>
      </c>
    </row>
    <row r="33464" spans="1:15" x14ac:dyDescent="0.2">
      <c r="A33464" s="2">
        <v>37280</v>
      </c>
      <c r="B33464">
        <v>600</v>
      </c>
      <c r="C33464">
        <v>15.32</v>
      </c>
      <c r="D33464">
        <v>15.32</v>
      </c>
      <c r="E33464">
        <v>15.32</v>
      </c>
      <c r="F33464">
        <v>15.32</v>
      </c>
      <c r="G33464">
        <v>15.32</v>
      </c>
      <c r="H33464" s="5">
        <v>14.46</v>
      </c>
      <c r="I33464">
        <v>15.09</v>
      </c>
      <c r="J33464">
        <v>15.67</v>
      </c>
      <c r="K33464">
        <v>14.46</v>
      </c>
      <c r="L33464" s="32">
        <v>14.46</v>
      </c>
      <c r="M33464">
        <v>26357</v>
      </c>
      <c r="N33464" t="s">
        <v>47</v>
      </c>
      <c r="O33464">
        <v>4</v>
      </c>
    </row>
    <row r="33465" spans="1:15" x14ac:dyDescent="0.2">
      <c r="A33465" s="2">
        <v>37280</v>
      </c>
      <c r="B33465">
        <v>700</v>
      </c>
      <c r="C33465">
        <v>21.13</v>
      </c>
      <c r="D33465">
        <v>21.13</v>
      </c>
      <c r="E33465">
        <v>21.13</v>
      </c>
      <c r="F33465">
        <v>21.13</v>
      </c>
      <c r="G33465">
        <v>21.13</v>
      </c>
      <c r="H33465" s="5">
        <v>22</v>
      </c>
      <c r="I33465">
        <v>24.61</v>
      </c>
      <c r="J33465">
        <v>27.01</v>
      </c>
      <c r="K33465">
        <v>22</v>
      </c>
      <c r="L33465" s="32">
        <v>22</v>
      </c>
      <c r="M33465">
        <v>30552</v>
      </c>
      <c r="N33465" t="s">
        <v>47</v>
      </c>
      <c r="O33465">
        <v>4</v>
      </c>
    </row>
    <row r="33466" spans="1:15" x14ac:dyDescent="0.2">
      <c r="A33466" s="2">
        <v>37280</v>
      </c>
      <c r="B33466">
        <v>800</v>
      </c>
      <c r="C33466">
        <v>22.81</v>
      </c>
      <c r="D33466">
        <v>23.77</v>
      </c>
      <c r="E33466">
        <v>23.76</v>
      </c>
      <c r="F33466">
        <v>23.86</v>
      </c>
      <c r="G33466">
        <v>23.84</v>
      </c>
      <c r="H33466" s="5">
        <v>27</v>
      </c>
      <c r="I33466">
        <v>27.58</v>
      </c>
      <c r="J33466">
        <v>28.23</v>
      </c>
      <c r="K33466">
        <v>27</v>
      </c>
      <c r="L33466" s="32">
        <v>27</v>
      </c>
      <c r="M33466">
        <v>33251</v>
      </c>
      <c r="N33466" t="s">
        <v>48</v>
      </c>
      <c r="O33466">
        <v>4</v>
      </c>
    </row>
    <row r="33467" spans="1:15" x14ac:dyDescent="0.2">
      <c r="A33467" s="2">
        <v>37280</v>
      </c>
      <c r="B33467">
        <v>900</v>
      </c>
      <c r="C33467">
        <v>19.25</v>
      </c>
      <c r="D33467">
        <v>19.260000000000002</v>
      </c>
      <c r="E33467">
        <v>19.18</v>
      </c>
      <c r="F33467">
        <v>20.29</v>
      </c>
      <c r="G33467">
        <v>19.18</v>
      </c>
      <c r="H33467" s="5">
        <v>23</v>
      </c>
      <c r="I33467">
        <v>23.38</v>
      </c>
      <c r="J33467">
        <v>23.83</v>
      </c>
      <c r="K33467">
        <v>23</v>
      </c>
      <c r="L33467" s="32">
        <v>23</v>
      </c>
      <c r="M33467">
        <v>33327</v>
      </c>
      <c r="N33467" t="s">
        <v>48</v>
      </c>
      <c r="O33467">
        <v>4</v>
      </c>
    </row>
    <row r="33468" spans="1:15" x14ac:dyDescent="0.2">
      <c r="A33468" s="2">
        <v>37280</v>
      </c>
      <c r="B33468">
        <v>1000</v>
      </c>
      <c r="C33468">
        <v>25.07</v>
      </c>
      <c r="D33468">
        <v>25.44</v>
      </c>
      <c r="E33468">
        <v>24.66</v>
      </c>
      <c r="F33468">
        <v>34.78</v>
      </c>
      <c r="G33468">
        <v>24.61</v>
      </c>
      <c r="H33468" s="5">
        <v>22.55</v>
      </c>
      <c r="I33468">
        <v>23.24</v>
      </c>
      <c r="J33468">
        <v>24.01</v>
      </c>
      <c r="K33468">
        <v>22.55</v>
      </c>
      <c r="L33468" s="32">
        <v>22.55</v>
      </c>
      <c r="M33468">
        <v>33520</v>
      </c>
      <c r="N33468" t="s">
        <v>48</v>
      </c>
      <c r="O33468">
        <v>4</v>
      </c>
    </row>
    <row r="33469" spans="1:15" x14ac:dyDescent="0.2">
      <c r="A33469" s="2">
        <v>37280</v>
      </c>
      <c r="B33469">
        <v>1100</v>
      </c>
      <c r="C33469">
        <v>36.33</v>
      </c>
      <c r="D33469">
        <v>36.450000000000003</v>
      </c>
      <c r="E33469">
        <v>36.200000000000003</v>
      </c>
      <c r="F33469">
        <v>39.380000000000003</v>
      </c>
      <c r="G33469">
        <v>36.19</v>
      </c>
      <c r="H33469" s="5">
        <v>23.31</v>
      </c>
      <c r="I33469">
        <v>24.08</v>
      </c>
      <c r="J33469">
        <v>25.01</v>
      </c>
      <c r="K33469">
        <v>23.38</v>
      </c>
      <c r="L33469" s="32">
        <v>23.22</v>
      </c>
      <c r="M33469">
        <v>33760</v>
      </c>
      <c r="N33469" t="s">
        <v>48</v>
      </c>
      <c r="O33469">
        <v>4</v>
      </c>
    </row>
    <row r="33470" spans="1:15" x14ac:dyDescent="0.2">
      <c r="A33470" s="2">
        <v>37280</v>
      </c>
      <c r="B33470">
        <v>1200</v>
      </c>
      <c r="C33470">
        <v>24.9</v>
      </c>
      <c r="D33470">
        <v>26.05</v>
      </c>
      <c r="E33470">
        <v>25.95</v>
      </c>
      <c r="F33470">
        <v>26.88</v>
      </c>
      <c r="G33470">
        <v>25.9</v>
      </c>
      <c r="H33470" s="5">
        <v>22</v>
      </c>
      <c r="I33470">
        <v>22.45</v>
      </c>
      <c r="J33470">
        <v>23</v>
      </c>
      <c r="K33470">
        <v>22.01</v>
      </c>
      <c r="L33470" s="32">
        <v>21.99</v>
      </c>
      <c r="M33470">
        <v>33944</v>
      </c>
      <c r="N33470" t="s">
        <v>48</v>
      </c>
      <c r="O33470">
        <v>4</v>
      </c>
    </row>
    <row r="33471" spans="1:15" x14ac:dyDescent="0.2">
      <c r="A33471" s="2">
        <v>37280</v>
      </c>
      <c r="B33471">
        <v>1300</v>
      </c>
      <c r="C33471">
        <v>17.53</v>
      </c>
      <c r="D33471">
        <v>18.52</v>
      </c>
      <c r="E33471">
        <v>18.53</v>
      </c>
      <c r="F33471">
        <v>18.11</v>
      </c>
      <c r="G33471">
        <v>18.5</v>
      </c>
      <c r="H33471" s="5">
        <v>20.7</v>
      </c>
      <c r="I33471">
        <v>21.2</v>
      </c>
      <c r="J33471">
        <v>21.79</v>
      </c>
      <c r="K33471">
        <v>20.7</v>
      </c>
      <c r="L33471" s="32">
        <v>20.7</v>
      </c>
      <c r="M33471">
        <v>33305</v>
      </c>
      <c r="N33471" t="s">
        <v>48</v>
      </c>
      <c r="O33471">
        <v>4</v>
      </c>
    </row>
    <row r="33472" spans="1:15" x14ac:dyDescent="0.2">
      <c r="A33472" s="2">
        <v>37280</v>
      </c>
      <c r="B33472">
        <v>1400</v>
      </c>
      <c r="C33472">
        <v>18</v>
      </c>
      <c r="D33472">
        <v>22.88</v>
      </c>
      <c r="E33472">
        <v>22.93</v>
      </c>
      <c r="F33472">
        <v>20.85</v>
      </c>
      <c r="G33472">
        <v>22.78</v>
      </c>
      <c r="H33472" s="5">
        <v>19.04</v>
      </c>
      <c r="I33472">
        <v>19.559999999999999</v>
      </c>
      <c r="J33472">
        <v>20.14</v>
      </c>
      <c r="K33472">
        <v>19.04</v>
      </c>
      <c r="L33472" s="32">
        <v>19.04</v>
      </c>
      <c r="M33472">
        <v>32808</v>
      </c>
      <c r="N33472" t="s">
        <v>48</v>
      </c>
      <c r="O33472">
        <v>4</v>
      </c>
    </row>
    <row r="33473" spans="1:15" x14ac:dyDescent="0.2">
      <c r="A33473" s="2">
        <v>37280</v>
      </c>
      <c r="B33473">
        <v>1500</v>
      </c>
      <c r="C33473">
        <v>18.399999999999999</v>
      </c>
      <c r="D33473">
        <v>19.43</v>
      </c>
      <c r="E33473">
        <v>19.440000000000001</v>
      </c>
      <c r="F33473">
        <v>19.010000000000002</v>
      </c>
      <c r="G33473">
        <v>19.41</v>
      </c>
      <c r="H33473" s="5">
        <v>18</v>
      </c>
      <c r="I33473">
        <v>18.09</v>
      </c>
      <c r="J33473">
        <v>18.2</v>
      </c>
      <c r="K33473">
        <v>18</v>
      </c>
      <c r="L33473" s="32">
        <v>18</v>
      </c>
      <c r="M33473">
        <v>32374</v>
      </c>
      <c r="N33473" t="s">
        <v>48</v>
      </c>
      <c r="O33473">
        <v>4</v>
      </c>
    </row>
    <row r="33474" spans="1:15" x14ac:dyDescent="0.2">
      <c r="A33474" s="2">
        <v>37280</v>
      </c>
      <c r="B33474">
        <v>1600</v>
      </c>
      <c r="C33474">
        <v>18.670000000000002</v>
      </c>
      <c r="D33474">
        <v>18.670000000000002</v>
      </c>
      <c r="E33474">
        <v>18.670000000000002</v>
      </c>
      <c r="F33474">
        <v>18.670000000000002</v>
      </c>
      <c r="G33474">
        <v>18.670000000000002</v>
      </c>
      <c r="H33474" s="5">
        <v>18.09</v>
      </c>
      <c r="I33474">
        <v>18.010000000000002</v>
      </c>
      <c r="J33474">
        <v>18.010000000000002</v>
      </c>
      <c r="K33474">
        <v>18.149999999999999</v>
      </c>
      <c r="L33474" s="32">
        <v>18.03</v>
      </c>
      <c r="M33474">
        <v>32283</v>
      </c>
      <c r="N33474" t="s">
        <v>48</v>
      </c>
      <c r="O33474">
        <v>4</v>
      </c>
    </row>
    <row r="33475" spans="1:15" x14ac:dyDescent="0.2">
      <c r="A33475" s="2">
        <v>37280</v>
      </c>
      <c r="B33475">
        <v>1700</v>
      </c>
      <c r="C33475">
        <v>35.07</v>
      </c>
      <c r="D33475">
        <v>35.07</v>
      </c>
      <c r="E33475">
        <v>35.07</v>
      </c>
      <c r="F33475">
        <v>35.07</v>
      </c>
      <c r="G33475">
        <v>35.07</v>
      </c>
      <c r="H33475" s="5">
        <v>20.04</v>
      </c>
      <c r="I33475">
        <v>20.5</v>
      </c>
      <c r="J33475">
        <v>21.05</v>
      </c>
      <c r="K33475">
        <v>20.059999999999999</v>
      </c>
      <c r="L33475" s="32">
        <v>20.010000000000002</v>
      </c>
      <c r="M33475">
        <v>33001</v>
      </c>
      <c r="N33475" t="s">
        <v>48</v>
      </c>
      <c r="O33475">
        <v>4</v>
      </c>
    </row>
    <row r="33476" spans="1:15" x14ac:dyDescent="0.2">
      <c r="A33476" s="2">
        <v>37280</v>
      </c>
      <c r="B33476">
        <v>1800</v>
      </c>
      <c r="C33476">
        <v>31.07</v>
      </c>
      <c r="D33476">
        <v>42.1</v>
      </c>
      <c r="E33476">
        <v>42.21</v>
      </c>
      <c r="F33476">
        <v>37.56</v>
      </c>
      <c r="G33476">
        <v>41.92</v>
      </c>
      <c r="H33476" s="5">
        <v>32.6</v>
      </c>
      <c r="I33476">
        <v>34.630000000000003</v>
      </c>
      <c r="J33476">
        <v>36.74</v>
      </c>
      <c r="K33476">
        <v>32.6</v>
      </c>
      <c r="L33476" s="32">
        <v>32.6</v>
      </c>
      <c r="M33476">
        <v>35004</v>
      </c>
      <c r="N33476" t="s">
        <v>48</v>
      </c>
      <c r="O33476">
        <v>4</v>
      </c>
    </row>
    <row r="33477" spans="1:15" x14ac:dyDescent="0.2">
      <c r="A33477" s="2">
        <v>37280</v>
      </c>
      <c r="B33477">
        <v>1900</v>
      </c>
      <c r="C33477">
        <v>26.16</v>
      </c>
      <c r="D33477">
        <v>41.38</v>
      </c>
      <c r="E33477">
        <v>41.53</v>
      </c>
      <c r="F33477">
        <v>35.11</v>
      </c>
      <c r="G33477">
        <v>41.13</v>
      </c>
      <c r="H33477" s="5">
        <v>31.5</v>
      </c>
      <c r="I33477">
        <v>33.08</v>
      </c>
      <c r="J33477">
        <v>34.58</v>
      </c>
      <c r="K33477">
        <v>31.5</v>
      </c>
      <c r="L33477" s="32">
        <v>31.5</v>
      </c>
      <c r="M33477">
        <v>35110</v>
      </c>
      <c r="N33477" t="s">
        <v>48</v>
      </c>
      <c r="O33477">
        <v>4</v>
      </c>
    </row>
    <row r="33478" spans="1:15" x14ac:dyDescent="0.2">
      <c r="A33478" s="2">
        <v>37280</v>
      </c>
      <c r="B33478">
        <v>2000</v>
      </c>
      <c r="C33478">
        <v>18.420000000000002</v>
      </c>
      <c r="D33478">
        <v>28.46</v>
      </c>
      <c r="E33478">
        <v>28.56</v>
      </c>
      <c r="F33478">
        <v>24.33</v>
      </c>
      <c r="G33478">
        <v>28.29</v>
      </c>
      <c r="H33478" s="5">
        <v>26</v>
      </c>
      <c r="I33478">
        <v>27.97</v>
      </c>
      <c r="J33478">
        <v>29.85</v>
      </c>
      <c r="K33478">
        <v>26</v>
      </c>
      <c r="L33478" s="32">
        <v>26</v>
      </c>
      <c r="M33478">
        <v>34249</v>
      </c>
      <c r="N33478" t="s">
        <v>48</v>
      </c>
      <c r="O33478">
        <v>4</v>
      </c>
    </row>
    <row r="33479" spans="1:15" x14ac:dyDescent="0.2">
      <c r="A33479" s="2">
        <v>37280</v>
      </c>
      <c r="B33479">
        <v>2100</v>
      </c>
      <c r="C33479">
        <v>18.41</v>
      </c>
      <c r="D33479">
        <v>20.7</v>
      </c>
      <c r="E33479">
        <v>20.72</v>
      </c>
      <c r="F33479">
        <v>19.760000000000002</v>
      </c>
      <c r="G33479">
        <v>20.66</v>
      </c>
      <c r="H33479" s="5">
        <v>24.5</v>
      </c>
      <c r="I33479">
        <v>24.5</v>
      </c>
      <c r="J33479">
        <v>24.51</v>
      </c>
      <c r="K33479">
        <v>24.5</v>
      </c>
      <c r="L33479" s="32">
        <v>24.5</v>
      </c>
      <c r="M33479">
        <v>33115</v>
      </c>
      <c r="N33479" t="s">
        <v>48</v>
      </c>
      <c r="O33479">
        <v>4</v>
      </c>
    </row>
    <row r="33480" spans="1:15" x14ac:dyDescent="0.2">
      <c r="A33480" s="2">
        <v>37280</v>
      </c>
      <c r="B33480">
        <v>2200</v>
      </c>
      <c r="C33480">
        <v>22</v>
      </c>
      <c r="D33480">
        <v>22</v>
      </c>
      <c r="E33480">
        <v>22</v>
      </c>
      <c r="F33480">
        <v>22</v>
      </c>
      <c r="G33480">
        <v>22</v>
      </c>
      <c r="H33480" s="5">
        <v>20</v>
      </c>
      <c r="I33480">
        <v>20.29</v>
      </c>
      <c r="J33480">
        <v>20.64</v>
      </c>
      <c r="K33480">
        <v>20</v>
      </c>
      <c r="L33480" s="32">
        <v>20</v>
      </c>
      <c r="M33480">
        <v>31440</v>
      </c>
      <c r="N33480" t="s">
        <v>48</v>
      </c>
      <c r="O33480">
        <v>4</v>
      </c>
    </row>
    <row r="33481" spans="1:15" x14ac:dyDescent="0.2">
      <c r="A33481" s="2">
        <v>37280</v>
      </c>
      <c r="B33481">
        <v>2300</v>
      </c>
      <c r="C33481">
        <v>16.52</v>
      </c>
      <c r="D33481">
        <v>16.52</v>
      </c>
      <c r="E33481">
        <v>16.52</v>
      </c>
      <c r="F33481">
        <v>16.52</v>
      </c>
      <c r="G33481">
        <v>16.52</v>
      </c>
      <c r="H33481" s="5">
        <v>17.22</v>
      </c>
      <c r="I33481">
        <v>17.57</v>
      </c>
      <c r="J33481">
        <v>17.98</v>
      </c>
      <c r="K33481">
        <v>17.22</v>
      </c>
      <c r="L33481" s="32">
        <v>17.22</v>
      </c>
      <c r="M33481">
        <v>29027</v>
      </c>
      <c r="N33481" t="s">
        <v>48</v>
      </c>
      <c r="O33481">
        <v>4</v>
      </c>
    </row>
    <row r="33482" spans="1:15" x14ac:dyDescent="0.2">
      <c r="A33482" s="2">
        <v>37280</v>
      </c>
      <c r="B33482">
        <v>2400</v>
      </c>
      <c r="C33482">
        <v>15.83</v>
      </c>
      <c r="D33482">
        <v>15.83</v>
      </c>
      <c r="E33482">
        <v>15.83</v>
      </c>
      <c r="F33482">
        <v>15.83</v>
      </c>
      <c r="G33482">
        <v>15.83</v>
      </c>
      <c r="H33482" s="5">
        <v>15</v>
      </c>
      <c r="I33482">
        <v>15</v>
      </c>
      <c r="J33482">
        <v>15.01</v>
      </c>
      <c r="K33482">
        <v>15</v>
      </c>
      <c r="L33482" s="32">
        <v>15</v>
      </c>
      <c r="M33482">
        <v>26591</v>
      </c>
      <c r="N33482" t="s">
        <v>47</v>
      </c>
      <c r="O33482">
        <v>4</v>
      </c>
    </row>
    <row r="33483" spans="1:15" x14ac:dyDescent="0.2">
      <c r="A33483" s="2">
        <v>37281</v>
      </c>
      <c r="B33483">
        <v>100</v>
      </c>
      <c r="C33483">
        <v>13.84</v>
      </c>
      <c r="D33483">
        <v>14.17</v>
      </c>
      <c r="E33483">
        <v>14.11</v>
      </c>
      <c r="F33483">
        <v>13.77</v>
      </c>
      <c r="G33483">
        <v>13.68</v>
      </c>
      <c r="H33483" s="5">
        <v>13.13</v>
      </c>
      <c r="I33483">
        <v>14.37</v>
      </c>
      <c r="J33483">
        <v>13.71</v>
      </c>
      <c r="K33483">
        <v>13.49</v>
      </c>
      <c r="L33483" s="32">
        <v>13.49</v>
      </c>
      <c r="M33483">
        <v>25248</v>
      </c>
      <c r="N33483" t="s">
        <v>47</v>
      </c>
      <c r="O33483">
        <v>5</v>
      </c>
    </row>
    <row r="33484" spans="1:15" x14ac:dyDescent="0.2">
      <c r="A33484" s="2">
        <v>37281</v>
      </c>
      <c r="B33484">
        <v>200</v>
      </c>
      <c r="C33484">
        <v>13.52</v>
      </c>
      <c r="D33484">
        <v>13.52</v>
      </c>
      <c r="E33484">
        <v>13.52</v>
      </c>
      <c r="F33484">
        <v>13.52</v>
      </c>
      <c r="G33484">
        <v>13.52</v>
      </c>
      <c r="H33484" s="5">
        <v>12.51</v>
      </c>
      <c r="I33484">
        <v>12.51</v>
      </c>
      <c r="J33484">
        <v>12.51</v>
      </c>
      <c r="K33484">
        <v>12.51</v>
      </c>
      <c r="L33484" s="32">
        <v>12.51</v>
      </c>
      <c r="M33484">
        <v>24278</v>
      </c>
      <c r="N33484" t="s">
        <v>47</v>
      </c>
      <c r="O33484">
        <v>5</v>
      </c>
    </row>
    <row r="33485" spans="1:15" x14ac:dyDescent="0.2">
      <c r="A33485" s="2">
        <v>37281</v>
      </c>
      <c r="B33485">
        <v>300</v>
      </c>
      <c r="C33485">
        <v>13.54</v>
      </c>
      <c r="D33485">
        <v>13.54</v>
      </c>
      <c r="E33485">
        <v>13.54</v>
      </c>
      <c r="F33485">
        <v>13.54</v>
      </c>
      <c r="G33485">
        <v>13.54</v>
      </c>
      <c r="H33485" s="5">
        <v>12.45</v>
      </c>
      <c r="I33485">
        <v>12.45</v>
      </c>
      <c r="J33485">
        <v>12.45</v>
      </c>
      <c r="K33485">
        <v>12.45</v>
      </c>
      <c r="L33485" s="32">
        <v>12.45</v>
      </c>
      <c r="M33485">
        <v>23757</v>
      </c>
      <c r="N33485" t="s">
        <v>47</v>
      </c>
      <c r="O33485">
        <v>5</v>
      </c>
    </row>
    <row r="33486" spans="1:15" x14ac:dyDescent="0.2">
      <c r="A33486" s="2">
        <v>37281</v>
      </c>
      <c r="B33486">
        <v>400</v>
      </c>
      <c r="C33486">
        <v>13.69</v>
      </c>
      <c r="D33486">
        <v>13.69</v>
      </c>
      <c r="E33486">
        <v>13.69</v>
      </c>
      <c r="F33486">
        <v>13.69</v>
      </c>
      <c r="G33486">
        <v>13.69</v>
      </c>
      <c r="H33486" s="5">
        <v>12.61</v>
      </c>
      <c r="I33486">
        <v>12.61</v>
      </c>
      <c r="J33486">
        <v>12.61</v>
      </c>
      <c r="K33486">
        <v>12.61</v>
      </c>
      <c r="L33486" s="32">
        <v>12.61</v>
      </c>
      <c r="M33486">
        <v>23661</v>
      </c>
      <c r="N33486" t="s">
        <v>47</v>
      </c>
      <c r="O33486">
        <v>5</v>
      </c>
    </row>
    <row r="33487" spans="1:15" x14ac:dyDescent="0.2">
      <c r="A33487" s="2">
        <v>37281</v>
      </c>
      <c r="B33487">
        <v>500</v>
      </c>
      <c r="C33487">
        <v>14.63</v>
      </c>
      <c r="D33487">
        <v>14.63</v>
      </c>
      <c r="E33487">
        <v>14.63</v>
      </c>
      <c r="F33487">
        <v>14.63</v>
      </c>
      <c r="G33487">
        <v>14.63</v>
      </c>
      <c r="H33487" s="5">
        <v>13.3</v>
      </c>
      <c r="I33487">
        <v>13.59</v>
      </c>
      <c r="J33487">
        <v>13.44</v>
      </c>
      <c r="K33487">
        <v>13.38</v>
      </c>
      <c r="L33487" s="32">
        <v>13.38</v>
      </c>
      <c r="M33487">
        <v>24301</v>
      </c>
      <c r="N33487" t="s">
        <v>47</v>
      </c>
      <c r="O33487">
        <v>5</v>
      </c>
    </row>
    <row r="33488" spans="1:15" x14ac:dyDescent="0.2">
      <c r="A33488" s="2">
        <v>37281</v>
      </c>
      <c r="B33488">
        <v>600</v>
      </c>
      <c r="C33488">
        <v>18.07</v>
      </c>
      <c r="D33488">
        <v>18.07</v>
      </c>
      <c r="E33488">
        <v>18.07</v>
      </c>
      <c r="F33488">
        <v>18.07</v>
      </c>
      <c r="G33488">
        <v>18.07</v>
      </c>
      <c r="H33488" s="5">
        <v>15.67</v>
      </c>
      <c r="I33488">
        <v>17.600000000000001</v>
      </c>
      <c r="J33488">
        <v>17.41</v>
      </c>
      <c r="K33488">
        <v>16.11</v>
      </c>
      <c r="L33488" s="32">
        <v>16.12</v>
      </c>
      <c r="M33488">
        <v>26357</v>
      </c>
      <c r="N33488" t="s">
        <v>47</v>
      </c>
      <c r="O33488">
        <v>5</v>
      </c>
    </row>
    <row r="33489" spans="1:15" x14ac:dyDescent="0.2">
      <c r="A33489" s="2">
        <v>37281</v>
      </c>
      <c r="B33489">
        <v>700</v>
      </c>
      <c r="C33489">
        <v>42.55</v>
      </c>
      <c r="D33489">
        <v>42.55</v>
      </c>
      <c r="E33489">
        <v>42.55</v>
      </c>
      <c r="F33489">
        <v>42.55</v>
      </c>
      <c r="G33489">
        <v>42.55</v>
      </c>
      <c r="H33489" s="5">
        <v>27.5</v>
      </c>
      <c r="I33489">
        <v>28.13</v>
      </c>
      <c r="J33489">
        <v>29.25</v>
      </c>
      <c r="K33489">
        <v>27.5</v>
      </c>
      <c r="L33489" s="32">
        <v>27.5</v>
      </c>
      <c r="M33489">
        <v>30552</v>
      </c>
      <c r="N33489" t="s">
        <v>47</v>
      </c>
      <c r="O33489">
        <v>5</v>
      </c>
    </row>
    <row r="33490" spans="1:15" x14ac:dyDescent="0.2">
      <c r="A33490" s="2">
        <v>37281</v>
      </c>
      <c r="B33490">
        <v>800</v>
      </c>
      <c r="C33490">
        <v>28.58</v>
      </c>
      <c r="D33490">
        <v>28.58</v>
      </c>
      <c r="E33490">
        <v>28.58</v>
      </c>
      <c r="F33490">
        <v>28.58</v>
      </c>
      <c r="G33490">
        <v>28.58</v>
      </c>
      <c r="H33490" s="5">
        <v>27.43</v>
      </c>
      <c r="I33490">
        <v>28.9</v>
      </c>
      <c r="J33490">
        <v>30.95</v>
      </c>
      <c r="K33490">
        <v>27.54</v>
      </c>
      <c r="L33490" s="32">
        <v>27.32</v>
      </c>
      <c r="M33490">
        <v>33251</v>
      </c>
      <c r="N33490" t="s">
        <v>48</v>
      </c>
      <c r="O33490">
        <v>5</v>
      </c>
    </row>
    <row r="33491" spans="1:15" x14ac:dyDescent="0.2">
      <c r="A33491" s="2">
        <v>37281</v>
      </c>
      <c r="B33491">
        <v>900</v>
      </c>
      <c r="C33491">
        <v>18.239999999999998</v>
      </c>
      <c r="D33491">
        <v>18.239999999999998</v>
      </c>
      <c r="E33491">
        <v>18.239999999999998</v>
      </c>
      <c r="F33491">
        <v>18.239999999999998</v>
      </c>
      <c r="G33491">
        <v>18.239999999999998</v>
      </c>
      <c r="H33491" s="5">
        <v>23.58</v>
      </c>
      <c r="I33491">
        <v>25.08</v>
      </c>
      <c r="J33491">
        <v>27.69</v>
      </c>
      <c r="K33491">
        <v>23.72</v>
      </c>
      <c r="L33491" s="32">
        <v>23.43</v>
      </c>
      <c r="M33491">
        <v>33327</v>
      </c>
      <c r="N33491" t="s">
        <v>48</v>
      </c>
      <c r="O33491">
        <v>5</v>
      </c>
    </row>
    <row r="33492" spans="1:15" x14ac:dyDescent="0.2">
      <c r="A33492" s="2">
        <v>37281</v>
      </c>
      <c r="B33492">
        <v>1000</v>
      </c>
      <c r="C33492">
        <v>31.57</v>
      </c>
      <c r="D33492">
        <v>31.57</v>
      </c>
      <c r="E33492">
        <v>31.57</v>
      </c>
      <c r="F33492">
        <v>31.57</v>
      </c>
      <c r="G33492">
        <v>31.57</v>
      </c>
      <c r="H33492" s="5">
        <v>23.58</v>
      </c>
      <c r="I33492">
        <v>24.78</v>
      </c>
      <c r="J33492">
        <v>27.14</v>
      </c>
      <c r="K33492">
        <v>23.71</v>
      </c>
      <c r="L33492" s="32">
        <v>23.43</v>
      </c>
      <c r="M33492">
        <v>33520</v>
      </c>
      <c r="N33492" t="s">
        <v>48</v>
      </c>
      <c r="O33492">
        <v>5</v>
      </c>
    </row>
    <row r="33493" spans="1:15" x14ac:dyDescent="0.2">
      <c r="A33493" s="2">
        <v>37281</v>
      </c>
      <c r="B33493">
        <v>1100</v>
      </c>
      <c r="C33493">
        <v>34.200000000000003</v>
      </c>
      <c r="D33493">
        <v>34.200000000000003</v>
      </c>
      <c r="E33493">
        <v>34.200000000000003</v>
      </c>
      <c r="F33493">
        <v>34.200000000000003</v>
      </c>
      <c r="G33493">
        <v>34.200000000000003</v>
      </c>
      <c r="H33493" s="5">
        <v>23.05</v>
      </c>
      <c r="I33493">
        <v>24.36</v>
      </c>
      <c r="J33493">
        <v>26.84</v>
      </c>
      <c r="K33493">
        <v>23.12</v>
      </c>
      <c r="L33493" s="32">
        <v>23.25</v>
      </c>
      <c r="M33493">
        <v>33760</v>
      </c>
      <c r="N33493" t="s">
        <v>48</v>
      </c>
      <c r="O33493">
        <v>5</v>
      </c>
    </row>
    <row r="33494" spans="1:15" x14ac:dyDescent="0.2">
      <c r="A33494" s="2">
        <v>37281</v>
      </c>
      <c r="B33494">
        <v>1200</v>
      </c>
      <c r="C33494">
        <v>17.260000000000002</v>
      </c>
      <c r="D33494">
        <v>17.260000000000002</v>
      </c>
      <c r="E33494">
        <v>17.260000000000002</v>
      </c>
      <c r="F33494">
        <v>17.260000000000002</v>
      </c>
      <c r="G33494">
        <v>17.260000000000002</v>
      </c>
      <c r="H33494" s="5">
        <v>22.03</v>
      </c>
      <c r="I33494">
        <v>23.53</v>
      </c>
      <c r="J33494">
        <v>26.22</v>
      </c>
      <c r="K33494">
        <v>22.06</v>
      </c>
      <c r="L33494" s="32">
        <v>22.13</v>
      </c>
      <c r="M33494">
        <v>33944</v>
      </c>
      <c r="N33494" t="s">
        <v>48</v>
      </c>
      <c r="O33494">
        <v>5</v>
      </c>
    </row>
    <row r="33495" spans="1:15" x14ac:dyDescent="0.2">
      <c r="A33495" s="2">
        <v>37281</v>
      </c>
      <c r="B33495">
        <v>1300</v>
      </c>
      <c r="C33495">
        <v>18.05</v>
      </c>
      <c r="D33495">
        <v>18.05</v>
      </c>
      <c r="E33495">
        <v>18.05</v>
      </c>
      <c r="F33495">
        <v>18.05</v>
      </c>
      <c r="G33495">
        <v>18.05</v>
      </c>
      <c r="H33495" s="5">
        <v>21.03</v>
      </c>
      <c r="I33495">
        <v>22.81</v>
      </c>
      <c r="J33495">
        <v>25.78</v>
      </c>
      <c r="K33495">
        <v>21.06</v>
      </c>
      <c r="L33495" s="32">
        <v>21.13</v>
      </c>
      <c r="M33495">
        <v>33305</v>
      </c>
      <c r="N33495" t="s">
        <v>48</v>
      </c>
      <c r="O33495">
        <v>5</v>
      </c>
    </row>
    <row r="33496" spans="1:15" x14ac:dyDescent="0.2">
      <c r="A33496" s="2">
        <v>37281</v>
      </c>
      <c r="B33496">
        <v>1400</v>
      </c>
      <c r="C33496">
        <v>18.25</v>
      </c>
      <c r="D33496">
        <v>18.25</v>
      </c>
      <c r="E33496">
        <v>18.25</v>
      </c>
      <c r="F33496">
        <v>18.25</v>
      </c>
      <c r="G33496">
        <v>18.25</v>
      </c>
      <c r="H33496" s="5">
        <v>20</v>
      </c>
      <c r="I33496">
        <v>21.96</v>
      </c>
      <c r="J33496">
        <v>25.18</v>
      </c>
      <c r="K33496">
        <v>20.04</v>
      </c>
      <c r="L33496" s="32">
        <v>20.100000000000001</v>
      </c>
      <c r="M33496">
        <v>32808</v>
      </c>
      <c r="N33496" t="s">
        <v>48</v>
      </c>
      <c r="O33496">
        <v>5</v>
      </c>
    </row>
    <row r="33497" spans="1:15" x14ac:dyDescent="0.2">
      <c r="A33497" s="2">
        <v>37281</v>
      </c>
      <c r="B33497">
        <v>1500</v>
      </c>
      <c r="C33497">
        <v>15.27</v>
      </c>
      <c r="D33497">
        <v>15.27</v>
      </c>
      <c r="E33497">
        <v>15.27</v>
      </c>
      <c r="F33497">
        <v>15.27</v>
      </c>
      <c r="G33497">
        <v>15.27</v>
      </c>
      <c r="H33497" s="5">
        <v>18</v>
      </c>
      <c r="I33497">
        <v>19.399999999999999</v>
      </c>
      <c r="J33497">
        <v>21.89</v>
      </c>
      <c r="K33497">
        <v>18</v>
      </c>
      <c r="L33497" s="32">
        <v>18</v>
      </c>
      <c r="M33497">
        <v>32374</v>
      </c>
      <c r="N33497" t="s">
        <v>48</v>
      </c>
      <c r="O33497">
        <v>5</v>
      </c>
    </row>
    <row r="33498" spans="1:15" x14ac:dyDescent="0.2">
      <c r="A33498" s="2">
        <v>37281</v>
      </c>
      <c r="B33498">
        <v>1600</v>
      </c>
      <c r="C33498">
        <v>14.47</v>
      </c>
      <c r="D33498">
        <v>14.47</v>
      </c>
      <c r="E33498">
        <v>14.47</v>
      </c>
      <c r="F33498">
        <v>14.47</v>
      </c>
      <c r="G33498">
        <v>14.47</v>
      </c>
      <c r="H33498" s="5">
        <v>18.010000000000002</v>
      </c>
      <c r="I33498">
        <v>19.399999999999999</v>
      </c>
      <c r="J33498">
        <v>21.93</v>
      </c>
      <c r="K33498">
        <v>18.02</v>
      </c>
      <c r="L33498" s="32">
        <v>18.04</v>
      </c>
      <c r="M33498">
        <v>32283</v>
      </c>
      <c r="N33498" t="s">
        <v>48</v>
      </c>
      <c r="O33498">
        <v>5</v>
      </c>
    </row>
    <row r="33499" spans="1:15" x14ac:dyDescent="0.2">
      <c r="A33499" s="2">
        <v>37281</v>
      </c>
      <c r="B33499">
        <v>1700</v>
      </c>
      <c r="C33499">
        <v>14.03</v>
      </c>
      <c r="D33499">
        <v>14.03</v>
      </c>
      <c r="E33499">
        <v>14.03</v>
      </c>
      <c r="F33499">
        <v>14.03</v>
      </c>
      <c r="G33499">
        <v>14.03</v>
      </c>
      <c r="H33499" s="5">
        <v>20.079999999999998</v>
      </c>
      <c r="I33499">
        <v>22.44</v>
      </c>
      <c r="J33499">
        <v>26.07</v>
      </c>
      <c r="K33499">
        <v>20.13</v>
      </c>
      <c r="L33499" s="32">
        <v>20.170000000000002</v>
      </c>
      <c r="M33499">
        <v>33001</v>
      </c>
      <c r="N33499" t="s">
        <v>48</v>
      </c>
      <c r="O33499">
        <v>5</v>
      </c>
    </row>
    <row r="33500" spans="1:15" x14ac:dyDescent="0.2">
      <c r="A33500" s="2">
        <v>37281</v>
      </c>
      <c r="B33500">
        <v>1800</v>
      </c>
      <c r="C33500">
        <v>15.67</v>
      </c>
      <c r="D33500">
        <v>16.25</v>
      </c>
      <c r="E33500">
        <v>16.260000000000002</v>
      </c>
      <c r="F33500">
        <v>16.010000000000002</v>
      </c>
      <c r="G33500">
        <v>16.239999999999998</v>
      </c>
      <c r="H33500" s="5">
        <v>32.99</v>
      </c>
      <c r="I33500">
        <v>35.869999999999997</v>
      </c>
      <c r="J33500">
        <v>39.07</v>
      </c>
      <c r="K33500">
        <v>33.32</v>
      </c>
      <c r="L33500" s="32">
        <v>33.07</v>
      </c>
      <c r="M33500">
        <v>35004</v>
      </c>
      <c r="N33500" t="s">
        <v>48</v>
      </c>
      <c r="O33500">
        <v>5</v>
      </c>
    </row>
    <row r="33501" spans="1:15" x14ac:dyDescent="0.2">
      <c r="A33501" s="2">
        <v>37281</v>
      </c>
      <c r="B33501">
        <v>1900</v>
      </c>
      <c r="C33501">
        <v>15.62</v>
      </c>
      <c r="D33501">
        <v>17.36</v>
      </c>
      <c r="E33501">
        <v>17.37</v>
      </c>
      <c r="F33501">
        <v>16.64</v>
      </c>
      <c r="G33501">
        <v>17.329999999999998</v>
      </c>
      <c r="H33501" s="5">
        <v>32</v>
      </c>
      <c r="I33501">
        <v>35.229999999999997</v>
      </c>
      <c r="J33501">
        <v>38.79</v>
      </c>
      <c r="K33501">
        <v>32</v>
      </c>
      <c r="L33501" s="32">
        <v>32</v>
      </c>
      <c r="M33501">
        <v>35110</v>
      </c>
      <c r="N33501" t="s">
        <v>48</v>
      </c>
      <c r="O33501">
        <v>5</v>
      </c>
    </row>
    <row r="33502" spans="1:15" x14ac:dyDescent="0.2">
      <c r="A33502" s="2">
        <v>37281</v>
      </c>
      <c r="B33502">
        <v>2000</v>
      </c>
      <c r="C33502">
        <v>16.02</v>
      </c>
      <c r="D33502">
        <v>16.89</v>
      </c>
      <c r="E33502">
        <v>16.899999999999999</v>
      </c>
      <c r="F33502">
        <v>16.54</v>
      </c>
      <c r="G33502">
        <v>16.88</v>
      </c>
      <c r="H33502" s="5">
        <v>26</v>
      </c>
      <c r="I33502">
        <v>27.48</v>
      </c>
      <c r="J33502">
        <v>29.65</v>
      </c>
      <c r="K33502">
        <v>26</v>
      </c>
      <c r="L33502" s="32">
        <v>26</v>
      </c>
      <c r="M33502">
        <v>34249</v>
      </c>
      <c r="N33502" t="s">
        <v>48</v>
      </c>
      <c r="O33502">
        <v>5</v>
      </c>
    </row>
    <row r="33503" spans="1:15" x14ac:dyDescent="0.2">
      <c r="A33503" s="2">
        <v>37281</v>
      </c>
      <c r="B33503">
        <v>2100</v>
      </c>
      <c r="C33503">
        <v>27.12</v>
      </c>
      <c r="D33503">
        <v>27.12</v>
      </c>
      <c r="E33503">
        <v>27.12</v>
      </c>
      <c r="F33503">
        <v>27.12</v>
      </c>
      <c r="G33503">
        <v>27.12</v>
      </c>
      <c r="H33503" s="5">
        <v>23.6</v>
      </c>
      <c r="I33503">
        <v>24.86</v>
      </c>
      <c r="J33503">
        <v>27.05</v>
      </c>
      <c r="K33503">
        <v>23.6</v>
      </c>
      <c r="L33503" s="32">
        <v>23.6</v>
      </c>
      <c r="M33503">
        <v>33115</v>
      </c>
      <c r="N33503" t="s">
        <v>48</v>
      </c>
      <c r="O33503">
        <v>5</v>
      </c>
    </row>
    <row r="33504" spans="1:15" x14ac:dyDescent="0.2">
      <c r="A33504" s="2">
        <v>37281</v>
      </c>
      <c r="B33504">
        <v>2200</v>
      </c>
      <c r="C33504">
        <v>16.7</v>
      </c>
      <c r="D33504">
        <v>16.7</v>
      </c>
      <c r="E33504">
        <v>16.7</v>
      </c>
      <c r="F33504">
        <v>16.7</v>
      </c>
      <c r="G33504">
        <v>16.7</v>
      </c>
      <c r="H33504" s="5">
        <v>20</v>
      </c>
      <c r="I33504">
        <v>21.82</v>
      </c>
      <c r="J33504">
        <v>24.8</v>
      </c>
      <c r="K33504">
        <v>20</v>
      </c>
      <c r="L33504" s="32">
        <v>20</v>
      </c>
      <c r="M33504">
        <v>31440</v>
      </c>
      <c r="N33504" t="s">
        <v>48</v>
      </c>
      <c r="O33504">
        <v>5</v>
      </c>
    </row>
    <row r="33505" spans="1:15" x14ac:dyDescent="0.2">
      <c r="A33505" s="2">
        <v>37281</v>
      </c>
      <c r="B33505">
        <v>2300</v>
      </c>
      <c r="C33505">
        <v>15.09</v>
      </c>
      <c r="D33505">
        <v>15.09</v>
      </c>
      <c r="E33505">
        <v>15.09</v>
      </c>
      <c r="F33505">
        <v>15.09</v>
      </c>
      <c r="G33505">
        <v>15.09</v>
      </c>
      <c r="H33505" s="5">
        <v>17.2</v>
      </c>
      <c r="I33505">
        <v>19.38</v>
      </c>
      <c r="J33505">
        <v>22.9</v>
      </c>
      <c r="K33505">
        <v>17.2</v>
      </c>
      <c r="L33505" s="32">
        <v>17.2</v>
      </c>
      <c r="M33505">
        <v>29027</v>
      </c>
      <c r="N33505" t="s">
        <v>48</v>
      </c>
      <c r="O33505">
        <v>5</v>
      </c>
    </row>
    <row r="33506" spans="1:15" x14ac:dyDescent="0.2">
      <c r="A33506" s="2">
        <v>37281</v>
      </c>
      <c r="B33506">
        <v>2400</v>
      </c>
      <c r="C33506">
        <v>14</v>
      </c>
      <c r="D33506">
        <v>14</v>
      </c>
      <c r="E33506">
        <v>14</v>
      </c>
      <c r="F33506">
        <v>14</v>
      </c>
      <c r="G33506">
        <v>14</v>
      </c>
      <c r="H33506" s="5">
        <v>15.9</v>
      </c>
      <c r="I33506">
        <v>15.9</v>
      </c>
      <c r="J33506">
        <v>15.9</v>
      </c>
      <c r="K33506">
        <v>15.9</v>
      </c>
      <c r="L33506" s="32">
        <v>15.9</v>
      </c>
      <c r="M33506">
        <v>26591</v>
      </c>
      <c r="N33506" t="s">
        <v>47</v>
      </c>
      <c r="O33506">
        <v>5</v>
      </c>
    </row>
    <row r="33507" spans="1:15" x14ac:dyDescent="0.2">
      <c r="A33507" s="2">
        <v>37282</v>
      </c>
      <c r="B33507">
        <v>100</v>
      </c>
      <c r="C33507">
        <v>14.49</v>
      </c>
      <c r="D33507">
        <v>14.49</v>
      </c>
      <c r="E33507">
        <v>14.49</v>
      </c>
      <c r="F33507">
        <v>14.49</v>
      </c>
      <c r="G33507">
        <v>14.49</v>
      </c>
      <c r="H33507" s="5">
        <v>14.5</v>
      </c>
      <c r="I33507">
        <v>14.51</v>
      </c>
      <c r="J33507">
        <v>14.51</v>
      </c>
      <c r="K33507">
        <v>14.5</v>
      </c>
      <c r="L33507" s="32">
        <v>14.5</v>
      </c>
      <c r="M33507">
        <v>25248</v>
      </c>
      <c r="N33507" t="s">
        <v>47</v>
      </c>
      <c r="O33507">
        <v>6</v>
      </c>
    </row>
    <row r="33508" spans="1:15" x14ac:dyDescent="0.2">
      <c r="A33508" s="2">
        <v>37282</v>
      </c>
      <c r="B33508">
        <v>200</v>
      </c>
      <c r="C33508">
        <v>15.46</v>
      </c>
      <c r="D33508">
        <v>15.46</v>
      </c>
      <c r="E33508">
        <v>15.46</v>
      </c>
      <c r="F33508">
        <v>15.46</v>
      </c>
      <c r="G33508">
        <v>15.46</v>
      </c>
      <c r="H33508" s="5">
        <v>13.43</v>
      </c>
      <c r="I33508">
        <v>13.43</v>
      </c>
      <c r="J33508">
        <v>13.44</v>
      </c>
      <c r="K33508">
        <v>13.43</v>
      </c>
      <c r="L33508" s="32">
        <v>13.43</v>
      </c>
      <c r="M33508">
        <v>24278</v>
      </c>
      <c r="N33508" t="s">
        <v>47</v>
      </c>
      <c r="O33508">
        <v>6</v>
      </c>
    </row>
    <row r="33509" spans="1:15" x14ac:dyDescent="0.2">
      <c r="A33509" s="2">
        <v>37282</v>
      </c>
      <c r="B33509">
        <v>300</v>
      </c>
      <c r="C33509">
        <v>15.07</v>
      </c>
      <c r="D33509">
        <v>15.07</v>
      </c>
      <c r="E33509">
        <v>15.07</v>
      </c>
      <c r="F33509">
        <v>15.07</v>
      </c>
      <c r="G33509">
        <v>15.07</v>
      </c>
      <c r="H33509" s="5">
        <v>13.11</v>
      </c>
      <c r="I33509">
        <v>13.11</v>
      </c>
      <c r="J33509">
        <v>13.11</v>
      </c>
      <c r="K33509">
        <v>13.11</v>
      </c>
      <c r="L33509" s="32">
        <v>13.11</v>
      </c>
      <c r="M33509">
        <v>23757</v>
      </c>
      <c r="N33509" t="s">
        <v>47</v>
      </c>
      <c r="O33509">
        <v>6</v>
      </c>
    </row>
    <row r="33510" spans="1:15" x14ac:dyDescent="0.2">
      <c r="A33510" s="2">
        <v>37282</v>
      </c>
      <c r="B33510">
        <v>400</v>
      </c>
      <c r="C33510">
        <v>14.7</v>
      </c>
      <c r="D33510">
        <v>14.7</v>
      </c>
      <c r="E33510">
        <v>14.7</v>
      </c>
      <c r="F33510">
        <v>14.7</v>
      </c>
      <c r="G33510">
        <v>14.7</v>
      </c>
      <c r="H33510" s="5">
        <v>13.03</v>
      </c>
      <c r="I33510">
        <v>13.03</v>
      </c>
      <c r="J33510">
        <v>13.03</v>
      </c>
      <c r="K33510">
        <v>13.03</v>
      </c>
      <c r="L33510" s="32">
        <v>13.03</v>
      </c>
      <c r="M33510">
        <v>23661</v>
      </c>
      <c r="N33510" t="s">
        <v>47</v>
      </c>
      <c r="O33510">
        <v>6</v>
      </c>
    </row>
    <row r="33511" spans="1:15" x14ac:dyDescent="0.2">
      <c r="A33511" s="2">
        <v>37282</v>
      </c>
      <c r="B33511">
        <v>500</v>
      </c>
      <c r="C33511">
        <v>15.13</v>
      </c>
      <c r="D33511">
        <v>15.13</v>
      </c>
      <c r="E33511">
        <v>15.13</v>
      </c>
      <c r="F33511">
        <v>15.13</v>
      </c>
      <c r="G33511">
        <v>15.13</v>
      </c>
      <c r="H33511" s="5">
        <v>13.11</v>
      </c>
      <c r="I33511">
        <v>13.11</v>
      </c>
      <c r="J33511">
        <v>13.11</v>
      </c>
      <c r="K33511">
        <v>13.11</v>
      </c>
      <c r="L33511" s="32">
        <v>13.11</v>
      </c>
      <c r="M33511">
        <v>24301</v>
      </c>
      <c r="N33511" t="s">
        <v>47</v>
      </c>
      <c r="O33511">
        <v>6</v>
      </c>
    </row>
    <row r="33512" spans="1:15" x14ac:dyDescent="0.2">
      <c r="A33512" s="2">
        <v>37282</v>
      </c>
      <c r="B33512">
        <v>600</v>
      </c>
      <c r="C33512">
        <v>16.46</v>
      </c>
      <c r="D33512">
        <v>16.46</v>
      </c>
      <c r="E33512">
        <v>16.46</v>
      </c>
      <c r="F33512">
        <v>16.46</v>
      </c>
      <c r="G33512">
        <v>16.46</v>
      </c>
      <c r="H33512" s="5">
        <v>14.53</v>
      </c>
      <c r="I33512">
        <v>14.53</v>
      </c>
      <c r="J33512">
        <v>14.53</v>
      </c>
      <c r="K33512">
        <v>14.53</v>
      </c>
      <c r="L33512" s="32">
        <v>14.53</v>
      </c>
      <c r="M33512">
        <v>26357</v>
      </c>
      <c r="N33512" t="s">
        <v>47</v>
      </c>
      <c r="O33512">
        <v>6</v>
      </c>
    </row>
    <row r="33513" spans="1:15" x14ac:dyDescent="0.2">
      <c r="A33513" s="2">
        <v>37282</v>
      </c>
      <c r="B33513">
        <v>700</v>
      </c>
      <c r="C33513">
        <v>15.94</v>
      </c>
      <c r="D33513">
        <v>15.94</v>
      </c>
      <c r="E33513">
        <v>15.94</v>
      </c>
      <c r="F33513">
        <v>15.94</v>
      </c>
      <c r="G33513">
        <v>15.94</v>
      </c>
      <c r="H33513" s="5">
        <v>15.95</v>
      </c>
      <c r="I33513">
        <v>15.96</v>
      </c>
      <c r="J33513">
        <v>15.96</v>
      </c>
      <c r="K33513">
        <v>15.95</v>
      </c>
      <c r="L33513" s="32">
        <v>15.95</v>
      </c>
      <c r="M33513">
        <v>30552</v>
      </c>
      <c r="N33513" t="s">
        <v>47</v>
      </c>
      <c r="O33513">
        <v>6</v>
      </c>
    </row>
    <row r="33514" spans="1:15" x14ac:dyDescent="0.2">
      <c r="A33514" s="2">
        <v>37282</v>
      </c>
      <c r="B33514">
        <v>800</v>
      </c>
      <c r="C33514">
        <v>17.22</v>
      </c>
      <c r="D33514">
        <v>17.22</v>
      </c>
      <c r="E33514">
        <v>17.22</v>
      </c>
      <c r="F33514">
        <v>17.22</v>
      </c>
      <c r="G33514">
        <v>17.22</v>
      </c>
      <c r="H33514" s="5">
        <v>19.34</v>
      </c>
      <c r="I33514">
        <v>19.579999999999998</v>
      </c>
      <c r="J33514">
        <v>20.010000000000002</v>
      </c>
      <c r="K33514">
        <v>19.34</v>
      </c>
      <c r="L33514" s="32">
        <v>19.34</v>
      </c>
      <c r="M33514">
        <v>33251</v>
      </c>
      <c r="N33514" t="s">
        <v>48</v>
      </c>
      <c r="O33514">
        <v>6</v>
      </c>
    </row>
    <row r="33515" spans="1:15" x14ac:dyDescent="0.2">
      <c r="A33515" s="2">
        <v>37282</v>
      </c>
      <c r="B33515">
        <v>900</v>
      </c>
      <c r="C33515">
        <v>29.64</v>
      </c>
      <c r="D33515">
        <v>29.64</v>
      </c>
      <c r="E33515">
        <v>29.64</v>
      </c>
      <c r="F33515">
        <v>29.64</v>
      </c>
      <c r="G33515">
        <v>29.64</v>
      </c>
      <c r="H33515" s="5">
        <v>22</v>
      </c>
      <c r="I33515">
        <v>23.4</v>
      </c>
      <c r="J33515">
        <v>25.89</v>
      </c>
      <c r="K33515">
        <v>22</v>
      </c>
      <c r="L33515" s="32">
        <v>22</v>
      </c>
      <c r="M33515">
        <v>33327</v>
      </c>
      <c r="N33515" t="s">
        <v>48</v>
      </c>
      <c r="O33515">
        <v>6</v>
      </c>
    </row>
    <row r="33516" spans="1:15" x14ac:dyDescent="0.2">
      <c r="A33516" s="2">
        <v>37282</v>
      </c>
      <c r="B33516">
        <v>1000</v>
      </c>
      <c r="C33516">
        <v>21.87</v>
      </c>
      <c r="D33516">
        <v>21.87</v>
      </c>
      <c r="E33516">
        <v>21.87</v>
      </c>
      <c r="F33516">
        <v>21.87</v>
      </c>
      <c r="G33516">
        <v>21.87</v>
      </c>
      <c r="H33516" s="5">
        <v>23.47</v>
      </c>
      <c r="I33516">
        <v>24.72</v>
      </c>
      <c r="J33516">
        <v>26.93</v>
      </c>
      <c r="K33516">
        <v>23.47</v>
      </c>
      <c r="L33516" s="32">
        <v>23.47</v>
      </c>
      <c r="M33516">
        <v>33520</v>
      </c>
      <c r="N33516" t="s">
        <v>48</v>
      </c>
      <c r="O33516">
        <v>6</v>
      </c>
    </row>
    <row r="33517" spans="1:15" x14ac:dyDescent="0.2">
      <c r="A33517" s="2">
        <v>37282</v>
      </c>
      <c r="B33517">
        <v>1100</v>
      </c>
      <c r="C33517">
        <v>17.489999999999998</v>
      </c>
      <c r="D33517">
        <v>17.489999999999998</v>
      </c>
      <c r="E33517">
        <v>17.489999999999998</v>
      </c>
      <c r="F33517">
        <v>17.489999999999998</v>
      </c>
      <c r="G33517">
        <v>17.489999999999998</v>
      </c>
      <c r="H33517" s="5">
        <v>22</v>
      </c>
      <c r="I33517">
        <v>23.25</v>
      </c>
      <c r="J33517">
        <v>25.46</v>
      </c>
      <c r="K33517">
        <v>22</v>
      </c>
      <c r="L33517" s="32">
        <v>22</v>
      </c>
      <c r="M33517">
        <v>33760</v>
      </c>
      <c r="N33517" t="s">
        <v>48</v>
      </c>
      <c r="O33517">
        <v>6</v>
      </c>
    </row>
    <row r="33518" spans="1:15" x14ac:dyDescent="0.2">
      <c r="A33518" s="2">
        <v>37282</v>
      </c>
      <c r="B33518">
        <v>1200</v>
      </c>
      <c r="C33518">
        <v>15.45</v>
      </c>
      <c r="D33518">
        <v>15.45</v>
      </c>
      <c r="E33518">
        <v>15.45</v>
      </c>
      <c r="F33518">
        <v>15.45</v>
      </c>
      <c r="G33518">
        <v>15.45</v>
      </c>
      <c r="H33518" s="5">
        <v>20</v>
      </c>
      <c r="I33518">
        <v>20.91</v>
      </c>
      <c r="J33518">
        <v>22.51</v>
      </c>
      <c r="K33518">
        <v>20</v>
      </c>
      <c r="L33518" s="32">
        <v>20</v>
      </c>
      <c r="M33518">
        <v>33944</v>
      </c>
      <c r="N33518" t="s">
        <v>48</v>
      </c>
      <c r="O33518">
        <v>6</v>
      </c>
    </row>
    <row r="33519" spans="1:15" x14ac:dyDescent="0.2">
      <c r="A33519" s="2">
        <v>37282</v>
      </c>
      <c r="B33519">
        <v>1300</v>
      </c>
      <c r="C33519">
        <v>14.7</v>
      </c>
      <c r="D33519">
        <v>14.7</v>
      </c>
      <c r="E33519">
        <v>14.7</v>
      </c>
      <c r="F33519">
        <v>14.7</v>
      </c>
      <c r="G33519">
        <v>14.7</v>
      </c>
      <c r="H33519" s="5">
        <v>18</v>
      </c>
      <c r="I33519">
        <v>19.09</v>
      </c>
      <c r="J33519">
        <v>21.01</v>
      </c>
      <c r="K33519">
        <v>18</v>
      </c>
      <c r="L33519" s="32">
        <v>18</v>
      </c>
      <c r="M33519">
        <v>33305</v>
      </c>
      <c r="N33519" t="s">
        <v>48</v>
      </c>
      <c r="O33519">
        <v>6</v>
      </c>
    </row>
    <row r="33520" spans="1:15" x14ac:dyDescent="0.2">
      <c r="A33520" s="2">
        <v>37282</v>
      </c>
      <c r="B33520">
        <v>1400</v>
      </c>
      <c r="C33520">
        <v>14.15</v>
      </c>
      <c r="D33520">
        <v>14.15</v>
      </c>
      <c r="E33520">
        <v>14.15</v>
      </c>
      <c r="F33520">
        <v>14.15</v>
      </c>
      <c r="G33520">
        <v>14.15</v>
      </c>
      <c r="H33520" s="5">
        <v>17</v>
      </c>
      <c r="I33520">
        <v>17.190000000000001</v>
      </c>
      <c r="J33520">
        <v>17.510000000000002</v>
      </c>
      <c r="K33520">
        <v>17</v>
      </c>
      <c r="L33520" s="32">
        <v>17</v>
      </c>
      <c r="M33520">
        <v>32808</v>
      </c>
      <c r="N33520" t="s">
        <v>48</v>
      </c>
      <c r="O33520">
        <v>6</v>
      </c>
    </row>
    <row r="33521" spans="1:15" x14ac:dyDescent="0.2">
      <c r="A33521" s="2">
        <v>37282</v>
      </c>
      <c r="B33521">
        <v>1500</v>
      </c>
      <c r="C33521">
        <v>13.43</v>
      </c>
      <c r="D33521">
        <v>13.43</v>
      </c>
      <c r="E33521">
        <v>13.43</v>
      </c>
      <c r="F33521">
        <v>13.43</v>
      </c>
      <c r="G33521">
        <v>13.43</v>
      </c>
      <c r="H33521" s="5">
        <v>16.27</v>
      </c>
      <c r="I33521">
        <v>16.36</v>
      </c>
      <c r="J33521">
        <v>16.510000000000002</v>
      </c>
      <c r="K33521">
        <v>16.27</v>
      </c>
      <c r="L33521" s="32">
        <v>16.27</v>
      </c>
      <c r="M33521">
        <v>32374</v>
      </c>
      <c r="N33521" t="s">
        <v>48</v>
      </c>
      <c r="O33521">
        <v>6</v>
      </c>
    </row>
    <row r="33522" spans="1:15" x14ac:dyDescent="0.2">
      <c r="A33522" s="2">
        <v>37282</v>
      </c>
      <c r="B33522">
        <v>1600</v>
      </c>
      <c r="C33522">
        <v>13.52</v>
      </c>
      <c r="D33522">
        <v>13.52</v>
      </c>
      <c r="E33522">
        <v>13.52</v>
      </c>
      <c r="F33522">
        <v>13.52</v>
      </c>
      <c r="G33522">
        <v>13.52</v>
      </c>
      <c r="H33522" s="5">
        <v>16</v>
      </c>
      <c r="I33522">
        <v>16.18</v>
      </c>
      <c r="J33522">
        <v>16.510000000000002</v>
      </c>
      <c r="K33522">
        <v>16</v>
      </c>
      <c r="L33522" s="32">
        <v>16</v>
      </c>
      <c r="M33522">
        <v>32283</v>
      </c>
      <c r="N33522" t="s">
        <v>48</v>
      </c>
      <c r="O33522">
        <v>6</v>
      </c>
    </row>
    <row r="33523" spans="1:15" x14ac:dyDescent="0.2">
      <c r="A33523" s="2">
        <v>37282</v>
      </c>
      <c r="B33523">
        <v>1700</v>
      </c>
      <c r="C33523">
        <v>14.43</v>
      </c>
      <c r="D33523">
        <v>14.43</v>
      </c>
      <c r="E33523">
        <v>14.43</v>
      </c>
      <c r="F33523">
        <v>14.43</v>
      </c>
      <c r="G33523">
        <v>14.43</v>
      </c>
      <c r="H33523" s="5">
        <v>18.53</v>
      </c>
      <c r="I33523">
        <v>20.010000000000002</v>
      </c>
      <c r="J33523">
        <v>22.54</v>
      </c>
      <c r="K33523">
        <v>18.53</v>
      </c>
      <c r="L33523" s="32">
        <v>18.53</v>
      </c>
      <c r="M33523">
        <v>33001</v>
      </c>
      <c r="N33523" t="s">
        <v>48</v>
      </c>
      <c r="O33523">
        <v>6</v>
      </c>
    </row>
    <row r="33524" spans="1:15" x14ac:dyDescent="0.2">
      <c r="A33524" s="2">
        <v>37282</v>
      </c>
      <c r="B33524">
        <v>1800</v>
      </c>
      <c r="C33524">
        <v>19.89</v>
      </c>
      <c r="D33524">
        <v>19.89</v>
      </c>
      <c r="E33524">
        <v>19.89</v>
      </c>
      <c r="F33524">
        <v>19.89</v>
      </c>
      <c r="G33524">
        <v>19.89</v>
      </c>
      <c r="H33524" s="5">
        <v>27</v>
      </c>
      <c r="I33524">
        <v>30.42</v>
      </c>
      <c r="J33524">
        <v>36.46</v>
      </c>
      <c r="K33524">
        <v>27</v>
      </c>
      <c r="L33524" s="32">
        <v>27</v>
      </c>
      <c r="M33524">
        <v>35004</v>
      </c>
      <c r="N33524" t="s">
        <v>48</v>
      </c>
      <c r="O33524">
        <v>6</v>
      </c>
    </row>
    <row r="33525" spans="1:15" x14ac:dyDescent="0.2">
      <c r="A33525" s="2">
        <v>37282</v>
      </c>
      <c r="B33525">
        <v>1900</v>
      </c>
      <c r="C33525">
        <v>16.899999999999999</v>
      </c>
      <c r="D33525">
        <v>16.899999999999999</v>
      </c>
      <c r="E33525">
        <v>16.899999999999999</v>
      </c>
      <c r="F33525">
        <v>16.899999999999999</v>
      </c>
      <c r="G33525">
        <v>16.899999999999999</v>
      </c>
      <c r="H33525" s="5">
        <v>25</v>
      </c>
      <c r="I33525">
        <v>27.06</v>
      </c>
      <c r="J33525">
        <v>30.71</v>
      </c>
      <c r="K33525">
        <v>25</v>
      </c>
      <c r="L33525" s="32">
        <v>25</v>
      </c>
      <c r="M33525">
        <v>35110</v>
      </c>
      <c r="N33525" t="s">
        <v>48</v>
      </c>
      <c r="O33525">
        <v>6</v>
      </c>
    </row>
    <row r="33526" spans="1:15" x14ac:dyDescent="0.2">
      <c r="A33526" s="2">
        <v>37282</v>
      </c>
      <c r="B33526">
        <v>2000</v>
      </c>
      <c r="C33526">
        <v>16.5</v>
      </c>
      <c r="D33526">
        <v>16.5</v>
      </c>
      <c r="E33526">
        <v>16.5</v>
      </c>
      <c r="F33526">
        <v>16.5</v>
      </c>
      <c r="G33526">
        <v>16.5</v>
      </c>
      <c r="H33526" s="5">
        <v>22.31</v>
      </c>
      <c r="I33526">
        <v>24.37</v>
      </c>
      <c r="J33526">
        <v>28.01</v>
      </c>
      <c r="K33526">
        <v>22.31</v>
      </c>
      <c r="L33526" s="32">
        <v>22.31</v>
      </c>
      <c r="M33526">
        <v>34249</v>
      </c>
      <c r="N33526" t="s">
        <v>48</v>
      </c>
      <c r="O33526">
        <v>6</v>
      </c>
    </row>
    <row r="33527" spans="1:15" x14ac:dyDescent="0.2">
      <c r="A33527" s="2">
        <v>37282</v>
      </c>
      <c r="B33527">
        <v>2100</v>
      </c>
      <c r="C33527">
        <v>16.73</v>
      </c>
      <c r="D33527">
        <v>16.73</v>
      </c>
      <c r="E33527">
        <v>16.73</v>
      </c>
      <c r="F33527">
        <v>16.73</v>
      </c>
      <c r="G33527">
        <v>16.73</v>
      </c>
      <c r="H33527" s="5">
        <v>20.3</v>
      </c>
      <c r="I33527">
        <v>22.02</v>
      </c>
      <c r="J33527">
        <v>25.07</v>
      </c>
      <c r="K33527">
        <v>20.3</v>
      </c>
      <c r="L33527" s="32">
        <v>20.3</v>
      </c>
      <c r="M33527">
        <v>33115</v>
      </c>
      <c r="N33527" t="s">
        <v>48</v>
      </c>
      <c r="O33527">
        <v>6</v>
      </c>
    </row>
    <row r="33528" spans="1:15" x14ac:dyDescent="0.2">
      <c r="A33528" s="2">
        <v>37282</v>
      </c>
      <c r="B33528">
        <v>2200</v>
      </c>
      <c r="C33528">
        <v>16.600000000000001</v>
      </c>
      <c r="D33528">
        <v>16.600000000000001</v>
      </c>
      <c r="E33528">
        <v>16.600000000000001</v>
      </c>
      <c r="F33528">
        <v>16.600000000000001</v>
      </c>
      <c r="G33528">
        <v>16.600000000000001</v>
      </c>
      <c r="H33528" s="5">
        <v>18.399999999999999</v>
      </c>
      <c r="I33528">
        <v>19.84</v>
      </c>
      <c r="J33528">
        <v>22.37</v>
      </c>
      <c r="K33528">
        <v>18.399999999999999</v>
      </c>
      <c r="L33528" s="32">
        <v>18.399999999999999</v>
      </c>
      <c r="M33528">
        <v>31440</v>
      </c>
      <c r="N33528" t="s">
        <v>48</v>
      </c>
      <c r="O33528">
        <v>6</v>
      </c>
    </row>
    <row r="33529" spans="1:15" x14ac:dyDescent="0.2">
      <c r="A33529" s="2">
        <v>37282</v>
      </c>
      <c r="B33529">
        <v>2300</v>
      </c>
      <c r="C33529">
        <v>15.98</v>
      </c>
      <c r="D33529">
        <v>15.98</v>
      </c>
      <c r="E33529">
        <v>15.98</v>
      </c>
      <c r="F33529">
        <v>15.98</v>
      </c>
      <c r="G33529">
        <v>15.98</v>
      </c>
      <c r="H33529" s="5">
        <v>17</v>
      </c>
      <c r="I33529">
        <v>18.16</v>
      </c>
      <c r="J33529">
        <v>20.12</v>
      </c>
      <c r="K33529">
        <v>17.010000000000002</v>
      </c>
      <c r="L33529" s="32">
        <v>17</v>
      </c>
      <c r="M33529">
        <v>29027</v>
      </c>
      <c r="N33529" t="s">
        <v>48</v>
      </c>
      <c r="O33529">
        <v>6</v>
      </c>
    </row>
    <row r="33530" spans="1:15" x14ac:dyDescent="0.2">
      <c r="A33530" s="2">
        <v>37282</v>
      </c>
      <c r="B33530">
        <v>2400</v>
      </c>
      <c r="C33530">
        <v>15.67</v>
      </c>
      <c r="D33530">
        <v>15.67</v>
      </c>
      <c r="E33530">
        <v>15.67</v>
      </c>
      <c r="F33530">
        <v>15.67</v>
      </c>
      <c r="G33530">
        <v>15.67</v>
      </c>
      <c r="H33530" s="5">
        <v>14.5</v>
      </c>
      <c r="I33530">
        <v>14.51</v>
      </c>
      <c r="J33530">
        <v>14.51</v>
      </c>
      <c r="K33530">
        <v>14.5</v>
      </c>
      <c r="L33530" s="32">
        <v>14.5</v>
      </c>
      <c r="M33530">
        <v>26591</v>
      </c>
      <c r="N33530" t="s">
        <v>47</v>
      </c>
      <c r="O33530">
        <v>6</v>
      </c>
    </row>
    <row r="33531" spans="1:15" x14ac:dyDescent="0.2">
      <c r="A33531" s="2">
        <v>37283</v>
      </c>
      <c r="B33531">
        <v>100</v>
      </c>
      <c r="C33531">
        <v>14.77</v>
      </c>
      <c r="D33531">
        <v>14.77</v>
      </c>
      <c r="E33531">
        <v>14.77</v>
      </c>
      <c r="F33531">
        <v>14.77</v>
      </c>
      <c r="G33531">
        <v>14.77</v>
      </c>
      <c r="H33531" s="5">
        <v>14.21</v>
      </c>
      <c r="I33531">
        <v>14.21</v>
      </c>
      <c r="J33531">
        <v>14.21</v>
      </c>
      <c r="K33531">
        <v>14.21</v>
      </c>
      <c r="L33531" s="32">
        <v>14.2</v>
      </c>
      <c r="M33531">
        <v>25248</v>
      </c>
      <c r="N33531" t="s">
        <v>47</v>
      </c>
      <c r="O33531">
        <v>7</v>
      </c>
    </row>
    <row r="33532" spans="1:15" x14ac:dyDescent="0.2">
      <c r="A33532" s="2">
        <v>37283</v>
      </c>
      <c r="B33532">
        <v>200</v>
      </c>
      <c r="C33532">
        <v>13.73</v>
      </c>
      <c r="D33532">
        <v>13.73</v>
      </c>
      <c r="E33532">
        <v>13.73</v>
      </c>
      <c r="F33532">
        <v>13.73</v>
      </c>
      <c r="G33532">
        <v>13.73</v>
      </c>
      <c r="H33532" s="5">
        <v>12.77</v>
      </c>
      <c r="I33532">
        <v>12.77</v>
      </c>
      <c r="J33532">
        <v>12.77</v>
      </c>
      <c r="K33532">
        <v>12.77</v>
      </c>
      <c r="L33532" s="32">
        <v>12.77</v>
      </c>
      <c r="M33532">
        <v>24278</v>
      </c>
      <c r="N33532" t="s">
        <v>47</v>
      </c>
      <c r="O33532">
        <v>7</v>
      </c>
    </row>
    <row r="33533" spans="1:15" x14ac:dyDescent="0.2">
      <c r="A33533" s="2">
        <v>37283</v>
      </c>
      <c r="B33533">
        <v>300</v>
      </c>
      <c r="C33533">
        <v>22.28</v>
      </c>
      <c r="D33533">
        <v>22.28</v>
      </c>
      <c r="E33533">
        <v>22.28</v>
      </c>
      <c r="F33533">
        <v>22.28</v>
      </c>
      <c r="G33533">
        <v>22.28</v>
      </c>
      <c r="H33533" s="5">
        <v>12.33</v>
      </c>
      <c r="I33533">
        <v>12.33</v>
      </c>
      <c r="J33533">
        <v>12.33</v>
      </c>
      <c r="K33533">
        <v>12.33</v>
      </c>
      <c r="L33533" s="32">
        <v>12.33</v>
      </c>
      <c r="M33533">
        <v>23757</v>
      </c>
      <c r="N33533" t="s">
        <v>47</v>
      </c>
      <c r="O33533">
        <v>7</v>
      </c>
    </row>
    <row r="33534" spans="1:15" x14ac:dyDescent="0.2">
      <c r="A33534" s="2">
        <v>37283</v>
      </c>
      <c r="B33534">
        <v>400</v>
      </c>
      <c r="C33534">
        <v>14.88</v>
      </c>
      <c r="D33534">
        <v>14.88</v>
      </c>
      <c r="E33534">
        <v>14.88</v>
      </c>
      <c r="F33534">
        <v>14.88</v>
      </c>
      <c r="G33534">
        <v>14.88</v>
      </c>
      <c r="H33534" s="5">
        <v>12.33</v>
      </c>
      <c r="I33534">
        <v>12.33</v>
      </c>
      <c r="J33534">
        <v>12.33</v>
      </c>
      <c r="K33534">
        <v>12.33</v>
      </c>
      <c r="L33534" s="32">
        <v>12.33</v>
      </c>
      <c r="M33534">
        <v>23661</v>
      </c>
      <c r="N33534" t="s">
        <v>47</v>
      </c>
      <c r="O33534">
        <v>7</v>
      </c>
    </row>
    <row r="33535" spans="1:15" x14ac:dyDescent="0.2">
      <c r="A33535" s="2">
        <v>37283</v>
      </c>
      <c r="B33535">
        <v>500</v>
      </c>
      <c r="C33535">
        <v>15.32</v>
      </c>
      <c r="D33535">
        <v>15.32</v>
      </c>
      <c r="E33535">
        <v>15.32</v>
      </c>
      <c r="F33535">
        <v>15.32</v>
      </c>
      <c r="G33535">
        <v>15.32</v>
      </c>
      <c r="H33535" s="5">
        <v>12.69</v>
      </c>
      <c r="I33535">
        <v>12.69</v>
      </c>
      <c r="J33535">
        <v>12.69</v>
      </c>
      <c r="K33535">
        <v>12.69</v>
      </c>
      <c r="L33535" s="32">
        <v>12.69</v>
      </c>
      <c r="M33535">
        <v>24301</v>
      </c>
      <c r="N33535" t="s">
        <v>47</v>
      </c>
      <c r="O33535">
        <v>7</v>
      </c>
    </row>
    <row r="33536" spans="1:15" x14ac:dyDescent="0.2">
      <c r="A33536" s="2">
        <v>37283</v>
      </c>
      <c r="B33536">
        <v>600</v>
      </c>
      <c r="C33536">
        <v>15.82</v>
      </c>
      <c r="D33536">
        <v>15.82</v>
      </c>
      <c r="E33536">
        <v>15.82</v>
      </c>
      <c r="F33536">
        <v>15.82</v>
      </c>
      <c r="G33536">
        <v>15.82</v>
      </c>
      <c r="H33536" s="5">
        <v>13.5</v>
      </c>
      <c r="I33536">
        <v>13.6</v>
      </c>
      <c r="J33536">
        <v>13.71</v>
      </c>
      <c r="K33536">
        <v>13.5</v>
      </c>
      <c r="L33536" s="32">
        <v>13.5</v>
      </c>
      <c r="M33536">
        <v>26357</v>
      </c>
      <c r="N33536" t="s">
        <v>47</v>
      </c>
      <c r="O33536">
        <v>7</v>
      </c>
    </row>
    <row r="33537" spans="1:15" x14ac:dyDescent="0.2">
      <c r="A33537" s="2">
        <v>37283</v>
      </c>
      <c r="B33537">
        <v>700</v>
      </c>
      <c r="C33537">
        <v>16.48</v>
      </c>
      <c r="D33537">
        <v>16.48</v>
      </c>
      <c r="E33537">
        <v>16.48</v>
      </c>
      <c r="F33537">
        <v>16.48</v>
      </c>
      <c r="G33537">
        <v>16.48</v>
      </c>
      <c r="H33537" s="5">
        <v>15.23</v>
      </c>
      <c r="I33537">
        <v>15.44</v>
      </c>
      <c r="J33537">
        <v>15.78</v>
      </c>
      <c r="K33537">
        <v>15.23</v>
      </c>
      <c r="L33537" s="32">
        <v>15.23</v>
      </c>
      <c r="M33537">
        <v>30552</v>
      </c>
      <c r="N33537" t="s">
        <v>47</v>
      </c>
      <c r="O33537">
        <v>7</v>
      </c>
    </row>
    <row r="33538" spans="1:15" x14ac:dyDescent="0.2">
      <c r="A33538" s="2">
        <v>37283</v>
      </c>
      <c r="B33538">
        <v>800</v>
      </c>
      <c r="C33538">
        <v>16.68</v>
      </c>
      <c r="D33538">
        <v>16.68</v>
      </c>
      <c r="E33538">
        <v>16.68</v>
      </c>
      <c r="F33538">
        <v>16.68</v>
      </c>
      <c r="G33538">
        <v>16.68</v>
      </c>
      <c r="H33538" s="5">
        <v>16.579999999999998</v>
      </c>
      <c r="I33538">
        <v>17.3</v>
      </c>
      <c r="J33538">
        <v>18.510000000000002</v>
      </c>
      <c r="K33538">
        <v>16.579999999999998</v>
      </c>
      <c r="L33538" s="32">
        <v>16.579999999999998</v>
      </c>
      <c r="M33538">
        <v>33251</v>
      </c>
      <c r="N33538" t="s">
        <v>48</v>
      </c>
      <c r="O33538">
        <v>7</v>
      </c>
    </row>
    <row r="33539" spans="1:15" x14ac:dyDescent="0.2">
      <c r="A33539" s="2">
        <v>37283</v>
      </c>
      <c r="B33539">
        <v>900</v>
      </c>
      <c r="C33539">
        <v>19.66</v>
      </c>
      <c r="D33539">
        <v>19.66</v>
      </c>
      <c r="E33539">
        <v>19.66</v>
      </c>
      <c r="F33539">
        <v>19.66</v>
      </c>
      <c r="G33539">
        <v>19.66</v>
      </c>
      <c r="H33539" s="5">
        <v>18.920000000000002</v>
      </c>
      <c r="I33539">
        <v>21.4</v>
      </c>
      <c r="J33539">
        <v>25.7</v>
      </c>
      <c r="K33539">
        <v>18.920000000000002</v>
      </c>
      <c r="L33539" s="32">
        <v>18.920000000000002</v>
      </c>
      <c r="M33539">
        <v>33327</v>
      </c>
      <c r="N33539" t="s">
        <v>48</v>
      </c>
      <c r="O33539">
        <v>7</v>
      </c>
    </row>
    <row r="33540" spans="1:15" x14ac:dyDescent="0.2">
      <c r="A33540" s="2">
        <v>37283</v>
      </c>
      <c r="B33540">
        <v>1000</v>
      </c>
      <c r="C33540">
        <v>16.52</v>
      </c>
      <c r="D33540">
        <v>16.52</v>
      </c>
      <c r="E33540">
        <v>16.52</v>
      </c>
      <c r="F33540">
        <v>16.52</v>
      </c>
      <c r="G33540">
        <v>16.52</v>
      </c>
      <c r="H33540" s="5">
        <v>19.760000000000002</v>
      </c>
      <c r="I33540">
        <v>21.72</v>
      </c>
      <c r="J33540">
        <v>25.19</v>
      </c>
      <c r="K33540">
        <v>19.760000000000002</v>
      </c>
      <c r="L33540" s="32">
        <v>19.760000000000002</v>
      </c>
      <c r="M33540">
        <v>33520</v>
      </c>
      <c r="N33540" t="s">
        <v>48</v>
      </c>
      <c r="O33540">
        <v>7</v>
      </c>
    </row>
    <row r="33541" spans="1:15" x14ac:dyDescent="0.2">
      <c r="A33541" s="2">
        <v>37283</v>
      </c>
      <c r="B33541">
        <v>1100</v>
      </c>
      <c r="C33541">
        <v>16.12</v>
      </c>
      <c r="D33541">
        <v>16.12</v>
      </c>
      <c r="E33541">
        <v>16.12</v>
      </c>
      <c r="F33541">
        <v>16.12</v>
      </c>
      <c r="G33541">
        <v>16.12</v>
      </c>
      <c r="H33541" s="5">
        <v>18.260000000000002</v>
      </c>
      <c r="I33541">
        <v>20.69</v>
      </c>
      <c r="J33541">
        <v>25.01</v>
      </c>
      <c r="K33541">
        <v>18.260000000000002</v>
      </c>
      <c r="L33541" s="32">
        <v>18.260000000000002</v>
      </c>
      <c r="M33541">
        <v>33760</v>
      </c>
      <c r="N33541" t="s">
        <v>48</v>
      </c>
      <c r="O33541">
        <v>7</v>
      </c>
    </row>
    <row r="33542" spans="1:15" x14ac:dyDescent="0.2">
      <c r="A33542" s="2">
        <v>37283</v>
      </c>
      <c r="B33542">
        <v>1200</v>
      </c>
      <c r="C33542">
        <v>15.88</v>
      </c>
      <c r="D33542">
        <v>15.88</v>
      </c>
      <c r="E33542">
        <v>15.88</v>
      </c>
      <c r="F33542">
        <v>15.88</v>
      </c>
      <c r="G33542">
        <v>15.88</v>
      </c>
      <c r="H33542" s="5">
        <v>17.46</v>
      </c>
      <c r="I33542">
        <v>19.29</v>
      </c>
      <c r="J33542">
        <v>22.51</v>
      </c>
      <c r="K33542">
        <v>17.47</v>
      </c>
      <c r="L33542" s="32">
        <v>17.46</v>
      </c>
      <c r="M33542">
        <v>33944</v>
      </c>
      <c r="N33542" t="s">
        <v>48</v>
      </c>
      <c r="O33542">
        <v>7</v>
      </c>
    </row>
    <row r="33543" spans="1:15" x14ac:dyDescent="0.2">
      <c r="A33543" s="2">
        <v>37283</v>
      </c>
      <c r="B33543">
        <v>1300</v>
      </c>
      <c r="C33543">
        <v>15.25</v>
      </c>
      <c r="D33543">
        <v>15.25</v>
      </c>
      <c r="E33543">
        <v>15.25</v>
      </c>
      <c r="F33543">
        <v>15.25</v>
      </c>
      <c r="G33543">
        <v>15.25</v>
      </c>
      <c r="H33543" s="5">
        <v>16.47</v>
      </c>
      <c r="I33543">
        <v>17.489999999999998</v>
      </c>
      <c r="J33543">
        <v>19.28</v>
      </c>
      <c r="K33543">
        <v>16.47</v>
      </c>
      <c r="L33543" s="32">
        <v>16.47</v>
      </c>
      <c r="M33543">
        <v>33305</v>
      </c>
      <c r="N33543" t="s">
        <v>48</v>
      </c>
      <c r="O33543">
        <v>7</v>
      </c>
    </row>
    <row r="33544" spans="1:15" x14ac:dyDescent="0.2">
      <c r="A33544" s="2">
        <v>37283</v>
      </c>
      <c r="B33544">
        <v>1400</v>
      </c>
      <c r="C33544">
        <v>13.92</v>
      </c>
      <c r="D33544">
        <v>13.92</v>
      </c>
      <c r="E33544">
        <v>13.92</v>
      </c>
      <c r="F33544">
        <v>13.92</v>
      </c>
      <c r="G33544">
        <v>13.92</v>
      </c>
      <c r="H33544" s="5">
        <v>16</v>
      </c>
      <c r="I33544">
        <v>16.760000000000002</v>
      </c>
      <c r="J33544">
        <v>18.11</v>
      </c>
      <c r="K33544">
        <v>16</v>
      </c>
      <c r="L33544" s="32">
        <v>16</v>
      </c>
      <c r="M33544">
        <v>32808</v>
      </c>
      <c r="N33544" t="s">
        <v>48</v>
      </c>
      <c r="O33544">
        <v>7</v>
      </c>
    </row>
    <row r="33545" spans="1:15" x14ac:dyDescent="0.2">
      <c r="A33545" s="2">
        <v>37283</v>
      </c>
      <c r="B33545">
        <v>1500</v>
      </c>
      <c r="C33545">
        <v>13.45</v>
      </c>
      <c r="D33545">
        <v>13.45</v>
      </c>
      <c r="E33545">
        <v>13.45</v>
      </c>
      <c r="F33545">
        <v>13.45</v>
      </c>
      <c r="G33545">
        <v>13.45</v>
      </c>
      <c r="H33545" s="5">
        <v>15.82</v>
      </c>
      <c r="I33545">
        <v>15.82</v>
      </c>
      <c r="J33545">
        <v>15.82</v>
      </c>
      <c r="K33545">
        <v>15.82</v>
      </c>
      <c r="L33545" s="32">
        <v>15.82</v>
      </c>
      <c r="M33545">
        <v>32374</v>
      </c>
      <c r="N33545" t="s">
        <v>48</v>
      </c>
      <c r="O33545">
        <v>7</v>
      </c>
    </row>
    <row r="33546" spans="1:15" x14ac:dyDescent="0.2">
      <c r="A33546" s="2">
        <v>37283</v>
      </c>
      <c r="B33546">
        <v>1600</v>
      </c>
      <c r="C33546">
        <v>13.4</v>
      </c>
      <c r="D33546">
        <v>13.4</v>
      </c>
      <c r="E33546">
        <v>13.4</v>
      </c>
      <c r="F33546">
        <v>13.4</v>
      </c>
      <c r="G33546">
        <v>13.4</v>
      </c>
      <c r="H33546" s="5">
        <v>15.94</v>
      </c>
      <c r="I33546">
        <v>15.94</v>
      </c>
      <c r="J33546">
        <v>15.94</v>
      </c>
      <c r="K33546">
        <v>15.94</v>
      </c>
      <c r="L33546" s="32">
        <v>15.94</v>
      </c>
      <c r="M33546">
        <v>32283</v>
      </c>
      <c r="N33546" t="s">
        <v>48</v>
      </c>
      <c r="O33546">
        <v>7</v>
      </c>
    </row>
    <row r="33547" spans="1:15" x14ac:dyDescent="0.2">
      <c r="A33547" s="2">
        <v>37283</v>
      </c>
      <c r="B33547">
        <v>1700</v>
      </c>
      <c r="C33547">
        <v>13.92</v>
      </c>
      <c r="D33547">
        <v>13.92</v>
      </c>
      <c r="E33547">
        <v>13.92</v>
      </c>
      <c r="F33547">
        <v>13.92</v>
      </c>
      <c r="G33547">
        <v>13.92</v>
      </c>
      <c r="H33547" s="5">
        <v>18</v>
      </c>
      <c r="I33547">
        <v>18.98</v>
      </c>
      <c r="J33547">
        <v>20.59</v>
      </c>
      <c r="K33547">
        <v>18</v>
      </c>
      <c r="L33547" s="32">
        <v>18</v>
      </c>
      <c r="M33547">
        <v>33001</v>
      </c>
      <c r="N33547" t="s">
        <v>48</v>
      </c>
      <c r="O33547">
        <v>7</v>
      </c>
    </row>
    <row r="33548" spans="1:15" x14ac:dyDescent="0.2">
      <c r="A33548" s="2">
        <v>37283</v>
      </c>
      <c r="B33548">
        <v>1800</v>
      </c>
      <c r="C33548">
        <v>17.84</v>
      </c>
      <c r="D33548">
        <v>17.84</v>
      </c>
      <c r="E33548">
        <v>17.84</v>
      </c>
      <c r="F33548">
        <v>17.84</v>
      </c>
      <c r="G33548">
        <v>17.84</v>
      </c>
      <c r="H33548" s="5">
        <v>27.1</v>
      </c>
      <c r="I33548">
        <v>29.97</v>
      </c>
      <c r="J33548">
        <v>35.020000000000003</v>
      </c>
      <c r="K33548">
        <v>27.1</v>
      </c>
      <c r="L33548" s="32">
        <v>27.1</v>
      </c>
      <c r="M33548">
        <v>35004</v>
      </c>
      <c r="N33548" t="s">
        <v>48</v>
      </c>
      <c r="O33548">
        <v>7</v>
      </c>
    </row>
    <row r="33549" spans="1:15" x14ac:dyDescent="0.2">
      <c r="A33549" s="2">
        <v>37283</v>
      </c>
      <c r="B33549">
        <v>1900</v>
      </c>
      <c r="C33549">
        <v>17.61</v>
      </c>
      <c r="D33549">
        <v>17.61</v>
      </c>
      <c r="E33549">
        <v>17.61</v>
      </c>
      <c r="F33549">
        <v>17.61</v>
      </c>
      <c r="G33549">
        <v>17.61</v>
      </c>
      <c r="H33549" s="5">
        <v>28</v>
      </c>
      <c r="I33549">
        <v>28.77</v>
      </c>
      <c r="J33549">
        <v>30.13</v>
      </c>
      <c r="K33549">
        <v>28</v>
      </c>
      <c r="L33549" s="32">
        <v>28</v>
      </c>
      <c r="M33549">
        <v>35110</v>
      </c>
      <c r="N33549" t="s">
        <v>48</v>
      </c>
      <c r="O33549">
        <v>7</v>
      </c>
    </row>
    <row r="33550" spans="1:15" x14ac:dyDescent="0.2">
      <c r="A33550" s="2">
        <v>37283</v>
      </c>
      <c r="B33550">
        <v>2000</v>
      </c>
      <c r="C33550">
        <v>16.66</v>
      </c>
      <c r="D33550">
        <v>16.66</v>
      </c>
      <c r="E33550">
        <v>16.66</v>
      </c>
      <c r="F33550">
        <v>16.66</v>
      </c>
      <c r="G33550">
        <v>16.66</v>
      </c>
      <c r="H33550" s="5">
        <v>25</v>
      </c>
      <c r="I33550">
        <v>26.47</v>
      </c>
      <c r="J33550">
        <v>29.07</v>
      </c>
      <c r="K33550">
        <v>25</v>
      </c>
      <c r="L33550" s="32">
        <v>25</v>
      </c>
      <c r="M33550">
        <v>34249</v>
      </c>
      <c r="N33550" t="s">
        <v>48</v>
      </c>
      <c r="O33550">
        <v>7</v>
      </c>
    </row>
    <row r="33551" spans="1:15" x14ac:dyDescent="0.2">
      <c r="A33551" s="2">
        <v>37283</v>
      </c>
      <c r="B33551">
        <v>2100</v>
      </c>
      <c r="C33551">
        <v>19.5</v>
      </c>
      <c r="D33551">
        <v>19.5</v>
      </c>
      <c r="E33551">
        <v>19.5</v>
      </c>
      <c r="F33551">
        <v>19.5</v>
      </c>
      <c r="G33551">
        <v>19.5</v>
      </c>
      <c r="H33551" s="5">
        <v>23.5</v>
      </c>
      <c r="I33551">
        <v>24.74</v>
      </c>
      <c r="J33551">
        <v>26.87</v>
      </c>
      <c r="K33551">
        <v>23.5</v>
      </c>
      <c r="L33551" s="32">
        <v>23.5</v>
      </c>
      <c r="M33551">
        <v>33115</v>
      </c>
      <c r="N33551" t="s">
        <v>48</v>
      </c>
      <c r="O33551">
        <v>7</v>
      </c>
    </row>
    <row r="33552" spans="1:15" x14ac:dyDescent="0.2">
      <c r="A33552" s="2">
        <v>37283</v>
      </c>
      <c r="B33552">
        <v>2200</v>
      </c>
      <c r="C33552">
        <v>16.88</v>
      </c>
      <c r="D33552">
        <v>16.88</v>
      </c>
      <c r="E33552">
        <v>16.88</v>
      </c>
      <c r="F33552">
        <v>16.88</v>
      </c>
      <c r="G33552">
        <v>16.88</v>
      </c>
      <c r="H33552" s="5">
        <v>20.04</v>
      </c>
      <c r="I33552">
        <v>20.149999999999999</v>
      </c>
      <c r="J33552">
        <v>20.28</v>
      </c>
      <c r="K33552">
        <v>20.04</v>
      </c>
      <c r="L33552" s="32">
        <v>20.04</v>
      </c>
      <c r="M33552">
        <v>31440</v>
      </c>
      <c r="N33552" t="s">
        <v>48</v>
      </c>
      <c r="O33552">
        <v>7</v>
      </c>
    </row>
    <row r="33553" spans="1:15" x14ac:dyDescent="0.2">
      <c r="A33553" s="2">
        <v>37283</v>
      </c>
      <c r="B33553">
        <v>2300</v>
      </c>
      <c r="C33553">
        <v>13.39</v>
      </c>
      <c r="D33553">
        <v>13.39</v>
      </c>
      <c r="E33553">
        <v>13.39</v>
      </c>
      <c r="F33553">
        <v>13.39</v>
      </c>
      <c r="G33553">
        <v>13.39</v>
      </c>
      <c r="H33553" s="5">
        <v>17.5</v>
      </c>
      <c r="I33553">
        <v>17.809999999999999</v>
      </c>
      <c r="J33553">
        <v>18.2</v>
      </c>
      <c r="K33553">
        <v>17.5</v>
      </c>
      <c r="L33553" s="32">
        <v>17.5</v>
      </c>
      <c r="M33553">
        <v>29027</v>
      </c>
      <c r="N33553" t="s">
        <v>48</v>
      </c>
      <c r="O33553">
        <v>7</v>
      </c>
    </row>
    <row r="33554" spans="1:15" x14ac:dyDescent="0.2">
      <c r="A33554" s="2">
        <v>37283</v>
      </c>
      <c r="B33554">
        <v>2400</v>
      </c>
      <c r="C33554">
        <v>13.11</v>
      </c>
      <c r="D33554">
        <v>13.11</v>
      </c>
      <c r="E33554">
        <v>13.11</v>
      </c>
      <c r="F33554">
        <v>13.11</v>
      </c>
      <c r="G33554">
        <v>13.11</v>
      </c>
      <c r="H33554" s="5">
        <v>14.88</v>
      </c>
      <c r="I33554">
        <v>14.89</v>
      </c>
      <c r="J33554">
        <v>14.89</v>
      </c>
      <c r="K33554">
        <v>14.88</v>
      </c>
      <c r="L33554" s="32">
        <v>14.88</v>
      </c>
      <c r="M33554">
        <v>26591</v>
      </c>
      <c r="N33554" t="s">
        <v>47</v>
      </c>
      <c r="O33554">
        <v>7</v>
      </c>
    </row>
    <row r="33555" spans="1:15" x14ac:dyDescent="0.2">
      <c r="A33555" s="2">
        <v>37284</v>
      </c>
      <c r="B33555">
        <v>100</v>
      </c>
      <c r="C33555">
        <v>12.9</v>
      </c>
      <c r="D33555">
        <v>12.9</v>
      </c>
      <c r="E33555">
        <v>12.9</v>
      </c>
      <c r="F33555">
        <v>12.9</v>
      </c>
      <c r="G33555">
        <v>12.9</v>
      </c>
      <c r="H33555" s="5">
        <v>12.86</v>
      </c>
      <c r="I33555">
        <v>12.93</v>
      </c>
      <c r="J33555">
        <v>13.01</v>
      </c>
      <c r="K33555">
        <v>12.86</v>
      </c>
      <c r="L33555" s="32">
        <v>12.86</v>
      </c>
      <c r="M33555">
        <v>23668</v>
      </c>
      <c r="N33555" t="s">
        <v>47</v>
      </c>
      <c r="O33555">
        <v>1</v>
      </c>
    </row>
    <row r="33556" spans="1:15" x14ac:dyDescent="0.2">
      <c r="A33556" s="2">
        <v>37284</v>
      </c>
      <c r="B33556">
        <v>200</v>
      </c>
      <c r="C33556">
        <v>12.94</v>
      </c>
      <c r="D33556">
        <v>12.94</v>
      </c>
      <c r="E33556">
        <v>12.94</v>
      </c>
      <c r="F33556">
        <v>12.94</v>
      </c>
      <c r="G33556">
        <v>12.94</v>
      </c>
      <c r="H33556" s="5">
        <v>11.81</v>
      </c>
      <c r="I33556">
        <v>11.81</v>
      </c>
      <c r="J33556">
        <v>11.81</v>
      </c>
      <c r="K33556">
        <v>11.81</v>
      </c>
      <c r="L33556" s="32">
        <v>11.81</v>
      </c>
      <c r="M33556">
        <v>23061</v>
      </c>
      <c r="N33556" t="s">
        <v>47</v>
      </c>
      <c r="O33556">
        <v>1</v>
      </c>
    </row>
    <row r="33557" spans="1:15" x14ac:dyDescent="0.2">
      <c r="A33557" s="2">
        <v>37284</v>
      </c>
      <c r="B33557">
        <v>300</v>
      </c>
      <c r="C33557">
        <v>13.41</v>
      </c>
      <c r="D33557">
        <v>13.41</v>
      </c>
      <c r="E33557">
        <v>13.41</v>
      </c>
      <c r="F33557">
        <v>13.41</v>
      </c>
      <c r="G33557">
        <v>13.41</v>
      </c>
      <c r="H33557" s="5">
        <v>11.81</v>
      </c>
      <c r="I33557">
        <v>11.81</v>
      </c>
      <c r="J33557">
        <v>11.81</v>
      </c>
      <c r="K33557">
        <v>11.81</v>
      </c>
      <c r="L33557" s="32">
        <v>11.81</v>
      </c>
      <c r="M33557">
        <v>23044</v>
      </c>
      <c r="N33557" t="s">
        <v>47</v>
      </c>
      <c r="O33557">
        <v>1</v>
      </c>
    </row>
    <row r="33558" spans="1:15" x14ac:dyDescent="0.2">
      <c r="A33558" s="2">
        <v>37284</v>
      </c>
      <c r="B33558">
        <v>400</v>
      </c>
      <c r="C33558">
        <v>12.89</v>
      </c>
      <c r="D33558">
        <v>12.89</v>
      </c>
      <c r="E33558">
        <v>12.89</v>
      </c>
      <c r="F33558">
        <v>12.89</v>
      </c>
      <c r="G33558">
        <v>12.89</v>
      </c>
      <c r="H33558" s="5">
        <v>11.81</v>
      </c>
      <c r="I33558">
        <v>11.81</v>
      </c>
      <c r="J33558">
        <v>11.81</v>
      </c>
      <c r="K33558">
        <v>11.81</v>
      </c>
      <c r="L33558" s="32">
        <v>11.81</v>
      </c>
      <c r="M33558">
        <v>23234</v>
      </c>
      <c r="N33558" t="s">
        <v>47</v>
      </c>
      <c r="O33558">
        <v>1</v>
      </c>
    </row>
    <row r="33559" spans="1:15" x14ac:dyDescent="0.2">
      <c r="A33559" s="2">
        <v>37284</v>
      </c>
      <c r="B33559">
        <v>500</v>
      </c>
      <c r="C33559">
        <v>13.13</v>
      </c>
      <c r="D33559">
        <v>13.13</v>
      </c>
      <c r="E33559">
        <v>13.13</v>
      </c>
      <c r="F33559">
        <v>13.13</v>
      </c>
      <c r="G33559">
        <v>13.13</v>
      </c>
      <c r="H33559" s="5">
        <v>12.86</v>
      </c>
      <c r="I33559">
        <v>12.92</v>
      </c>
      <c r="J33559">
        <v>12.98</v>
      </c>
      <c r="K33559">
        <v>12.86</v>
      </c>
      <c r="L33559" s="32">
        <v>12.86</v>
      </c>
      <c r="M33559">
        <v>23994</v>
      </c>
      <c r="N33559" t="s">
        <v>47</v>
      </c>
      <c r="O33559">
        <v>1</v>
      </c>
    </row>
    <row r="33560" spans="1:15" x14ac:dyDescent="0.2">
      <c r="A33560" s="2">
        <v>37284</v>
      </c>
      <c r="B33560">
        <v>600</v>
      </c>
      <c r="C33560">
        <v>16.41</v>
      </c>
      <c r="D33560">
        <v>16.41</v>
      </c>
      <c r="E33560">
        <v>16.41</v>
      </c>
      <c r="F33560">
        <v>16.41</v>
      </c>
      <c r="G33560">
        <v>16.41</v>
      </c>
      <c r="H33560" s="5">
        <v>15.46</v>
      </c>
      <c r="I33560">
        <v>15.93</v>
      </c>
      <c r="J33560">
        <v>16.57</v>
      </c>
      <c r="K33560">
        <v>15.46</v>
      </c>
      <c r="L33560" s="32">
        <v>15.46</v>
      </c>
      <c r="M33560">
        <v>26364</v>
      </c>
      <c r="N33560" t="s">
        <v>47</v>
      </c>
      <c r="O33560">
        <v>1</v>
      </c>
    </row>
    <row r="33561" spans="1:15" x14ac:dyDescent="0.2">
      <c r="A33561" s="2">
        <v>37284</v>
      </c>
      <c r="B33561">
        <v>700</v>
      </c>
      <c r="C33561">
        <v>40.119999999999997</v>
      </c>
      <c r="D33561">
        <v>40.119999999999997</v>
      </c>
      <c r="E33561">
        <v>40.119999999999997</v>
      </c>
      <c r="F33561">
        <v>40.119999999999997</v>
      </c>
      <c r="G33561">
        <v>40.119999999999997</v>
      </c>
      <c r="H33561" s="5">
        <v>23.75</v>
      </c>
      <c r="I33561">
        <v>24.93</v>
      </c>
      <c r="J33561">
        <v>27.01</v>
      </c>
      <c r="K33561">
        <v>23.75</v>
      </c>
      <c r="L33561" s="32">
        <v>23.75</v>
      </c>
      <c r="M33561">
        <v>30580</v>
      </c>
      <c r="N33561" t="s">
        <v>47</v>
      </c>
      <c r="O33561">
        <v>1</v>
      </c>
    </row>
    <row r="33562" spans="1:15" x14ac:dyDescent="0.2">
      <c r="A33562" s="2">
        <v>37284</v>
      </c>
      <c r="B33562">
        <v>800</v>
      </c>
      <c r="C33562">
        <v>24.95</v>
      </c>
      <c r="D33562">
        <v>24.95</v>
      </c>
      <c r="E33562">
        <v>24.95</v>
      </c>
      <c r="F33562">
        <v>24.95</v>
      </c>
      <c r="G33562">
        <v>24.95</v>
      </c>
      <c r="H33562" s="5">
        <v>21.6</v>
      </c>
      <c r="I33562">
        <v>25.59</v>
      </c>
      <c r="J33562">
        <v>28.88</v>
      </c>
      <c r="K33562">
        <v>21.53</v>
      </c>
      <c r="L33562" s="32">
        <v>21.46</v>
      </c>
      <c r="M33562">
        <v>33278</v>
      </c>
      <c r="N33562" t="s">
        <v>48</v>
      </c>
      <c r="O33562">
        <v>1</v>
      </c>
    </row>
    <row r="33563" spans="1:15" x14ac:dyDescent="0.2">
      <c r="A33563" s="2">
        <v>37284</v>
      </c>
      <c r="B33563">
        <v>900</v>
      </c>
      <c r="C33563">
        <v>17.2</v>
      </c>
      <c r="D33563">
        <v>17.2</v>
      </c>
      <c r="E33563">
        <v>17.2</v>
      </c>
      <c r="F33563">
        <v>17.2</v>
      </c>
      <c r="G33563">
        <v>17.2</v>
      </c>
      <c r="H33563" s="5">
        <v>18.88</v>
      </c>
      <c r="I33563">
        <v>22.21</v>
      </c>
      <c r="J33563">
        <v>25.8</v>
      </c>
      <c r="K33563">
        <v>19.63</v>
      </c>
      <c r="L33563" s="32">
        <v>19.71</v>
      </c>
      <c r="M33563">
        <v>33258</v>
      </c>
      <c r="N33563" t="s">
        <v>48</v>
      </c>
      <c r="O33563">
        <v>1</v>
      </c>
    </row>
    <row r="33564" spans="1:15" x14ac:dyDescent="0.2">
      <c r="A33564" s="2">
        <v>37284</v>
      </c>
      <c r="B33564">
        <v>1000</v>
      </c>
      <c r="C33564">
        <v>26.32</v>
      </c>
      <c r="D33564">
        <v>26.32</v>
      </c>
      <c r="E33564">
        <v>26.32</v>
      </c>
      <c r="F33564">
        <v>26.32</v>
      </c>
      <c r="G33564">
        <v>26.32</v>
      </c>
      <c r="H33564" s="5">
        <v>18.989999999999998</v>
      </c>
      <c r="I33564">
        <v>23.72</v>
      </c>
      <c r="J33564">
        <v>27.13</v>
      </c>
      <c r="K33564">
        <v>19.38</v>
      </c>
      <c r="L33564" s="32">
        <v>19.43</v>
      </c>
      <c r="M33564">
        <v>32800</v>
      </c>
      <c r="N33564" t="s">
        <v>48</v>
      </c>
      <c r="O33564">
        <v>1</v>
      </c>
    </row>
    <row r="33565" spans="1:15" x14ac:dyDescent="0.2">
      <c r="A33565" s="2">
        <v>37284</v>
      </c>
      <c r="B33565">
        <v>1100</v>
      </c>
      <c r="C33565">
        <v>26.2</v>
      </c>
      <c r="D33565">
        <v>26.2</v>
      </c>
      <c r="E33565">
        <v>26.2</v>
      </c>
      <c r="F33565">
        <v>26.2</v>
      </c>
      <c r="G33565">
        <v>26.2</v>
      </c>
      <c r="H33565" s="5">
        <v>18.98</v>
      </c>
      <c r="I33565">
        <v>22.78</v>
      </c>
      <c r="J33565">
        <v>25.54</v>
      </c>
      <c r="K33565">
        <v>19.899999999999999</v>
      </c>
      <c r="L33565" s="32">
        <v>20.57</v>
      </c>
      <c r="M33565">
        <v>32442</v>
      </c>
      <c r="N33565" t="s">
        <v>48</v>
      </c>
      <c r="O33565">
        <v>1</v>
      </c>
    </row>
    <row r="33566" spans="1:15" x14ac:dyDescent="0.2">
      <c r="A33566" s="2">
        <v>37284</v>
      </c>
      <c r="B33566">
        <v>1200</v>
      </c>
      <c r="C33566">
        <v>20.3</v>
      </c>
      <c r="D33566">
        <v>20.3</v>
      </c>
      <c r="E33566">
        <v>20.3</v>
      </c>
      <c r="F33566">
        <v>20.3</v>
      </c>
      <c r="G33566">
        <v>20.3</v>
      </c>
      <c r="H33566" s="5">
        <v>18</v>
      </c>
      <c r="I33566">
        <v>21.72</v>
      </c>
      <c r="J33566">
        <v>24.89</v>
      </c>
      <c r="K33566">
        <v>19.489999999999998</v>
      </c>
      <c r="L33566" s="32">
        <v>19.93</v>
      </c>
      <c r="M33566">
        <v>31746</v>
      </c>
      <c r="N33566" t="s">
        <v>48</v>
      </c>
      <c r="O33566">
        <v>1</v>
      </c>
    </row>
    <row r="33567" spans="1:15" x14ac:dyDescent="0.2">
      <c r="A33567" s="2">
        <v>37284</v>
      </c>
      <c r="B33567">
        <v>1300</v>
      </c>
      <c r="C33567">
        <v>18.149999999999999</v>
      </c>
      <c r="D33567">
        <v>18.149999999999999</v>
      </c>
      <c r="E33567">
        <v>18.149999999999999</v>
      </c>
      <c r="F33567">
        <v>18.149999999999999</v>
      </c>
      <c r="G33567">
        <v>18.149999999999999</v>
      </c>
      <c r="H33567" s="5">
        <v>17.59</v>
      </c>
      <c r="I33567">
        <v>21.58</v>
      </c>
      <c r="J33567">
        <v>24.69</v>
      </c>
      <c r="K33567">
        <v>18.03</v>
      </c>
      <c r="L33567" s="32">
        <v>17.829999999999998</v>
      </c>
      <c r="M33567">
        <v>31146</v>
      </c>
      <c r="N33567" t="s">
        <v>48</v>
      </c>
      <c r="O33567">
        <v>1</v>
      </c>
    </row>
    <row r="33568" spans="1:15" x14ac:dyDescent="0.2">
      <c r="A33568" s="2">
        <v>37284</v>
      </c>
      <c r="B33568">
        <v>1400</v>
      </c>
      <c r="C33568">
        <v>17.5</v>
      </c>
      <c r="D33568">
        <v>31.64</v>
      </c>
      <c r="E33568">
        <v>42.53</v>
      </c>
      <c r="F33568">
        <v>20.04</v>
      </c>
      <c r="G33568">
        <v>17.579999999999998</v>
      </c>
      <c r="H33568" s="5">
        <v>17.11</v>
      </c>
      <c r="I33568">
        <v>19.940000000000001</v>
      </c>
      <c r="J33568">
        <v>23.76</v>
      </c>
      <c r="K33568">
        <v>17.37</v>
      </c>
      <c r="L33568" s="32">
        <v>17.420000000000002</v>
      </c>
      <c r="M33568">
        <v>30754</v>
      </c>
      <c r="N33568" t="s">
        <v>48</v>
      </c>
      <c r="O33568">
        <v>1</v>
      </c>
    </row>
    <row r="33569" spans="1:15" x14ac:dyDescent="0.2">
      <c r="A33569" s="2">
        <v>37284</v>
      </c>
      <c r="B33569">
        <v>1500</v>
      </c>
      <c r="C33569">
        <v>16.97</v>
      </c>
      <c r="D33569">
        <v>29.95</v>
      </c>
      <c r="E33569">
        <v>40.409999999999997</v>
      </c>
      <c r="F33569">
        <v>24.99</v>
      </c>
      <c r="G33569">
        <v>14.56</v>
      </c>
      <c r="H33569" s="5">
        <v>15.89</v>
      </c>
      <c r="I33569">
        <v>16.86</v>
      </c>
      <c r="J33569">
        <v>18.510000000000002</v>
      </c>
      <c r="K33569">
        <v>15.89</v>
      </c>
      <c r="L33569" s="32">
        <v>15.89</v>
      </c>
      <c r="M33569">
        <v>30321</v>
      </c>
      <c r="N33569" t="s">
        <v>48</v>
      </c>
      <c r="O33569">
        <v>1</v>
      </c>
    </row>
    <row r="33570" spans="1:15" x14ac:dyDescent="0.2">
      <c r="A33570" s="2">
        <v>37284</v>
      </c>
      <c r="B33570">
        <v>1600</v>
      </c>
      <c r="C33570">
        <v>15.9</v>
      </c>
      <c r="D33570">
        <v>15.79</v>
      </c>
      <c r="E33570">
        <v>15.8</v>
      </c>
      <c r="F33570">
        <v>17.05</v>
      </c>
      <c r="G33570">
        <v>15.39</v>
      </c>
      <c r="H33570" s="5">
        <v>15.79</v>
      </c>
      <c r="I33570">
        <v>16.7</v>
      </c>
      <c r="J33570">
        <v>18.239999999999998</v>
      </c>
      <c r="K33570">
        <v>15.79</v>
      </c>
      <c r="L33570" s="32">
        <v>15.79</v>
      </c>
      <c r="M33570">
        <v>30120</v>
      </c>
      <c r="N33570" t="s">
        <v>48</v>
      </c>
      <c r="O33570">
        <v>1</v>
      </c>
    </row>
    <row r="33571" spans="1:15" x14ac:dyDescent="0.2">
      <c r="A33571" s="2">
        <v>37284</v>
      </c>
      <c r="B33571">
        <v>1700</v>
      </c>
      <c r="C33571">
        <v>14.77</v>
      </c>
      <c r="D33571">
        <v>14.77</v>
      </c>
      <c r="E33571">
        <v>14.77</v>
      </c>
      <c r="F33571">
        <v>14.77</v>
      </c>
      <c r="G33571">
        <v>14.77</v>
      </c>
      <c r="H33571" s="5">
        <v>17.309999999999999</v>
      </c>
      <c r="I33571">
        <v>21.09</v>
      </c>
      <c r="J33571">
        <v>24.71</v>
      </c>
      <c r="K33571">
        <v>17.54</v>
      </c>
      <c r="L33571" s="32">
        <v>17.53</v>
      </c>
      <c r="M33571">
        <v>30422</v>
      </c>
      <c r="N33571" t="s">
        <v>48</v>
      </c>
      <c r="O33571">
        <v>1</v>
      </c>
    </row>
    <row r="33572" spans="1:15" x14ac:dyDescent="0.2">
      <c r="A33572" s="2">
        <v>37284</v>
      </c>
      <c r="B33572">
        <v>1800</v>
      </c>
      <c r="C33572">
        <v>28.99</v>
      </c>
      <c r="D33572">
        <v>28.99</v>
      </c>
      <c r="E33572">
        <v>28.99</v>
      </c>
      <c r="F33572">
        <v>28.99</v>
      </c>
      <c r="G33572">
        <v>28.99</v>
      </c>
      <c r="H33572" s="5">
        <v>23.14</v>
      </c>
      <c r="I33572">
        <v>34.369999999999997</v>
      </c>
      <c r="J33572">
        <v>36.43</v>
      </c>
      <c r="K33572">
        <v>29.09</v>
      </c>
      <c r="L33572" s="32">
        <v>26.04</v>
      </c>
      <c r="M33572">
        <v>32668</v>
      </c>
      <c r="N33572" t="s">
        <v>48</v>
      </c>
      <c r="O33572">
        <v>1</v>
      </c>
    </row>
    <row r="33573" spans="1:15" x14ac:dyDescent="0.2">
      <c r="A33573" s="2">
        <v>37284</v>
      </c>
      <c r="B33573">
        <v>1900</v>
      </c>
      <c r="C33573">
        <v>24.67</v>
      </c>
      <c r="D33573">
        <v>24.67</v>
      </c>
      <c r="E33573">
        <v>24.67</v>
      </c>
      <c r="F33573">
        <v>24.67</v>
      </c>
      <c r="G33573">
        <v>24.67</v>
      </c>
      <c r="H33573" s="5">
        <v>21.1</v>
      </c>
      <c r="I33573">
        <v>30.55</v>
      </c>
      <c r="J33573">
        <v>32.35</v>
      </c>
      <c r="K33573">
        <v>25.41</v>
      </c>
      <c r="L33573" s="32">
        <v>22.56</v>
      </c>
      <c r="M33573">
        <v>34181</v>
      </c>
      <c r="N33573" t="s">
        <v>48</v>
      </c>
      <c r="O33573">
        <v>1</v>
      </c>
    </row>
    <row r="33574" spans="1:15" x14ac:dyDescent="0.2">
      <c r="A33574" s="2">
        <v>37284</v>
      </c>
      <c r="B33574">
        <v>2000</v>
      </c>
      <c r="C33574">
        <v>20.62</v>
      </c>
      <c r="D33574">
        <v>20.62</v>
      </c>
      <c r="E33574">
        <v>20.62</v>
      </c>
      <c r="F33574">
        <v>20.62</v>
      </c>
      <c r="G33574">
        <v>20.62</v>
      </c>
      <c r="H33574" s="5">
        <v>19</v>
      </c>
      <c r="I33574">
        <v>24.84</v>
      </c>
      <c r="J33574">
        <v>28.32</v>
      </c>
      <c r="K33574">
        <v>21.24</v>
      </c>
      <c r="L33574" s="32">
        <v>21.05</v>
      </c>
      <c r="M33574">
        <v>33636</v>
      </c>
      <c r="N33574" t="s">
        <v>48</v>
      </c>
      <c r="O33574">
        <v>1</v>
      </c>
    </row>
    <row r="33575" spans="1:15" x14ac:dyDescent="0.2">
      <c r="A33575" s="2">
        <v>37284</v>
      </c>
      <c r="B33575">
        <v>2100</v>
      </c>
      <c r="C33575">
        <v>22.31</v>
      </c>
      <c r="D33575">
        <v>22.31</v>
      </c>
      <c r="E33575">
        <v>22.31</v>
      </c>
      <c r="F33575">
        <v>22.31</v>
      </c>
      <c r="G33575">
        <v>22.31</v>
      </c>
      <c r="H33575" s="5">
        <v>17.03</v>
      </c>
      <c r="I33575">
        <v>21.95</v>
      </c>
      <c r="J33575">
        <v>25.38</v>
      </c>
      <c r="K33575">
        <v>18.68</v>
      </c>
      <c r="L33575" s="32">
        <v>18.46</v>
      </c>
      <c r="M33575">
        <v>32704</v>
      </c>
      <c r="N33575" t="s">
        <v>48</v>
      </c>
      <c r="O33575">
        <v>1</v>
      </c>
    </row>
    <row r="33576" spans="1:15" x14ac:dyDescent="0.2">
      <c r="A33576" s="2">
        <v>37284</v>
      </c>
      <c r="B33576">
        <v>2200</v>
      </c>
      <c r="C33576">
        <v>16.57</v>
      </c>
      <c r="D33576">
        <v>16.57</v>
      </c>
      <c r="E33576">
        <v>16.57</v>
      </c>
      <c r="F33576">
        <v>16.57</v>
      </c>
      <c r="G33576">
        <v>16.57</v>
      </c>
      <c r="H33576" s="5">
        <v>17.02</v>
      </c>
      <c r="I33576">
        <v>20.190000000000001</v>
      </c>
      <c r="J33576">
        <v>23.74</v>
      </c>
      <c r="K33576">
        <v>17.77</v>
      </c>
      <c r="L33576" s="32">
        <v>17.899999999999999</v>
      </c>
      <c r="M33576">
        <v>31013</v>
      </c>
      <c r="N33576" t="s">
        <v>48</v>
      </c>
      <c r="O33576">
        <v>1</v>
      </c>
    </row>
    <row r="33577" spans="1:15" x14ac:dyDescent="0.2">
      <c r="A33577" s="2">
        <v>37284</v>
      </c>
      <c r="B33577">
        <v>2300</v>
      </c>
      <c r="C33577">
        <v>15.03</v>
      </c>
      <c r="D33577">
        <v>15.03</v>
      </c>
      <c r="E33577">
        <v>15.03</v>
      </c>
      <c r="F33577">
        <v>15.03</v>
      </c>
      <c r="G33577">
        <v>15.03</v>
      </c>
      <c r="H33577" s="5">
        <v>15.9</v>
      </c>
      <c r="I33577">
        <v>18.37</v>
      </c>
      <c r="J33577">
        <v>22.22</v>
      </c>
      <c r="K33577">
        <v>15.9</v>
      </c>
      <c r="L33577" s="32">
        <v>15.9</v>
      </c>
      <c r="M33577">
        <v>28406</v>
      </c>
      <c r="N33577" t="s">
        <v>48</v>
      </c>
      <c r="O33577">
        <v>1</v>
      </c>
    </row>
    <row r="33578" spans="1:15" x14ac:dyDescent="0.2">
      <c r="A33578" s="2">
        <v>37284</v>
      </c>
      <c r="B33578">
        <v>2400</v>
      </c>
      <c r="C33578">
        <v>13.58</v>
      </c>
      <c r="D33578">
        <v>13.58</v>
      </c>
      <c r="E33578">
        <v>13.58</v>
      </c>
      <c r="F33578">
        <v>13.58</v>
      </c>
      <c r="G33578">
        <v>13.58</v>
      </c>
      <c r="H33578" s="5">
        <v>15</v>
      </c>
      <c r="I33578">
        <v>15</v>
      </c>
      <c r="J33578">
        <v>15</v>
      </c>
      <c r="K33578">
        <v>15</v>
      </c>
      <c r="L33578" s="32">
        <v>15</v>
      </c>
      <c r="M33578">
        <v>26074</v>
      </c>
      <c r="N33578" t="s">
        <v>47</v>
      </c>
      <c r="O33578">
        <v>1</v>
      </c>
    </row>
    <row r="33579" spans="1:15" x14ac:dyDescent="0.2">
      <c r="A33579" s="2">
        <v>37285</v>
      </c>
      <c r="B33579">
        <v>100</v>
      </c>
      <c r="C33579">
        <v>13.06</v>
      </c>
      <c r="D33579">
        <v>13.06</v>
      </c>
      <c r="E33579">
        <v>13.06</v>
      </c>
      <c r="F33579">
        <v>13.06</v>
      </c>
      <c r="G33579">
        <v>13.06</v>
      </c>
      <c r="H33579" s="5">
        <v>13.5</v>
      </c>
      <c r="I33579">
        <v>13.5</v>
      </c>
      <c r="J33579">
        <v>13.5</v>
      </c>
      <c r="K33579">
        <v>13.5</v>
      </c>
      <c r="L33579" s="32">
        <v>13.5</v>
      </c>
      <c r="M33579">
        <v>24084</v>
      </c>
      <c r="N33579" t="s">
        <v>47</v>
      </c>
      <c r="O33579">
        <v>2</v>
      </c>
    </row>
    <row r="33580" spans="1:15" x14ac:dyDescent="0.2">
      <c r="A33580" s="2">
        <v>37285</v>
      </c>
      <c r="B33580">
        <v>200</v>
      </c>
      <c r="C33580">
        <v>12.46</v>
      </c>
      <c r="D33580">
        <v>12.46</v>
      </c>
      <c r="E33580">
        <v>12.46</v>
      </c>
      <c r="F33580">
        <v>12.46</v>
      </c>
      <c r="G33580">
        <v>12.46</v>
      </c>
      <c r="H33580" s="5">
        <v>12.22</v>
      </c>
      <c r="I33580">
        <v>12.22</v>
      </c>
      <c r="J33580">
        <v>12.22</v>
      </c>
      <c r="K33580">
        <v>12.22</v>
      </c>
      <c r="L33580" s="32">
        <v>12.22</v>
      </c>
      <c r="M33580">
        <v>23207</v>
      </c>
      <c r="N33580" t="s">
        <v>47</v>
      </c>
      <c r="O33580">
        <v>2</v>
      </c>
    </row>
    <row r="33581" spans="1:15" x14ac:dyDescent="0.2">
      <c r="A33581" s="2">
        <v>37285</v>
      </c>
      <c r="B33581">
        <v>300</v>
      </c>
      <c r="C33581">
        <v>12.2</v>
      </c>
      <c r="D33581">
        <v>12.2</v>
      </c>
      <c r="E33581">
        <v>12.2</v>
      </c>
      <c r="F33581">
        <v>12.2</v>
      </c>
      <c r="G33581">
        <v>12.2</v>
      </c>
      <c r="H33581" s="5">
        <v>12.15</v>
      </c>
      <c r="I33581">
        <v>12.15</v>
      </c>
      <c r="J33581">
        <v>12.15</v>
      </c>
      <c r="K33581">
        <v>12.15</v>
      </c>
      <c r="L33581" s="32">
        <v>12.15</v>
      </c>
      <c r="M33581">
        <v>22830</v>
      </c>
      <c r="N33581" t="s">
        <v>47</v>
      </c>
      <c r="O33581">
        <v>2</v>
      </c>
    </row>
    <row r="33582" spans="1:15" x14ac:dyDescent="0.2">
      <c r="A33582" s="2">
        <v>37285</v>
      </c>
      <c r="B33582">
        <v>400</v>
      </c>
      <c r="C33582">
        <v>12.25</v>
      </c>
      <c r="D33582">
        <v>12.25</v>
      </c>
      <c r="E33582">
        <v>12.25</v>
      </c>
      <c r="F33582">
        <v>12.25</v>
      </c>
      <c r="G33582">
        <v>12.25</v>
      </c>
      <c r="H33582" s="5">
        <v>12.11</v>
      </c>
      <c r="I33582">
        <v>12.11</v>
      </c>
      <c r="J33582">
        <v>12.11</v>
      </c>
      <c r="K33582">
        <v>12.11</v>
      </c>
      <c r="L33582" s="32">
        <v>12.11</v>
      </c>
      <c r="M33582">
        <v>22830</v>
      </c>
      <c r="N33582" t="s">
        <v>47</v>
      </c>
      <c r="O33582">
        <v>2</v>
      </c>
    </row>
    <row r="33583" spans="1:15" x14ac:dyDescent="0.2">
      <c r="A33583" s="2">
        <v>37285</v>
      </c>
      <c r="B33583">
        <v>500</v>
      </c>
      <c r="C33583">
        <v>12.5</v>
      </c>
      <c r="D33583">
        <v>12.5</v>
      </c>
      <c r="E33583">
        <v>12.5</v>
      </c>
      <c r="F33583">
        <v>12.5</v>
      </c>
      <c r="G33583">
        <v>12.5</v>
      </c>
      <c r="H33583" s="5">
        <v>13.04</v>
      </c>
      <c r="I33583">
        <v>13.04</v>
      </c>
      <c r="J33583">
        <v>13.04</v>
      </c>
      <c r="K33583">
        <v>13.04</v>
      </c>
      <c r="L33583" s="32">
        <v>13.04</v>
      </c>
      <c r="M33583">
        <v>23468</v>
      </c>
      <c r="N33583" t="s">
        <v>47</v>
      </c>
      <c r="O33583">
        <v>2</v>
      </c>
    </row>
    <row r="33584" spans="1:15" x14ac:dyDescent="0.2">
      <c r="A33584" s="2">
        <v>37285</v>
      </c>
      <c r="B33584">
        <v>600</v>
      </c>
      <c r="C33584">
        <v>13.88</v>
      </c>
      <c r="D33584">
        <v>13.88</v>
      </c>
      <c r="E33584">
        <v>13.88</v>
      </c>
      <c r="F33584">
        <v>13.88</v>
      </c>
      <c r="G33584">
        <v>13.88</v>
      </c>
      <c r="H33584" s="5">
        <v>15.16</v>
      </c>
      <c r="I33584">
        <v>15.16</v>
      </c>
      <c r="J33584">
        <v>15.16</v>
      </c>
      <c r="K33584">
        <v>15.16</v>
      </c>
      <c r="L33584" s="32">
        <v>15.16</v>
      </c>
      <c r="M33584">
        <v>25611</v>
      </c>
      <c r="N33584" t="s">
        <v>47</v>
      </c>
      <c r="O33584">
        <v>2</v>
      </c>
    </row>
    <row r="33585" spans="1:15" x14ac:dyDescent="0.2">
      <c r="A33585" s="2">
        <v>37285</v>
      </c>
      <c r="B33585">
        <v>700</v>
      </c>
      <c r="C33585">
        <v>19.079999999999998</v>
      </c>
      <c r="D33585">
        <v>19.079999999999998</v>
      </c>
      <c r="E33585">
        <v>19.079999999999998</v>
      </c>
      <c r="F33585">
        <v>19.079999999999998</v>
      </c>
      <c r="G33585">
        <v>19.079999999999998</v>
      </c>
      <c r="H33585" s="5">
        <v>25.03</v>
      </c>
      <c r="I33585">
        <v>26.02</v>
      </c>
      <c r="J33585">
        <v>27.77</v>
      </c>
      <c r="K33585">
        <v>25.03</v>
      </c>
      <c r="L33585" s="32">
        <v>25.03</v>
      </c>
      <c r="M33585">
        <v>30022</v>
      </c>
      <c r="N33585" t="s">
        <v>47</v>
      </c>
      <c r="O33585">
        <v>2</v>
      </c>
    </row>
    <row r="33586" spans="1:15" x14ac:dyDescent="0.2">
      <c r="A33586" s="2">
        <v>37285</v>
      </c>
      <c r="B33586">
        <v>800</v>
      </c>
      <c r="C33586">
        <v>20.440000000000001</v>
      </c>
      <c r="D33586">
        <v>20.440000000000001</v>
      </c>
      <c r="E33586">
        <v>20.440000000000001</v>
      </c>
      <c r="F33586">
        <v>20.440000000000001</v>
      </c>
      <c r="G33586">
        <v>20.440000000000001</v>
      </c>
      <c r="H33586" s="5">
        <v>24</v>
      </c>
      <c r="I33586">
        <v>27.86</v>
      </c>
      <c r="J33586">
        <v>31.88</v>
      </c>
      <c r="K33586">
        <v>24</v>
      </c>
      <c r="L33586" s="32">
        <v>24</v>
      </c>
      <c r="M33586">
        <v>32067</v>
      </c>
      <c r="N33586" t="s">
        <v>48</v>
      </c>
      <c r="O33586">
        <v>2</v>
      </c>
    </row>
    <row r="33587" spans="1:15" x14ac:dyDescent="0.2">
      <c r="A33587" s="2">
        <v>37285</v>
      </c>
      <c r="B33587">
        <v>900</v>
      </c>
      <c r="C33587">
        <v>21.52</v>
      </c>
      <c r="D33587">
        <v>21.52</v>
      </c>
      <c r="E33587">
        <v>21.52</v>
      </c>
      <c r="F33587">
        <v>21.52</v>
      </c>
      <c r="G33587">
        <v>21.52</v>
      </c>
      <c r="H33587" s="5">
        <v>22</v>
      </c>
      <c r="I33587">
        <v>23.53</v>
      </c>
      <c r="J33587">
        <v>25.99</v>
      </c>
      <c r="K33587">
        <v>22</v>
      </c>
      <c r="L33587" s="32">
        <v>22</v>
      </c>
      <c r="M33587">
        <v>31545</v>
      </c>
      <c r="N33587" t="s">
        <v>48</v>
      </c>
      <c r="O33587">
        <v>2</v>
      </c>
    </row>
    <row r="33588" spans="1:15" x14ac:dyDescent="0.2">
      <c r="A33588" s="2">
        <v>37285</v>
      </c>
      <c r="B33588">
        <v>1000</v>
      </c>
      <c r="C33588">
        <v>15.88</v>
      </c>
      <c r="D33588">
        <v>15.88</v>
      </c>
      <c r="E33588">
        <v>15.88</v>
      </c>
      <c r="F33588">
        <v>15.88</v>
      </c>
      <c r="G33588">
        <v>15.88</v>
      </c>
      <c r="H33588" s="5">
        <v>23</v>
      </c>
      <c r="I33588">
        <v>24.27</v>
      </c>
      <c r="J33588">
        <v>26.45</v>
      </c>
      <c r="K33588">
        <v>23</v>
      </c>
      <c r="L33588" s="32">
        <v>23</v>
      </c>
      <c r="M33588">
        <v>31509</v>
      </c>
      <c r="N33588" t="s">
        <v>48</v>
      </c>
      <c r="O33588">
        <v>2</v>
      </c>
    </row>
    <row r="33589" spans="1:15" x14ac:dyDescent="0.2">
      <c r="A33589" s="2">
        <v>37285</v>
      </c>
      <c r="B33589">
        <v>1100</v>
      </c>
      <c r="C33589">
        <v>17.760000000000002</v>
      </c>
      <c r="D33589">
        <v>17.02</v>
      </c>
      <c r="E33589">
        <v>17.079999999999998</v>
      </c>
      <c r="F33589">
        <v>25.5</v>
      </c>
      <c r="G33589">
        <v>14.36</v>
      </c>
      <c r="H33589" s="5">
        <v>22.86</v>
      </c>
      <c r="I33589">
        <v>24.12</v>
      </c>
      <c r="J33589">
        <v>26.29</v>
      </c>
      <c r="K33589">
        <v>22.86</v>
      </c>
      <c r="L33589" s="32">
        <v>22.86</v>
      </c>
      <c r="M33589">
        <v>31448</v>
      </c>
      <c r="N33589" t="s">
        <v>48</v>
      </c>
      <c r="O33589">
        <v>2</v>
      </c>
    </row>
    <row r="33590" spans="1:15" x14ac:dyDescent="0.2">
      <c r="A33590" s="2">
        <v>37285</v>
      </c>
      <c r="B33590">
        <v>1200</v>
      </c>
      <c r="C33590">
        <v>22.25</v>
      </c>
      <c r="D33590">
        <v>20.83</v>
      </c>
      <c r="E33590">
        <v>20.95</v>
      </c>
      <c r="F33590">
        <v>36.909999999999997</v>
      </c>
      <c r="G33590">
        <v>15.86</v>
      </c>
      <c r="H33590" s="5">
        <v>21.07</v>
      </c>
      <c r="I33590">
        <v>22.61</v>
      </c>
      <c r="J33590">
        <v>25.14</v>
      </c>
      <c r="K33590">
        <v>21.07</v>
      </c>
      <c r="L33590" s="32">
        <v>21.07</v>
      </c>
      <c r="M33590">
        <v>31315</v>
      </c>
      <c r="N33590" t="s">
        <v>48</v>
      </c>
      <c r="O33590">
        <v>2</v>
      </c>
    </row>
    <row r="33591" spans="1:15" x14ac:dyDescent="0.2">
      <c r="A33591" s="2">
        <v>37285</v>
      </c>
      <c r="B33591">
        <v>1300</v>
      </c>
      <c r="C33591">
        <v>20.32</v>
      </c>
      <c r="D33591">
        <v>19.100000000000001</v>
      </c>
      <c r="E33591">
        <v>19.2</v>
      </c>
      <c r="F33591">
        <v>32.86</v>
      </c>
      <c r="G33591">
        <v>15.02</v>
      </c>
      <c r="H33591" s="5">
        <v>19</v>
      </c>
      <c r="I33591">
        <v>20.309999999999999</v>
      </c>
      <c r="J33591">
        <v>22.63</v>
      </c>
      <c r="K33591">
        <v>19</v>
      </c>
      <c r="L33591" s="32">
        <v>19</v>
      </c>
      <c r="M33591">
        <v>31022</v>
      </c>
      <c r="N33591" t="s">
        <v>48</v>
      </c>
      <c r="O33591">
        <v>2</v>
      </c>
    </row>
    <row r="33592" spans="1:15" x14ac:dyDescent="0.2">
      <c r="A33592" s="2">
        <v>37285</v>
      </c>
      <c r="B33592">
        <v>1400</v>
      </c>
      <c r="C33592">
        <v>19.2</v>
      </c>
      <c r="D33592">
        <v>17.95</v>
      </c>
      <c r="E33592">
        <v>18.05</v>
      </c>
      <c r="F33592">
        <v>32.159999999999997</v>
      </c>
      <c r="G33592">
        <v>13.74</v>
      </c>
      <c r="H33592" s="5">
        <v>18.22</v>
      </c>
      <c r="I33592">
        <v>19.61</v>
      </c>
      <c r="J33592">
        <v>22.07</v>
      </c>
      <c r="K33592">
        <v>18.22</v>
      </c>
      <c r="L33592" s="32">
        <v>18.22</v>
      </c>
      <c r="M33592">
        <v>30867</v>
      </c>
      <c r="N33592" t="s">
        <v>48</v>
      </c>
      <c r="O33592">
        <v>2</v>
      </c>
    </row>
    <row r="33593" spans="1:15" x14ac:dyDescent="0.2">
      <c r="A33593" s="2">
        <v>37285</v>
      </c>
      <c r="B33593">
        <v>1500</v>
      </c>
      <c r="C33593">
        <v>19.399999999999999</v>
      </c>
      <c r="D33593">
        <v>18.100000000000001</v>
      </c>
      <c r="E33593">
        <v>18.21</v>
      </c>
      <c r="F33593">
        <v>33.020000000000003</v>
      </c>
      <c r="G33593">
        <v>13.66</v>
      </c>
      <c r="H33593" s="5">
        <v>17.260000000000002</v>
      </c>
      <c r="I33593">
        <v>17.940000000000001</v>
      </c>
      <c r="J33593">
        <v>19.14</v>
      </c>
      <c r="K33593">
        <v>17.260000000000002</v>
      </c>
      <c r="L33593" s="32">
        <v>17.260000000000002</v>
      </c>
      <c r="M33593">
        <v>30418</v>
      </c>
      <c r="N33593" t="s">
        <v>48</v>
      </c>
      <c r="O33593">
        <v>2</v>
      </c>
    </row>
    <row r="33594" spans="1:15" x14ac:dyDescent="0.2">
      <c r="A33594" s="2">
        <v>37285</v>
      </c>
      <c r="B33594">
        <v>1600</v>
      </c>
      <c r="C33594">
        <v>19.48</v>
      </c>
      <c r="D33594">
        <v>18.18</v>
      </c>
      <c r="E33594">
        <v>18.29</v>
      </c>
      <c r="F33594">
        <v>32.869999999999997</v>
      </c>
      <c r="G33594">
        <v>13.84</v>
      </c>
      <c r="H33594" s="5">
        <v>17.059999999999999</v>
      </c>
      <c r="I33594">
        <v>17.72</v>
      </c>
      <c r="J33594">
        <v>18.89</v>
      </c>
      <c r="K33594">
        <v>17.059999999999999</v>
      </c>
      <c r="L33594" s="32">
        <v>17.059999999999999</v>
      </c>
      <c r="M33594">
        <v>30096</v>
      </c>
      <c r="N33594" t="s">
        <v>48</v>
      </c>
      <c r="O33594">
        <v>2</v>
      </c>
    </row>
    <row r="33595" spans="1:15" x14ac:dyDescent="0.2">
      <c r="A33595" s="2">
        <v>37285</v>
      </c>
      <c r="B33595">
        <v>1700</v>
      </c>
      <c r="C33595">
        <v>16.829999999999998</v>
      </c>
      <c r="D33595">
        <v>15.96</v>
      </c>
      <c r="E33595">
        <v>16.03</v>
      </c>
      <c r="F33595">
        <v>25.79</v>
      </c>
      <c r="G33595">
        <v>13.07</v>
      </c>
      <c r="H33595" s="5">
        <v>20.170000000000002</v>
      </c>
      <c r="I33595">
        <v>21.89</v>
      </c>
      <c r="J33595">
        <v>24.62</v>
      </c>
      <c r="K33595">
        <v>20.170000000000002</v>
      </c>
      <c r="L33595" s="32">
        <v>20.170000000000002</v>
      </c>
      <c r="M33595">
        <v>30293</v>
      </c>
      <c r="N33595" t="s">
        <v>48</v>
      </c>
      <c r="O33595">
        <v>2</v>
      </c>
    </row>
    <row r="33596" spans="1:15" x14ac:dyDescent="0.2">
      <c r="A33596" s="2">
        <v>37285</v>
      </c>
      <c r="B33596">
        <v>1800</v>
      </c>
      <c r="C33596">
        <v>25.55</v>
      </c>
      <c r="D33596">
        <v>25.55</v>
      </c>
      <c r="E33596">
        <v>25.55</v>
      </c>
      <c r="F33596">
        <v>25.55</v>
      </c>
      <c r="G33596">
        <v>25.55</v>
      </c>
      <c r="H33596" s="5">
        <v>28.17</v>
      </c>
      <c r="I33596">
        <v>31.69</v>
      </c>
      <c r="J33596">
        <v>35.380000000000003</v>
      </c>
      <c r="K33596">
        <v>28.84</v>
      </c>
      <c r="L33596" s="32">
        <v>28.29</v>
      </c>
      <c r="M33596">
        <v>32094</v>
      </c>
      <c r="N33596" t="s">
        <v>48</v>
      </c>
      <c r="O33596">
        <v>2</v>
      </c>
    </row>
    <row r="33597" spans="1:15" x14ac:dyDescent="0.2">
      <c r="A33597" s="2">
        <v>37285</v>
      </c>
      <c r="B33597">
        <v>1900</v>
      </c>
      <c r="C33597">
        <v>16.12</v>
      </c>
      <c r="D33597">
        <v>16.71</v>
      </c>
      <c r="E33597">
        <v>16.149999999999999</v>
      </c>
      <c r="F33597">
        <v>16.170000000000002</v>
      </c>
      <c r="G33597">
        <v>16.14</v>
      </c>
      <c r="H33597" s="5">
        <v>25.96</v>
      </c>
      <c r="I33597">
        <v>28.4</v>
      </c>
      <c r="J33597">
        <v>31.24</v>
      </c>
      <c r="K33597">
        <v>26.66</v>
      </c>
      <c r="L33597" s="32">
        <v>26.09</v>
      </c>
      <c r="M33597">
        <v>33702</v>
      </c>
      <c r="N33597" t="s">
        <v>48</v>
      </c>
      <c r="O33597">
        <v>2</v>
      </c>
    </row>
    <row r="33598" spans="1:15" x14ac:dyDescent="0.2">
      <c r="A33598" s="2">
        <v>37285</v>
      </c>
      <c r="B33598">
        <v>2000</v>
      </c>
      <c r="C33598">
        <v>16.239999999999998</v>
      </c>
      <c r="D33598">
        <v>17.420000000000002</v>
      </c>
      <c r="E33598">
        <v>16.29</v>
      </c>
      <c r="F33598">
        <v>16.34</v>
      </c>
      <c r="G33598">
        <v>16.28</v>
      </c>
      <c r="H33598" s="5">
        <v>23</v>
      </c>
      <c r="I33598">
        <v>24.3</v>
      </c>
      <c r="J33598">
        <v>26.49</v>
      </c>
      <c r="K33598">
        <v>23</v>
      </c>
      <c r="L33598" s="32">
        <v>23</v>
      </c>
      <c r="M33598">
        <v>32889</v>
      </c>
      <c r="N33598" t="s">
        <v>48</v>
      </c>
      <c r="O33598">
        <v>2</v>
      </c>
    </row>
    <row r="33599" spans="1:15" x14ac:dyDescent="0.2">
      <c r="A33599" s="2">
        <v>37285</v>
      </c>
      <c r="B33599">
        <v>2100</v>
      </c>
      <c r="C33599">
        <v>17.32</v>
      </c>
      <c r="D33599">
        <v>17.32</v>
      </c>
      <c r="E33599">
        <v>17.32</v>
      </c>
      <c r="F33599">
        <v>17.32</v>
      </c>
      <c r="G33599">
        <v>17.32</v>
      </c>
      <c r="H33599" s="5">
        <v>20.57</v>
      </c>
      <c r="I33599">
        <v>21.93</v>
      </c>
      <c r="J33599">
        <v>24.26</v>
      </c>
      <c r="K33599">
        <v>20.57</v>
      </c>
      <c r="L33599" s="32">
        <v>20.57</v>
      </c>
      <c r="M33599">
        <v>31829</v>
      </c>
      <c r="N33599" t="s">
        <v>48</v>
      </c>
      <c r="O33599">
        <v>2</v>
      </c>
    </row>
    <row r="33600" spans="1:15" x14ac:dyDescent="0.2">
      <c r="A33600" s="2">
        <v>37285</v>
      </c>
      <c r="B33600">
        <v>2200</v>
      </c>
      <c r="C33600">
        <v>16.77</v>
      </c>
      <c r="D33600">
        <v>16.77</v>
      </c>
      <c r="E33600">
        <v>16.77</v>
      </c>
      <c r="F33600">
        <v>16.77</v>
      </c>
      <c r="G33600">
        <v>16.77</v>
      </c>
      <c r="H33600" s="5">
        <v>18.72</v>
      </c>
      <c r="I33600">
        <v>20.04</v>
      </c>
      <c r="J33600">
        <v>22.19</v>
      </c>
      <c r="K33600">
        <v>18.72</v>
      </c>
      <c r="L33600" s="32">
        <v>18.72</v>
      </c>
      <c r="M33600">
        <v>30015</v>
      </c>
      <c r="N33600" t="s">
        <v>48</v>
      </c>
      <c r="O33600">
        <v>2</v>
      </c>
    </row>
    <row r="33601" spans="1:15" x14ac:dyDescent="0.2">
      <c r="A33601" s="2">
        <v>37285</v>
      </c>
      <c r="B33601">
        <v>2300</v>
      </c>
      <c r="C33601">
        <v>14.69</v>
      </c>
      <c r="D33601">
        <v>14.69</v>
      </c>
      <c r="E33601">
        <v>14.69</v>
      </c>
      <c r="F33601">
        <v>14.69</v>
      </c>
      <c r="G33601">
        <v>14.69</v>
      </c>
      <c r="H33601" s="5">
        <v>16.899999999999999</v>
      </c>
      <c r="I33601">
        <v>18.28</v>
      </c>
      <c r="J33601">
        <v>20.45</v>
      </c>
      <c r="K33601">
        <v>16.899999999999999</v>
      </c>
      <c r="L33601" s="32">
        <v>16.899999999999999</v>
      </c>
      <c r="M33601">
        <v>27442</v>
      </c>
      <c r="N33601" t="s">
        <v>48</v>
      </c>
      <c r="O33601">
        <v>2</v>
      </c>
    </row>
    <row r="33602" spans="1:15" x14ac:dyDescent="0.2">
      <c r="A33602" s="2">
        <v>37285</v>
      </c>
      <c r="B33602">
        <v>2400</v>
      </c>
      <c r="C33602">
        <v>12.58</v>
      </c>
      <c r="D33602">
        <v>12.58</v>
      </c>
      <c r="E33602">
        <v>12.58</v>
      </c>
      <c r="F33602">
        <v>12.58</v>
      </c>
      <c r="G33602">
        <v>12.58</v>
      </c>
      <c r="H33602" s="5">
        <v>14.99</v>
      </c>
      <c r="I33602">
        <v>15</v>
      </c>
      <c r="J33602">
        <v>15</v>
      </c>
      <c r="K33602">
        <v>15</v>
      </c>
      <c r="L33602" s="32">
        <v>14.99</v>
      </c>
      <c r="M33602">
        <v>24743</v>
      </c>
      <c r="N33602" t="s">
        <v>47</v>
      </c>
      <c r="O33602">
        <v>2</v>
      </c>
    </row>
    <row r="33603" spans="1:15" x14ac:dyDescent="0.2">
      <c r="A33603" s="2">
        <v>37286</v>
      </c>
      <c r="B33603">
        <v>100</v>
      </c>
      <c r="C33603">
        <v>11.77</v>
      </c>
      <c r="D33603">
        <v>11.77</v>
      </c>
      <c r="E33603">
        <v>11.77</v>
      </c>
      <c r="F33603">
        <v>11.77</v>
      </c>
      <c r="G33603">
        <v>11.77</v>
      </c>
      <c r="H33603" s="5">
        <v>13.58</v>
      </c>
      <c r="I33603">
        <v>13.42</v>
      </c>
      <c r="J33603">
        <v>13.44</v>
      </c>
      <c r="K33603">
        <v>15</v>
      </c>
      <c r="L33603" s="32">
        <v>13.02</v>
      </c>
      <c r="M33603">
        <v>22868</v>
      </c>
      <c r="N33603" t="s">
        <v>47</v>
      </c>
      <c r="O33603">
        <v>3</v>
      </c>
    </row>
    <row r="33604" spans="1:15" x14ac:dyDescent="0.2">
      <c r="A33604" s="2">
        <v>37286</v>
      </c>
      <c r="B33604">
        <v>200</v>
      </c>
      <c r="C33604">
        <v>12.03</v>
      </c>
      <c r="D33604">
        <v>11.6</v>
      </c>
      <c r="E33604">
        <v>11.57</v>
      </c>
      <c r="F33604">
        <v>12.37</v>
      </c>
      <c r="G33604">
        <v>11.72</v>
      </c>
      <c r="H33604" s="5">
        <v>11.81</v>
      </c>
      <c r="I33604">
        <v>11.81</v>
      </c>
      <c r="J33604">
        <v>11.81</v>
      </c>
      <c r="K33604">
        <v>11.81</v>
      </c>
      <c r="L33604" s="32">
        <v>11.81</v>
      </c>
      <c r="M33604">
        <v>21932</v>
      </c>
      <c r="N33604" t="s">
        <v>47</v>
      </c>
      <c r="O33604">
        <v>3</v>
      </c>
    </row>
    <row r="33605" spans="1:15" x14ac:dyDescent="0.2">
      <c r="A33605" s="2">
        <v>37286</v>
      </c>
      <c r="B33605">
        <v>300</v>
      </c>
      <c r="C33605">
        <v>4.95</v>
      </c>
      <c r="D33605">
        <v>4.07</v>
      </c>
      <c r="E33605">
        <v>4.01</v>
      </c>
      <c r="F33605">
        <v>5.65</v>
      </c>
      <c r="G33605">
        <v>4.32</v>
      </c>
      <c r="H33605" s="5">
        <v>11</v>
      </c>
      <c r="I33605">
        <v>10.97</v>
      </c>
      <c r="J33605">
        <v>10.98</v>
      </c>
      <c r="K33605">
        <v>11.23</v>
      </c>
      <c r="L33605" s="32">
        <v>10.91</v>
      </c>
      <c r="M33605">
        <v>21562</v>
      </c>
      <c r="N33605" t="s">
        <v>47</v>
      </c>
      <c r="O33605">
        <v>3</v>
      </c>
    </row>
    <row r="33606" spans="1:15" x14ac:dyDescent="0.2">
      <c r="A33606" s="2">
        <v>37286</v>
      </c>
      <c r="B33606">
        <v>400</v>
      </c>
      <c r="C33606">
        <v>2.6</v>
      </c>
      <c r="D33606">
        <v>2.6</v>
      </c>
      <c r="E33606">
        <v>2.6</v>
      </c>
      <c r="F33606">
        <v>2.6</v>
      </c>
      <c r="G33606">
        <v>2.6</v>
      </c>
      <c r="H33606" s="5">
        <v>11.08</v>
      </c>
      <c r="I33606">
        <v>10.98</v>
      </c>
      <c r="J33606">
        <v>10.99</v>
      </c>
      <c r="K33606">
        <v>11.92</v>
      </c>
      <c r="L33606" s="32">
        <v>10.74</v>
      </c>
      <c r="M33606">
        <v>21320</v>
      </c>
      <c r="N33606" t="s">
        <v>47</v>
      </c>
      <c r="O33606">
        <v>3</v>
      </c>
    </row>
    <row r="33607" spans="1:15" x14ac:dyDescent="0.2">
      <c r="A33607" s="2">
        <v>37286</v>
      </c>
      <c r="B33607">
        <v>500</v>
      </c>
      <c r="C33607">
        <v>13.61</v>
      </c>
      <c r="D33607">
        <v>12.58</v>
      </c>
      <c r="E33607">
        <v>12.5</v>
      </c>
      <c r="F33607">
        <v>14.44</v>
      </c>
      <c r="G33607">
        <v>12.87</v>
      </c>
      <c r="H33607" s="5">
        <v>13</v>
      </c>
      <c r="I33607">
        <v>12.85</v>
      </c>
      <c r="J33607">
        <v>12.87</v>
      </c>
      <c r="K33607">
        <v>14.27</v>
      </c>
      <c r="L33607" s="32">
        <v>12.49</v>
      </c>
      <c r="M33607">
        <v>21816</v>
      </c>
      <c r="N33607" t="s">
        <v>47</v>
      </c>
      <c r="O33607">
        <v>3</v>
      </c>
    </row>
    <row r="33608" spans="1:15" x14ac:dyDescent="0.2">
      <c r="A33608" s="2">
        <v>37286</v>
      </c>
      <c r="B33608">
        <v>600</v>
      </c>
      <c r="C33608">
        <v>14.52</v>
      </c>
      <c r="D33608">
        <v>14.11</v>
      </c>
      <c r="E33608">
        <v>14.08</v>
      </c>
      <c r="F33608">
        <v>14.85</v>
      </c>
      <c r="G33608">
        <v>14.23</v>
      </c>
      <c r="H33608" s="5">
        <v>15</v>
      </c>
      <c r="I33608">
        <v>15</v>
      </c>
      <c r="J33608">
        <v>15</v>
      </c>
      <c r="K33608">
        <v>15</v>
      </c>
      <c r="L33608" s="32">
        <v>15</v>
      </c>
      <c r="M33608">
        <v>24056</v>
      </c>
      <c r="N33608" t="s">
        <v>47</v>
      </c>
      <c r="O33608">
        <v>3</v>
      </c>
    </row>
    <row r="33609" spans="1:15" x14ac:dyDescent="0.2">
      <c r="A33609" s="2">
        <v>37286</v>
      </c>
      <c r="B33609">
        <v>700</v>
      </c>
      <c r="C33609">
        <v>16.46</v>
      </c>
      <c r="D33609">
        <v>16.46</v>
      </c>
      <c r="E33609">
        <v>16.46</v>
      </c>
      <c r="F33609">
        <v>16.46</v>
      </c>
      <c r="G33609">
        <v>16.46</v>
      </c>
      <c r="H33609" s="5">
        <v>22.21</v>
      </c>
      <c r="I33609">
        <v>22</v>
      </c>
      <c r="J33609">
        <v>22.43</v>
      </c>
      <c r="K33609">
        <v>26.36</v>
      </c>
      <c r="L33609" s="32">
        <v>20.49</v>
      </c>
      <c r="M33609">
        <v>28002</v>
      </c>
      <c r="N33609" t="s">
        <v>47</v>
      </c>
      <c r="O33609">
        <v>3</v>
      </c>
    </row>
    <row r="33610" spans="1:15" x14ac:dyDescent="0.2">
      <c r="A33610" s="2">
        <v>37286</v>
      </c>
      <c r="B33610">
        <v>800</v>
      </c>
      <c r="C33610">
        <v>16.420000000000002</v>
      </c>
      <c r="D33610">
        <v>16.420000000000002</v>
      </c>
      <c r="E33610">
        <v>16.420000000000002</v>
      </c>
      <c r="F33610">
        <v>16.420000000000002</v>
      </c>
      <c r="G33610">
        <v>16.420000000000002</v>
      </c>
      <c r="H33610" s="5">
        <v>22.78</v>
      </c>
      <c r="I33610">
        <v>23.78</v>
      </c>
      <c r="J33610">
        <v>26.51</v>
      </c>
      <c r="K33610">
        <v>30.56</v>
      </c>
      <c r="L33610" s="32">
        <v>19.579999999999998</v>
      </c>
      <c r="M33610">
        <v>30702</v>
      </c>
      <c r="N33610" t="s">
        <v>48</v>
      </c>
      <c r="O33610">
        <v>3</v>
      </c>
    </row>
    <row r="33611" spans="1:15" x14ac:dyDescent="0.2">
      <c r="A33611" s="2">
        <v>37286</v>
      </c>
      <c r="B33611">
        <v>900</v>
      </c>
      <c r="C33611">
        <v>15.97</v>
      </c>
      <c r="D33611">
        <v>15.97</v>
      </c>
      <c r="E33611">
        <v>15.97</v>
      </c>
      <c r="F33611">
        <v>15.97</v>
      </c>
      <c r="G33611">
        <v>15.97</v>
      </c>
      <c r="H33611" s="5">
        <v>20.64</v>
      </c>
      <c r="I33611">
        <v>21.33</v>
      </c>
      <c r="J33611">
        <v>23.01</v>
      </c>
      <c r="K33611">
        <v>27.09</v>
      </c>
      <c r="L33611" s="32">
        <v>17.98</v>
      </c>
      <c r="M33611">
        <v>30644</v>
      </c>
      <c r="N33611" t="s">
        <v>48</v>
      </c>
      <c r="O33611">
        <v>3</v>
      </c>
    </row>
    <row r="33612" spans="1:15" x14ac:dyDescent="0.2">
      <c r="A33612" s="2">
        <v>37286</v>
      </c>
      <c r="B33612">
        <v>1000</v>
      </c>
      <c r="C33612">
        <v>19.47</v>
      </c>
      <c r="D33612">
        <v>19.47</v>
      </c>
      <c r="E33612">
        <v>19.47</v>
      </c>
      <c r="F33612">
        <v>19.47</v>
      </c>
      <c r="G33612">
        <v>19.47</v>
      </c>
      <c r="H33612" s="5">
        <v>22.05</v>
      </c>
      <c r="I33612">
        <v>22.36</v>
      </c>
      <c r="J33612">
        <v>24.01</v>
      </c>
      <c r="K33612">
        <v>28.14</v>
      </c>
      <c r="L33612" s="32">
        <v>19.54</v>
      </c>
      <c r="M33612">
        <v>30826</v>
      </c>
      <c r="N33612" t="s">
        <v>48</v>
      </c>
      <c r="O33612">
        <v>3</v>
      </c>
    </row>
    <row r="33613" spans="1:15" x14ac:dyDescent="0.2">
      <c r="A33613" s="2">
        <v>37286</v>
      </c>
      <c r="B33613">
        <v>1100</v>
      </c>
      <c r="C33613">
        <v>37.1</v>
      </c>
      <c r="D33613">
        <v>37.1</v>
      </c>
      <c r="E33613">
        <v>37.1</v>
      </c>
      <c r="F33613">
        <v>37.1</v>
      </c>
      <c r="G33613">
        <v>37.1</v>
      </c>
      <c r="H33613" s="5">
        <v>21.71</v>
      </c>
      <c r="I33613">
        <v>22</v>
      </c>
      <c r="J33613">
        <v>23.51</v>
      </c>
      <c r="K33613">
        <v>26.78</v>
      </c>
      <c r="L33613" s="32">
        <v>19.600000000000001</v>
      </c>
      <c r="M33613">
        <v>31096</v>
      </c>
      <c r="N33613" t="s">
        <v>48</v>
      </c>
      <c r="O33613">
        <v>3</v>
      </c>
    </row>
    <row r="33614" spans="1:15" x14ac:dyDescent="0.2">
      <c r="A33614" s="2">
        <v>37286</v>
      </c>
      <c r="B33614">
        <v>1200</v>
      </c>
      <c r="C33614">
        <v>36.81</v>
      </c>
      <c r="D33614">
        <v>36.81</v>
      </c>
      <c r="E33614">
        <v>36.81</v>
      </c>
      <c r="F33614">
        <v>36.81</v>
      </c>
      <c r="G33614">
        <v>36.81</v>
      </c>
      <c r="H33614" s="5">
        <v>20.03</v>
      </c>
      <c r="I33614">
        <v>20.85</v>
      </c>
      <c r="J33614">
        <v>22.51</v>
      </c>
      <c r="K33614">
        <v>24.13</v>
      </c>
      <c r="L33614" s="32">
        <v>18.41</v>
      </c>
      <c r="M33614">
        <v>31290</v>
      </c>
      <c r="N33614" t="s">
        <v>48</v>
      </c>
      <c r="O33614">
        <v>3</v>
      </c>
    </row>
    <row r="33615" spans="1:15" x14ac:dyDescent="0.2">
      <c r="A33615" s="2">
        <v>37286</v>
      </c>
      <c r="B33615">
        <v>1300</v>
      </c>
      <c r="C33615">
        <v>17.12</v>
      </c>
      <c r="D33615">
        <v>17.12</v>
      </c>
      <c r="E33615">
        <v>17.12</v>
      </c>
      <c r="F33615">
        <v>17.12</v>
      </c>
      <c r="G33615">
        <v>17.12</v>
      </c>
      <c r="H33615" s="5">
        <v>18.53</v>
      </c>
      <c r="I33615">
        <v>19.13</v>
      </c>
      <c r="J33615">
        <v>20.83</v>
      </c>
      <c r="K33615">
        <v>22.03</v>
      </c>
      <c r="L33615" s="32">
        <v>17.079999999999998</v>
      </c>
      <c r="M33615">
        <v>30999</v>
      </c>
      <c r="N33615" t="s">
        <v>48</v>
      </c>
      <c r="O33615">
        <v>3</v>
      </c>
    </row>
    <row r="33616" spans="1:15" x14ac:dyDescent="0.2">
      <c r="A33616" s="2">
        <v>37286</v>
      </c>
      <c r="B33616">
        <v>1400</v>
      </c>
      <c r="C33616">
        <v>37.35</v>
      </c>
      <c r="D33616">
        <v>37.35</v>
      </c>
      <c r="E33616">
        <v>37.35</v>
      </c>
      <c r="F33616">
        <v>37.35</v>
      </c>
      <c r="G33616">
        <v>37.35</v>
      </c>
      <c r="H33616" s="5">
        <v>18</v>
      </c>
      <c r="I33616">
        <v>18.190000000000001</v>
      </c>
      <c r="J33616">
        <v>19.010000000000002</v>
      </c>
      <c r="K33616">
        <v>20.78</v>
      </c>
      <c r="L33616" s="32">
        <v>16.84</v>
      </c>
      <c r="M33616">
        <v>30949</v>
      </c>
      <c r="N33616" t="s">
        <v>48</v>
      </c>
      <c r="O33616">
        <v>3</v>
      </c>
    </row>
    <row r="33617" spans="1:15" x14ac:dyDescent="0.2">
      <c r="A33617" s="2">
        <v>37286</v>
      </c>
      <c r="B33617">
        <v>1500</v>
      </c>
      <c r="C33617">
        <v>16.79</v>
      </c>
      <c r="D33617">
        <v>16.79</v>
      </c>
      <c r="E33617">
        <v>16.79</v>
      </c>
      <c r="F33617">
        <v>16.79</v>
      </c>
      <c r="G33617">
        <v>16.79</v>
      </c>
      <c r="H33617" s="5">
        <v>17.57</v>
      </c>
      <c r="I33617">
        <v>17.7</v>
      </c>
      <c r="J33617">
        <v>18.41</v>
      </c>
      <c r="K33617">
        <v>20.13</v>
      </c>
      <c r="L33617" s="32">
        <v>16.5</v>
      </c>
      <c r="M33617">
        <v>30540</v>
      </c>
      <c r="N33617" t="s">
        <v>48</v>
      </c>
      <c r="O33617">
        <v>3</v>
      </c>
    </row>
    <row r="33618" spans="1:15" x14ac:dyDescent="0.2">
      <c r="A33618" s="2">
        <v>37286</v>
      </c>
      <c r="B33618">
        <v>1600</v>
      </c>
      <c r="C33618">
        <v>16.079999999999998</v>
      </c>
      <c r="D33618">
        <v>16.079999999999998</v>
      </c>
      <c r="E33618">
        <v>16.079999999999998</v>
      </c>
      <c r="F33618">
        <v>16.079999999999998</v>
      </c>
      <c r="G33618">
        <v>16.079999999999998</v>
      </c>
      <c r="H33618" s="5">
        <v>17.45</v>
      </c>
      <c r="I33618">
        <v>17.43</v>
      </c>
      <c r="J33618">
        <v>17.829999999999998</v>
      </c>
      <c r="K33618">
        <v>19.97</v>
      </c>
      <c r="L33618" s="32">
        <v>16.399999999999999</v>
      </c>
      <c r="M33618">
        <v>30599</v>
      </c>
      <c r="N33618" t="s">
        <v>48</v>
      </c>
      <c r="O33618">
        <v>3</v>
      </c>
    </row>
    <row r="33619" spans="1:15" x14ac:dyDescent="0.2">
      <c r="A33619" s="2">
        <v>37286</v>
      </c>
      <c r="B33619">
        <v>1700</v>
      </c>
      <c r="C33619">
        <v>20.62</v>
      </c>
      <c r="D33619">
        <v>20.62</v>
      </c>
      <c r="E33619">
        <v>20.62</v>
      </c>
      <c r="F33619">
        <v>20.62</v>
      </c>
      <c r="G33619">
        <v>20.62</v>
      </c>
      <c r="H33619" s="5">
        <v>19.100000000000001</v>
      </c>
      <c r="I33619">
        <v>19.010000000000002</v>
      </c>
      <c r="J33619">
        <v>19.260000000000002</v>
      </c>
      <c r="K33619">
        <v>21.92</v>
      </c>
      <c r="L33619" s="32">
        <v>17.920000000000002</v>
      </c>
      <c r="M33619">
        <v>31341</v>
      </c>
      <c r="N33619" t="s">
        <v>48</v>
      </c>
      <c r="O33619">
        <v>3</v>
      </c>
    </row>
    <row r="33620" spans="1:15" x14ac:dyDescent="0.2">
      <c r="A33620" s="2">
        <v>37286</v>
      </c>
      <c r="B33620">
        <v>1800</v>
      </c>
      <c r="C33620">
        <v>36.32</v>
      </c>
      <c r="D33620">
        <v>36.32</v>
      </c>
      <c r="E33620">
        <v>36.32</v>
      </c>
      <c r="F33620">
        <v>36.32</v>
      </c>
      <c r="G33620">
        <v>36.32</v>
      </c>
      <c r="H33620" s="5">
        <v>29.03</v>
      </c>
      <c r="I33620">
        <v>29.43</v>
      </c>
      <c r="J33620">
        <v>31</v>
      </c>
      <c r="K33620">
        <v>34.409999999999997</v>
      </c>
      <c r="L33620" s="32">
        <v>26.98</v>
      </c>
      <c r="M33620">
        <v>33351</v>
      </c>
      <c r="N33620" t="s">
        <v>48</v>
      </c>
      <c r="O33620">
        <v>3</v>
      </c>
    </row>
    <row r="33621" spans="1:15" x14ac:dyDescent="0.2">
      <c r="A33621" s="2">
        <v>37286</v>
      </c>
      <c r="B33621">
        <v>1900</v>
      </c>
      <c r="C33621">
        <v>22.68</v>
      </c>
      <c r="D33621">
        <v>22.68</v>
      </c>
      <c r="E33621">
        <v>22.68</v>
      </c>
      <c r="F33621">
        <v>22.68</v>
      </c>
      <c r="G33621">
        <v>22.68</v>
      </c>
      <c r="H33621" s="5">
        <v>28</v>
      </c>
      <c r="I33621">
        <v>28.37</v>
      </c>
      <c r="J33621">
        <v>30</v>
      </c>
      <c r="K33621">
        <v>33.630000000000003</v>
      </c>
      <c r="L33621" s="32">
        <v>25.84</v>
      </c>
      <c r="M33621">
        <v>33792</v>
      </c>
      <c r="N33621" t="s">
        <v>48</v>
      </c>
      <c r="O33621">
        <v>3</v>
      </c>
    </row>
    <row r="33622" spans="1:15" x14ac:dyDescent="0.2">
      <c r="A33622" s="2">
        <v>37286</v>
      </c>
      <c r="B33622">
        <v>2000</v>
      </c>
      <c r="C33622">
        <v>17.68</v>
      </c>
      <c r="D33622">
        <v>17.68</v>
      </c>
      <c r="E33622">
        <v>17.68</v>
      </c>
      <c r="F33622">
        <v>17.68</v>
      </c>
      <c r="G33622">
        <v>17.68</v>
      </c>
      <c r="H33622" s="5">
        <v>23.06</v>
      </c>
      <c r="I33622">
        <v>23.06</v>
      </c>
      <c r="J33622">
        <v>24.01</v>
      </c>
      <c r="K33622">
        <v>28.74</v>
      </c>
      <c r="L33622" s="32">
        <v>20.92</v>
      </c>
      <c r="M33622">
        <v>33081</v>
      </c>
      <c r="N33622" t="s">
        <v>48</v>
      </c>
      <c r="O33622">
        <v>3</v>
      </c>
    </row>
    <row r="33623" spans="1:15" x14ac:dyDescent="0.2">
      <c r="A33623" s="2">
        <v>37286</v>
      </c>
      <c r="B33623">
        <v>2100</v>
      </c>
      <c r="C33623">
        <v>17.29</v>
      </c>
      <c r="D33623">
        <v>17.29</v>
      </c>
      <c r="E33623">
        <v>17.29</v>
      </c>
      <c r="F33623">
        <v>17.29</v>
      </c>
      <c r="G33623">
        <v>17.29</v>
      </c>
      <c r="H33623" s="5">
        <v>20.059999999999999</v>
      </c>
      <c r="I33623">
        <v>20.329999999999998</v>
      </c>
      <c r="J33623">
        <v>22.01</v>
      </c>
      <c r="K33623">
        <v>26.47</v>
      </c>
      <c r="L33623" s="32">
        <v>17.41</v>
      </c>
      <c r="M33623">
        <v>32107</v>
      </c>
      <c r="N33623" t="s">
        <v>48</v>
      </c>
      <c r="O33623">
        <v>3</v>
      </c>
    </row>
    <row r="33624" spans="1:15" x14ac:dyDescent="0.2">
      <c r="A33624" s="2">
        <v>37286</v>
      </c>
      <c r="B33624">
        <v>2200</v>
      </c>
      <c r="C33624">
        <v>16.11</v>
      </c>
      <c r="D33624">
        <v>16.11</v>
      </c>
      <c r="E33624">
        <v>16.11</v>
      </c>
      <c r="F33624">
        <v>16.11</v>
      </c>
      <c r="G33624">
        <v>16.11</v>
      </c>
      <c r="H33624" s="5">
        <v>18.03</v>
      </c>
      <c r="I33624">
        <v>18.72</v>
      </c>
      <c r="J33624">
        <v>20.010000000000002</v>
      </c>
      <c r="K33624">
        <v>20.38</v>
      </c>
      <c r="L33624" s="32">
        <v>17.05</v>
      </c>
      <c r="M33624">
        <v>30371</v>
      </c>
      <c r="N33624" t="s">
        <v>48</v>
      </c>
      <c r="O33624">
        <v>3</v>
      </c>
    </row>
    <row r="33625" spans="1:15" x14ac:dyDescent="0.2">
      <c r="A33625" s="2">
        <v>37286</v>
      </c>
      <c r="B33625">
        <v>2300</v>
      </c>
      <c r="C33625">
        <v>14.52</v>
      </c>
      <c r="D33625">
        <v>14.52</v>
      </c>
      <c r="E33625">
        <v>14.52</v>
      </c>
      <c r="F33625">
        <v>14.52</v>
      </c>
      <c r="G33625">
        <v>14.52</v>
      </c>
      <c r="H33625" s="5">
        <v>16.53</v>
      </c>
      <c r="I33625">
        <v>16.52</v>
      </c>
      <c r="J33625">
        <v>17.010000000000002</v>
      </c>
      <c r="K33625">
        <v>20.83</v>
      </c>
      <c r="L33625" s="32">
        <v>14.76</v>
      </c>
      <c r="M33625">
        <v>27809</v>
      </c>
      <c r="N33625" t="s">
        <v>48</v>
      </c>
      <c r="O33625">
        <v>3</v>
      </c>
    </row>
    <row r="33626" spans="1:15" x14ac:dyDescent="0.2">
      <c r="A33626" s="2">
        <v>37286</v>
      </c>
      <c r="B33626">
        <v>2400</v>
      </c>
      <c r="C33626">
        <v>14.03</v>
      </c>
      <c r="D33626">
        <v>14.03</v>
      </c>
      <c r="E33626">
        <v>14.03</v>
      </c>
      <c r="F33626">
        <v>14.03</v>
      </c>
      <c r="G33626">
        <v>14.03</v>
      </c>
      <c r="H33626" s="5">
        <v>15.64</v>
      </c>
      <c r="I33626">
        <v>15.6</v>
      </c>
      <c r="J33626">
        <v>15.61</v>
      </c>
      <c r="K33626">
        <v>16</v>
      </c>
      <c r="L33626" s="32">
        <v>15.49</v>
      </c>
      <c r="M33626">
        <v>25332</v>
      </c>
      <c r="N33626" t="s">
        <v>47</v>
      </c>
      <c r="O33626">
        <v>3</v>
      </c>
    </row>
    <row r="33627" spans="1:15" x14ac:dyDescent="0.2">
      <c r="A33627" s="2">
        <v>37287</v>
      </c>
      <c r="B33627">
        <v>100</v>
      </c>
      <c r="C33627">
        <v>13.73</v>
      </c>
      <c r="D33627">
        <v>13.42</v>
      </c>
      <c r="E33627">
        <v>13.4</v>
      </c>
      <c r="F33627">
        <v>13.97</v>
      </c>
      <c r="G33627">
        <v>13.51</v>
      </c>
      <c r="H33627" s="5">
        <v>14.46</v>
      </c>
      <c r="I33627">
        <v>14.35</v>
      </c>
      <c r="J33627">
        <v>14.37</v>
      </c>
      <c r="K33627">
        <v>15.4</v>
      </c>
      <c r="L33627" s="32">
        <v>14.1</v>
      </c>
      <c r="M33627">
        <v>23559</v>
      </c>
      <c r="N33627" t="s">
        <v>47</v>
      </c>
      <c r="O33627">
        <v>4</v>
      </c>
    </row>
    <row r="33628" spans="1:15" x14ac:dyDescent="0.2">
      <c r="A33628" s="2">
        <v>37287</v>
      </c>
      <c r="B33628">
        <v>200</v>
      </c>
      <c r="C33628">
        <v>18.09</v>
      </c>
      <c r="D33628">
        <v>15.69</v>
      </c>
      <c r="E33628">
        <v>15.52</v>
      </c>
      <c r="F33628">
        <v>20.010000000000002</v>
      </c>
      <c r="G33628">
        <v>16.36</v>
      </c>
      <c r="H33628" s="5">
        <v>13.39</v>
      </c>
      <c r="I33628">
        <v>13.26</v>
      </c>
      <c r="J33628">
        <v>13.28</v>
      </c>
      <c r="K33628">
        <v>14.5</v>
      </c>
      <c r="L33628" s="32">
        <v>12.97</v>
      </c>
      <c r="M33628">
        <v>22734</v>
      </c>
      <c r="N33628" t="s">
        <v>47</v>
      </c>
      <c r="O33628">
        <v>4</v>
      </c>
    </row>
    <row r="33629" spans="1:15" x14ac:dyDescent="0.2">
      <c r="A33629" s="2">
        <v>37287</v>
      </c>
      <c r="B33629">
        <v>300</v>
      </c>
      <c r="C33629">
        <v>17.829999999999998</v>
      </c>
      <c r="D33629">
        <v>15.41</v>
      </c>
      <c r="E33629">
        <v>15.23</v>
      </c>
      <c r="F33629">
        <v>19.760000000000002</v>
      </c>
      <c r="G33629">
        <v>16.079999999999998</v>
      </c>
      <c r="H33629" s="5">
        <v>13.07</v>
      </c>
      <c r="I33629">
        <v>12.91</v>
      </c>
      <c r="J33629">
        <v>12.93</v>
      </c>
      <c r="K33629">
        <v>14.4</v>
      </c>
      <c r="L33629" s="32">
        <v>12.56</v>
      </c>
      <c r="M33629">
        <v>22363</v>
      </c>
      <c r="N33629" t="s">
        <v>47</v>
      </c>
      <c r="O33629">
        <v>4</v>
      </c>
    </row>
    <row r="33630" spans="1:15" x14ac:dyDescent="0.2">
      <c r="A33630" s="2">
        <v>37287</v>
      </c>
      <c r="B33630">
        <v>400</v>
      </c>
      <c r="C33630">
        <v>17.79</v>
      </c>
      <c r="D33630">
        <v>15.37</v>
      </c>
      <c r="E33630">
        <v>15.19</v>
      </c>
      <c r="F33630">
        <v>19.71</v>
      </c>
      <c r="G33630">
        <v>16.04</v>
      </c>
      <c r="H33630" s="5">
        <v>13.01</v>
      </c>
      <c r="I33630">
        <v>12.89</v>
      </c>
      <c r="J33630">
        <v>12.91</v>
      </c>
      <c r="K33630">
        <v>14</v>
      </c>
      <c r="L33630" s="32">
        <v>12.63</v>
      </c>
      <c r="M33630">
        <v>22487</v>
      </c>
      <c r="N33630" t="s">
        <v>47</v>
      </c>
      <c r="O33630">
        <v>4</v>
      </c>
    </row>
    <row r="33631" spans="1:15" x14ac:dyDescent="0.2">
      <c r="A33631" s="2">
        <v>37287</v>
      </c>
      <c r="B33631">
        <v>500</v>
      </c>
      <c r="C33631">
        <v>17.91</v>
      </c>
      <c r="D33631">
        <v>15.49</v>
      </c>
      <c r="E33631">
        <v>15.32</v>
      </c>
      <c r="F33631">
        <v>19.84</v>
      </c>
      <c r="G33631">
        <v>16.170000000000002</v>
      </c>
      <c r="H33631" s="5">
        <v>13.51</v>
      </c>
      <c r="I33631">
        <v>13.43</v>
      </c>
      <c r="J33631">
        <v>13.44</v>
      </c>
      <c r="K33631">
        <v>14.2</v>
      </c>
      <c r="L33631" s="32">
        <v>13.25</v>
      </c>
      <c r="M33631">
        <v>23087</v>
      </c>
      <c r="N33631" t="s">
        <v>47</v>
      </c>
      <c r="O33631">
        <v>4</v>
      </c>
    </row>
    <row r="33632" spans="1:15" x14ac:dyDescent="0.2">
      <c r="A33632" s="2">
        <v>37287</v>
      </c>
      <c r="B33632">
        <v>600</v>
      </c>
      <c r="C33632">
        <v>18.079999999999998</v>
      </c>
      <c r="D33632">
        <v>17.05</v>
      </c>
      <c r="E33632">
        <v>16.98</v>
      </c>
      <c r="F33632">
        <v>18.89</v>
      </c>
      <c r="G33632">
        <v>17.34</v>
      </c>
      <c r="H33632" s="5">
        <v>16.73</v>
      </c>
      <c r="I33632">
        <v>16.690000000000001</v>
      </c>
      <c r="J33632">
        <v>16.690000000000001</v>
      </c>
      <c r="K33632">
        <v>17.11</v>
      </c>
      <c r="L33632" s="32">
        <v>16.59</v>
      </c>
      <c r="M33632">
        <v>25243</v>
      </c>
      <c r="N33632" t="s">
        <v>47</v>
      </c>
      <c r="O33632">
        <v>4</v>
      </c>
    </row>
    <row r="33633" spans="1:15" x14ac:dyDescent="0.2">
      <c r="A33633" s="2">
        <v>37287</v>
      </c>
      <c r="B33633">
        <v>700</v>
      </c>
      <c r="C33633">
        <v>20.58</v>
      </c>
      <c r="D33633">
        <v>20.58</v>
      </c>
      <c r="E33633">
        <v>20.58</v>
      </c>
      <c r="F33633">
        <v>20.58</v>
      </c>
      <c r="G33633">
        <v>20.58</v>
      </c>
      <c r="H33633" s="5">
        <v>27</v>
      </c>
      <c r="I33633">
        <v>27</v>
      </c>
      <c r="J33633">
        <v>27</v>
      </c>
      <c r="K33633">
        <v>27</v>
      </c>
      <c r="L33633" s="32">
        <v>27</v>
      </c>
      <c r="M33633">
        <v>29467</v>
      </c>
      <c r="N33633" t="s">
        <v>47</v>
      </c>
      <c r="O33633">
        <v>4</v>
      </c>
    </row>
    <row r="33634" spans="1:15" x14ac:dyDescent="0.2">
      <c r="A33634" s="2">
        <v>37287</v>
      </c>
      <c r="B33634">
        <v>800</v>
      </c>
      <c r="C33634">
        <v>18.760000000000002</v>
      </c>
      <c r="D33634">
        <v>18.52</v>
      </c>
      <c r="E33634">
        <v>18.5</v>
      </c>
      <c r="F33634">
        <v>18.95</v>
      </c>
      <c r="G33634">
        <v>18.59</v>
      </c>
      <c r="H33634" s="5">
        <v>29</v>
      </c>
      <c r="I33634">
        <v>29.71</v>
      </c>
      <c r="J33634">
        <v>30.97</v>
      </c>
      <c r="K33634">
        <v>29</v>
      </c>
      <c r="L33634" s="32">
        <v>29</v>
      </c>
      <c r="M33634">
        <v>32370</v>
      </c>
      <c r="N33634" t="s">
        <v>48</v>
      </c>
      <c r="O33634">
        <v>4</v>
      </c>
    </row>
    <row r="33635" spans="1:15" x14ac:dyDescent="0.2">
      <c r="A33635" s="2">
        <v>37287</v>
      </c>
      <c r="B33635">
        <v>900</v>
      </c>
      <c r="C33635">
        <v>20.059999999999999</v>
      </c>
      <c r="D33635">
        <v>20.059999999999999</v>
      </c>
      <c r="E33635">
        <v>20.059999999999999</v>
      </c>
      <c r="F33635">
        <v>20.059999999999999</v>
      </c>
      <c r="G33635">
        <v>20.059999999999999</v>
      </c>
      <c r="H33635" s="5">
        <v>26</v>
      </c>
      <c r="I33635">
        <v>26</v>
      </c>
      <c r="J33635">
        <v>26</v>
      </c>
      <c r="K33635">
        <v>26</v>
      </c>
      <c r="L33635" s="32">
        <v>26</v>
      </c>
      <c r="M33635">
        <v>32808</v>
      </c>
      <c r="N33635" t="s">
        <v>48</v>
      </c>
      <c r="O33635">
        <v>4</v>
      </c>
    </row>
    <row r="33636" spans="1:15" x14ac:dyDescent="0.2">
      <c r="A33636" s="2">
        <v>37287</v>
      </c>
      <c r="B33636">
        <v>1000</v>
      </c>
      <c r="C33636">
        <v>29.35</v>
      </c>
      <c r="D33636">
        <v>29.35</v>
      </c>
      <c r="E33636">
        <v>29.35</v>
      </c>
      <c r="F33636">
        <v>29.35</v>
      </c>
      <c r="G33636">
        <v>29.35</v>
      </c>
      <c r="H33636" s="5">
        <v>29</v>
      </c>
      <c r="I33636">
        <v>29</v>
      </c>
      <c r="J33636">
        <v>29</v>
      </c>
      <c r="K33636">
        <v>29</v>
      </c>
      <c r="L33636" s="32">
        <v>29</v>
      </c>
      <c r="M33636">
        <v>33320</v>
      </c>
      <c r="N33636" t="s">
        <v>48</v>
      </c>
      <c r="O33636">
        <v>4</v>
      </c>
    </row>
    <row r="33637" spans="1:15" x14ac:dyDescent="0.2">
      <c r="A33637" s="2">
        <v>37287</v>
      </c>
      <c r="B33637">
        <v>1100</v>
      </c>
      <c r="C33637">
        <v>33.880000000000003</v>
      </c>
      <c r="D33637">
        <v>33.880000000000003</v>
      </c>
      <c r="E33637">
        <v>33.880000000000003</v>
      </c>
      <c r="F33637">
        <v>33.880000000000003</v>
      </c>
      <c r="G33637">
        <v>33.880000000000003</v>
      </c>
      <c r="H33637" s="5">
        <v>29.29</v>
      </c>
      <c r="I33637">
        <v>29.29</v>
      </c>
      <c r="J33637">
        <v>29.29</v>
      </c>
      <c r="K33637">
        <v>29.29</v>
      </c>
      <c r="L33637" s="32">
        <v>29.29</v>
      </c>
      <c r="M33637">
        <v>33751</v>
      </c>
      <c r="N33637" t="s">
        <v>48</v>
      </c>
      <c r="O33637">
        <v>4</v>
      </c>
    </row>
    <row r="33638" spans="1:15" x14ac:dyDescent="0.2">
      <c r="A33638" s="2">
        <v>37287</v>
      </c>
      <c r="B33638">
        <v>1200</v>
      </c>
      <c r="C33638">
        <v>22.33</v>
      </c>
      <c r="D33638">
        <v>22.27</v>
      </c>
      <c r="E33638">
        <v>22.27</v>
      </c>
      <c r="F33638">
        <v>22.38</v>
      </c>
      <c r="G33638">
        <v>22.29</v>
      </c>
      <c r="H33638" s="5">
        <v>30</v>
      </c>
      <c r="I33638">
        <v>30</v>
      </c>
      <c r="J33638">
        <v>30</v>
      </c>
      <c r="K33638">
        <v>30</v>
      </c>
      <c r="L33638" s="32">
        <v>30</v>
      </c>
      <c r="M33638">
        <v>33769</v>
      </c>
      <c r="N33638" t="s">
        <v>48</v>
      </c>
      <c r="O33638">
        <v>4</v>
      </c>
    </row>
    <row r="33639" spans="1:15" x14ac:dyDescent="0.2">
      <c r="A33639" s="2">
        <v>37287</v>
      </c>
      <c r="B33639">
        <v>1300</v>
      </c>
      <c r="C33639">
        <v>19.95</v>
      </c>
      <c r="D33639">
        <v>18.05</v>
      </c>
      <c r="E33639">
        <v>17.920000000000002</v>
      </c>
      <c r="F33639">
        <v>21.32</v>
      </c>
      <c r="G33639">
        <v>18.559999999999999</v>
      </c>
      <c r="H33639" s="5">
        <v>26</v>
      </c>
      <c r="I33639">
        <v>26</v>
      </c>
      <c r="J33639">
        <v>26</v>
      </c>
      <c r="K33639">
        <v>26</v>
      </c>
      <c r="L33639" s="32">
        <v>26</v>
      </c>
      <c r="M33639">
        <v>33460</v>
      </c>
      <c r="N33639" t="s">
        <v>48</v>
      </c>
      <c r="O33639">
        <v>4</v>
      </c>
    </row>
    <row r="33640" spans="1:15" x14ac:dyDescent="0.2">
      <c r="A33640" s="2">
        <v>37287</v>
      </c>
      <c r="B33640">
        <v>1400</v>
      </c>
      <c r="C33640">
        <v>35.03</v>
      </c>
      <c r="D33640">
        <v>33.380000000000003</v>
      </c>
      <c r="E33640">
        <v>33.26</v>
      </c>
      <c r="F33640">
        <v>36.22</v>
      </c>
      <c r="G33640">
        <v>33.82</v>
      </c>
      <c r="H33640" s="5">
        <v>25</v>
      </c>
      <c r="I33640">
        <v>25</v>
      </c>
      <c r="J33640">
        <v>25</v>
      </c>
      <c r="K33640">
        <v>25</v>
      </c>
      <c r="L33640" s="32">
        <v>25</v>
      </c>
      <c r="M33640">
        <v>33299</v>
      </c>
      <c r="N33640" t="s">
        <v>48</v>
      </c>
      <c r="O33640">
        <v>4</v>
      </c>
    </row>
    <row r="33641" spans="1:15" x14ac:dyDescent="0.2">
      <c r="A33641" s="2">
        <v>37287</v>
      </c>
      <c r="B33641">
        <v>1500</v>
      </c>
      <c r="C33641">
        <v>21.44</v>
      </c>
      <c r="D33641">
        <v>19.18</v>
      </c>
      <c r="E33641">
        <v>19.02</v>
      </c>
      <c r="F33641">
        <v>23.2</v>
      </c>
      <c r="G33641">
        <v>19.8</v>
      </c>
      <c r="H33641" s="5">
        <v>23.37</v>
      </c>
      <c r="I33641">
        <v>23.37</v>
      </c>
      <c r="J33641">
        <v>23.37</v>
      </c>
      <c r="K33641">
        <v>23.37</v>
      </c>
      <c r="L33641" s="32">
        <v>23.37</v>
      </c>
      <c r="M33641">
        <v>32999</v>
      </c>
      <c r="N33641" t="s">
        <v>48</v>
      </c>
      <c r="O33641">
        <v>4</v>
      </c>
    </row>
    <row r="33642" spans="1:15" x14ac:dyDescent="0.2">
      <c r="A33642" s="2">
        <v>37287</v>
      </c>
      <c r="B33642">
        <v>1600</v>
      </c>
      <c r="C33642">
        <v>21.43</v>
      </c>
      <c r="D33642">
        <v>19.18</v>
      </c>
      <c r="E33642">
        <v>19.02</v>
      </c>
      <c r="F33642">
        <v>23.19</v>
      </c>
      <c r="G33642">
        <v>19.8</v>
      </c>
      <c r="H33642" s="5">
        <v>22</v>
      </c>
      <c r="I33642">
        <v>22</v>
      </c>
      <c r="J33642">
        <v>22</v>
      </c>
      <c r="K33642">
        <v>22</v>
      </c>
      <c r="L33642" s="32">
        <v>22</v>
      </c>
      <c r="M33642">
        <v>33036</v>
      </c>
      <c r="N33642" t="s">
        <v>48</v>
      </c>
      <c r="O33642">
        <v>4</v>
      </c>
    </row>
    <row r="33643" spans="1:15" x14ac:dyDescent="0.2">
      <c r="A33643" s="2">
        <v>37287</v>
      </c>
      <c r="B33643">
        <v>1700</v>
      </c>
      <c r="C33643">
        <v>21.15</v>
      </c>
      <c r="D33643">
        <v>18.88</v>
      </c>
      <c r="E33643">
        <v>18.72</v>
      </c>
      <c r="F33643">
        <v>22.93</v>
      </c>
      <c r="G33643">
        <v>19.510000000000002</v>
      </c>
      <c r="H33643" s="5">
        <v>24.91</v>
      </c>
      <c r="I33643">
        <v>24.91</v>
      </c>
      <c r="J33643">
        <v>24.91</v>
      </c>
      <c r="K33643">
        <v>24.91</v>
      </c>
      <c r="L33643" s="32">
        <v>24.91</v>
      </c>
      <c r="M33643">
        <v>33846</v>
      </c>
      <c r="N33643" t="s">
        <v>48</v>
      </c>
      <c r="O33643">
        <v>4</v>
      </c>
    </row>
    <row r="33644" spans="1:15" x14ac:dyDescent="0.2">
      <c r="A33644" s="2">
        <v>37287</v>
      </c>
      <c r="B33644">
        <v>1800</v>
      </c>
      <c r="C33644">
        <v>33.82</v>
      </c>
      <c r="D33644">
        <v>33.229999999999997</v>
      </c>
      <c r="E33644">
        <v>33.19</v>
      </c>
      <c r="F33644">
        <v>34.28</v>
      </c>
      <c r="G33644">
        <v>33.39</v>
      </c>
      <c r="H33644" s="5">
        <v>36.01</v>
      </c>
      <c r="I33644">
        <v>36.01</v>
      </c>
      <c r="J33644">
        <v>36.01</v>
      </c>
      <c r="K33644">
        <v>36.01</v>
      </c>
      <c r="L33644" s="32">
        <v>36.01</v>
      </c>
      <c r="M33644">
        <v>35557</v>
      </c>
      <c r="N33644" t="s">
        <v>48</v>
      </c>
      <c r="O33644">
        <v>4</v>
      </c>
    </row>
    <row r="33645" spans="1:15" x14ac:dyDescent="0.2">
      <c r="A33645" s="2">
        <v>37287</v>
      </c>
      <c r="B33645">
        <v>1900</v>
      </c>
      <c r="C33645">
        <v>33.840000000000003</v>
      </c>
      <c r="D33645">
        <v>32.200000000000003</v>
      </c>
      <c r="E33645">
        <v>32.090000000000003</v>
      </c>
      <c r="F33645">
        <v>35.119999999999997</v>
      </c>
      <c r="G33645">
        <v>32.659999999999997</v>
      </c>
      <c r="H33645" s="5">
        <v>37</v>
      </c>
      <c r="I33645">
        <v>37</v>
      </c>
      <c r="J33645">
        <v>37</v>
      </c>
      <c r="K33645">
        <v>37</v>
      </c>
      <c r="L33645" s="32">
        <v>37</v>
      </c>
      <c r="M33645">
        <v>35700</v>
      </c>
      <c r="N33645" t="s">
        <v>48</v>
      </c>
      <c r="O33645">
        <v>4</v>
      </c>
    </row>
    <row r="33646" spans="1:15" x14ac:dyDescent="0.2">
      <c r="A33646" s="2">
        <v>37287</v>
      </c>
      <c r="B33646">
        <v>2000</v>
      </c>
      <c r="C33646">
        <v>23.68</v>
      </c>
      <c r="D33646">
        <v>21.53</v>
      </c>
      <c r="E33646">
        <v>21.38</v>
      </c>
      <c r="F33646">
        <v>25.35</v>
      </c>
      <c r="G33646">
        <v>22.13</v>
      </c>
      <c r="H33646" s="5">
        <v>32.380000000000003</v>
      </c>
      <c r="I33646">
        <v>32.31</v>
      </c>
      <c r="J33646">
        <v>32.32</v>
      </c>
      <c r="K33646">
        <v>33.03</v>
      </c>
      <c r="L33646" s="32">
        <v>32.130000000000003</v>
      </c>
      <c r="M33646">
        <v>35045</v>
      </c>
      <c r="N33646" t="s">
        <v>48</v>
      </c>
      <c r="O33646">
        <v>4</v>
      </c>
    </row>
    <row r="33647" spans="1:15" x14ac:dyDescent="0.2">
      <c r="A33647" s="2">
        <v>37287</v>
      </c>
      <c r="B33647">
        <v>2100</v>
      </c>
      <c r="C33647">
        <v>25.55</v>
      </c>
      <c r="D33647">
        <v>24.93</v>
      </c>
      <c r="E33647">
        <v>24.89</v>
      </c>
      <c r="F33647">
        <v>26.04</v>
      </c>
      <c r="G33647">
        <v>25.11</v>
      </c>
      <c r="H33647" s="5">
        <v>24.5</v>
      </c>
      <c r="I33647">
        <v>24.5</v>
      </c>
      <c r="J33647">
        <v>24.5</v>
      </c>
      <c r="K33647">
        <v>24.5</v>
      </c>
      <c r="L33647" s="32">
        <v>24.5</v>
      </c>
      <c r="M33647">
        <v>33933</v>
      </c>
      <c r="N33647" t="s">
        <v>48</v>
      </c>
      <c r="O33647">
        <v>4</v>
      </c>
    </row>
    <row r="33648" spans="1:15" x14ac:dyDescent="0.2">
      <c r="A33648" s="2">
        <v>37287</v>
      </c>
      <c r="B33648">
        <v>2200</v>
      </c>
      <c r="C33648">
        <v>21.53</v>
      </c>
      <c r="D33648">
        <v>20.73</v>
      </c>
      <c r="E33648">
        <v>20.67</v>
      </c>
      <c r="F33648">
        <v>22.17</v>
      </c>
      <c r="G33648">
        <v>20.95</v>
      </c>
      <c r="H33648" s="5">
        <v>20.5</v>
      </c>
      <c r="I33648">
        <v>20.5</v>
      </c>
      <c r="J33648">
        <v>20.5</v>
      </c>
      <c r="K33648">
        <v>20.5</v>
      </c>
      <c r="L33648" s="32">
        <v>20.5</v>
      </c>
      <c r="M33648">
        <v>31983</v>
      </c>
      <c r="N33648" t="s">
        <v>48</v>
      </c>
      <c r="O33648">
        <v>4</v>
      </c>
    </row>
    <row r="33649" spans="1:15" x14ac:dyDescent="0.2">
      <c r="A33649" s="2">
        <v>37287</v>
      </c>
      <c r="B33649">
        <v>2300</v>
      </c>
      <c r="C33649">
        <v>20.71</v>
      </c>
      <c r="D33649">
        <v>18.43</v>
      </c>
      <c r="E33649">
        <v>18.27</v>
      </c>
      <c r="F33649">
        <v>22.52</v>
      </c>
      <c r="G33649">
        <v>19.07</v>
      </c>
      <c r="H33649" s="5">
        <v>17.079999999999998</v>
      </c>
      <c r="I33649">
        <v>17.02</v>
      </c>
      <c r="J33649">
        <v>17.03</v>
      </c>
      <c r="K33649">
        <v>17.600000000000001</v>
      </c>
      <c r="L33649" s="32">
        <v>16.88</v>
      </c>
      <c r="M33649">
        <v>29872</v>
      </c>
      <c r="N33649" t="s">
        <v>48</v>
      </c>
      <c r="O33649">
        <v>4</v>
      </c>
    </row>
    <row r="33650" spans="1:15" x14ac:dyDescent="0.2">
      <c r="A33650" s="2">
        <v>37287</v>
      </c>
      <c r="B33650">
        <v>2400</v>
      </c>
      <c r="C33650">
        <v>18.399999999999999</v>
      </c>
      <c r="D33650">
        <v>16.04</v>
      </c>
      <c r="E33650">
        <v>15.87</v>
      </c>
      <c r="F33650">
        <v>20.329999999999998</v>
      </c>
      <c r="G33650">
        <v>16.7</v>
      </c>
      <c r="H33650" s="5">
        <v>16</v>
      </c>
      <c r="I33650">
        <v>15.94</v>
      </c>
      <c r="J33650">
        <v>15.95</v>
      </c>
      <c r="K33650">
        <v>16.5</v>
      </c>
      <c r="L33650" s="32">
        <v>15.81</v>
      </c>
      <c r="M33650">
        <v>26903</v>
      </c>
      <c r="N33650" t="s">
        <v>47</v>
      </c>
      <c r="O33650">
        <v>4</v>
      </c>
    </row>
    <row r="33651" spans="1:15" x14ac:dyDescent="0.2">
      <c r="A33651" s="2">
        <v>37288</v>
      </c>
      <c r="B33651">
        <v>100</v>
      </c>
      <c r="C33651">
        <v>16.8</v>
      </c>
      <c r="D33651">
        <v>15.01</v>
      </c>
      <c r="E33651">
        <v>14.88</v>
      </c>
      <c r="F33651">
        <v>18.239999999999998</v>
      </c>
      <c r="G33651">
        <v>15.51</v>
      </c>
      <c r="H33651" s="5">
        <v>13.27</v>
      </c>
      <c r="I33651">
        <v>12.99</v>
      </c>
      <c r="J33651">
        <v>13.01</v>
      </c>
      <c r="K33651">
        <v>14.88</v>
      </c>
      <c r="L33651" s="32">
        <v>12.61</v>
      </c>
      <c r="M33651">
        <v>24846</v>
      </c>
      <c r="N33651" t="s">
        <v>47</v>
      </c>
      <c r="O33651">
        <v>5</v>
      </c>
    </row>
    <row r="33652" spans="1:15" x14ac:dyDescent="0.2">
      <c r="A33652" s="2">
        <v>37288</v>
      </c>
      <c r="B33652">
        <v>200</v>
      </c>
      <c r="C33652">
        <v>22.79</v>
      </c>
      <c r="D33652">
        <v>22.06</v>
      </c>
      <c r="E33652">
        <v>22.01</v>
      </c>
      <c r="F33652">
        <v>23.38</v>
      </c>
      <c r="G33652">
        <v>22.27</v>
      </c>
      <c r="H33652" s="5">
        <v>12</v>
      </c>
      <c r="I33652">
        <v>11.65</v>
      </c>
      <c r="J33652">
        <v>11.68</v>
      </c>
      <c r="K33652">
        <v>14.07</v>
      </c>
      <c r="L33652" s="32">
        <v>11.15</v>
      </c>
      <c r="M33652">
        <v>23905</v>
      </c>
      <c r="N33652" t="s">
        <v>47</v>
      </c>
      <c r="O33652">
        <v>5</v>
      </c>
    </row>
    <row r="33653" spans="1:15" x14ac:dyDescent="0.2">
      <c r="A33653" s="2">
        <v>37288</v>
      </c>
      <c r="B33653">
        <v>300</v>
      </c>
      <c r="C33653">
        <v>18.04</v>
      </c>
      <c r="D33653">
        <v>15.68</v>
      </c>
      <c r="E33653">
        <v>15.51</v>
      </c>
      <c r="F33653">
        <v>19.93</v>
      </c>
      <c r="G33653">
        <v>16.350000000000001</v>
      </c>
      <c r="H33653" s="5">
        <v>9.5299999999999994</v>
      </c>
      <c r="I33653">
        <v>9.0500000000000007</v>
      </c>
      <c r="J33653">
        <v>9.08</v>
      </c>
      <c r="K33653">
        <v>12.51</v>
      </c>
      <c r="L33653" s="32">
        <v>8.32</v>
      </c>
      <c r="M33653">
        <v>23443</v>
      </c>
      <c r="N33653" t="s">
        <v>47</v>
      </c>
      <c r="O33653">
        <v>5</v>
      </c>
    </row>
    <row r="33654" spans="1:15" x14ac:dyDescent="0.2">
      <c r="A33654" s="2">
        <v>37288</v>
      </c>
      <c r="B33654">
        <v>400</v>
      </c>
      <c r="C33654">
        <v>16.37</v>
      </c>
      <c r="D33654">
        <v>14.67</v>
      </c>
      <c r="E33654">
        <v>14.55</v>
      </c>
      <c r="F33654">
        <v>17.73</v>
      </c>
      <c r="G33654">
        <v>15.15</v>
      </c>
      <c r="H33654" s="5">
        <v>9.67</v>
      </c>
      <c r="I33654">
        <v>9.19</v>
      </c>
      <c r="J33654">
        <v>9.23</v>
      </c>
      <c r="K33654">
        <v>12.63</v>
      </c>
      <c r="L33654" s="32">
        <v>8.4700000000000006</v>
      </c>
      <c r="M33654">
        <v>23416</v>
      </c>
      <c r="N33654" t="s">
        <v>47</v>
      </c>
      <c r="O33654">
        <v>5</v>
      </c>
    </row>
    <row r="33655" spans="1:15" x14ac:dyDescent="0.2">
      <c r="A33655" s="2">
        <v>37288</v>
      </c>
      <c r="B33655">
        <v>500</v>
      </c>
      <c r="C33655">
        <v>12.7</v>
      </c>
      <c r="D33655">
        <v>12.7</v>
      </c>
      <c r="E33655">
        <v>12.7</v>
      </c>
      <c r="F33655">
        <v>12.7</v>
      </c>
      <c r="G33655">
        <v>12.7</v>
      </c>
      <c r="H33655" s="5">
        <v>12</v>
      </c>
      <c r="I33655">
        <v>11.66</v>
      </c>
      <c r="J33655">
        <v>11.68</v>
      </c>
      <c r="K33655">
        <v>14</v>
      </c>
      <c r="L33655" s="32">
        <v>11.18</v>
      </c>
      <c r="M33655">
        <v>23932</v>
      </c>
      <c r="N33655" t="s">
        <v>47</v>
      </c>
      <c r="O33655">
        <v>5</v>
      </c>
    </row>
    <row r="33656" spans="1:15" x14ac:dyDescent="0.2">
      <c r="A33656" s="2">
        <v>37288</v>
      </c>
      <c r="B33656">
        <v>600</v>
      </c>
      <c r="C33656">
        <v>15.42</v>
      </c>
      <c r="D33656">
        <v>15.42</v>
      </c>
      <c r="E33656">
        <v>15.42</v>
      </c>
      <c r="F33656">
        <v>15.42</v>
      </c>
      <c r="G33656">
        <v>15.42</v>
      </c>
      <c r="H33656" s="5">
        <v>13.75</v>
      </c>
      <c r="I33656">
        <v>13.5</v>
      </c>
      <c r="J33656">
        <v>13.52</v>
      </c>
      <c r="K33656">
        <v>15.18</v>
      </c>
      <c r="L33656" s="32">
        <v>13.16</v>
      </c>
      <c r="M33656">
        <v>25806</v>
      </c>
      <c r="N33656" t="s">
        <v>47</v>
      </c>
      <c r="O33656">
        <v>5</v>
      </c>
    </row>
    <row r="33657" spans="1:15" x14ac:dyDescent="0.2">
      <c r="A33657" s="2">
        <v>37288</v>
      </c>
      <c r="B33657">
        <v>700</v>
      </c>
      <c r="C33657">
        <v>24.71</v>
      </c>
      <c r="D33657">
        <v>24.71</v>
      </c>
      <c r="E33657">
        <v>24.71</v>
      </c>
      <c r="F33657">
        <v>24.71</v>
      </c>
      <c r="G33657">
        <v>24.71</v>
      </c>
      <c r="H33657" s="5">
        <v>17.34</v>
      </c>
      <c r="I33657">
        <v>17.28</v>
      </c>
      <c r="J33657">
        <v>17.28</v>
      </c>
      <c r="K33657">
        <v>17.5</v>
      </c>
      <c r="L33657" s="32">
        <v>17.260000000000002</v>
      </c>
      <c r="M33657">
        <v>29736</v>
      </c>
      <c r="N33657" t="s">
        <v>47</v>
      </c>
      <c r="O33657">
        <v>5</v>
      </c>
    </row>
    <row r="33658" spans="1:15" x14ac:dyDescent="0.2">
      <c r="A33658" s="2">
        <v>37288</v>
      </c>
      <c r="B33658">
        <v>800</v>
      </c>
      <c r="C33658">
        <v>34.9</v>
      </c>
      <c r="D33658">
        <v>34.9</v>
      </c>
      <c r="E33658">
        <v>34.9</v>
      </c>
      <c r="F33658">
        <v>34.9</v>
      </c>
      <c r="G33658">
        <v>34.9</v>
      </c>
      <c r="H33658" s="5">
        <v>18.57</v>
      </c>
      <c r="I33658">
        <v>23</v>
      </c>
      <c r="J33658">
        <v>27.87</v>
      </c>
      <c r="K33658">
        <v>18.670000000000002</v>
      </c>
      <c r="L33658" s="32">
        <v>18.47</v>
      </c>
      <c r="M33658">
        <v>32285</v>
      </c>
      <c r="N33658" t="s">
        <v>48</v>
      </c>
      <c r="O33658">
        <v>5</v>
      </c>
    </row>
    <row r="33659" spans="1:15" x14ac:dyDescent="0.2">
      <c r="A33659" s="2">
        <v>37288</v>
      </c>
      <c r="B33659">
        <v>900</v>
      </c>
      <c r="C33659">
        <v>26.68</v>
      </c>
      <c r="D33659">
        <v>26.61</v>
      </c>
      <c r="E33659">
        <v>26.6</v>
      </c>
      <c r="F33659">
        <v>26.74</v>
      </c>
      <c r="G33659">
        <v>26.63</v>
      </c>
      <c r="H33659" s="5">
        <v>19</v>
      </c>
      <c r="I33659">
        <v>22</v>
      </c>
      <c r="J33659">
        <v>24.21</v>
      </c>
      <c r="K33659">
        <v>22.79</v>
      </c>
      <c r="L33659" s="32">
        <v>17.510000000000002</v>
      </c>
      <c r="M33659">
        <v>32539</v>
      </c>
      <c r="N33659" t="s">
        <v>48</v>
      </c>
      <c r="O33659">
        <v>5</v>
      </c>
    </row>
    <row r="33660" spans="1:15" x14ac:dyDescent="0.2">
      <c r="A33660" s="2">
        <v>37288</v>
      </c>
      <c r="B33660">
        <v>1000</v>
      </c>
      <c r="C33660">
        <v>26.33</v>
      </c>
      <c r="D33660">
        <v>26.33</v>
      </c>
      <c r="E33660">
        <v>26.33</v>
      </c>
      <c r="F33660">
        <v>26.33</v>
      </c>
      <c r="G33660">
        <v>26.33</v>
      </c>
      <c r="H33660" s="5">
        <v>20.41</v>
      </c>
      <c r="I33660">
        <v>22</v>
      </c>
      <c r="J33660">
        <v>24.01</v>
      </c>
      <c r="K33660">
        <v>26.84</v>
      </c>
      <c r="L33660" s="32">
        <v>17.91</v>
      </c>
      <c r="M33660">
        <v>32659</v>
      </c>
      <c r="N33660" t="s">
        <v>48</v>
      </c>
      <c r="O33660">
        <v>5</v>
      </c>
    </row>
    <row r="33661" spans="1:15" x14ac:dyDescent="0.2">
      <c r="A33661" s="2">
        <v>37288</v>
      </c>
      <c r="B33661">
        <v>1100</v>
      </c>
      <c r="C33661">
        <v>30</v>
      </c>
      <c r="D33661">
        <v>30</v>
      </c>
      <c r="E33661">
        <v>30</v>
      </c>
      <c r="F33661">
        <v>30</v>
      </c>
      <c r="G33661">
        <v>30</v>
      </c>
      <c r="H33661" s="5">
        <v>20.95</v>
      </c>
      <c r="I33661">
        <v>22.37</v>
      </c>
      <c r="J33661">
        <v>25.01</v>
      </c>
      <c r="K33661">
        <v>26.66</v>
      </c>
      <c r="L33661" s="32">
        <v>18.86</v>
      </c>
      <c r="M33661">
        <v>32601</v>
      </c>
      <c r="N33661" t="s">
        <v>48</v>
      </c>
      <c r="O33661">
        <v>5</v>
      </c>
    </row>
    <row r="33662" spans="1:15" x14ac:dyDescent="0.2">
      <c r="A33662" s="2">
        <v>37288</v>
      </c>
      <c r="B33662">
        <v>1200</v>
      </c>
      <c r="C33662">
        <v>29.47</v>
      </c>
      <c r="D33662">
        <v>29.47</v>
      </c>
      <c r="E33662">
        <v>29.47</v>
      </c>
      <c r="F33662">
        <v>29.47</v>
      </c>
      <c r="G33662">
        <v>29.47</v>
      </c>
      <c r="H33662" s="5">
        <v>20</v>
      </c>
      <c r="I33662">
        <v>22</v>
      </c>
      <c r="J33662">
        <v>24.29</v>
      </c>
      <c r="K33662">
        <v>22.97</v>
      </c>
      <c r="L33662" s="32">
        <v>18.96</v>
      </c>
      <c r="M33662">
        <v>32375</v>
      </c>
      <c r="N33662" t="s">
        <v>48</v>
      </c>
      <c r="O33662">
        <v>5</v>
      </c>
    </row>
    <row r="33663" spans="1:15" x14ac:dyDescent="0.2">
      <c r="A33663" s="2">
        <v>37288</v>
      </c>
      <c r="B33663">
        <v>1300</v>
      </c>
      <c r="C33663">
        <v>18.75</v>
      </c>
      <c r="D33663">
        <v>18.75</v>
      </c>
      <c r="E33663">
        <v>18.75</v>
      </c>
      <c r="F33663">
        <v>18.75</v>
      </c>
      <c r="G33663">
        <v>18.75</v>
      </c>
      <c r="H33663" s="5">
        <v>17.989999999999998</v>
      </c>
      <c r="I33663">
        <v>19.38</v>
      </c>
      <c r="J33663">
        <v>21.01</v>
      </c>
      <c r="K33663">
        <v>20.75</v>
      </c>
      <c r="L33663" s="32">
        <v>17.03</v>
      </c>
      <c r="M33663">
        <v>31905</v>
      </c>
      <c r="N33663" t="s">
        <v>48</v>
      </c>
      <c r="O33663">
        <v>5</v>
      </c>
    </row>
    <row r="33664" spans="1:15" x14ac:dyDescent="0.2">
      <c r="A33664" s="2">
        <v>37288</v>
      </c>
      <c r="B33664">
        <v>1400</v>
      </c>
      <c r="C33664">
        <v>22.93</v>
      </c>
      <c r="D33664">
        <v>22.93</v>
      </c>
      <c r="E33664">
        <v>22.93</v>
      </c>
      <c r="F33664">
        <v>22.93</v>
      </c>
      <c r="G33664">
        <v>22.93</v>
      </c>
      <c r="H33664" s="5">
        <v>17.22</v>
      </c>
      <c r="I33664">
        <v>18.100000000000001</v>
      </c>
      <c r="J33664">
        <v>19.010000000000002</v>
      </c>
      <c r="K33664">
        <v>18.07</v>
      </c>
      <c r="L33664" s="32">
        <v>16.93</v>
      </c>
      <c r="M33664">
        <v>31771</v>
      </c>
      <c r="N33664" t="s">
        <v>48</v>
      </c>
      <c r="O33664">
        <v>5</v>
      </c>
    </row>
    <row r="33665" spans="1:15" x14ac:dyDescent="0.2">
      <c r="A33665" s="2">
        <v>37288</v>
      </c>
      <c r="B33665">
        <v>1500</v>
      </c>
      <c r="C33665">
        <v>22.5</v>
      </c>
      <c r="D33665">
        <v>22.5</v>
      </c>
      <c r="E33665">
        <v>22.5</v>
      </c>
      <c r="F33665">
        <v>22.5</v>
      </c>
      <c r="G33665">
        <v>22.5</v>
      </c>
      <c r="H33665" s="5">
        <v>16.75</v>
      </c>
      <c r="I33665">
        <v>19</v>
      </c>
      <c r="J33665">
        <v>21.37</v>
      </c>
      <c r="K33665">
        <v>18.64</v>
      </c>
      <c r="L33665" s="32">
        <v>16.18</v>
      </c>
      <c r="M33665">
        <v>31301</v>
      </c>
      <c r="N33665" t="s">
        <v>48</v>
      </c>
      <c r="O33665">
        <v>5</v>
      </c>
    </row>
    <row r="33666" spans="1:15" x14ac:dyDescent="0.2">
      <c r="A33666" s="2">
        <v>37288</v>
      </c>
      <c r="B33666">
        <v>1600</v>
      </c>
      <c r="C33666">
        <v>21.72</v>
      </c>
      <c r="D33666">
        <v>21.72</v>
      </c>
      <c r="E33666">
        <v>21.72</v>
      </c>
      <c r="F33666">
        <v>21.72</v>
      </c>
      <c r="G33666">
        <v>21.72</v>
      </c>
      <c r="H33666" s="5">
        <v>16.32</v>
      </c>
      <c r="I33666">
        <v>17.02</v>
      </c>
      <c r="J33666">
        <v>18.010000000000002</v>
      </c>
      <c r="K33666">
        <v>18.36</v>
      </c>
      <c r="L33666" s="32">
        <v>15.56</v>
      </c>
      <c r="M33666">
        <v>31016</v>
      </c>
      <c r="N33666" t="s">
        <v>48</v>
      </c>
      <c r="O33666">
        <v>5</v>
      </c>
    </row>
    <row r="33667" spans="1:15" x14ac:dyDescent="0.2">
      <c r="A33667" s="2">
        <v>37288</v>
      </c>
      <c r="B33667">
        <v>1700</v>
      </c>
      <c r="C33667">
        <v>15.45</v>
      </c>
      <c r="D33667">
        <v>15.45</v>
      </c>
      <c r="E33667">
        <v>15.45</v>
      </c>
      <c r="F33667">
        <v>15.45</v>
      </c>
      <c r="G33667">
        <v>15.45</v>
      </c>
      <c r="H33667" s="5">
        <v>16.399999999999999</v>
      </c>
      <c r="I33667">
        <v>17.95</v>
      </c>
      <c r="J33667">
        <v>19.010000000000002</v>
      </c>
      <c r="K33667">
        <v>17.010000000000002</v>
      </c>
      <c r="L33667" s="32">
        <v>16.100000000000001</v>
      </c>
      <c r="M33667">
        <v>31167</v>
      </c>
      <c r="N33667" t="s">
        <v>48</v>
      </c>
      <c r="O33667">
        <v>5</v>
      </c>
    </row>
    <row r="33668" spans="1:15" x14ac:dyDescent="0.2">
      <c r="A33668" s="2">
        <v>37288</v>
      </c>
      <c r="B33668">
        <v>1800</v>
      </c>
      <c r="C33668">
        <v>21.75</v>
      </c>
      <c r="D33668">
        <v>27.95</v>
      </c>
      <c r="E33668">
        <v>32.69</v>
      </c>
      <c r="F33668">
        <v>22.09</v>
      </c>
      <c r="G33668">
        <v>22.13</v>
      </c>
      <c r="H33668" s="5">
        <v>21.88</v>
      </c>
      <c r="I33668">
        <v>29.49</v>
      </c>
      <c r="J33668">
        <v>35.01</v>
      </c>
      <c r="K33668">
        <v>24</v>
      </c>
      <c r="L33668" s="32">
        <v>21.53</v>
      </c>
      <c r="M33668">
        <v>32413</v>
      </c>
      <c r="N33668" t="s">
        <v>48</v>
      </c>
      <c r="O33668">
        <v>5</v>
      </c>
    </row>
    <row r="33669" spans="1:15" x14ac:dyDescent="0.2">
      <c r="A33669" s="2">
        <v>37288</v>
      </c>
      <c r="B33669">
        <v>1900</v>
      </c>
      <c r="C33669">
        <v>25.14</v>
      </c>
      <c r="D33669">
        <v>31.92</v>
      </c>
      <c r="E33669">
        <v>37.1</v>
      </c>
      <c r="F33669">
        <v>25.51</v>
      </c>
      <c r="G33669">
        <v>25.55</v>
      </c>
      <c r="H33669" s="5">
        <v>20.53</v>
      </c>
      <c r="I33669">
        <v>27.86</v>
      </c>
      <c r="J33669">
        <v>33.01</v>
      </c>
      <c r="K33669">
        <v>24.83</v>
      </c>
      <c r="L33669" s="32">
        <v>19.059999999999999</v>
      </c>
      <c r="M33669">
        <v>33387</v>
      </c>
      <c r="N33669" t="s">
        <v>48</v>
      </c>
      <c r="O33669">
        <v>5</v>
      </c>
    </row>
    <row r="33670" spans="1:15" x14ac:dyDescent="0.2">
      <c r="A33670" s="2">
        <v>37288</v>
      </c>
      <c r="B33670">
        <v>2000</v>
      </c>
      <c r="C33670">
        <v>16.7</v>
      </c>
      <c r="D33670">
        <v>16.7</v>
      </c>
      <c r="E33670">
        <v>16.7</v>
      </c>
      <c r="F33670">
        <v>16.7</v>
      </c>
      <c r="G33670">
        <v>16.7</v>
      </c>
      <c r="H33670" s="5">
        <v>17.91</v>
      </c>
      <c r="I33670">
        <v>21.52</v>
      </c>
      <c r="J33670">
        <v>24.01</v>
      </c>
      <c r="K33670">
        <v>21.18</v>
      </c>
      <c r="L33670" s="32">
        <v>16.62</v>
      </c>
      <c r="M33670">
        <v>32595</v>
      </c>
      <c r="N33670" t="s">
        <v>48</v>
      </c>
      <c r="O33670">
        <v>5</v>
      </c>
    </row>
    <row r="33671" spans="1:15" x14ac:dyDescent="0.2">
      <c r="A33671" s="2">
        <v>37288</v>
      </c>
      <c r="B33671">
        <v>2100</v>
      </c>
      <c r="C33671">
        <v>23.57</v>
      </c>
      <c r="D33671">
        <v>23.57</v>
      </c>
      <c r="E33671">
        <v>23.57</v>
      </c>
      <c r="F33671">
        <v>23.57</v>
      </c>
      <c r="G33671">
        <v>23.57</v>
      </c>
      <c r="H33671" s="5">
        <v>17</v>
      </c>
      <c r="I33671">
        <v>17</v>
      </c>
      <c r="J33671">
        <v>17.48</v>
      </c>
      <c r="K33671">
        <v>21.55</v>
      </c>
      <c r="L33671" s="32">
        <v>15.21</v>
      </c>
      <c r="M33671">
        <v>31825</v>
      </c>
      <c r="N33671" t="s">
        <v>48</v>
      </c>
      <c r="O33671">
        <v>5</v>
      </c>
    </row>
    <row r="33672" spans="1:15" x14ac:dyDescent="0.2">
      <c r="A33672" s="2">
        <v>37288</v>
      </c>
      <c r="B33672">
        <v>2200</v>
      </c>
      <c r="C33672">
        <v>23.55</v>
      </c>
      <c r="D33672">
        <v>23.55</v>
      </c>
      <c r="E33672">
        <v>23.55</v>
      </c>
      <c r="F33672">
        <v>23.55</v>
      </c>
      <c r="G33672">
        <v>23.55</v>
      </c>
      <c r="H33672" s="5">
        <v>14.9</v>
      </c>
      <c r="I33672">
        <v>16.97</v>
      </c>
      <c r="J33672">
        <v>20.010000000000002</v>
      </c>
      <c r="K33672">
        <v>15.91</v>
      </c>
      <c r="L33672" s="32">
        <v>14.47</v>
      </c>
      <c r="M33672">
        <v>30833</v>
      </c>
      <c r="N33672" t="s">
        <v>48</v>
      </c>
      <c r="O33672">
        <v>5</v>
      </c>
    </row>
    <row r="33673" spans="1:15" x14ac:dyDescent="0.2">
      <c r="A33673" s="2">
        <v>37288</v>
      </c>
      <c r="B33673">
        <v>2300</v>
      </c>
      <c r="C33673">
        <v>16.010000000000002</v>
      </c>
      <c r="D33673">
        <v>16.010000000000002</v>
      </c>
      <c r="E33673">
        <v>16.010000000000002</v>
      </c>
      <c r="F33673">
        <v>16.010000000000002</v>
      </c>
      <c r="G33673">
        <v>16.010000000000002</v>
      </c>
      <c r="H33673" s="5">
        <v>13.75</v>
      </c>
      <c r="I33673">
        <v>14.55</v>
      </c>
      <c r="J33673">
        <v>16.010000000000002</v>
      </c>
      <c r="K33673">
        <v>15.16</v>
      </c>
      <c r="L33673" s="32">
        <v>13.18</v>
      </c>
      <c r="M33673">
        <v>29250</v>
      </c>
      <c r="N33673" t="s">
        <v>48</v>
      </c>
      <c r="O33673">
        <v>5</v>
      </c>
    </row>
    <row r="33674" spans="1:15" x14ac:dyDescent="0.2">
      <c r="A33674" s="2">
        <v>37288</v>
      </c>
      <c r="B33674">
        <v>2400</v>
      </c>
      <c r="C33674">
        <v>15.6</v>
      </c>
      <c r="D33674">
        <v>15.6</v>
      </c>
      <c r="E33674">
        <v>15.6</v>
      </c>
      <c r="F33674">
        <v>15.6</v>
      </c>
      <c r="G33674">
        <v>15.6</v>
      </c>
      <c r="H33674" s="5">
        <v>14.1</v>
      </c>
      <c r="I33674">
        <v>13.94</v>
      </c>
      <c r="J33674">
        <v>13.96</v>
      </c>
      <c r="K33674">
        <v>15.36</v>
      </c>
      <c r="L33674" s="32">
        <v>13.61</v>
      </c>
      <c r="M33674">
        <v>27237</v>
      </c>
      <c r="N33674" t="s">
        <v>47</v>
      </c>
      <c r="O33674">
        <v>5</v>
      </c>
    </row>
    <row r="33675" spans="1:15" x14ac:dyDescent="0.2">
      <c r="A33675" s="2">
        <v>37289</v>
      </c>
      <c r="B33675">
        <v>100</v>
      </c>
      <c r="C33675">
        <v>15.46</v>
      </c>
      <c r="D33675">
        <v>15.46</v>
      </c>
      <c r="E33675">
        <v>15.46</v>
      </c>
      <c r="F33675">
        <v>15.46</v>
      </c>
      <c r="G33675">
        <v>15.46</v>
      </c>
      <c r="H33675" s="5">
        <v>15.96</v>
      </c>
      <c r="I33675">
        <v>15.73</v>
      </c>
      <c r="J33675">
        <v>15.72</v>
      </c>
      <c r="K33675">
        <v>16.649999999999999</v>
      </c>
      <c r="L33675" s="32">
        <v>15.61</v>
      </c>
      <c r="M33675">
        <v>25656</v>
      </c>
      <c r="N33675" t="s">
        <v>47</v>
      </c>
      <c r="O33675">
        <v>6</v>
      </c>
    </row>
    <row r="33676" spans="1:15" x14ac:dyDescent="0.2">
      <c r="A33676" s="2">
        <v>37289</v>
      </c>
      <c r="B33676">
        <v>200</v>
      </c>
      <c r="C33676">
        <v>15.3</v>
      </c>
      <c r="D33676">
        <v>15.3</v>
      </c>
      <c r="E33676">
        <v>15.3</v>
      </c>
      <c r="F33676">
        <v>15.3</v>
      </c>
      <c r="G33676">
        <v>15.3</v>
      </c>
      <c r="H33676" s="5">
        <v>15.1</v>
      </c>
      <c r="I33676">
        <v>14.8</v>
      </c>
      <c r="J33676">
        <v>14.81</v>
      </c>
      <c r="K33676">
        <v>16.2</v>
      </c>
      <c r="L33676" s="32">
        <v>14.59</v>
      </c>
      <c r="M33676">
        <v>24867</v>
      </c>
      <c r="N33676" t="s">
        <v>47</v>
      </c>
      <c r="O33676">
        <v>6</v>
      </c>
    </row>
    <row r="33677" spans="1:15" x14ac:dyDescent="0.2">
      <c r="A33677" s="2">
        <v>37289</v>
      </c>
      <c r="B33677">
        <v>300</v>
      </c>
      <c r="C33677">
        <v>17.39</v>
      </c>
      <c r="D33677">
        <v>17.39</v>
      </c>
      <c r="E33677">
        <v>17.39</v>
      </c>
      <c r="F33677">
        <v>17.39</v>
      </c>
      <c r="G33677">
        <v>17.39</v>
      </c>
      <c r="H33677" s="5">
        <v>14.73</v>
      </c>
      <c r="I33677">
        <v>14.42</v>
      </c>
      <c r="J33677">
        <v>14.42</v>
      </c>
      <c r="K33677">
        <v>15.9</v>
      </c>
      <c r="L33677" s="32">
        <v>14.19</v>
      </c>
      <c r="M33677">
        <v>24278</v>
      </c>
      <c r="N33677" t="s">
        <v>47</v>
      </c>
      <c r="O33677">
        <v>6</v>
      </c>
    </row>
    <row r="33678" spans="1:15" x14ac:dyDescent="0.2">
      <c r="A33678" s="2">
        <v>37289</v>
      </c>
      <c r="B33678">
        <v>400</v>
      </c>
      <c r="C33678">
        <v>20.61</v>
      </c>
      <c r="D33678">
        <v>20.61</v>
      </c>
      <c r="E33678">
        <v>20.61</v>
      </c>
      <c r="F33678">
        <v>20.61</v>
      </c>
      <c r="G33678">
        <v>20.61</v>
      </c>
      <c r="H33678" s="5">
        <v>14.11</v>
      </c>
      <c r="I33678">
        <v>13.83</v>
      </c>
      <c r="J33678">
        <v>13.83</v>
      </c>
      <c r="K33678">
        <v>15</v>
      </c>
      <c r="L33678" s="32">
        <v>13.67</v>
      </c>
      <c r="M33678">
        <v>24305</v>
      </c>
      <c r="N33678" t="s">
        <v>47</v>
      </c>
      <c r="O33678">
        <v>6</v>
      </c>
    </row>
    <row r="33679" spans="1:15" x14ac:dyDescent="0.2">
      <c r="A33679" s="2">
        <v>37289</v>
      </c>
      <c r="B33679">
        <v>500</v>
      </c>
      <c r="C33679">
        <v>16.559999999999999</v>
      </c>
      <c r="D33679">
        <v>16.559999999999999</v>
      </c>
      <c r="E33679">
        <v>16.559999999999999</v>
      </c>
      <c r="F33679">
        <v>16.559999999999999</v>
      </c>
      <c r="G33679">
        <v>16.559999999999999</v>
      </c>
      <c r="H33679" s="5">
        <v>14.77</v>
      </c>
      <c r="I33679">
        <v>14.46</v>
      </c>
      <c r="J33679">
        <v>14.46</v>
      </c>
      <c r="K33679">
        <v>15.91</v>
      </c>
      <c r="L33679" s="32">
        <v>14.24</v>
      </c>
      <c r="M33679">
        <v>24639</v>
      </c>
      <c r="N33679" t="s">
        <v>47</v>
      </c>
      <c r="O33679">
        <v>6</v>
      </c>
    </row>
    <row r="33680" spans="1:15" x14ac:dyDescent="0.2">
      <c r="A33680" s="2">
        <v>37289</v>
      </c>
      <c r="B33680">
        <v>600</v>
      </c>
      <c r="C33680">
        <v>17.010000000000002</v>
      </c>
      <c r="D33680">
        <v>17.010000000000002</v>
      </c>
      <c r="E33680">
        <v>17.010000000000002</v>
      </c>
      <c r="F33680">
        <v>17.010000000000002</v>
      </c>
      <c r="G33680">
        <v>17.010000000000002</v>
      </c>
      <c r="H33680" s="5">
        <v>15.29</v>
      </c>
      <c r="I33680">
        <v>15.01</v>
      </c>
      <c r="J33680">
        <v>15.01</v>
      </c>
      <c r="K33680">
        <v>16.23</v>
      </c>
      <c r="L33680" s="32">
        <v>14.84</v>
      </c>
      <c r="M33680">
        <v>25496</v>
      </c>
      <c r="N33680" t="s">
        <v>47</v>
      </c>
      <c r="O33680">
        <v>6</v>
      </c>
    </row>
    <row r="33681" spans="1:15" x14ac:dyDescent="0.2">
      <c r="A33681" s="2">
        <v>37289</v>
      </c>
      <c r="B33681">
        <v>700</v>
      </c>
      <c r="C33681">
        <v>17.510000000000002</v>
      </c>
      <c r="D33681">
        <v>17.510000000000002</v>
      </c>
      <c r="E33681">
        <v>17.510000000000002</v>
      </c>
      <c r="F33681">
        <v>17.510000000000002</v>
      </c>
      <c r="G33681">
        <v>17.510000000000002</v>
      </c>
      <c r="H33681" s="5">
        <v>17.27</v>
      </c>
      <c r="I33681">
        <v>17.170000000000002</v>
      </c>
      <c r="J33681">
        <v>17.16</v>
      </c>
      <c r="K33681">
        <v>17.440000000000001</v>
      </c>
      <c r="L33681" s="32">
        <v>17.16</v>
      </c>
      <c r="M33681">
        <v>26946</v>
      </c>
      <c r="N33681" t="s">
        <v>47</v>
      </c>
      <c r="O33681">
        <v>6</v>
      </c>
    </row>
    <row r="33682" spans="1:15" x14ac:dyDescent="0.2">
      <c r="A33682" s="2">
        <v>37289</v>
      </c>
      <c r="B33682">
        <v>800</v>
      </c>
      <c r="C33682">
        <v>16.850000000000001</v>
      </c>
      <c r="D33682">
        <v>16.850000000000001</v>
      </c>
      <c r="E33682">
        <v>16.850000000000001</v>
      </c>
      <c r="F33682">
        <v>16.850000000000001</v>
      </c>
      <c r="G33682">
        <v>16.850000000000001</v>
      </c>
      <c r="H33682" s="5">
        <v>17.97</v>
      </c>
      <c r="I33682">
        <v>22.11</v>
      </c>
      <c r="J33682">
        <v>26.95</v>
      </c>
      <c r="K33682">
        <v>18.07</v>
      </c>
      <c r="L33682" s="32">
        <v>17.86</v>
      </c>
      <c r="M33682">
        <v>28242</v>
      </c>
      <c r="N33682" t="s">
        <v>48</v>
      </c>
      <c r="O33682">
        <v>6</v>
      </c>
    </row>
    <row r="33683" spans="1:15" x14ac:dyDescent="0.2">
      <c r="A33683" s="2">
        <v>37289</v>
      </c>
      <c r="B33683">
        <v>900</v>
      </c>
      <c r="C33683">
        <v>20.69</v>
      </c>
      <c r="D33683">
        <v>20.69</v>
      </c>
      <c r="E33683">
        <v>20.69</v>
      </c>
      <c r="F33683">
        <v>20.69</v>
      </c>
      <c r="G33683">
        <v>20.69</v>
      </c>
      <c r="H33683" s="5">
        <v>22</v>
      </c>
      <c r="I33683">
        <v>26.27</v>
      </c>
      <c r="J33683">
        <v>30.72</v>
      </c>
      <c r="K33683">
        <v>22.06</v>
      </c>
      <c r="L33683" s="32">
        <v>21.93</v>
      </c>
      <c r="M33683">
        <v>29874</v>
      </c>
      <c r="N33683" t="s">
        <v>48</v>
      </c>
      <c r="O33683">
        <v>6</v>
      </c>
    </row>
    <row r="33684" spans="1:15" x14ac:dyDescent="0.2">
      <c r="A33684" s="2">
        <v>37289</v>
      </c>
      <c r="B33684">
        <v>1000</v>
      </c>
      <c r="C33684">
        <v>24.06</v>
      </c>
      <c r="D33684">
        <v>24.06</v>
      </c>
      <c r="E33684">
        <v>24.06</v>
      </c>
      <c r="F33684">
        <v>24.06</v>
      </c>
      <c r="G33684">
        <v>24.06</v>
      </c>
      <c r="H33684" s="5">
        <v>23.42</v>
      </c>
      <c r="I33684">
        <v>27</v>
      </c>
      <c r="J33684">
        <v>30.9</v>
      </c>
      <c r="K33684">
        <v>23.47</v>
      </c>
      <c r="L33684" s="32">
        <v>23.37</v>
      </c>
      <c r="M33684">
        <v>30828</v>
      </c>
      <c r="N33684" t="s">
        <v>48</v>
      </c>
      <c r="O33684">
        <v>6</v>
      </c>
    </row>
    <row r="33685" spans="1:15" x14ac:dyDescent="0.2">
      <c r="A33685" s="2">
        <v>37289</v>
      </c>
      <c r="B33685">
        <v>1100</v>
      </c>
      <c r="C33685">
        <v>27.83</v>
      </c>
      <c r="D33685">
        <v>27.83</v>
      </c>
      <c r="E33685">
        <v>27.83</v>
      </c>
      <c r="F33685">
        <v>27.83</v>
      </c>
      <c r="G33685">
        <v>27.83</v>
      </c>
      <c r="H33685" s="5">
        <v>23.04</v>
      </c>
      <c r="I33685">
        <v>27</v>
      </c>
      <c r="J33685">
        <v>31.16</v>
      </c>
      <c r="K33685">
        <v>23.09</v>
      </c>
      <c r="L33685" s="32">
        <v>22.98</v>
      </c>
      <c r="M33685">
        <v>31013</v>
      </c>
      <c r="N33685" t="s">
        <v>48</v>
      </c>
      <c r="O33685">
        <v>6</v>
      </c>
    </row>
    <row r="33686" spans="1:15" x14ac:dyDescent="0.2">
      <c r="A33686" s="2">
        <v>37289</v>
      </c>
      <c r="B33686">
        <v>1200</v>
      </c>
      <c r="C33686">
        <v>19.72</v>
      </c>
      <c r="D33686">
        <v>19.72</v>
      </c>
      <c r="E33686">
        <v>19.72</v>
      </c>
      <c r="F33686">
        <v>19.72</v>
      </c>
      <c r="G33686">
        <v>19.72</v>
      </c>
      <c r="H33686" s="5">
        <v>22</v>
      </c>
      <c r="I33686">
        <v>24.49</v>
      </c>
      <c r="J33686">
        <v>27.94</v>
      </c>
      <c r="K33686">
        <v>22.07</v>
      </c>
      <c r="L33686" s="32">
        <v>21.93</v>
      </c>
      <c r="M33686">
        <v>30581</v>
      </c>
      <c r="N33686" t="s">
        <v>48</v>
      </c>
      <c r="O33686">
        <v>6</v>
      </c>
    </row>
    <row r="33687" spans="1:15" x14ac:dyDescent="0.2">
      <c r="A33687" s="2">
        <v>37289</v>
      </c>
      <c r="B33687">
        <v>1300</v>
      </c>
      <c r="C33687">
        <v>17.600000000000001</v>
      </c>
      <c r="D33687">
        <v>17.600000000000001</v>
      </c>
      <c r="E33687">
        <v>17.600000000000001</v>
      </c>
      <c r="F33687">
        <v>17.600000000000001</v>
      </c>
      <c r="G33687">
        <v>17.600000000000001</v>
      </c>
      <c r="H33687" s="5">
        <v>20.059999999999999</v>
      </c>
      <c r="I33687">
        <v>19.96</v>
      </c>
      <c r="J33687">
        <v>20.010000000000002</v>
      </c>
      <c r="K33687">
        <v>20.16</v>
      </c>
      <c r="L33687" s="32">
        <v>19.95</v>
      </c>
      <c r="M33687">
        <v>29868</v>
      </c>
      <c r="N33687" t="s">
        <v>48</v>
      </c>
      <c r="O33687">
        <v>6</v>
      </c>
    </row>
    <row r="33688" spans="1:15" x14ac:dyDescent="0.2">
      <c r="A33688" s="2">
        <v>37289</v>
      </c>
      <c r="B33688">
        <v>1400</v>
      </c>
      <c r="C33688">
        <v>16.86</v>
      </c>
      <c r="D33688">
        <v>16.86</v>
      </c>
      <c r="E33688">
        <v>16.86</v>
      </c>
      <c r="F33688">
        <v>16.86</v>
      </c>
      <c r="G33688">
        <v>16.86</v>
      </c>
      <c r="H33688" s="5">
        <v>18.27</v>
      </c>
      <c r="I33688">
        <v>18.46</v>
      </c>
      <c r="J33688">
        <v>19.010000000000002</v>
      </c>
      <c r="K33688">
        <v>18.37</v>
      </c>
      <c r="L33688" s="32">
        <v>18.170000000000002</v>
      </c>
      <c r="M33688">
        <v>29036</v>
      </c>
      <c r="N33688" t="s">
        <v>48</v>
      </c>
      <c r="O33688">
        <v>6</v>
      </c>
    </row>
    <row r="33689" spans="1:15" x14ac:dyDescent="0.2">
      <c r="A33689" s="2">
        <v>37289</v>
      </c>
      <c r="B33689">
        <v>1500</v>
      </c>
      <c r="C33689">
        <v>16.12</v>
      </c>
      <c r="D33689">
        <v>16.12</v>
      </c>
      <c r="E33689">
        <v>16.12</v>
      </c>
      <c r="F33689">
        <v>16.12</v>
      </c>
      <c r="G33689">
        <v>16.12</v>
      </c>
      <c r="H33689" s="5">
        <v>17.579999999999998</v>
      </c>
      <c r="I33689">
        <v>17.82</v>
      </c>
      <c r="J33689">
        <v>18.510000000000002</v>
      </c>
      <c r="K33689">
        <v>17.690000000000001</v>
      </c>
      <c r="L33689" s="32">
        <v>17.46</v>
      </c>
      <c r="M33689">
        <v>28348</v>
      </c>
      <c r="N33689" t="s">
        <v>48</v>
      </c>
      <c r="O33689">
        <v>6</v>
      </c>
    </row>
    <row r="33690" spans="1:15" x14ac:dyDescent="0.2">
      <c r="A33690" s="2">
        <v>37289</v>
      </c>
      <c r="B33690">
        <v>1600</v>
      </c>
      <c r="C33690">
        <v>14.73</v>
      </c>
      <c r="D33690">
        <v>14.73</v>
      </c>
      <c r="E33690">
        <v>14.73</v>
      </c>
      <c r="F33690">
        <v>14.73</v>
      </c>
      <c r="G33690">
        <v>14.73</v>
      </c>
      <c r="H33690" s="5">
        <v>17.420000000000002</v>
      </c>
      <c r="I33690">
        <v>17.54</v>
      </c>
      <c r="J33690">
        <v>18.010000000000002</v>
      </c>
      <c r="K33690">
        <v>17.57</v>
      </c>
      <c r="L33690" s="32">
        <v>17.29</v>
      </c>
      <c r="M33690">
        <v>28072</v>
      </c>
      <c r="N33690" t="s">
        <v>48</v>
      </c>
      <c r="O33690">
        <v>6</v>
      </c>
    </row>
    <row r="33691" spans="1:15" x14ac:dyDescent="0.2">
      <c r="A33691" s="2">
        <v>37289</v>
      </c>
      <c r="B33691">
        <v>1700</v>
      </c>
      <c r="C33691">
        <v>14.73</v>
      </c>
      <c r="D33691">
        <v>14.73</v>
      </c>
      <c r="E33691">
        <v>14.73</v>
      </c>
      <c r="F33691">
        <v>14.73</v>
      </c>
      <c r="G33691">
        <v>14.73</v>
      </c>
      <c r="H33691" s="5">
        <v>20.32</v>
      </c>
      <c r="I33691">
        <v>20.18</v>
      </c>
      <c r="J33691">
        <v>20.170000000000002</v>
      </c>
      <c r="K33691">
        <v>20.41</v>
      </c>
      <c r="L33691" s="32">
        <v>20.22</v>
      </c>
      <c r="M33691">
        <v>28630</v>
      </c>
      <c r="N33691" t="s">
        <v>48</v>
      </c>
      <c r="O33691">
        <v>6</v>
      </c>
    </row>
    <row r="33692" spans="1:15" x14ac:dyDescent="0.2">
      <c r="A33692" s="2">
        <v>37289</v>
      </c>
      <c r="B33692">
        <v>1800</v>
      </c>
      <c r="C33692">
        <v>23.62</v>
      </c>
      <c r="D33692">
        <v>23.62</v>
      </c>
      <c r="E33692">
        <v>23.62</v>
      </c>
      <c r="F33692">
        <v>23.62</v>
      </c>
      <c r="G33692">
        <v>23.62</v>
      </c>
      <c r="H33692" s="5">
        <v>26.1</v>
      </c>
      <c r="I33692">
        <v>27.28</v>
      </c>
      <c r="J33692">
        <v>29.43</v>
      </c>
      <c r="K33692">
        <v>26.12</v>
      </c>
      <c r="L33692" s="32">
        <v>26.07</v>
      </c>
      <c r="M33692">
        <v>31166</v>
      </c>
      <c r="N33692" t="s">
        <v>48</v>
      </c>
      <c r="O33692">
        <v>6</v>
      </c>
    </row>
    <row r="33693" spans="1:15" x14ac:dyDescent="0.2">
      <c r="A33693" s="2">
        <v>37289</v>
      </c>
      <c r="B33693">
        <v>1900</v>
      </c>
      <c r="C33693">
        <v>21.08</v>
      </c>
      <c r="D33693">
        <v>21.08</v>
      </c>
      <c r="E33693">
        <v>21.08</v>
      </c>
      <c r="F33693">
        <v>21.08</v>
      </c>
      <c r="G33693">
        <v>21.08</v>
      </c>
      <c r="H33693" s="5">
        <v>26.1</v>
      </c>
      <c r="I33693">
        <v>30.52</v>
      </c>
      <c r="J33693">
        <v>34.630000000000003</v>
      </c>
      <c r="K33693">
        <v>26.12</v>
      </c>
      <c r="L33693" s="32">
        <v>26.07</v>
      </c>
      <c r="M33693">
        <v>32773</v>
      </c>
      <c r="N33693" t="s">
        <v>48</v>
      </c>
      <c r="O33693">
        <v>6</v>
      </c>
    </row>
    <row r="33694" spans="1:15" x14ac:dyDescent="0.2">
      <c r="A33694" s="2">
        <v>37289</v>
      </c>
      <c r="B33694">
        <v>2000</v>
      </c>
      <c r="C33694">
        <v>26.11</v>
      </c>
      <c r="D33694">
        <v>26.11</v>
      </c>
      <c r="E33694">
        <v>26.11</v>
      </c>
      <c r="F33694">
        <v>26.11</v>
      </c>
      <c r="G33694">
        <v>26.11</v>
      </c>
      <c r="H33694" s="5">
        <v>25</v>
      </c>
      <c r="I33694">
        <v>29.38</v>
      </c>
      <c r="J33694">
        <v>33.270000000000003</v>
      </c>
      <c r="K33694">
        <v>25.03</v>
      </c>
      <c r="L33694" s="32">
        <v>24.96</v>
      </c>
      <c r="M33694">
        <v>32530</v>
      </c>
      <c r="N33694" t="s">
        <v>48</v>
      </c>
      <c r="O33694">
        <v>6</v>
      </c>
    </row>
    <row r="33695" spans="1:15" x14ac:dyDescent="0.2">
      <c r="A33695" s="2">
        <v>37289</v>
      </c>
      <c r="B33695">
        <v>2100</v>
      </c>
      <c r="C33695">
        <v>31.77</v>
      </c>
      <c r="D33695">
        <v>31.77</v>
      </c>
      <c r="E33695">
        <v>31.77</v>
      </c>
      <c r="F33695">
        <v>31.77</v>
      </c>
      <c r="G33695">
        <v>31.77</v>
      </c>
      <c r="H33695" s="5">
        <v>24.14</v>
      </c>
      <c r="I33695">
        <v>25.18</v>
      </c>
      <c r="J33695">
        <v>27.08</v>
      </c>
      <c r="K33695">
        <v>24.18</v>
      </c>
      <c r="L33695" s="32">
        <v>24.1</v>
      </c>
      <c r="M33695">
        <v>32080</v>
      </c>
      <c r="N33695" t="s">
        <v>48</v>
      </c>
      <c r="O33695">
        <v>6</v>
      </c>
    </row>
    <row r="33696" spans="1:15" x14ac:dyDescent="0.2">
      <c r="A33696" s="2">
        <v>37289</v>
      </c>
      <c r="B33696">
        <v>2200</v>
      </c>
      <c r="C33696">
        <v>21.43</v>
      </c>
      <c r="D33696">
        <v>21.43</v>
      </c>
      <c r="E33696">
        <v>21.43</v>
      </c>
      <c r="F33696">
        <v>21.43</v>
      </c>
      <c r="G33696">
        <v>21.43</v>
      </c>
      <c r="H33696" s="5">
        <v>21</v>
      </c>
      <c r="I33696">
        <v>21.91</v>
      </c>
      <c r="J33696">
        <v>23.67</v>
      </c>
      <c r="K33696">
        <v>21.07</v>
      </c>
      <c r="L33696" s="32">
        <v>20.93</v>
      </c>
      <c r="M33696">
        <v>31253</v>
      </c>
      <c r="N33696" t="s">
        <v>48</v>
      </c>
      <c r="O33696">
        <v>6</v>
      </c>
    </row>
    <row r="33697" spans="1:15" x14ac:dyDescent="0.2">
      <c r="A33697" s="2">
        <v>37289</v>
      </c>
      <c r="B33697">
        <v>2300</v>
      </c>
      <c r="C33697">
        <v>20.85</v>
      </c>
      <c r="D33697">
        <v>20.85</v>
      </c>
      <c r="E33697">
        <v>20.85</v>
      </c>
      <c r="F33697">
        <v>20.85</v>
      </c>
      <c r="G33697">
        <v>20.85</v>
      </c>
      <c r="H33697" s="5">
        <v>17.28</v>
      </c>
      <c r="I33697">
        <v>17.32</v>
      </c>
      <c r="J33697">
        <v>17.64</v>
      </c>
      <c r="K33697">
        <v>17.489999999999998</v>
      </c>
      <c r="L33697" s="32">
        <v>17.13</v>
      </c>
      <c r="M33697">
        <v>29812</v>
      </c>
      <c r="N33697" t="s">
        <v>48</v>
      </c>
      <c r="O33697">
        <v>6</v>
      </c>
    </row>
    <row r="33698" spans="1:15" x14ac:dyDescent="0.2">
      <c r="A33698" s="2">
        <v>37289</v>
      </c>
      <c r="B33698">
        <v>2400</v>
      </c>
      <c r="C33698">
        <v>19.72</v>
      </c>
      <c r="D33698">
        <v>19.72</v>
      </c>
      <c r="E33698">
        <v>19.72</v>
      </c>
      <c r="F33698">
        <v>19.72</v>
      </c>
      <c r="G33698">
        <v>19.72</v>
      </c>
      <c r="H33698" s="5">
        <v>17.3</v>
      </c>
      <c r="I33698">
        <v>17.2</v>
      </c>
      <c r="J33698">
        <v>17.190000000000001</v>
      </c>
      <c r="K33698">
        <v>17.48</v>
      </c>
      <c r="L33698" s="32">
        <v>17.190000000000001</v>
      </c>
      <c r="M33698">
        <v>28206</v>
      </c>
      <c r="N33698" t="s">
        <v>47</v>
      </c>
      <c r="O33698">
        <v>6</v>
      </c>
    </row>
    <row r="33699" spans="1:15" x14ac:dyDescent="0.2">
      <c r="A33699" s="2">
        <v>37290</v>
      </c>
      <c r="B33699">
        <v>100</v>
      </c>
      <c r="C33699">
        <v>16.98</v>
      </c>
      <c r="D33699">
        <v>16.98</v>
      </c>
      <c r="E33699">
        <v>16.98</v>
      </c>
      <c r="F33699">
        <v>16.98</v>
      </c>
      <c r="G33699">
        <v>16.98</v>
      </c>
      <c r="H33699" s="5">
        <v>17.600000000000001</v>
      </c>
      <c r="I33699">
        <v>17.600000000000001</v>
      </c>
      <c r="J33699">
        <v>17.600000000000001</v>
      </c>
      <c r="K33699">
        <v>17.600000000000001</v>
      </c>
      <c r="L33699" s="32">
        <v>17.600000000000001</v>
      </c>
      <c r="M33699">
        <v>26710</v>
      </c>
      <c r="N33699" t="s">
        <v>47</v>
      </c>
      <c r="O33699">
        <v>7</v>
      </c>
    </row>
    <row r="33700" spans="1:15" x14ac:dyDescent="0.2">
      <c r="A33700" s="2">
        <v>37290</v>
      </c>
      <c r="B33700">
        <v>200</v>
      </c>
      <c r="C33700">
        <v>17.399999999999999</v>
      </c>
      <c r="D33700">
        <v>17.399999999999999</v>
      </c>
      <c r="E33700">
        <v>17.399999999999999</v>
      </c>
      <c r="F33700">
        <v>17.399999999999999</v>
      </c>
      <c r="G33700">
        <v>17.399999999999999</v>
      </c>
      <c r="H33700" s="5">
        <v>16.79</v>
      </c>
      <c r="I33700">
        <v>16.77</v>
      </c>
      <c r="J33700">
        <v>16.77</v>
      </c>
      <c r="K33700">
        <v>16.8</v>
      </c>
      <c r="L33700" s="32">
        <v>16.77</v>
      </c>
      <c r="M33700">
        <v>25799</v>
      </c>
      <c r="N33700" t="s">
        <v>47</v>
      </c>
      <c r="O33700">
        <v>7</v>
      </c>
    </row>
    <row r="33701" spans="1:15" x14ac:dyDescent="0.2">
      <c r="A33701" s="2">
        <v>37290</v>
      </c>
      <c r="B33701">
        <v>300</v>
      </c>
      <c r="C33701">
        <v>16.79</v>
      </c>
      <c r="D33701">
        <v>16.79</v>
      </c>
      <c r="E33701">
        <v>16.79</v>
      </c>
      <c r="F33701">
        <v>16.79</v>
      </c>
      <c r="G33701">
        <v>16.79</v>
      </c>
      <c r="H33701" s="5">
        <v>16.32</v>
      </c>
      <c r="I33701">
        <v>16.27</v>
      </c>
      <c r="J33701">
        <v>16.28</v>
      </c>
      <c r="K33701">
        <v>16.760000000000002</v>
      </c>
      <c r="L33701" s="32">
        <v>16.149999999999999</v>
      </c>
      <c r="M33701">
        <v>25382</v>
      </c>
      <c r="N33701" t="s">
        <v>47</v>
      </c>
      <c r="O33701">
        <v>7</v>
      </c>
    </row>
    <row r="33702" spans="1:15" x14ac:dyDescent="0.2">
      <c r="A33702" s="2">
        <v>37290</v>
      </c>
      <c r="B33702">
        <v>400</v>
      </c>
      <c r="C33702">
        <v>16.600000000000001</v>
      </c>
      <c r="D33702">
        <v>16.600000000000001</v>
      </c>
      <c r="E33702">
        <v>16.600000000000001</v>
      </c>
      <c r="F33702">
        <v>16.600000000000001</v>
      </c>
      <c r="G33702">
        <v>16.600000000000001</v>
      </c>
      <c r="H33702" s="5">
        <v>16.079999999999998</v>
      </c>
      <c r="I33702">
        <v>16.079999999999998</v>
      </c>
      <c r="J33702">
        <v>16.079999999999998</v>
      </c>
      <c r="K33702">
        <v>16.079999999999998</v>
      </c>
      <c r="L33702" s="32">
        <v>16.079999999999998</v>
      </c>
      <c r="M33702">
        <v>25229</v>
      </c>
      <c r="N33702" t="s">
        <v>47</v>
      </c>
      <c r="O33702">
        <v>7</v>
      </c>
    </row>
    <row r="33703" spans="1:15" x14ac:dyDescent="0.2">
      <c r="A33703" s="2">
        <v>37290</v>
      </c>
      <c r="B33703">
        <v>500</v>
      </c>
      <c r="C33703">
        <v>15.98</v>
      </c>
      <c r="D33703">
        <v>15.98</v>
      </c>
      <c r="E33703">
        <v>15.98</v>
      </c>
      <c r="F33703">
        <v>15.98</v>
      </c>
      <c r="G33703">
        <v>15.98</v>
      </c>
      <c r="H33703" s="5">
        <v>16.36</v>
      </c>
      <c r="I33703">
        <v>16.36</v>
      </c>
      <c r="J33703">
        <v>16.36</v>
      </c>
      <c r="K33703">
        <v>16.36</v>
      </c>
      <c r="L33703" s="32">
        <v>16.36</v>
      </c>
      <c r="M33703">
        <v>25425</v>
      </c>
      <c r="N33703" t="s">
        <v>47</v>
      </c>
      <c r="O33703">
        <v>7</v>
      </c>
    </row>
    <row r="33704" spans="1:15" x14ac:dyDescent="0.2">
      <c r="A33704" s="2">
        <v>37290</v>
      </c>
      <c r="B33704">
        <v>600</v>
      </c>
      <c r="C33704">
        <v>16.27</v>
      </c>
      <c r="D33704">
        <v>16.27</v>
      </c>
      <c r="E33704">
        <v>16.27</v>
      </c>
      <c r="F33704">
        <v>16.27</v>
      </c>
      <c r="G33704">
        <v>16.27</v>
      </c>
      <c r="H33704" s="5">
        <v>18</v>
      </c>
      <c r="I33704">
        <v>18</v>
      </c>
      <c r="J33704">
        <v>18</v>
      </c>
      <c r="K33704">
        <v>18</v>
      </c>
      <c r="L33704" s="32">
        <v>18</v>
      </c>
      <c r="M33704">
        <v>25917</v>
      </c>
      <c r="N33704" t="s">
        <v>47</v>
      </c>
      <c r="O33704">
        <v>7</v>
      </c>
    </row>
    <row r="33705" spans="1:15" x14ac:dyDescent="0.2">
      <c r="A33705" s="2">
        <v>37290</v>
      </c>
      <c r="B33705">
        <v>700</v>
      </c>
      <c r="C33705">
        <v>16.87</v>
      </c>
      <c r="D33705">
        <v>16.87</v>
      </c>
      <c r="E33705">
        <v>16.87</v>
      </c>
      <c r="F33705">
        <v>16.87</v>
      </c>
      <c r="G33705">
        <v>16.87</v>
      </c>
      <c r="H33705" s="5">
        <v>19.77</v>
      </c>
      <c r="I33705">
        <v>19.77</v>
      </c>
      <c r="J33705">
        <v>19.77</v>
      </c>
      <c r="K33705">
        <v>19.77</v>
      </c>
      <c r="L33705" s="32">
        <v>19.77</v>
      </c>
      <c r="M33705">
        <v>26933</v>
      </c>
      <c r="N33705" t="s">
        <v>47</v>
      </c>
      <c r="O33705">
        <v>7</v>
      </c>
    </row>
    <row r="33706" spans="1:15" x14ac:dyDescent="0.2">
      <c r="A33706" s="2">
        <v>37290</v>
      </c>
      <c r="B33706">
        <v>800</v>
      </c>
      <c r="C33706">
        <v>16.13</v>
      </c>
      <c r="D33706">
        <v>16.13</v>
      </c>
      <c r="E33706">
        <v>16.13</v>
      </c>
      <c r="F33706">
        <v>16.13</v>
      </c>
      <c r="G33706">
        <v>16.13</v>
      </c>
      <c r="H33706" s="5">
        <v>20.61</v>
      </c>
      <c r="I33706">
        <v>23.66</v>
      </c>
      <c r="J33706">
        <v>29.07</v>
      </c>
      <c r="K33706">
        <v>20.61</v>
      </c>
      <c r="L33706" s="32">
        <v>20.61</v>
      </c>
      <c r="M33706">
        <v>27921</v>
      </c>
      <c r="N33706" t="s">
        <v>48</v>
      </c>
      <c r="O33706">
        <v>7</v>
      </c>
    </row>
    <row r="33707" spans="1:15" x14ac:dyDescent="0.2">
      <c r="A33707" s="2">
        <v>37290</v>
      </c>
      <c r="B33707">
        <v>900</v>
      </c>
      <c r="C33707">
        <v>16</v>
      </c>
      <c r="D33707">
        <v>16</v>
      </c>
      <c r="E33707">
        <v>16</v>
      </c>
      <c r="F33707">
        <v>16</v>
      </c>
      <c r="G33707">
        <v>16</v>
      </c>
      <c r="H33707" s="5">
        <v>22</v>
      </c>
      <c r="I33707">
        <v>24.09</v>
      </c>
      <c r="J33707">
        <v>27.78</v>
      </c>
      <c r="K33707">
        <v>22</v>
      </c>
      <c r="L33707" s="32">
        <v>22</v>
      </c>
      <c r="M33707">
        <v>29206</v>
      </c>
      <c r="N33707" t="s">
        <v>48</v>
      </c>
      <c r="O33707">
        <v>7</v>
      </c>
    </row>
    <row r="33708" spans="1:15" x14ac:dyDescent="0.2">
      <c r="A33708" s="2">
        <v>37290</v>
      </c>
      <c r="B33708">
        <v>1000</v>
      </c>
      <c r="C33708">
        <v>16.02</v>
      </c>
      <c r="D33708">
        <v>16.02</v>
      </c>
      <c r="E33708">
        <v>16.02</v>
      </c>
      <c r="F33708">
        <v>16.02</v>
      </c>
      <c r="G33708">
        <v>16.02</v>
      </c>
      <c r="H33708" s="5">
        <v>22.14</v>
      </c>
      <c r="I33708">
        <v>24.13</v>
      </c>
      <c r="J33708">
        <v>27.65</v>
      </c>
      <c r="K33708">
        <v>22.14</v>
      </c>
      <c r="L33708" s="32">
        <v>22.14</v>
      </c>
      <c r="M33708">
        <v>29875</v>
      </c>
      <c r="N33708" t="s">
        <v>48</v>
      </c>
      <c r="O33708">
        <v>7</v>
      </c>
    </row>
    <row r="33709" spans="1:15" x14ac:dyDescent="0.2">
      <c r="A33709" s="2">
        <v>37290</v>
      </c>
      <c r="B33709">
        <v>1100</v>
      </c>
      <c r="C33709">
        <v>14.93</v>
      </c>
      <c r="D33709">
        <v>14.93</v>
      </c>
      <c r="E33709">
        <v>14.93</v>
      </c>
      <c r="F33709">
        <v>14.93</v>
      </c>
      <c r="G33709">
        <v>14.93</v>
      </c>
      <c r="H33709" s="5">
        <v>22</v>
      </c>
      <c r="I33709">
        <v>23.09</v>
      </c>
      <c r="J33709">
        <v>25.01</v>
      </c>
      <c r="K33709">
        <v>22</v>
      </c>
      <c r="L33709" s="32">
        <v>22</v>
      </c>
      <c r="M33709">
        <v>29692</v>
      </c>
      <c r="N33709" t="s">
        <v>48</v>
      </c>
      <c r="O33709">
        <v>7</v>
      </c>
    </row>
    <row r="33710" spans="1:15" x14ac:dyDescent="0.2">
      <c r="A33710" s="2">
        <v>37290</v>
      </c>
      <c r="B33710">
        <v>1200</v>
      </c>
      <c r="C33710">
        <v>17.399999999999999</v>
      </c>
      <c r="D33710">
        <v>17.399999999999999</v>
      </c>
      <c r="E33710">
        <v>17.399999999999999</v>
      </c>
      <c r="F33710">
        <v>17.399999999999999</v>
      </c>
      <c r="G33710">
        <v>17.399999999999999</v>
      </c>
      <c r="H33710" s="5">
        <v>20.47</v>
      </c>
      <c r="I33710">
        <v>22.26</v>
      </c>
      <c r="J33710">
        <v>25.43</v>
      </c>
      <c r="K33710">
        <v>20.47</v>
      </c>
      <c r="L33710" s="32">
        <v>20.47</v>
      </c>
      <c r="M33710">
        <v>29417</v>
      </c>
      <c r="N33710" t="s">
        <v>48</v>
      </c>
      <c r="O33710">
        <v>7</v>
      </c>
    </row>
    <row r="33711" spans="1:15" x14ac:dyDescent="0.2">
      <c r="A33711" s="2">
        <v>37290</v>
      </c>
      <c r="B33711">
        <v>1300</v>
      </c>
      <c r="C33711">
        <v>16.13</v>
      </c>
      <c r="D33711">
        <v>16.13</v>
      </c>
      <c r="E33711">
        <v>16.13</v>
      </c>
      <c r="F33711">
        <v>16.13</v>
      </c>
      <c r="G33711">
        <v>16.13</v>
      </c>
      <c r="H33711" s="5">
        <v>19.02</v>
      </c>
      <c r="I33711">
        <v>19.72</v>
      </c>
      <c r="J33711">
        <v>21.01</v>
      </c>
      <c r="K33711">
        <v>19.05</v>
      </c>
      <c r="L33711" s="32">
        <v>18.989999999999998</v>
      </c>
      <c r="M33711">
        <v>29101</v>
      </c>
      <c r="N33711" t="s">
        <v>48</v>
      </c>
      <c r="O33711">
        <v>7</v>
      </c>
    </row>
    <row r="33712" spans="1:15" x14ac:dyDescent="0.2">
      <c r="A33712" s="2">
        <v>37290</v>
      </c>
      <c r="B33712">
        <v>1400</v>
      </c>
      <c r="C33712">
        <v>15.59</v>
      </c>
      <c r="D33712">
        <v>15.59</v>
      </c>
      <c r="E33712">
        <v>15.59</v>
      </c>
      <c r="F33712">
        <v>15.59</v>
      </c>
      <c r="G33712">
        <v>15.59</v>
      </c>
      <c r="H33712" s="5">
        <v>17.71</v>
      </c>
      <c r="I33712">
        <v>18.149999999999999</v>
      </c>
      <c r="J33712">
        <v>19.010000000000002</v>
      </c>
      <c r="K33712">
        <v>17.75</v>
      </c>
      <c r="L33712" s="32">
        <v>17.670000000000002</v>
      </c>
      <c r="M33712">
        <v>28700</v>
      </c>
      <c r="N33712" t="s">
        <v>48</v>
      </c>
      <c r="O33712">
        <v>7</v>
      </c>
    </row>
    <row r="33713" spans="1:15" x14ac:dyDescent="0.2">
      <c r="A33713" s="2">
        <v>37290</v>
      </c>
      <c r="B33713">
        <v>1500</v>
      </c>
      <c r="C33713">
        <v>15.12</v>
      </c>
      <c r="D33713">
        <v>15.12</v>
      </c>
      <c r="E33713">
        <v>15.12</v>
      </c>
      <c r="F33713">
        <v>15.12</v>
      </c>
      <c r="G33713">
        <v>15.12</v>
      </c>
      <c r="H33713" s="5">
        <v>17.41</v>
      </c>
      <c r="I33713">
        <v>17.66</v>
      </c>
      <c r="J33713">
        <v>18.21</v>
      </c>
      <c r="K33713">
        <v>17.510000000000002</v>
      </c>
      <c r="L33713" s="32">
        <v>17.350000000000001</v>
      </c>
      <c r="M33713">
        <v>28434</v>
      </c>
      <c r="N33713" t="s">
        <v>48</v>
      </c>
      <c r="O33713">
        <v>7</v>
      </c>
    </row>
    <row r="33714" spans="1:15" x14ac:dyDescent="0.2">
      <c r="A33714" s="2">
        <v>37290</v>
      </c>
      <c r="B33714">
        <v>1600</v>
      </c>
      <c r="C33714">
        <v>16.07</v>
      </c>
      <c r="D33714">
        <v>16.07</v>
      </c>
      <c r="E33714">
        <v>16.07</v>
      </c>
      <c r="F33714">
        <v>16.07</v>
      </c>
      <c r="G33714">
        <v>16.07</v>
      </c>
      <c r="H33714" s="5">
        <v>17.03</v>
      </c>
      <c r="I33714">
        <v>17.36</v>
      </c>
      <c r="J33714">
        <v>18.010000000000002</v>
      </c>
      <c r="K33714">
        <v>17.23</v>
      </c>
      <c r="L33714" s="32">
        <v>16.95</v>
      </c>
      <c r="M33714">
        <v>28596</v>
      </c>
      <c r="N33714" t="s">
        <v>48</v>
      </c>
      <c r="O33714">
        <v>7</v>
      </c>
    </row>
    <row r="33715" spans="1:15" x14ac:dyDescent="0.2">
      <c r="A33715" s="2">
        <v>37290</v>
      </c>
      <c r="B33715">
        <v>1700</v>
      </c>
      <c r="C33715">
        <v>16.8</v>
      </c>
      <c r="D33715">
        <v>16.8</v>
      </c>
      <c r="E33715">
        <v>16.8</v>
      </c>
      <c r="F33715">
        <v>16.8</v>
      </c>
      <c r="G33715">
        <v>16.8</v>
      </c>
      <c r="H33715" s="5">
        <v>17.86</v>
      </c>
      <c r="I33715">
        <v>18.27</v>
      </c>
      <c r="J33715">
        <v>19.010000000000002</v>
      </c>
      <c r="K33715">
        <v>17.86</v>
      </c>
      <c r="L33715" s="32">
        <v>17.86</v>
      </c>
      <c r="M33715">
        <v>29429</v>
      </c>
      <c r="N33715" t="s">
        <v>48</v>
      </c>
      <c r="O33715">
        <v>7</v>
      </c>
    </row>
    <row r="33716" spans="1:15" x14ac:dyDescent="0.2">
      <c r="A33716" s="2">
        <v>37290</v>
      </c>
      <c r="B33716">
        <v>1800</v>
      </c>
      <c r="C33716">
        <v>19.57</v>
      </c>
      <c r="D33716">
        <v>19.57</v>
      </c>
      <c r="E33716">
        <v>19.57</v>
      </c>
      <c r="F33716">
        <v>19.57</v>
      </c>
      <c r="G33716">
        <v>19.57</v>
      </c>
      <c r="H33716" s="5">
        <v>26</v>
      </c>
      <c r="I33716">
        <v>29.25</v>
      </c>
      <c r="J33716">
        <v>35.01</v>
      </c>
      <c r="K33716">
        <v>26</v>
      </c>
      <c r="L33716" s="32">
        <v>26</v>
      </c>
      <c r="M33716">
        <v>31517</v>
      </c>
      <c r="N33716" t="s">
        <v>48</v>
      </c>
      <c r="O33716">
        <v>7</v>
      </c>
    </row>
    <row r="33717" spans="1:15" x14ac:dyDescent="0.2">
      <c r="A33717" s="2">
        <v>37290</v>
      </c>
      <c r="B33717">
        <v>1900</v>
      </c>
      <c r="C33717">
        <v>17.100000000000001</v>
      </c>
      <c r="D33717">
        <v>17.100000000000001</v>
      </c>
      <c r="E33717">
        <v>17.100000000000001</v>
      </c>
      <c r="F33717">
        <v>17.100000000000001</v>
      </c>
      <c r="G33717">
        <v>17.100000000000001</v>
      </c>
      <c r="H33717" s="5">
        <v>28</v>
      </c>
      <c r="I33717">
        <v>29.81</v>
      </c>
      <c r="J33717">
        <v>33.01</v>
      </c>
      <c r="K33717">
        <v>28</v>
      </c>
      <c r="L33717" s="32">
        <v>28</v>
      </c>
      <c r="M33717">
        <v>32298</v>
      </c>
      <c r="N33717" t="s">
        <v>48</v>
      </c>
      <c r="O33717">
        <v>7</v>
      </c>
    </row>
    <row r="33718" spans="1:15" x14ac:dyDescent="0.2">
      <c r="A33718" s="2">
        <v>37290</v>
      </c>
      <c r="B33718">
        <v>2000</v>
      </c>
      <c r="C33718">
        <v>18.53</v>
      </c>
      <c r="D33718">
        <v>18.53</v>
      </c>
      <c r="E33718">
        <v>18.53</v>
      </c>
      <c r="F33718">
        <v>18.53</v>
      </c>
      <c r="G33718">
        <v>18.53</v>
      </c>
      <c r="H33718" s="5">
        <v>26</v>
      </c>
      <c r="I33718">
        <v>26</v>
      </c>
      <c r="J33718">
        <v>26</v>
      </c>
      <c r="K33718">
        <v>26</v>
      </c>
      <c r="L33718" s="32">
        <v>26</v>
      </c>
      <c r="M33718">
        <v>31642</v>
      </c>
      <c r="N33718" t="s">
        <v>48</v>
      </c>
      <c r="O33718">
        <v>7</v>
      </c>
    </row>
    <row r="33719" spans="1:15" x14ac:dyDescent="0.2">
      <c r="A33719" s="2">
        <v>37290</v>
      </c>
      <c r="B33719">
        <v>2100</v>
      </c>
      <c r="C33719">
        <v>21.98</v>
      </c>
      <c r="D33719">
        <v>21.98</v>
      </c>
      <c r="E33719">
        <v>21.98</v>
      </c>
      <c r="F33719">
        <v>21.98</v>
      </c>
      <c r="G33719">
        <v>21.98</v>
      </c>
      <c r="H33719" s="5">
        <v>25</v>
      </c>
      <c r="I33719">
        <v>25</v>
      </c>
      <c r="J33719">
        <v>25</v>
      </c>
      <c r="K33719">
        <v>25</v>
      </c>
      <c r="L33719" s="32">
        <v>25</v>
      </c>
      <c r="M33719">
        <v>31286</v>
      </c>
      <c r="N33719" t="s">
        <v>48</v>
      </c>
      <c r="O33719">
        <v>7</v>
      </c>
    </row>
    <row r="33720" spans="1:15" x14ac:dyDescent="0.2">
      <c r="A33720" s="2">
        <v>37290</v>
      </c>
      <c r="B33720">
        <v>2200</v>
      </c>
      <c r="C33720">
        <v>18.82</v>
      </c>
      <c r="D33720">
        <v>18.82</v>
      </c>
      <c r="E33720">
        <v>18.82</v>
      </c>
      <c r="F33720">
        <v>18.82</v>
      </c>
      <c r="G33720">
        <v>18.82</v>
      </c>
      <c r="H33720" s="5">
        <v>23</v>
      </c>
      <c r="I33720">
        <v>23.41</v>
      </c>
      <c r="J33720">
        <v>24.14</v>
      </c>
      <c r="K33720">
        <v>23</v>
      </c>
      <c r="L33720" s="32">
        <v>23</v>
      </c>
      <c r="M33720">
        <v>30377</v>
      </c>
      <c r="N33720" t="s">
        <v>48</v>
      </c>
      <c r="O33720">
        <v>7</v>
      </c>
    </row>
    <row r="33721" spans="1:15" x14ac:dyDescent="0.2">
      <c r="A33721" s="2">
        <v>37290</v>
      </c>
      <c r="B33721">
        <v>2300</v>
      </c>
      <c r="C33721">
        <v>16.239999999999998</v>
      </c>
      <c r="D33721">
        <v>16.239999999999998</v>
      </c>
      <c r="E33721">
        <v>16.239999999999998</v>
      </c>
      <c r="F33721">
        <v>16.239999999999998</v>
      </c>
      <c r="G33721">
        <v>16.239999999999998</v>
      </c>
      <c r="H33721" s="5">
        <v>19</v>
      </c>
      <c r="I33721">
        <v>19</v>
      </c>
      <c r="J33721">
        <v>19</v>
      </c>
      <c r="K33721">
        <v>19</v>
      </c>
      <c r="L33721" s="32">
        <v>19</v>
      </c>
      <c r="M33721">
        <v>29278</v>
      </c>
      <c r="N33721" t="s">
        <v>48</v>
      </c>
      <c r="O33721">
        <v>7</v>
      </c>
    </row>
    <row r="33722" spans="1:15" x14ac:dyDescent="0.2">
      <c r="A33722" s="2">
        <v>37290</v>
      </c>
      <c r="B33722">
        <v>2400</v>
      </c>
      <c r="C33722">
        <v>14.33</v>
      </c>
      <c r="D33722">
        <v>14.33</v>
      </c>
      <c r="E33722">
        <v>14.33</v>
      </c>
      <c r="F33722">
        <v>14.33</v>
      </c>
      <c r="G33722">
        <v>14.33</v>
      </c>
      <c r="H33722" s="5">
        <v>16.760000000000002</v>
      </c>
      <c r="I33722">
        <v>16.690000000000001</v>
      </c>
      <c r="J33722">
        <v>16.7</v>
      </c>
      <c r="K33722">
        <v>17.23</v>
      </c>
      <c r="L33722" s="32">
        <v>16.579999999999998</v>
      </c>
      <c r="M33722">
        <v>27366</v>
      </c>
      <c r="N33722" t="s">
        <v>47</v>
      </c>
      <c r="O33722">
        <v>7</v>
      </c>
    </row>
    <row r="33723" spans="1:15" x14ac:dyDescent="0.2">
      <c r="A33723" s="2">
        <v>37291</v>
      </c>
      <c r="B33723">
        <v>100</v>
      </c>
      <c r="C33723">
        <v>13.08</v>
      </c>
      <c r="D33723">
        <v>13.08</v>
      </c>
      <c r="E33723">
        <v>13.08</v>
      </c>
      <c r="F33723">
        <v>13.08</v>
      </c>
      <c r="G33723">
        <v>13.08</v>
      </c>
      <c r="H33723" s="5">
        <v>15.71</v>
      </c>
      <c r="I33723">
        <v>15.61</v>
      </c>
      <c r="J33723">
        <v>15.61</v>
      </c>
      <c r="K33723">
        <v>16.39</v>
      </c>
      <c r="L33723" s="32">
        <v>15.44</v>
      </c>
      <c r="M33723">
        <v>25950</v>
      </c>
      <c r="N33723" t="s">
        <v>47</v>
      </c>
      <c r="O33723">
        <v>1</v>
      </c>
    </row>
    <row r="33724" spans="1:15" x14ac:dyDescent="0.2">
      <c r="A33724" s="2">
        <v>37291</v>
      </c>
      <c r="B33724">
        <v>200</v>
      </c>
      <c r="C33724">
        <v>12.7</v>
      </c>
      <c r="D33724">
        <v>12.7</v>
      </c>
      <c r="E33724">
        <v>12.7</v>
      </c>
      <c r="F33724">
        <v>12.7</v>
      </c>
      <c r="G33724">
        <v>12.7</v>
      </c>
      <c r="H33724" s="5">
        <v>15</v>
      </c>
      <c r="I33724">
        <v>14.88</v>
      </c>
      <c r="J33724">
        <v>14.9</v>
      </c>
      <c r="K33724">
        <v>15.92</v>
      </c>
      <c r="L33724" s="32">
        <v>14.64</v>
      </c>
      <c r="M33724">
        <v>25134</v>
      </c>
      <c r="N33724" t="s">
        <v>47</v>
      </c>
      <c r="O33724">
        <v>1</v>
      </c>
    </row>
    <row r="33725" spans="1:15" x14ac:dyDescent="0.2">
      <c r="A33725" s="2">
        <v>37291</v>
      </c>
      <c r="B33725">
        <v>300</v>
      </c>
      <c r="C33725">
        <v>12.92</v>
      </c>
      <c r="D33725">
        <v>12.92</v>
      </c>
      <c r="E33725">
        <v>12.92</v>
      </c>
      <c r="F33725">
        <v>12.92</v>
      </c>
      <c r="G33725">
        <v>12.92</v>
      </c>
      <c r="H33725" s="5">
        <v>14.75</v>
      </c>
      <c r="I33725">
        <v>14.62</v>
      </c>
      <c r="J33725">
        <v>14.64</v>
      </c>
      <c r="K33725">
        <v>15.75</v>
      </c>
      <c r="L33725" s="32">
        <v>14.36</v>
      </c>
      <c r="M33725">
        <v>24942</v>
      </c>
      <c r="N33725" t="s">
        <v>47</v>
      </c>
      <c r="O33725">
        <v>1</v>
      </c>
    </row>
    <row r="33726" spans="1:15" x14ac:dyDescent="0.2">
      <c r="A33726" s="2">
        <v>37291</v>
      </c>
      <c r="B33726">
        <v>400</v>
      </c>
      <c r="C33726">
        <v>14.02</v>
      </c>
      <c r="D33726">
        <v>14.02</v>
      </c>
      <c r="E33726">
        <v>14.02</v>
      </c>
      <c r="F33726">
        <v>14.02</v>
      </c>
      <c r="G33726">
        <v>14.02</v>
      </c>
      <c r="H33726" s="5">
        <v>14.85</v>
      </c>
      <c r="I33726">
        <v>14.74</v>
      </c>
      <c r="J33726">
        <v>14.75</v>
      </c>
      <c r="K33726">
        <v>15.82</v>
      </c>
      <c r="L33726" s="32">
        <v>14.48</v>
      </c>
      <c r="M33726">
        <v>25129</v>
      </c>
      <c r="N33726" t="s">
        <v>47</v>
      </c>
      <c r="O33726">
        <v>1</v>
      </c>
    </row>
    <row r="33727" spans="1:15" x14ac:dyDescent="0.2">
      <c r="A33727" s="2">
        <v>37291</v>
      </c>
      <c r="B33727">
        <v>500</v>
      </c>
      <c r="C33727">
        <v>15.4</v>
      </c>
      <c r="D33727">
        <v>15.4</v>
      </c>
      <c r="E33727">
        <v>15.4</v>
      </c>
      <c r="F33727">
        <v>15.4</v>
      </c>
      <c r="G33727">
        <v>15.4</v>
      </c>
      <c r="H33727" s="5">
        <v>15.88</v>
      </c>
      <c r="I33727">
        <v>15.79</v>
      </c>
      <c r="J33727">
        <v>15.79</v>
      </c>
      <c r="K33727">
        <v>16.5</v>
      </c>
      <c r="L33727" s="32">
        <v>15.63</v>
      </c>
      <c r="M33727">
        <v>26073</v>
      </c>
      <c r="N33727" t="s">
        <v>47</v>
      </c>
      <c r="O33727">
        <v>1</v>
      </c>
    </row>
    <row r="33728" spans="1:15" x14ac:dyDescent="0.2">
      <c r="A33728" s="2">
        <v>37291</v>
      </c>
      <c r="B33728">
        <v>600</v>
      </c>
      <c r="C33728">
        <v>15.48</v>
      </c>
      <c r="D33728">
        <v>15.48</v>
      </c>
      <c r="E33728">
        <v>15.48</v>
      </c>
      <c r="F33728">
        <v>15.48</v>
      </c>
      <c r="G33728">
        <v>15.48</v>
      </c>
      <c r="H33728" s="5">
        <v>17.22</v>
      </c>
      <c r="I33728">
        <v>17.21</v>
      </c>
      <c r="J33728">
        <v>17.21</v>
      </c>
      <c r="K33728">
        <v>17.23</v>
      </c>
      <c r="L33728" s="32">
        <v>17.21</v>
      </c>
      <c r="M33728">
        <v>28190</v>
      </c>
      <c r="N33728" t="s">
        <v>47</v>
      </c>
      <c r="O33728">
        <v>1</v>
      </c>
    </row>
    <row r="33729" spans="1:15" x14ac:dyDescent="0.2">
      <c r="A33729" s="2">
        <v>37291</v>
      </c>
      <c r="B33729">
        <v>700</v>
      </c>
      <c r="C33729">
        <v>28.46</v>
      </c>
      <c r="D33729">
        <v>28.46</v>
      </c>
      <c r="E33729">
        <v>28.46</v>
      </c>
      <c r="F33729">
        <v>28.46</v>
      </c>
      <c r="G33729">
        <v>28.46</v>
      </c>
      <c r="H33729" s="5">
        <v>34</v>
      </c>
      <c r="I33729">
        <v>34</v>
      </c>
      <c r="J33729">
        <v>34</v>
      </c>
      <c r="K33729">
        <v>34</v>
      </c>
      <c r="L33729" s="32">
        <v>34</v>
      </c>
      <c r="M33729">
        <v>32487</v>
      </c>
      <c r="N33729" t="s">
        <v>47</v>
      </c>
      <c r="O33729">
        <v>1</v>
      </c>
    </row>
    <row r="33730" spans="1:15" x14ac:dyDescent="0.2">
      <c r="A33730" s="2">
        <v>37291</v>
      </c>
      <c r="B33730">
        <v>800</v>
      </c>
      <c r="C33730">
        <v>22.19</v>
      </c>
      <c r="D33730">
        <v>43.46</v>
      </c>
      <c r="E33730">
        <v>60.02</v>
      </c>
      <c r="F33730">
        <v>22.19</v>
      </c>
      <c r="G33730">
        <v>22.18</v>
      </c>
      <c r="H33730" s="5">
        <v>25.48</v>
      </c>
      <c r="I33730">
        <v>25.26</v>
      </c>
      <c r="J33730">
        <v>25.28</v>
      </c>
      <c r="K33730">
        <v>26.94</v>
      </c>
      <c r="L33730" s="32">
        <v>24.89</v>
      </c>
      <c r="M33730">
        <v>34759</v>
      </c>
      <c r="N33730" t="s">
        <v>48</v>
      </c>
      <c r="O33730">
        <v>1</v>
      </c>
    </row>
    <row r="33731" spans="1:15" x14ac:dyDescent="0.2">
      <c r="A33731" s="2">
        <v>37291</v>
      </c>
      <c r="B33731">
        <v>900</v>
      </c>
      <c r="C33731">
        <v>19.29</v>
      </c>
      <c r="D33731">
        <v>30.67</v>
      </c>
      <c r="E33731">
        <v>39.520000000000003</v>
      </c>
      <c r="F33731">
        <v>19.29</v>
      </c>
      <c r="G33731">
        <v>19.28</v>
      </c>
      <c r="H33731" s="5">
        <v>24.03</v>
      </c>
      <c r="I33731">
        <v>24.6</v>
      </c>
      <c r="J33731">
        <v>26.19</v>
      </c>
      <c r="K33731">
        <v>26.04</v>
      </c>
      <c r="L33731" s="32">
        <v>23.24</v>
      </c>
      <c r="M33731">
        <v>34564</v>
      </c>
      <c r="N33731" t="s">
        <v>48</v>
      </c>
      <c r="O33731">
        <v>1</v>
      </c>
    </row>
    <row r="33732" spans="1:15" x14ac:dyDescent="0.2">
      <c r="A33732" s="2">
        <v>37291</v>
      </c>
      <c r="B33732">
        <v>1000</v>
      </c>
      <c r="C33732">
        <v>23.36</v>
      </c>
      <c r="D33732">
        <v>23.36</v>
      </c>
      <c r="E33732">
        <v>23.36</v>
      </c>
      <c r="F33732">
        <v>23.36</v>
      </c>
      <c r="G33732">
        <v>23.36</v>
      </c>
      <c r="H33732" s="5">
        <v>26.33</v>
      </c>
      <c r="I33732">
        <v>27.34</v>
      </c>
      <c r="J33732">
        <v>29.44</v>
      </c>
      <c r="K33732">
        <v>27.31</v>
      </c>
      <c r="L33732" s="32">
        <v>25.95</v>
      </c>
      <c r="M33732">
        <v>34339</v>
      </c>
      <c r="N33732" t="s">
        <v>48</v>
      </c>
      <c r="O33732">
        <v>1</v>
      </c>
    </row>
    <row r="33733" spans="1:15" x14ac:dyDescent="0.2">
      <c r="A33733" s="2">
        <v>37291</v>
      </c>
      <c r="B33733">
        <v>1100</v>
      </c>
      <c r="C33733">
        <v>28.15</v>
      </c>
      <c r="D33733">
        <v>28.15</v>
      </c>
      <c r="E33733">
        <v>28.15</v>
      </c>
      <c r="F33733">
        <v>28.15</v>
      </c>
      <c r="G33733">
        <v>28.15</v>
      </c>
      <c r="H33733" s="5">
        <v>27.98</v>
      </c>
      <c r="I33733">
        <v>28.67</v>
      </c>
      <c r="J33733">
        <v>30.02</v>
      </c>
      <c r="K33733">
        <v>28.28</v>
      </c>
      <c r="L33733" s="32">
        <v>27.87</v>
      </c>
      <c r="M33733">
        <v>34136</v>
      </c>
      <c r="N33733" t="s">
        <v>48</v>
      </c>
      <c r="O33733">
        <v>1</v>
      </c>
    </row>
    <row r="33734" spans="1:15" x14ac:dyDescent="0.2">
      <c r="A33734" s="2">
        <v>37291</v>
      </c>
      <c r="B33734">
        <v>1200</v>
      </c>
      <c r="C33734">
        <v>24.45</v>
      </c>
      <c r="D33734">
        <v>24.45</v>
      </c>
      <c r="E33734">
        <v>24.45</v>
      </c>
      <c r="F33734">
        <v>24.45</v>
      </c>
      <c r="G33734">
        <v>24.45</v>
      </c>
      <c r="H33734" s="5">
        <v>25</v>
      </c>
      <c r="I33734">
        <v>25.62</v>
      </c>
      <c r="J33734">
        <v>27.15</v>
      </c>
      <c r="K33734">
        <v>26.55</v>
      </c>
      <c r="L33734" s="32">
        <v>24.39</v>
      </c>
      <c r="M33734">
        <v>33963</v>
      </c>
      <c r="N33734" t="s">
        <v>48</v>
      </c>
      <c r="O33734">
        <v>1</v>
      </c>
    </row>
    <row r="33735" spans="1:15" x14ac:dyDescent="0.2">
      <c r="A33735" s="2">
        <v>37291</v>
      </c>
      <c r="B33735">
        <v>1300</v>
      </c>
      <c r="C33735">
        <v>33</v>
      </c>
      <c r="D33735">
        <v>33</v>
      </c>
      <c r="E33735">
        <v>33</v>
      </c>
      <c r="F33735">
        <v>33</v>
      </c>
      <c r="G33735">
        <v>33</v>
      </c>
      <c r="H33735" s="5">
        <v>22.75</v>
      </c>
      <c r="I33735">
        <v>22.42</v>
      </c>
      <c r="J33735">
        <v>22.46</v>
      </c>
      <c r="K33735">
        <v>25.23</v>
      </c>
      <c r="L33735" s="32">
        <v>21.76</v>
      </c>
      <c r="M33735">
        <v>33813</v>
      </c>
      <c r="N33735" t="s">
        <v>48</v>
      </c>
      <c r="O33735">
        <v>1</v>
      </c>
    </row>
    <row r="33736" spans="1:15" x14ac:dyDescent="0.2">
      <c r="A33736" s="2">
        <v>37291</v>
      </c>
      <c r="B33736">
        <v>1400</v>
      </c>
      <c r="C33736">
        <v>16.82</v>
      </c>
      <c r="D33736">
        <v>16.82</v>
      </c>
      <c r="E33736">
        <v>16.82</v>
      </c>
      <c r="F33736">
        <v>16.82</v>
      </c>
      <c r="G33736">
        <v>16.82</v>
      </c>
      <c r="H33736" s="5">
        <v>22</v>
      </c>
      <c r="I33736">
        <v>21.94</v>
      </c>
      <c r="J33736">
        <v>21.94</v>
      </c>
      <c r="K33736">
        <v>22.05</v>
      </c>
      <c r="L33736" s="32">
        <v>21.95</v>
      </c>
      <c r="M33736">
        <v>33784</v>
      </c>
      <c r="N33736" t="s">
        <v>48</v>
      </c>
      <c r="O33736">
        <v>1</v>
      </c>
    </row>
    <row r="33737" spans="1:15" x14ac:dyDescent="0.2">
      <c r="A33737" s="2">
        <v>37291</v>
      </c>
      <c r="B33737">
        <v>1500</v>
      </c>
      <c r="C33737">
        <v>19.43</v>
      </c>
      <c r="D33737">
        <v>19.43</v>
      </c>
      <c r="E33737">
        <v>19.43</v>
      </c>
      <c r="F33737">
        <v>19.43</v>
      </c>
      <c r="G33737">
        <v>19.43</v>
      </c>
      <c r="H33737" s="5">
        <v>20.190000000000001</v>
      </c>
      <c r="I33737">
        <v>19.920000000000002</v>
      </c>
      <c r="J33737">
        <v>19.940000000000001</v>
      </c>
      <c r="K33737">
        <v>22</v>
      </c>
      <c r="L33737" s="32">
        <v>19.45</v>
      </c>
      <c r="M33737">
        <v>33676</v>
      </c>
      <c r="N33737" t="s">
        <v>48</v>
      </c>
      <c r="O33737">
        <v>1</v>
      </c>
    </row>
    <row r="33738" spans="1:15" x14ac:dyDescent="0.2">
      <c r="A33738" s="2">
        <v>37291</v>
      </c>
      <c r="B33738">
        <v>1600</v>
      </c>
      <c r="C33738">
        <v>17.350000000000001</v>
      </c>
      <c r="D33738">
        <v>17.350000000000001</v>
      </c>
      <c r="E33738">
        <v>17.350000000000001</v>
      </c>
      <c r="F33738">
        <v>17.350000000000001</v>
      </c>
      <c r="G33738">
        <v>17.350000000000001</v>
      </c>
      <c r="H33738" s="5">
        <v>20</v>
      </c>
      <c r="I33738">
        <v>19.760000000000002</v>
      </c>
      <c r="J33738">
        <v>19.78</v>
      </c>
      <c r="K33738">
        <v>21.54</v>
      </c>
      <c r="L33738" s="32">
        <v>19.37</v>
      </c>
      <c r="M33738">
        <v>33922</v>
      </c>
      <c r="N33738" t="s">
        <v>48</v>
      </c>
      <c r="O33738">
        <v>1</v>
      </c>
    </row>
    <row r="33739" spans="1:15" x14ac:dyDescent="0.2">
      <c r="A33739" s="2">
        <v>37291</v>
      </c>
      <c r="B33739">
        <v>1700</v>
      </c>
      <c r="C33739">
        <v>18.84</v>
      </c>
      <c r="D33739">
        <v>18.84</v>
      </c>
      <c r="E33739">
        <v>18.84</v>
      </c>
      <c r="F33739">
        <v>18.84</v>
      </c>
      <c r="G33739">
        <v>18.84</v>
      </c>
      <c r="H33739" s="5">
        <v>22</v>
      </c>
      <c r="I33739">
        <v>21.64</v>
      </c>
      <c r="J33739">
        <v>21.68</v>
      </c>
      <c r="K33739">
        <v>24.71</v>
      </c>
      <c r="L33739" s="32">
        <v>20.92</v>
      </c>
      <c r="M33739">
        <v>34911</v>
      </c>
      <c r="N33739" t="s">
        <v>48</v>
      </c>
      <c r="O33739">
        <v>1</v>
      </c>
    </row>
    <row r="33740" spans="1:15" x14ac:dyDescent="0.2">
      <c r="A33740" s="2">
        <v>37291</v>
      </c>
      <c r="B33740">
        <v>1800</v>
      </c>
      <c r="C33740">
        <v>45.83</v>
      </c>
      <c r="D33740">
        <v>45.83</v>
      </c>
      <c r="E33740">
        <v>45.83</v>
      </c>
      <c r="F33740">
        <v>45.83</v>
      </c>
      <c r="G33740">
        <v>45.83</v>
      </c>
      <c r="H33740" s="5">
        <v>34.700000000000003</v>
      </c>
      <c r="I33740">
        <v>34.72</v>
      </c>
      <c r="J33740">
        <v>35.74</v>
      </c>
      <c r="K33740">
        <v>39</v>
      </c>
      <c r="L33740" s="32">
        <v>33.03</v>
      </c>
      <c r="M33740">
        <v>37403</v>
      </c>
      <c r="N33740" t="s">
        <v>48</v>
      </c>
      <c r="O33740">
        <v>1</v>
      </c>
    </row>
    <row r="33741" spans="1:15" x14ac:dyDescent="0.2">
      <c r="A33741" s="2">
        <v>37291</v>
      </c>
      <c r="B33741">
        <v>1900</v>
      </c>
      <c r="C33741">
        <v>53.82</v>
      </c>
      <c r="D33741">
        <v>84.69</v>
      </c>
      <c r="E33741">
        <v>108.72</v>
      </c>
      <c r="F33741">
        <v>53.81</v>
      </c>
      <c r="G33741">
        <v>53.8</v>
      </c>
      <c r="H33741" s="5">
        <v>34</v>
      </c>
      <c r="I33741">
        <v>34</v>
      </c>
      <c r="J33741">
        <v>34</v>
      </c>
      <c r="K33741">
        <v>34</v>
      </c>
      <c r="L33741" s="32">
        <v>34</v>
      </c>
      <c r="M33741">
        <v>39201</v>
      </c>
      <c r="N33741" t="s">
        <v>48</v>
      </c>
      <c r="O33741">
        <v>1</v>
      </c>
    </row>
    <row r="33742" spans="1:15" x14ac:dyDescent="0.2">
      <c r="A33742" s="2">
        <v>37291</v>
      </c>
      <c r="B33742">
        <v>2000</v>
      </c>
      <c r="C33742">
        <v>34.729999999999997</v>
      </c>
      <c r="D33742">
        <v>77.63</v>
      </c>
      <c r="E33742">
        <v>111.03</v>
      </c>
      <c r="F33742">
        <v>34.72</v>
      </c>
      <c r="G33742">
        <v>34.71</v>
      </c>
      <c r="H33742" s="5">
        <v>29.1</v>
      </c>
      <c r="I33742">
        <v>29.06</v>
      </c>
      <c r="J33742">
        <v>29.06</v>
      </c>
      <c r="K33742">
        <v>29.13</v>
      </c>
      <c r="L33742" s="32">
        <v>29.07</v>
      </c>
      <c r="M33742">
        <v>38827</v>
      </c>
      <c r="N33742" t="s">
        <v>48</v>
      </c>
      <c r="O33742">
        <v>1</v>
      </c>
    </row>
    <row r="33743" spans="1:15" x14ac:dyDescent="0.2">
      <c r="A33743" s="2">
        <v>37291</v>
      </c>
      <c r="B33743">
        <v>2100</v>
      </c>
      <c r="C33743">
        <v>36.08</v>
      </c>
      <c r="D33743">
        <v>72.78</v>
      </c>
      <c r="E33743">
        <v>101.35</v>
      </c>
      <c r="F33743">
        <v>36.07</v>
      </c>
      <c r="G33743">
        <v>36.06</v>
      </c>
      <c r="H33743" s="5">
        <v>25.02</v>
      </c>
      <c r="I33743">
        <v>24.9</v>
      </c>
      <c r="J33743">
        <v>24.91</v>
      </c>
      <c r="K33743">
        <v>26</v>
      </c>
      <c r="L33743" s="32">
        <v>24.63</v>
      </c>
      <c r="M33743">
        <v>38139</v>
      </c>
      <c r="N33743" t="s">
        <v>48</v>
      </c>
      <c r="O33743">
        <v>1</v>
      </c>
    </row>
    <row r="33744" spans="1:15" x14ac:dyDescent="0.2">
      <c r="A33744" s="2">
        <v>37291</v>
      </c>
      <c r="B33744">
        <v>2200</v>
      </c>
      <c r="C33744">
        <v>29.23</v>
      </c>
      <c r="D33744">
        <v>72.260000000000005</v>
      </c>
      <c r="E33744">
        <v>105.76</v>
      </c>
      <c r="F33744">
        <v>29.22</v>
      </c>
      <c r="G33744">
        <v>29.21</v>
      </c>
      <c r="H33744" s="5">
        <v>21.59</v>
      </c>
      <c r="I33744">
        <v>21.28</v>
      </c>
      <c r="J33744">
        <v>21.31</v>
      </c>
      <c r="K33744">
        <v>24</v>
      </c>
      <c r="L33744" s="32">
        <v>20.63</v>
      </c>
      <c r="M33744">
        <v>36647</v>
      </c>
      <c r="N33744" t="s">
        <v>48</v>
      </c>
      <c r="O33744">
        <v>1</v>
      </c>
    </row>
    <row r="33745" spans="1:15" x14ac:dyDescent="0.2">
      <c r="A33745" s="2">
        <v>37291</v>
      </c>
      <c r="B33745">
        <v>2300</v>
      </c>
      <c r="C33745">
        <v>25.04</v>
      </c>
      <c r="D33745">
        <v>33.01</v>
      </c>
      <c r="E33745">
        <v>39.22</v>
      </c>
      <c r="F33745">
        <v>25.04</v>
      </c>
      <c r="G33745">
        <v>25.03</v>
      </c>
      <c r="H33745" s="5">
        <v>18.09</v>
      </c>
      <c r="I33745">
        <v>18</v>
      </c>
      <c r="J33745">
        <v>18.010000000000002</v>
      </c>
      <c r="K33745">
        <v>18.16</v>
      </c>
      <c r="L33745" s="32">
        <v>18.02</v>
      </c>
      <c r="M33745">
        <v>34173</v>
      </c>
      <c r="N33745" t="s">
        <v>48</v>
      </c>
      <c r="O33745">
        <v>1</v>
      </c>
    </row>
    <row r="33746" spans="1:15" x14ac:dyDescent="0.2">
      <c r="A33746" s="2">
        <v>37291</v>
      </c>
      <c r="B33746">
        <v>2400</v>
      </c>
      <c r="C33746">
        <v>24.53</v>
      </c>
      <c r="D33746">
        <v>24.53</v>
      </c>
      <c r="E33746">
        <v>24.53</v>
      </c>
      <c r="F33746">
        <v>24.53</v>
      </c>
      <c r="G33746">
        <v>24.53</v>
      </c>
      <c r="H33746" s="5">
        <v>16.739999999999998</v>
      </c>
      <c r="I33746">
        <v>16.63</v>
      </c>
      <c r="J33746">
        <v>16.62</v>
      </c>
      <c r="K33746">
        <v>16.82</v>
      </c>
      <c r="L33746" s="32">
        <v>16.66</v>
      </c>
      <c r="M33746">
        <v>31734</v>
      </c>
      <c r="N33746" t="s">
        <v>47</v>
      </c>
      <c r="O33746">
        <v>1</v>
      </c>
    </row>
    <row r="33747" spans="1:15" x14ac:dyDescent="0.2">
      <c r="A33747" s="2">
        <v>37292</v>
      </c>
      <c r="B33747">
        <v>100</v>
      </c>
      <c r="C33747">
        <v>22.28</v>
      </c>
      <c r="D33747">
        <v>26.72</v>
      </c>
      <c r="E33747">
        <v>32.619999999999997</v>
      </c>
      <c r="F33747">
        <v>17</v>
      </c>
      <c r="G33747">
        <v>19.329999999999998</v>
      </c>
      <c r="H33747" s="5">
        <v>18</v>
      </c>
      <c r="I33747">
        <v>18</v>
      </c>
      <c r="J33747">
        <v>18</v>
      </c>
      <c r="K33747">
        <v>18</v>
      </c>
      <c r="L33747" s="32">
        <v>18</v>
      </c>
      <c r="M33747">
        <v>30260</v>
      </c>
      <c r="N33747" t="s">
        <v>47</v>
      </c>
      <c r="O33747">
        <v>2</v>
      </c>
    </row>
    <row r="33748" spans="1:15" x14ac:dyDescent="0.2">
      <c r="A33748" s="2">
        <v>37292</v>
      </c>
      <c r="B33748">
        <v>200</v>
      </c>
      <c r="C33748">
        <v>33.450000000000003</v>
      </c>
      <c r="D33748">
        <v>36.19</v>
      </c>
      <c r="E33748">
        <v>39.83</v>
      </c>
      <c r="F33748">
        <v>30.19</v>
      </c>
      <c r="G33748">
        <v>31.62</v>
      </c>
      <c r="H33748" s="5">
        <v>17</v>
      </c>
      <c r="I33748">
        <v>17</v>
      </c>
      <c r="J33748">
        <v>17</v>
      </c>
      <c r="K33748">
        <v>17</v>
      </c>
      <c r="L33748" s="32">
        <v>17</v>
      </c>
      <c r="M33748">
        <v>29729</v>
      </c>
      <c r="N33748" t="s">
        <v>47</v>
      </c>
      <c r="O33748">
        <v>2</v>
      </c>
    </row>
    <row r="33749" spans="1:15" x14ac:dyDescent="0.2">
      <c r="A33749" s="2">
        <v>37292</v>
      </c>
      <c r="B33749">
        <v>300</v>
      </c>
      <c r="C33749">
        <v>26.83</v>
      </c>
      <c r="D33749">
        <v>28.15</v>
      </c>
      <c r="E33749">
        <v>29.91</v>
      </c>
      <c r="F33749">
        <v>25.26</v>
      </c>
      <c r="G33749">
        <v>25.95</v>
      </c>
      <c r="H33749" s="5">
        <v>17</v>
      </c>
      <c r="I33749">
        <v>17</v>
      </c>
      <c r="J33749">
        <v>17</v>
      </c>
      <c r="K33749">
        <v>17</v>
      </c>
      <c r="L33749" s="32">
        <v>17</v>
      </c>
      <c r="M33749">
        <v>29798</v>
      </c>
      <c r="N33749" t="s">
        <v>47</v>
      </c>
      <c r="O33749">
        <v>2</v>
      </c>
    </row>
    <row r="33750" spans="1:15" x14ac:dyDescent="0.2">
      <c r="A33750" s="2">
        <v>37292</v>
      </c>
      <c r="B33750">
        <v>400</v>
      </c>
      <c r="C33750">
        <v>18.97</v>
      </c>
      <c r="D33750">
        <v>18.97</v>
      </c>
      <c r="E33750">
        <v>18.97</v>
      </c>
      <c r="F33750">
        <v>18.97</v>
      </c>
      <c r="G33750">
        <v>18.97</v>
      </c>
      <c r="H33750" s="5">
        <v>17.04</v>
      </c>
      <c r="I33750">
        <v>17.04</v>
      </c>
      <c r="J33750">
        <v>17.04</v>
      </c>
      <c r="K33750">
        <v>17.04</v>
      </c>
      <c r="L33750" s="32">
        <v>17.04</v>
      </c>
      <c r="M33750">
        <v>29861</v>
      </c>
      <c r="N33750" t="s">
        <v>47</v>
      </c>
      <c r="O33750">
        <v>2</v>
      </c>
    </row>
    <row r="33751" spans="1:15" x14ac:dyDescent="0.2">
      <c r="A33751" s="2">
        <v>37292</v>
      </c>
      <c r="B33751">
        <v>500</v>
      </c>
      <c r="C33751">
        <v>30.74</v>
      </c>
      <c r="D33751">
        <v>33.64</v>
      </c>
      <c r="E33751">
        <v>37.49</v>
      </c>
      <c r="F33751">
        <v>27.29</v>
      </c>
      <c r="G33751">
        <v>28.81</v>
      </c>
      <c r="H33751" s="5">
        <v>18.61</v>
      </c>
      <c r="I33751">
        <v>18.61</v>
      </c>
      <c r="J33751">
        <v>18.61</v>
      </c>
      <c r="K33751">
        <v>18.61</v>
      </c>
      <c r="L33751" s="32">
        <v>18.61</v>
      </c>
      <c r="M33751">
        <v>30712</v>
      </c>
      <c r="N33751" t="s">
        <v>47</v>
      </c>
      <c r="O33751">
        <v>2</v>
      </c>
    </row>
    <row r="33752" spans="1:15" x14ac:dyDescent="0.2">
      <c r="A33752" s="2">
        <v>37292</v>
      </c>
      <c r="B33752">
        <v>600</v>
      </c>
      <c r="C33752">
        <v>45.7</v>
      </c>
      <c r="D33752">
        <v>52.59</v>
      </c>
      <c r="E33752">
        <v>59.32</v>
      </c>
      <c r="F33752">
        <v>42.73</v>
      </c>
      <c r="G33752">
        <v>44.04</v>
      </c>
      <c r="H33752" s="5">
        <v>25.56</v>
      </c>
      <c r="I33752">
        <v>25.56</v>
      </c>
      <c r="J33752">
        <v>25.56</v>
      </c>
      <c r="K33752">
        <v>25.56</v>
      </c>
      <c r="L33752" s="32">
        <v>25.56</v>
      </c>
      <c r="M33752">
        <v>33021</v>
      </c>
      <c r="N33752" t="s">
        <v>47</v>
      </c>
      <c r="O33752">
        <v>2</v>
      </c>
    </row>
    <row r="33753" spans="1:15" x14ac:dyDescent="0.2">
      <c r="A33753" s="2">
        <v>37292</v>
      </c>
      <c r="B33753">
        <v>700</v>
      </c>
      <c r="C33753">
        <v>71.62</v>
      </c>
      <c r="D33753">
        <v>99.23</v>
      </c>
      <c r="E33753">
        <v>120.72</v>
      </c>
      <c r="F33753">
        <v>71.61</v>
      </c>
      <c r="G33753">
        <v>71.61</v>
      </c>
      <c r="H33753" s="5">
        <v>43</v>
      </c>
      <c r="I33753">
        <v>43</v>
      </c>
      <c r="J33753">
        <v>43</v>
      </c>
      <c r="K33753">
        <v>43</v>
      </c>
      <c r="L33753" s="32">
        <v>43</v>
      </c>
      <c r="M33753">
        <v>37033</v>
      </c>
      <c r="N33753" t="s">
        <v>47</v>
      </c>
      <c r="O33753">
        <v>2</v>
      </c>
    </row>
    <row r="33754" spans="1:15" x14ac:dyDescent="0.2">
      <c r="A33754" s="2">
        <v>37292</v>
      </c>
      <c r="B33754">
        <v>800</v>
      </c>
      <c r="C33754">
        <v>67.010000000000005</v>
      </c>
      <c r="D33754">
        <v>115.12</v>
      </c>
      <c r="E33754">
        <v>152.76</v>
      </c>
      <c r="F33754">
        <v>66.81</v>
      </c>
      <c r="G33754">
        <v>66.7</v>
      </c>
      <c r="H33754" s="5">
        <v>32.880000000000003</v>
      </c>
      <c r="I33754">
        <v>33.5</v>
      </c>
      <c r="J33754">
        <v>34.65</v>
      </c>
      <c r="K33754">
        <v>32.880000000000003</v>
      </c>
      <c r="L33754" s="32">
        <v>32.880000000000003</v>
      </c>
      <c r="M33754">
        <v>39097</v>
      </c>
      <c r="N33754" t="s">
        <v>48</v>
      </c>
      <c r="O33754">
        <v>2</v>
      </c>
    </row>
    <row r="33755" spans="1:15" x14ac:dyDescent="0.2">
      <c r="A33755" s="2">
        <v>37292</v>
      </c>
      <c r="B33755">
        <v>900</v>
      </c>
      <c r="C33755">
        <v>22.4</v>
      </c>
      <c r="D33755">
        <v>97.52</v>
      </c>
      <c r="E33755">
        <v>155.85</v>
      </c>
      <c r="F33755">
        <v>22.4</v>
      </c>
      <c r="G33755">
        <v>22.38</v>
      </c>
      <c r="H33755" s="5">
        <v>27</v>
      </c>
      <c r="I33755">
        <v>28.35</v>
      </c>
      <c r="J33755">
        <v>30.48</v>
      </c>
      <c r="K33755">
        <v>27</v>
      </c>
      <c r="L33755" s="32">
        <v>27</v>
      </c>
      <c r="M33755">
        <v>38793</v>
      </c>
      <c r="N33755" t="s">
        <v>48</v>
      </c>
      <c r="O33755">
        <v>2</v>
      </c>
    </row>
    <row r="33756" spans="1:15" x14ac:dyDescent="0.2">
      <c r="A33756" s="2">
        <v>37292</v>
      </c>
      <c r="B33756">
        <v>1000</v>
      </c>
      <c r="C33756">
        <v>27.18</v>
      </c>
      <c r="D33756">
        <v>92.73</v>
      </c>
      <c r="E33756">
        <v>143.63</v>
      </c>
      <c r="F33756">
        <v>27.18</v>
      </c>
      <c r="G33756">
        <v>27.16</v>
      </c>
      <c r="H33756" s="5">
        <v>29.53</v>
      </c>
      <c r="I33756">
        <v>30.57</v>
      </c>
      <c r="J33756">
        <v>32.270000000000003</v>
      </c>
      <c r="K33756">
        <v>29.53</v>
      </c>
      <c r="L33756" s="32">
        <v>29.53</v>
      </c>
      <c r="M33756">
        <v>37956</v>
      </c>
      <c r="N33756" t="s">
        <v>48</v>
      </c>
      <c r="O33756">
        <v>2</v>
      </c>
    </row>
    <row r="33757" spans="1:15" x14ac:dyDescent="0.2">
      <c r="A33757" s="2">
        <v>37292</v>
      </c>
      <c r="B33757">
        <v>1100</v>
      </c>
      <c r="C33757">
        <v>38.07</v>
      </c>
      <c r="D33757">
        <v>89.56</v>
      </c>
      <c r="E33757">
        <v>129.55000000000001</v>
      </c>
      <c r="F33757">
        <v>38.07</v>
      </c>
      <c r="G33757">
        <v>38.06</v>
      </c>
      <c r="H33757" s="5">
        <v>28</v>
      </c>
      <c r="I33757">
        <v>29.23</v>
      </c>
      <c r="J33757">
        <v>31.19</v>
      </c>
      <c r="K33757">
        <v>28</v>
      </c>
      <c r="L33757" s="32">
        <v>28</v>
      </c>
      <c r="M33757">
        <v>37401</v>
      </c>
      <c r="N33757" t="s">
        <v>48</v>
      </c>
      <c r="O33757">
        <v>2</v>
      </c>
    </row>
    <row r="33758" spans="1:15" x14ac:dyDescent="0.2">
      <c r="A33758" s="2">
        <v>37292</v>
      </c>
      <c r="B33758">
        <v>1200</v>
      </c>
      <c r="C33758">
        <v>31.66</v>
      </c>
      <c r="D33758">
        <v>56.82</v>
      </c>
      <c r="E33758">
        <v>76.349999999999994</v>
      </c>
      <c r="F33758">
        <v>31.66</v>
      </c>
      <c r="G33758">
        <v>31.65</v>
      </c>
      <c r="H33758" s="5">
        <v>24.35</v>
      </c>
      <c r="I33758">
        <v>26.02</v>
      </c>
      <c r="J33758">
        <v>28.59</v>
      </c>
      <c r="K33758">
        <v>24.36</v>
      </c>
      <c r="L33758" s="32">
        <v>24.34</v>
      </c>
      <c r="M33758">
        <v>36861</v>
      </c>
      <c r="N33758" t="s">
        <v>48</v>
      </c>
      <c r="O33758">
        <v>2</v>
      </c>
    </row>
    <row r="33759" spans="1:15" x14ac:dyDescent="0.2">
      <c r="A33759" s="2">
        <v>37292</v>
      </c>
      <c r="B33759">
        <v>1300</v>
      </c>
      <c r="C33759">
        <v>23.78</v>
      </c>
      <c r="D33759">
        <v>23.78</v>
      </c>
      <c r="E33759">
        <v>23.78</v>
      </c>
      <c r="F33759">
        <v>23.78</v>
      </c>
      <c r="G33759">
        <v>23.78</v>
      </c>
      <c r="H33759" s="5">
        <v>21.71</v>
      </c>
      <c r="I33759">
        <v>23.69</v>
      </c>
      <c r="J33759">
        <v>26.7</v>
      </c>
      <c r="K33759">
        <v>21.74</v>
      </c>
      <c r="L33759" s="32">
        <v>21.67</v>
      </c>
      <c r="M33759">
        <v>36055</v>
      </c>
      <c r="N33759" t="s">
        <v>48</v>
      </c>
      <c r="O33759">
        <v>2</v>
      </c>
    </row>
    <row r="33760" spans="1:15" x14ac:dyDescent="0.2">
      <c r="A33760" s="2">
        <v>37292</v>
      </c>
      <c r="B33760">
        <v>1400</v>
      </c>
      <c r="C33760">
        <v>21.14</v>
      </c>
      <c r="D33760">
        <v>21.14</v>
      </c>
      <c r="E33760">
        <v>21.14</v>
      </c>
      <c r="F33760">
        <v>21.14</v>
      </c>
      <c r="G33760">
        <v>21.14</v>
      </c>
      <c r="H33760" s="5">
        <v>20.2</v>
      </c>
      <c r="I33760">
        <v>22.35</v>
      </c>
      <c r="J33760">
        <v>25.62</v>
      </c>
      <c r="K33760">
        <v>20.25</v>
      </c>
      <c r="L33760" s="32">
        <v>20.14</v>
      </c>
      <c r="M33760">
        <v>35442</v>
      </c>
      <c r="N33760" t="s">
        <v>48</v>
      </c>
      <c r="O33760">
        <v>2</v>
      </c>
    </row>
    <row r="33761" spans="1:15" x14ac:dyDescent="0.2">
      <c r="A33761" s="2">
        <v>37292</v>
      </c>
      <c r="B33761">
        <v>1500</v>
      </c>
      <c r="C33761">
        <v>18.600000000000001</v>
      </c>
      <c r="D33761">
        <v>18.600000000000001</v>
      </c>
      <c r="E33761">
        <v>18.600000000000001</v>
      </c>
      <c r="F33761">
        <v>18.600000000000001</v>
      </c>
      <c r="G33761">
        <v>18.600000000000001</v>
      </c>
      <c r="H33761" s="5">
        <v>20</v>
      </c>
      <c r="I33761">
        <v>22.17</v>
      </c>
      <c r="J33761">
        <v>25.48</v>
      </c>
      <c r="K33761">
        <v>20.059999999999999</v>
      </c>
      <c r="L33761" s="32">
        <v>19.940000000000001</v>
      </c>
      <c r="M33761">
        <v>34599</v>
      </c>
      <c r="N33761" t="s">
        <v>48</v>
      </c>
      <c r="O33761">
        <v>2</v>
      </c>
    </row>
    <row r="33762" spans="1:15" x14ac:dyDescent="0.2">
      <c r="A33762" s="2">
        <v>37292</v>
      </c>
      <c r="B33762">
        <v>1600</v>
      </c>
      <c r="C33762">
        <v>17.37</v>
      </c>
      <c r="D33762">
        <v>17.37</v>
      </c>
      <c r="E33762">
        <v>17.37</v>
      </c>
      <c r="F33762">
        <v>17.37</v>
      </c>
      <c r="G33762">
        <v>17.37</v>
      </c>
      <c r="H33762" s="5">
        <v>20.03</v>
      </c>
      <c r="I33762">
        <v>22.09</v>
      </c>
      <c r="J33762">
        <v>25.42</v>
      </c>
      <c r="K33762">
        <v>21.19</v>
      </c>
      <c r="L33762" s="32">
        <v>19.559999999999999</v>
      </c>
      <c r="M33762">
        <v>34276</v>
      </c>
      <c r="N33762" t="s">
        <v>48</v>
      </c>
      <c r="O33762">
        <v>2</v>
      </c>
    </row>
    <row r="33763" spans="1:15" x14ac:dyDescent="0.2">
      <c r="A33763" s="2">
        <v>37292</v>
      </c>
      <c r="B33763">
        <v>1700</v>
      </c>
      <c r="C33763">
        <v>16.57</v>
      </c>
      <c r="D33763">
        <v>16.57</v>
      </c>
      <c r="E33763">
        <v>16.57</v>
      </c>
      <c r="F33763">
        <v>16.57</v>
      </c>
      <c r="G33763">
        <v>16.57</v>
      </c>
      <c r="H33763" s="5">
        <v>20.76</v>
      </c>
      <c r="I33763">
        <v>24.15</v>
      </c>
      <c r="J33763">
        <v>28.13</v>
      </c>
      <c r="K33763">
        <v>22.65</v>
      </c>
      <c r="L33763" s="32">
        <v>20.03</v>
      </c>
      <c r="M33763">
        <v>34785</v>
      </c>
      <c r="N33763" t="s">
        <v>48</v>
      </c>
      <c r="O33763">
        <v>2</v>
      </c>
    </row>
    <row r="33764" spans="1:15" x14ac:dyDescent="0.2">
      <c r="A33764" s="2">
        <v>37292</v>
      </c>
      <c r="B33764">
        <v>1800</v>
      </c>
      <c r="C33764">
        <v>17.739999999999998</v>
      </c>
      <c r="D33764">
        <v>49.2</v>
      </c>
      <c r="E33764">
        <v>72.91</v>
      </c>
      <c r="F33764">
        <v>19.37</v>
      </c>
      <c r="G33764">
        <v>17.88</v>
      </c>
      <c r="H33764" s="5">
        <v>33</v>
      </c>
      <c r="I33764">
        <v>38.01</v>
      </c>
      <c r="J33764">
        <v>41.97</v>
      </c>
      <c r="K33764">
        <v>33.35</v>
      </c>
      <c r="L33764" s="32">
        <v>33.08</v>
      </c>
      <c r="M33764">
        <v>37351</v>
      </c>
      <c r="N33764" t="s">
        <v>48</v>
      </c>
      <c r="O33764">
        <v>2</v>
      </c>
    </row>
    <row r="33765" spans="1:15" x14ac:dyDescent="0.2">
      <c r="A33765" s="2">
        <v>37292</v>
      </c>
      <c r="B33765">
        <v>1900</v>
      </c>
      <c r="C33765">
        <v>20.43</v>
      </c>
      <c r="D33765">
        <v>79.94</v>
      </c>
      <c r="E33765">
        <v>123.23</v>
      </c>
      <c r="F33765">
        <v>27.1</v>
      </c>
      <c r="G33765">
        <v>21.02</v>
      </c>
      <c r="H33765" s="5">
        <v>34.15</v>
      </c>
      <c r="I33765">
        <v>39.229999999999997</v>
      </c>
      <c r="J33765">
        <v>40.97</v>
      </c>
      <c r="K33765">
        <v>36.21</v>
      </c>
      <c r="L33765" s="32">
        <v>34.46</v>
      </c>
      <c r="M33765">
        <v>38989</v>
      </c>
      <c r="N33765" t="s">
        <v>48</v>
      </c>
      <c r="O33765">
        <v>2</v>
      </c>
    </row>
    <row r="33766" spans="1:15" x14ac:dyDescent="0.2">
      <c r="A33766" s="2">
        <v>37292</v>
      </c>
      <c r="B33766">
        <v>2000</v>
      </c>
      <c r="C33766">
        <v>23.06</v>
      </c>
      <c r="D33766">
        <v>60.1</v>
      </c>
      <c r="E33766">
        <v>86.54</v>
      </c>
      <c r="F33766">
        <v>28.35</v>
      </c>
      <c r="G33766">
        <v>23.54</v>
      </c>
      <c r="H33766" s="5">
        <v>30.06</v>
      </c>
      <c r="I33766">
        <v>31.75</v>
      </c>
      <c r="J33766">
        <v>33.28</v>
      </c>
      <c r="K33766">
        <v>30.59</v>
      </c>
      <c r="L33766" s="32">
        <v>30.11</v>
      </c>
      <c r="M33766">
        <v>38425</v>
      </c>
      <c r="N33766" t="s">
        <v>48</v>
      </c>
      <c r="O33766">
        <v>2</v>
      </c>
    </row>
    <row r="33767" spans="1:15" x14ac:dyDescent="0.2">
      <c r="A33767" s="2">
        <v>37292</v>
      </c>
      <c r="B33767">
        <v>2100</v>
      </c>
      <c r="C33767">
        <v>30.2</v>
      </c>
      <c r="D33767">
        <v>59.08</v>
      </c>
      <c r="E33767">
        <v>81.010000000000005</v>
      </c>
      <c r="F33767">
        <v>31.35</v>
      </c>
      <c r="G33767">
        <v>30.3</v>
      </c>
      <c r="H33767" s="5">
        <v>26.28</v>
      </c>
      <c r="I33767">
        <v>27.73</v>
      </c>
      <c r="J33767">
        <v>29.97</v>
      </c>
      <c r="K33767">
        <v>26.28</v>
      </c>
      <c r="L33767" s="32">
        <v>26.28</v>
      </c>
      <c r="M33767">
        <v>37560</v>
      </c>
      <c r="N33767" t="s">
        <v>48</v>
      </c>
      <c r="O33767">
        <v>2</v>
      </c>
    </row>
    <row r="33768" spans="1:15" x14ac:dyDescent="0.2">
      <c r="A33768" s="2">
        <v>37292</v>
      </c>
      <c r="B33768">
        <v>2200</v>
      </c>
      <c r="C33768">
        <v>25.25</v>
      </c>
      <c r="D33768">
        <v>44.19</v>
      </c>
      <c r="E33768">
        <v>58.9</v>
      </c>
      <c r="F33768">
        <v>25.25</v>
      </c>
      <c r="G33768">
        <v>25.24</v>
      </c>
      <c r="H33768" s="5">
        <v>22.19</v>
      </c>
      <c r="I33768">
        <v>24.12</v>
      </c>
      <c r="J33768">
        <v>27.05</v>
      </c>
      <c r="K33768">
        <v>22.22</v>
      </c>
      <c r="L33768" s="32">
        <v>22.16</v>
      </c>
      <c r="M33768">
        <v>35943</v>
      </c>
      <c r="N33768" t="s">
        <v>48</v>
      </c>
      <c r="O33768">
        <v>2</v>
      </c>
    </row>
    <row r="33769" spans="1:15" x14ac:dyDescent="0.2">
      <c r="A33769" s="2">
        <v>37292</v>
      </c>
      <c r="B33769">
        <v>2300</v>
      </c>
      <c r="C33769">
        <v>17.899999999999999</v>
      </c>
      <c r="D33769">
        <v>17.899999999999999</v>
      </c>
      <c r="E33769">
        <v>17.899999999999999</v>
      </c>
      <c r="F33769">
        <v>17.899999999999999</v>
      </c>
      <c r="G33769">
        <v>17.899999999999999</v>
      </c>
      <c r="H33769" s="5">
        <v>19.28</v>
      </c>
      <c r="I33769">
        <v>21.3</v>
      </c>
      <c r="J33769">
        <v>24.14</v>
      </c>
      <c r="K33769">
        <v>19.34</v>
      </c>
      <c r="L33769" s="32">
        <v>19.22</v>
      </c>
      <c r="M33769">
        <v>33220</v>
      </c>
      <c r="N33769" t="s">
        <v>48</v>
      </c>
      <c r="O33769">
        <v>2</v>
      </c>
    </row>
    <row r="33770" spans="1:15" x14ac:dyDescent="0.2">
      <c r="A33770" s="2">
        <v>37292</v>
      </c>
      <c r="B33770">
        <v>2400</v>
      </c>
      <c r="C33770">
        <v>16.7</v>
      </c>
      <c r="D33770">
        <v>16.7</v>
      </c>
      <c r="E33770">
        <v>16.7</v>
      </c>
      <c r="F33770">
        <v>16.7</v>
      </c>
      <c r="G33770">
        <v>16.7</v>
      </c>
      <c r="H33770" s="5">
        <v>18.670000000000002</v>
      </c>
      <c r="I33770">
        <v>18.59</v>
      </c>
      <c r="J33770">
        <v>18.579999999999998</v>
      </c>
      <c r="K33770">
        <v>18.73</v>
      </c>
      <c r="L33770" s="32">
        <v>18.61</v>
      </c>
      <c r="M33770">
        <v>30572</v>
      </c>
      <c r="N33770" t="s">
        <v>47</v>
      </c>
      <c r="O33770">
        <v>2</v>
      </c>
    </row>
    <row r="33771" spans="1:15" x14ac:dyDescent="0.2">
      <c r="A33771" s="2">
        <v>37293</v>
      </c>
      <c r="B33771">
        <v>100</v>
      </c>
      <c r="C33771">
        <v>16.27</v>
      </c>
      <c r="D33771">
        <v>16.27</v>
      </c>
      <c r="E33771">
        <v>16.27</v>
      </c>
      <c r="F33771">
        <v>16.27</v>
      </c>
      <c r="G33771">
        <v>16.27</v>
      </c>
      <c r="H33771" s="5">
        <v>19.11</v>
      </c>
      <c r="I33771">
        <v>21.98</v>
      </c>
      <c r="J33771">
        <v>24.62</v>
      </c>
      <c r="K33771">
        <v>19.11</v>
      </c>
      <c r="L33771" s="32">
        <v>19.11</v>
      </c>
      <c r="M33771">
        <v>28943</v>
      </c>
      <c r="N33771" t="s">
        <v>47</v>
      </c>
      <c r="O33771">
        <v>3</v>
      </c>
    </row>
    <row r="33772" spans="1:15" x14ac:dyDescent="0.2">
      <c r="A33772" s="2">
        <v>37293</v>
      </c>
      <c r="B33772">
        <v>200</v>
      </c>
      <c r="C33772">
        <v>15.75</v>
      </c>
      <c r="D33772">
        <v>15.75</v>
      </c>
      <c r="E33772">
        <v>15.75</v>
      </c>
      <c r="F33772">
        <v>15.75</v>
      </c>
      <c r="G33772">
        <v>15.75</v>
      </c>
      <c r="H33772" s="5">
        <v>18</v>
      </c>
      <c r="I33772">
        <v>20.85</v>
      </c>
      <c r="J33772">
        <v>23.46</v>
      </c>
      <c r="K33772">
        <v>18</v>
      </c>
      <c r="L33772" s="32">
        <v>18</v>
      </c>
      <c r="M33772">
        <v>28157</v>
      </c>
      <c r="N33772" t="s">
        <v>47</v>
      </c>
      <c r="O33772">
        <v>3</v>
      </c>
    </row>
    <row r="33773" spans="1:15" x14ac:dyDescent="0.2">
      <c r="A33773" s="2">
        <v>37293</v>
      </c>
      <c r="B33773">
        <v>300</v>
      </c>
      <c r="C33773">
        <v>15.58</v>
      </c>
      <c r="D33773">
        <v>15.58</v>
      </c>
      <c r="E33773">
        <v>15.58</v>
      </c>
      <c r="F33773">
        <v>15.58</v>
      </c>
      <c r="G33773">
        <v>15.58</v>
      </c>
      <c r="H33773" s="5">
        <v>17.600000000000001</v>
      </c>
      <c r="I33773">
        <v>18.95</v>
      </c>
      <c r="J33773">
        <v>20.190000000000001</v>
      </c>
      <c r="K33773">
        <v>17.600000000000001</v>
      </c>
      <c r="L33773" s="32">
        <v>17.600000000000001</v>
      </c>
      <c r="M33773">
        <v>27875</v>
      </c>
      <c r="N33773" t="s">
        <v>47</v>
      </c>
      <c r="O33773">
        <v>3</v>
      </c>
    </row>
    <row r="33774" spans="1:15" x14ac:dyDescent="0.2">
      <c r="A33774" s="2">
        <v>37293</v>
      </c>
      <c r="B33774">
        <v>400</v>
      </c>
      <c r="C33774">
        <v>15.32</v>
      </c>
      <c r="D33774">
        <v>15.32</v>
      </c>
      <c r="E33774">
        <v>15.32</v>
      </c>
      <c r="F33774">
        <v>15.32</v>
      </c>
      <c r="G33774">
        <v>15.32</v>
      </c>
      <c r="H33774" s="5">
        <v>18</v>
      </c>
      <c r="I33774">
        <v>19.32</v>
      </c>
      <c r="J33774">
        <v>20.52</v>
      </c>
      <c r="K33774">
        <v>18</v>
      </c>
      <c r="L33774" s="32">
        <v>18</v>
      </c>
      <c r="M33774">
        <v>27948</v>
      </c>
      <c r="N33774" t="s">
        <v>47</v>
      </c>
      <c r="O33774">
        <v>3</v>
      </c>
    </row>
    <row r="33775" spans="1:15" x14ac:dyDescent="0.2">
      <c r="A33775" s="2">
        <v>37293</v>
      </c>
      <c r="B33775">
        <v>500</v>
      </c>
      <c r="C33775">
        <v>16.03</v>
      </c>
      <c r="D33775">
        <v>16.03</v>
      </c>
      <c r="E33775">
        <v>16.03</v>
      </c>
      <c r="F33775">
        <v>16.03</v>
      </c>
      <c r="G33775">
        <v>16.03</v>
      </c>
      <c r="H33775" s="5">
        <v>19</v>
      </c>
      <c r="I33775">
        <v>22.26</v>
      </c>
      <c r="J33775">
        <v>25.83</v>
      </c>
      <c r="K33775">
        <v>19</v>
      </c>
      <c r="L33775" s="32">
        <v>19</v>
      </c>
      <c r="M33775">
        <v>28852</v>
      </c>
      <c r="N33775" t="s">
        <v>47</v>
      </c>
      <c r="O33775">
        <v>3</v>
      </c>
    </row>
    <row r="33776" spans="1:15" x14ac:dyDescent="0.2">
      <c r="A33776" s="2">
        <v>37293</v>
      </c>
      <c r="B33776">
        <v>600</v>
      </c>
      <c r="C33776">
        <v>24.08</v>
      </c>
      <c r="D33776">
        <v>24.08</v>
      </c>
      <c r="E33776">
        <v>24.08</v>
      </c>
      <c r="F33776">
        <v>24.08</v>
      </c>
      <c r="G33776">
        <v>24.08</v>
      </c>
      <c r="H33776" s="5">
        <v>26.04</v>
      </c>
      <c r="I33776">
        <v>28.85</v>
      </c>
      <c r="J33776">
        <v>32.049999999999997</v>
      </c>
      <c r="K33776">
        <v>26.05</v>
      </c>
      <c r="L33776" s="32">
        <v>26.05</v>
      </c>
      <c r="M33776">
        <v>30693</v>
      </c>
      <c r="N33776" t="s">
        <v>47</v>
      </c>
      <c r="O33776">
        <v>3</v>
      </c>
    </row>
    <row r="33777" spans="1:15" x14ac:dyDescent="0.2">
      <c r="A33777" s="2">
        <v>37293</v>
      </c>
      <c r="B33777">
        <v>700</v>
      </c>
      <c r="C33777">
        <v>32.61</v>
      </c>
      <c r="D33777">
        <v>32.61</v>
      </c>
      <c r="E33777">
        <v>32.61</v>
      </c>
      <c r="F33777">
        <v>32.61</v>
      </c>
      <c r="G33777">
        <v>32.61</v>
      </c>
      <c r="H33777" s="5">
        <v>43.49</v>
      </c>
      <c r="I33777">
        <v>47.99</v>
      </c>
      <c r="J33777">
        <v>52.12</v>
      </c>
      <c r="K33777">
        <v>43.5</v>
      </c>
      <c r="L33777" s="32">
        <v>43.5</v>
      </c>
      <c r="M33777">
        <v>34970</v>
      </c>
      <c r="N33777" t="s">
        <v>47</v>
      </c>
      <c r="O33777">
        <v>3</v>
      </c>
    </row>
    <row r="33778" spans="1:15" x14ac:dyDescent="0.2">
      <c r="A33778" s="2">
        <v>37293</v>
      </c>
      <c r="B33778">
        <v>800</v>
      </c>
      <c r="C33778">
        <v>32.85</v>
      </c>
      <c r="D33778">
        <v>36.6</v>
      </c>
      <c r="E33778">
        <v>39.51</v>
      </c>
      <c r="F33778">
        <v>32.85</v>
      </c>
      <c r="G33778">
        <v>32.85</v>
      </c>
      <c r="H33778" s="5">
        <v>32.119999999999997</v>
      </c>
      <c r="I33778">
        <v>41.82</v>
      </c>
      <c r="J33778">
        <v>47.67</v>
      </c>
      <c r="K33778">
        <v>34.4</v>
      </c>
      <c r="L33778" s="32">
        <v>34.869999999999997</v>
      </c>
      <c r="M33778">
        <v>37033</v>
      </c>
      <c r="N33778" t="s">
        <v>48</v>
      </c>
      <c r="O33778">
        <v>3</v>
      </c>
    </row>
    <row r="33779" spans="1:15" x14ac:dyDescent="0.2">
      <c r="A33779" s="2">
        <v>37293</v>
      </c>
      <c r="B33779">
        <v>900</v>
      </c>
      <c r="C33779">
        <v>19.45</v>
      </c>
      <c r="D33779">
        <v>19.45</v>
      </c>
      <c r="E33779">
        <v>19.45</v>
      </c>
      <c r="F33779">
        <v>19.45</v>
      </c>
      <c r="G33779">
        <v>19.45</v>
      </c>
      <c r="H33779" s="5">
        <v>26.94</v>
      </c>
      <c r="I33779">
        <v>41.97</v>
      </c>
      <c r="J33779">
        <v>53.61</v>
      </c>
      <c r="K33779">
        <v>27.4</v>
      </c>
      <c r="L33779" s="32">
        <v>27.5</v>
      </c>
      <c r="M33779">
        <v>36633</v>
      </c>
      <c r="N33779" t="s">
        <v>48</v>
      </c>
      <c r="O33779">
        <v>3</v>
      </c>
    </row>
    <row r="33780" spans="1:15" x14ac:dyDescent="0.2">
      <c r="A33780" s="2">
        <v>37293</v>
      </c>
      <c r="B33780">
        <v>1000</v>
      </c>
      <c r="C33780">
        <v>17.899999999999999</v>
      </c>
      <c r="D33780">
        <v>17.899999999999999</v>
      </c>
      <c r="E33780">
        <v>17.899999999999999</v>
      </c>
      <c r="F33780">
        <v>17.899999999999999</v>
      </c>
      <c r="G33780">
        <v>17.899999999999999</v>
      </c>
      <c r="H33780" s="5">
        <v>27.98</v>
      </c>
      <c r="I33780">
        <v>37.39</v>
      </c>
      <c r="J33780">
        <v>45</v>
      </c>
      <c r="K33780">
        <v>27.99</v>
      </c>
      <c r="L33780" s="32">
        <v>27.99</v>
      </c>
      <c r="M33780">
        <v>35472</v>
      </c>
      <c r="N33780" t="s">
        <v>48</v>
      </c>
      <c r="O33780">
        <v>3</v>
      </c>
    </row>
    <row r="33781" spans="1:15" x14ac:dyDescent="0.2">
      <c r="A33781" s="2">
        <v>37293</v>
      </c>
      <c r="B33781">
        <v>1100</v>
      </c>
      <c r="C33781">
        <v>17.600000000000001</v>
      </c>
      <c r="D33781">
        <v>17.600000000000001</v>
      </c>
      <c r="E33781">
        <v>17.600000000000001</v>
      </c>
      <c r="F33781">
        <v>17.600000000000001</v>
      </c>
      <c r="G33781">
        <v>17.600000000000001</v>
      </c>
      <c r="H33781" s="5">
        <v>25.45</v>
      </c>
      <c r="I33781">
        <v>35</v>
      </c>
      <c r="J33781">
        <v>42.38</v>
      </c>
      <c r="K33781">
        <v>25.46</v>
      </c>
      <c r="L33781" s="32">
        <v>25.45</v>
      </c>
      <c r="M33781">
        <v>34796</v>
      </c>
      <c r="N33781" t="s">
        <v>48</v>
      </c>
      <c r="O33781">
        <v>3</v>
      </c>
    </row>
    <row r="33782" spans="1:15" x14ac:dyDescent="0.2">
      <c r="A33782" s="2">
        <v>37293</v>
      </c>
      <c r="B33782">
        <v>1200</v>
      </c>
      <c r="C33782">
        <v>20.79</v>
      </c>
      <c r="D33782">
        <v>20.79</v>
      </c>
      <c r="E33782">
        <v>20.79</v>
      </c>
      <c r="F33782">
        <v>20.79</v>
      </c>
      <c r="G33782">
        <v>20.79</v>
      </c>
      <c r="H33782" s="5">
        <v>23.31</v>
      </c>
      <c r="I33782">
        <v>33.06</v>
      </c>
      <c r="J33782">
        <v>40.54</v>
      </c>
      <c r="K33782">
        <v>23.34</v>
      </c>
      <c r="L33782" s="32">
        <v>23.3</v>
      </c>
      <c r="M33782">
        <v>34188</v>
      </c>
      <c r="N33782" t="s">
        <v>48</v>
      </c>
      <c r="O33782">
        <v>3</v>
      </c>
    </row>
    <row r="33783" spans="1:15" x14ac:dyDescent="0.2">
      <c r="A33783" s="2">
        <v>37293</v>
      </c>
      <c r="B33783">
        <v>1300</v>
      </c>
      <c r="C33783">
        <v>17.600000000000001</v>
      </c>
      <c r="D33783">
        <v>17.600000000000001</v>
      </c>
      <c r="E33783">
        <v>17.600000000000001</v>
      </c>
      <c r="F33783">
        <v>17.600000000000001</v>
      </c>
      <c r="G33783">
        <v>17.600000000000001</v>
      </c>
      <c r="H33783" s="5">
        <v>20.18</v>
      </c>
      <c r="I33783">
        <v>31.14</v>
      </c>
      <c r="J33783">
        <v>39.51</v>
      </c>
      <c r="K33783">
        <v>20.25</v>
      </c>
      <c r="L33783" s="32">
        <v>20.13</v>
      </c>
      <c r="M33783">
        <v>33543</v>
      </c>
      <c r="N33783" t="s">
        <v>48</v>
      </c>
      <c r="O33783">
        <v>3</v>
      </c>
    </row>
    <row r="33784" spans="1:15" x14ac:dyDescent="0.2">
      <c r="A33784" s="2">
        <v>37293</v>
      </c>
      <c r="B33784">
        <v>1400</v>
      </c>
      <c r="C33784">
        <v>17.41</v>
      </c>
      <c r="D33784">
        <v>17.41</v>
      </c>
      <c r="E33784">
        <v>17.41</v>
      </c>
      <c r="F33784">
        <v>17.41</v>
      </c>
      <c r="G33784">
        <v>17.41</v>
      </c>
      <c r="H33784" s="5">
        <v>19.420000000000002</v>
      </c>
      <c r="I33784">
        <v>30.73</v>
      </c>
      <c r="J33784">
        <v>39.369999999999997</v>
      </c>
      <c r="K33784">
        <v>19.5</v>
      </c>
      <c r="L33784" s="32">
        <v>19.37</v>
      </c>
      <c r="M33784">
        <v>33111</v>
      </c>
      <c r="N33784" t="s">
        <v>48</v>
      </c>
      <c r="O33784">
        <v>3</v>
      </c>
    </row>
    <row r="33785" spans="1:15" x14ac:dyDescent="0.2">
      <c r="A33785" s="2">
        <v>37293</v>
      </c>
      <c r="B33785">
        <v>1500</v>
      </c>
      <c r="C33785">
        <v>17.190000000000001</v>
      </c>
      <c r="D33785">
        <v>17.239999999999998</v>
      </c>
      <c r="E33785">
        <v>17.2</v>
      </c>
      <c r="F33785">
        <v>17.34</v>
      </c>
      <c r="G33785">
        <v>17.2</v>
      </c>
      <c r="H33785" s="5">
        <v>19.03</v>
      </c>
      <c r="I33785">
        <v>29.16</v>
      </c>
      <c r="J33785">
        <v>37.19</v>
      </c>
      <c r="K33785">
        <v>19.100000000000001</v>
      </c>
      <c r="L33785" s="32">
        <v>18.98</v>
      </c>
      <c r="M33785">
        <v>32701</v>
      </c>
      <c r="N33785" t="s">
        <v>48</v>
      </c>
      <c r="O33785">
        <v>3</v>
      </c>
    </row>
    <row r="33786" spans="1:15" x14ac:dyDescent="0.2">
      <c r="A33786" s="2">
        <v>37293</v>
      </c>
      <c r="B33786">
        <v>1600</v>
      </c>
      <c r="C33786">
        <v>17.93</v>
      </c>
      <c r="D33786">
        <v>17.93</v>
      </c>
      <c r="E33786">
        <v>17.93</v>
      </c>
      <c r="F33786">
        <v>17.93</v>
      </c>
      <c r="G33786">
        <v>17.93</v>
      </c>
      <c r="H33786" s="5">
        <v>18.27</v>
      </c>
      <c r="I33786">
        <v>29.7</v>
      </c>
      <c r="J33786">
        <v>38.549999999999997</v>
      </c>
      <c r="K33786">
        <v>18.34</v>
      </c>
      <c r="L33786" s="32">
        <v>18.21</v>
      </c>
      <c r="M33786">
        <v>32729</v>
      </c>
      <c r="N33786" t="s">
        <v>48</v>
      </c>
      <c r="O33786">
        <v>3</v>
      </c>
    </row>
    <row r="33787" spans="1:15" x14ac:dyDescent="0.2">
      <c r="A33787" s="2">
        <v>37293</v>
      </c>
      <c r="B33787">
        <v>1700</v>
      </c>
      <c r="C33787">
        <v>19.100000000000001</v>
      </c>
      <c r="D33787">
        <v>19.100000000000001</v>
      </c>
      <c r="E33787">
        <v>19.100000000000001</v>
      </c>
      <c r="F33787">
        <v>19.100000000000001</v>
      </c>
      <c r="G33787">
        <v>19.100000000000001</v>
      </c>
      <c r="H33787" s="5">
        <v>19.03</v>
      </c>
      <c r="I33787">
        <v>30.65</v>
      </c>
      <c r="J33787">
        <v>39.5</v>
      </c>
      <c r="K33787">
        <v>19.100000000000001</v>
      </c>
      <c r="L33787" s="32">
        <v>18.98</v>
      </c>
      <c r="M33787">
        <v>33610</v>
      </c>
      <c r="N33787" t="s">
        <v>48</v>
      </c>
      <c r="O33787">
        <v>3</v>
      </c>
    </row>
    <row r="33788" spans="1:15" x14ac:dyDescent="0.2">
      <c r="A33788" s="2">
        <v>37293</v>
      </c>
      <c r="B33788">
        <v>1800</v>
      </c>
      <c r="C33788">
        <v>26.76</v>
      </c>
      <c r="D33788">
        <v>26.76</v>
      </c>
      <c r="E33788">
        <v>26.76</v>
      </c>
      <c r="F33788">
        <v>26.76</v>
      </c>
      <c r="G33788">
        <v>26.76</v>
      </c>
      <c r="H33788" s="5">
        <v>31.03</v>
      </c>
      <c r="I33788">
        <v>40.76</v>
      </c>
      <c r="J33788">
        <v>48.81</v>
      </c>
      <c r="K33788">
        <v>31.35</v>
      </c>
      <c r="L33788" s="32">
        <v>31.37</v>
      </c>
      <c r="M33788">
        <v>35835</v>
      </c>
      <c r="N33788" t="s">
        <v>48</v>
      </c>
      <c r="O33788">
        <v>3</v>
      </c>
    </row>
    <row r="33789" spans="1:15" x14ac:dyDescent="0.2">
      <c r="A33789" s="2">
        <v>37293</v>
      </c>
      <c r="B33789">
        <v>1900</v>
      </c>
      <c r="C33789">
        <v>24.63</v>
      </c>
      <c r="D33789">
        <v>24.63</v>
      </c>
      <c r="E33789">
        <v>24.63</v>
      </c>
      <c r="F33789">
        <v>24.63</v>
      </c>
      <c r="G33789">
        <v>24.63</v>
      </c>
      <c r="H33789" s="5">
        <v>35.01</v>
      </c>
      <c r="I33789">
        <v>44.96</v>
      </c>
      <c r="J33789">
        <v>52</v>
      </c>
      <c r="K33789">
        <v>36.83</v>
      </c>
      <c r="L33789" s="32">
        <v>37.43</v>
      </c>
      <c r="M33789">
        <v>36920</v>
      </c>
      <c r="N33789" t="s">
        <v>48</v>
      </c>
      <c r="O33789">
        <v>3</v>
      </c>
    </row>
    <row r="33790" spans="1:15" x14ac:dyDescent="0.2">
      <c r="A33790" s="2">
        <v>37293</v>
      </c>
      <c r="B33790">
        <v>2000</v>
      </c>
      <c r="C33790">
        <v>24.25</v>
      </c>
      <c r="D33790">
        <v>24.25</v>
      </c>
      <c r="E33790">
        <v>24.25</v>
      </c>
      <c r="F33790">
        <v>24.25</v>
      </c>
      <c r="G33790">
        <v>24.25</v>
      </c>
      <c r="H33790" s="5">
        <v>30.01</v>
      </c>
      <c r="I33790">
        <v>42.1</v>
      </c>
      <c r="J33790">
        <v>52</v>
      </c>
      <c r="K33790">
        <v>30.04</v>
      </c>
      <c r="L33790" s="32">
        <v>30</v>
      </c>
      <c r="M33790">
        <v>36382</v>
      </c>
      <c r="N33790" t="s">
        <v>48</v>
      </c>
      <c r="O33790">
        <v>3</v>
      </c>
    </row>
    <row r="33791" spans="1:15" x14ac:dyDescent="0.2">
      <c r="A33791" s="2">
        <v>37293</v>
      </c>
      <c r="B33791">
        <v>2100</v>
      </c>
      <c r="C33791">
        <v>32.630000000000003</v>
      </c>
      <c r="D33791">
        <v>32.630000000000003</v>
      </c>
      <c r="E33791">
        <v>32.630000000000003</v>
      </c>
      <c r="F33791">
        <v>32.630000000000003</v>
      </c>
      <c r="G33791">
        <v>32.630000000000003</v>
      </c>
      <c r="H33791" s="5">
        <v>25.98</v>
      </c>
      <c r="I33791">
        <v>36.57</v>
      </c>
      <c r="J33791">
        <v>45</v>
      </c>
      <c r="K33791">
        <v>25.99</v>
      </c>
      <c r="L33791" s="32">
        <v>25.99</v>
      </c>
      <c r="M33791">
        <v>35419</v>
      </c>
      <c r="N33791" t="s">
        <v>48</v>
      </c>
      <c r="O33791">
        <v>3</v>
      </c>
    </row>
    <row r="33792" spans="1:15" x14ac:dyDescent="0.2">
      <c r="A33792" s="2">
        <v>37293</v>
      </c>
      <c r="B33792">
        <v>2200</v>
      </c>
      <c r="C33792">
        <v>19.16</v>
      </c>
      <c r="D33792">
        <v>19.16</v>
      </c>
      <c r="E33792">
        <v>19.16</v>
      </c>
      <c r="F33792">
        <v>19.16</v>
      </c>
      <c r="G33792">
        <v>19.16</v>
      </c>
      <c r="H33792" s="5">
        <v>20.2</v>
      </c>
      <c r="I33792">
        <v>31.61</v>
      </c>
      <c r="J33792">
        <v>40.19</v>
      </c>
      <c r="K33792">
        <v>20.25</v>
      </c>
      <c r="L33792" s="32">
        <v>20.16</v>
      </c>
      <c r="M33792">
        <v>33729</v>
      </c>
      <c r="N33792" t="s">
        <v>48</v>
      </c>
      <c r="O33792">
        <v>3</v>
      </c>
    </row>
    <row r="33793" spans="1:15" x14ac:dyDescent="0.2">
      <c r="A33793" s="2">
        <v>37293</v>
      </c>
      <c r="B33793">
        <v>2300</v>
      </c>
      <c r="C33793">
        <v>16.72</v>
      </c>
      <c r="D33793">
        <v>16.72</v>
      </c>
      <c r="E33793">
        <v>16.72</v>
      </c>
      <c r="F33793">
        <v>16.72</v>
      </c>
      <c r="G33793">
        <v>16.72</v>
      </c>
      <c r="H33793" s="5">
        <v>17.59</v>
      </c>
      <c r="I33793">
        <v>30.33</v>
      </c>
      <c r="J33793">
        <v>39.950000000000003</v>
      </c>
      <c r="K33793">
        <v>17.670000000000002</v>
      </c>
      <c r="L33793" s="32">
        <v>17.52</v>
      </c>
      <c r="M33793">
        <v>31170</v>
      </c>
      <c r="N33793" t="s">
        <v>48</v>
      </c>
      <c r="O33793">
        <v>3</v>
      </c>
    </row>
    <row r="33794" spans="1:15" x14ac:dyDescent="0.2">
      <c r="A33794" s="2">
        <v>37293</v>
      </c>
      <c r="B33794">
        <v>2400</v>
      </c>
      <c r="C33794">
        <v>12.68</v>
      </c>
      <c r="D33794">
        <v>12.68</v>
      </c>
      <c r="E33794">
        <v>12.68</v>
      </c>
      <c r="F33794">
        <v>12.68</v>
      </c>
      <c r="G33794">
        <v>12.68</v>
      </c>
      <c r="H33794" s="5">
        <v>17.559999999999999</v>
      </c>
      <c r="I33794">
        <v>19.100000000000001</v>
      </c>
      <c r="J33794">
        <v>20.61</v>
      </c>
      <c r="K33794">
        <v>17.63</v>
      </c>
      <c r="L33794" s="32">
        <v>17.48</v>
      </c>
      <c r="M33794">
        <v>28720</v>
      </c>
      <c r="N33794" t="s">
        <v>47</v>
      </c>
      <c r="O33794">
        <v>3</v>
      </c>
    </row>
    <row r="33795" spans="1:15" x14ac:dyDescent="0.2">
      <c r="A33795" s="2">
        <v>37294</v>
      </c>
      <c r="B33795">
        <v>100</v>
      </c>
      <c r="C33795">
        <v>13.28</v>
      </c>
      <c r="D33795">
        <v>13.28</v>
      </c>
      <c r="E33795">
        <v>13.28</v>
      </c>
      <c r="F33795">
        <v>13.28</v>
      </c>
      <c r="G33795">
        <v>13.28</v>
      </c>
      <c r="H33795" s="5">
        <v>16.48</v>
      </c>
      <c r="I33795">
        <v>16.43</v>
      </c>
      <c r="J33795">
        <v>16.440000000000001</v>
      </c>
      <c r="K33795">
        <v>16.86</v>
      </c>
      <c r="L33795" s="32">
        <v>16.329999999999998</v>
      </c>
      <c r="M33795">
        <v>26782</v>
      </c>
      <c r="N33795" t="s">
        <v>47</v>
      </c>
      <c r="O33795">
        <v>4</v>
      </c>
    </row>
    <row r="33796" spans="1:15" x14ac:dyDescent="0.2">
      <c r="A33796" s="2">
        <v>37294</v>
      </c>
      <c r="B33796">
        <v>200</v>
      </c>
      <c r="C33796">
        <v>15.39</v>
      </c>
      <c r="D33796">
        <v>15.39</v>
      </c>
      <c r="E33796">
        <v>15.39</v>
      </c>
      <c r="F33796">
        <v>15.39</v>
      </c>
      <c r="G33796">
        <v>15.39</v>
      </c>
      <c r="H33796" s="5">
        <v>15.5</v>
      </c>
      <c r="I33796">
        <v>15.44</v>
      </c>
      <c r="J33796">
        <v>15.45</v>
      </c>
      <c r="K33796">
        <v>16</v>
      </c>
      <c r="L33796" s="32">
        <v>15.3</v>
      </c>
      <c r="M33796">
        <v>25924</v>
      </c>
      <c r="N33796" t="s">
        <v>47</v>
      </c>
      <c r="O33796">
        <v>4</v>
      </c>
    </row>
    <row r="33797" spans="1:15" x14ac:dyDescent="0.2">
      <c r="A33797" s="2">
        <v>37294</v>
      </c>
      <c r="B33797">
        <v>300</v>
      </c>
      <c r="C33797">
        <v>15.4</v>
      </c>
      <c r="D33797">
        <v>15.4</v>
      </c>
      <c r="E33797">
        <v>15.4</v>
      </c>
      <c r="F33797">
        <v>15.4</v>
      </c>
      <c r="G33797">
        <v>15.4</v>
      </c>
      <c r="H33797" s="5">
        <v>15.11</v>
      </c>
      <c r="I33797">
        <v>15.05</v>
      </c>
      <c r="J33797">
        <v>15.06</v>
      </c>
      <c r="K33797">
        <v>15.6</v>
      </c>
      <c r="L33797" s="32">
        <v>14.92</v>
      </c>
      <c r="M33797">
        <v>25538</v>
      </c>
      <c r="N33797" t="s">
        <v>47</v>
      </c>
      <c r="O33797">
        <v>4</v>
      </c>
    </row>
    <row r="33798" spans="1:15" x14ac:dyDescent="0.2">
      <c r="A33798" s="2">
        <v>37294</v>
      </c>
      <c r="B33798">
        <v>400</v>
      </c>
      <c r="C33798">
        <v>14.23</v>
      </c>
      <c r="D33798">
        <v>14.23</v>
      </c>
      <c r="E33798">
        <v>14.23</v>
      </c>
      <c r="F33798">
        <v>14.23</v>
      </c>
      <c r="G33798">
        <v>14.23</v>
      </c>
      <c r="H33798" s="5">
        <v>15.11</v>
      </c>
      <c r="I33798">
        <v>15.09</v>
      </c>
      <c r="J33798">
        <v>15.1</v>
      </c>
      <c r="K33798">
        <v>15.25</v>
      </c>
      <c r="L33798" s="32">
        <v>15.06</v>
      </c>
      <c r="M33798">
        <v>25651</v>
      </c>
      <c r="N33798" t="s">
        <v>47</v>
      </c>
      <c r="O33798">
        <v>4</v>
      </c>
    </row>
    <row r="33799" spans="1:15" x14ac:dyDescent="0.2">
      <c r="A33799" s="2">
        <v>37294</v>
      </c>
      <c r="B33799">
        <v>500</v>
      </c>
      <c r="C33799">
        <v>14.89</v>
      </c>
      <c r="D33799">
        <v>14.89</v>
      </c>
      <c r="E33799">
        <v>14.89</v>
      </c>
      <c r="F33799">
        <v>14.89</v>
      </c>
      <c r="G33799">
        <v>14.89</v>
      </c>
      <c r="H33799" s="5">
        <v>15.84</v>
      </c>
      <c r="I33799">
        <v>15.76</v>
      </c>
      <c r="J33799">
        <v>15.78</v>
      </c>
      <c r="K33799">
        <v>16.45</v>
      </c>
      <c r="L33799" s="32">
        <v>15.6</v>
      </c>
      <c r="M33799">
        <v>26345</v>
      </c>
      <c r="N33799" t="s">
        <v>47</v>
      </c>
      <c r="O33799">
        <v>4</v>
      </c>
    </row>
    <row r="33800" spans="1:15" x14ac:dyDescent="0.2">
      <c r="A33800" s="2">
        <v>37294</v>
      </c>
      <c r="B33800">
        <v>600</v>
      </c>
      <c r="C33800">
        <v>15.22</v>
      </c>
      <c r="D33800">
        <v>15.22</v>
      </c>
      <c r="E33800">
        <v>15.22</v>
      </c>
      <c r="F33800">
        <v>15.22</v>
      </c>
      <c r="G33800">
        <v>15.22</v>
      </c>
      <c r="H33800" s="5">
        <v>18.48</v>
      </c>
      <c r="I33800">
        <v>19.899999999999999</v>
      </c>
      <c r="J33800">
        <v>22.51</v>
      </c>
      <c r="K33800">
        <v>18.87</v>
      </c>
      <c r="L33800" s="32">
        <v>18.32</v>
      </c>
      <c r="M33800">
        <v>28396</v>
      </c>
      <c r="N33800" t="s">
        <v>47</v>
      </c>
      <c r="O33800">
        <v>4</v>
      </c>
    </row>
    <row r="33801" spans="1:15" x14ac:dyDescent="0.2">
      <c r="A33801" s="2">
        <v>37294</v>
      </c>
      <c r="B33801">
        <v>700</v>
      </c>
      <c r="C33801">
        <v>19.29</v>
      </c>
      <c r="D33801">
        <v>19.29</v>
      </c>
      <c r="E33801">
        <v>19.29</v>
      </c>
      <c r="F33801">
        <v>19.29</v>
      </c>
      <c r="G33801">
        <v>19.29</v>
      </c>
      <c r="H33801" s="5">
        <v>29.5</v>
      </c>
      <c r="I33801">
        <v>29.68</v>
      </c>
      <c r="J33801">
        <v>30</v>
      </c>
      <c r="K33801">
        <v>29.5</v>
      </c>
      <c r="L33801" s="32">
        <v>29.5</v>
      </c>
      <c r="M33801">
        <v>32613</v>
      </c>
      <c r="N33801" t="s">
        <v>47</v>
      </c>
      <c r="O33801">
        <v>4</v>
      </c>
    </row>
    <row r="33802" spans="1:15" x14ac:dyDescent="0.2">
      <c r="A33802" s="2">
        <v>37294</v>
      </c>
      <c r="B33802">
        <v>800</v>
      </c>
      <c r="C33802">
        <v>19.100000000000001</v>
      </c>
      <c r="D33802">
        <v>24.12</v>
      </c>
      <c r="E33802">
        <v>28.03</v>
      </c>
      <c r="F33802">
        <v>19.100000000000001</v>
      </c>
      <c r="G33802">
        <v>19.09</v>
      </c>
      <c r="H33802" s="5">
        <v>25</v>
      </c>
      <c r="I33802">
        <v>33.39</v>
      </c>
      <c r="J33802">
        <v>39.54</v>
      </c>
      <c r="K33802">
        <v>25.14</v>
      </c>
      <c r="L33802" s="32">
        <v>25.15</v>
      </c>
      <c r="M33802">
        <v>35076</v>
      </c>
      <c r="N33802" t="s">
        <v>48</v>
      </c>
      <c r="O33802">
        <v>4</v>
      </c>
    </row>
    <row r="33803" spans="1:15" x14ac:dyDescent="0.2">
      <c r="A33803" s="2">
        <v>37294</v>
      </c>
      <c r="B33803">
        <v>900</v>
      </c>
      <c r="C33803">
        <v>18.03</v>
      </c>
      <c r="D33803">
        <v>19.809999999999999</v>
      </c>
      <c r="E33803">
        <v>21.18</v>
      </c>
      <c r="F33803">
        <v>18.03</v>
      </c>
      <c r="G33803">
        <v>18.03</v>
      </c>
      <c r="H33803" s="5">
        <v>21.23</v>
      </c>
      <c r="I33803">
        <v>28.76</v>
      </c>
      <c r="J33803">
        <v>34.82</v>
      </c>
      <c r="K33803">
        <v>21.32</v>
      </c>
      <c r="L33803" s="32">
        <v>21.29</v>
      </c>
      <c r="M33803">
        <v>35338</v>
      </c>
      <c r="N33803" t="s">
        <v>48</v>
      </c>
      <c r="O33803">
        <v>4</v>
      </c>
    </row>
    <row r="33804" spans="1:15" x14ac:dyDescent="0.2">
      <c r="A33804" s="2">
        <v>37294</v>
      </c>
      <c r="B33804">
        <v>1000</v>
      </c>
      <c r="C33804">
        <v>18.100000000000001</v>
      </c>
      <c r="D33804">
        <v>18.100000000000001</v>
      </c>
      <c r="E33804">
        <v>18.100000000000001</v>
      </c>
      <c r="F33804">
        <v>18.100000000000001</v>
      </c>
      <c r="G33804">
        <v>18.100000000000001</v>
      </c>
      <c r="H33804" s="5">
        <v>23.09</v>
      </c>
      <c r="I33804">
        <v>33.6</v>
      </c>
      <c r="J33804">
        <v>41.23</v>
      </c>
      <c r="K33804">
        <v>23.82</v>
      </c>
      <c r="L33804" s="32">
        <v>22.83</v>
      </c>
      <c r="M33804">
        <v>35470</v>
      </c>
      <c r="N33804" t="s">
        <v>48</v>
      </c>
      <c r="O33804">
        <v>4</v>
      </c>
    </row>
    <row r="33805" spans="1:15" x14ac:dyDescent="0.2">
      <c r="A33805" s="2">
        <v>37294</v>
      </c>
      <c r="B33805">
        <v>1100</v>
      </c>
      <c r="C33805">
        <v>20.07</v>
      </c>
      <c r="D33805">
        <v>20.07</v>
      </c>
      <c r="E33805">
        <v>20.07</v>
      </c>
      <c r="F33805">
        <v>20.07</v>
      </c>
      <c r="G33805">
        <v>20.07</v>
      </c>
      <c r="H33805" s="5">
        <v>21.97</v>
      </c>
      <c r="I33805">
        <v>33</v>
      </c>
      <c r="J33805">
        <v>41.36</v>
      </c>
      <c r="K33805">
        <v>23.17</v>
      </c>
      <c r="L33805" s="32">
        <v>21.6</v>
      </c>
      <c r="M33805">
        <v>35493</v>
      </c>
      <c r="N33805" t="s">
        <v>48</v>
      </c>
      <c r="O33805">
        <v>4</v>
      </c>
    </row>
    <row r="33806" spans="1:15" x14ac:dyDescent="0.2">
      <c r="A33806" s="2">
        <v>37294</v>
      </c>
      <c r="B33806">
        <v>1200</v>
      </c>
      <c r="C33806">
        <v>17.77</v>
      </c>
      <c r="D33806">
        <v>17.77</v>
      </c>
      <c r="E33806">
        <v>17.77</v>
      </c>
      <c r="F33806">
        <v>17.77</v>
      </c>
      <c r="G33806">
        <v>17.77</v>
      </c>
      <c r="H33806" s="5">
        <v>20.03</v>
      </c>
      <c r="I33806">
        <v>33</v>
      </c>
      <c r="J33806">
        <v>41.27</v>
      </c>
      <c r="K33806">
        <v>21.48</v>
      </c>
      <c r="L33806" s="32">
        <v>19.88</v>
      </c>
      <c r="M33806">
        <v>35196</v>
      </c>
      <c r="N33806" t="s">
        <v>48</v>
      </c>
      <c r="O33806">
        <v>4</v>
      </c>
    </row>
    <row r="33807" spans="1:15" x14ac:dyDescent="0.2">
      <c r="A33807" s="2">
        <v>37294</v>
      </c>
      <c r="B33807">
        <v>1300</v>
      </c>
      <c r="C33807">
        <v>17.399999999999999</v>
      </c>
      <c r="D33807">
        <v>17.399999999999999</v>
      </c>
      <c r="E33807">
        <v>17.399999999999999</v>
      </c>
      <c r="F33807">
        <v>17.399999999999999</v>
      </c>
      <c r="G33807">
        <v>17.399999999999999</v>
      </c>
      <c r="H33807" s="5">
        <v>19.100000000000001</v>
      </c>
      <c r="I33807">
        <v>23.3</v>
      </c>
      <c r="J33807">
        <v>27.57</v>
      </c>
      <c r="K33807">
        <v>19.989999999999998</v>
      </c>
      <c r="L33807" s="32">
        <v>18.989999999999998</v>
      </c>
      <c r="M33807">
        <v>34507</v>
      </c>
      <c r="N33807" t="s">
        <v>48</v>
      </c>
      <c r="O33807">
        <v>4</v>
      </c>
    </row>
    <row r="33808" spans="1:15" x14ac:dyDescent="0.2">
      <c r="A33808" s="2">
        <v>37294</v>
      </c>
      <c r="B33808">
        <v>1400</v>
      </c>
      <c r="C33808">
        <v>17.670000000000002</v>
      </c>
      <c r="D33808">
        <v>17.670000000000002</v>
      </c>
      <c r="E33808">
        <v>17.670000000000002</v>
      </c>
      <c r="F33808">
        <v>17.670000000000002</v>
      </c>
      <c r="G33808">
        <v>17.670000000000002</v>
      </c>
      <c r="H33808" s="5">
        <v>18.54</v>
      </c>
      <c r="I33808">
        <v>21</v>
      </c>
      <c r="J33808">
        <v>24.4</v>
      </c>
      <c r="K33808">
        <v>18.989999999999998</v>
      </c>
      <c r="L33808" s="32">
        <v>18.600000000000001</v>
      </c>
      <c r="M33808">
        <v>33975</v>
      </c>
      <c r="N33808" t="s">
        <v>48</v>
      </c>
      <c r="O33808">
        <v>4</v>
      </c>
    </row>
    <row r="33809" spans="1:15" x14ac:dyDescent="0.2">
      <c r="A33809" s="2">
        <v>37294</v>
      </c>
      <c r="B33809">
        <v>1500</v>
      </c>
      <c r="C33809">
        <v>15.21</v>
      </c>
      <c r="D33809">
        <v>15.21</v>
      </c>
      <c r="E33809">
        <v>15.21</v>
      </c>
      <c r="F33809">
        <v>15.21</v>
      </c>
      <c r="G33809">
        <v>15.21</v>
      </c>
      <c r="H33809" s="5">
        <v>18.12</v>
      </c>
      <c r="I33809">
        <v>20.73</v>
      </c>
      <c r="J33809">
        <v>24.33</v>
      </c>
      <c r="K33809">
        <v>20.010000000000002</v>
      </c>
      <c r="L33809" s="32">
        <v>17.809999999999999</v>
      </c>
      <c r="M33809">
        <v>33358</v>
      </c>
      <c r="N33809" t="s">
        <v>48</v>
      </c>
      <c r="O33809">
        <v>4</v>
      </c>
    </row>
    <row r="33810" spans="1:15" x14ac:dyDescent="0.2">
      <c r="A33810" s="2">
        <v>37294</v>
      </c>
      <c r="B33810">
        <v>1600</v>
      </c>
      <c r="C33810">
        <v>15</v>
      </c>
      <c r="D33810">
        <v>15</v>
      </c>
      <c r="E33810">
        <v>15</v>
      </c>
      <c r="F33810">
        <v>15</v>
      </c>
      <c r="G33810">
        <v>15</v>
      </c>
      <c r="H33810" s="5">
        <v>18.100000000000001</v>
      </c>
      <c r="I33810">
        <v>20.72</v>
      </c>
      <c r="J33810">
        <v>24.53</v>
      </c>
      <c r="K33810">
        <v>19.760000000000002</v>
      </c>
      <c r="L33810" s="32">
        <v>17.600000000000001</v>
      </c>
      <c r="M33810">
        <v>32759</v>
      </c>
      <c r="N33810" t="s">
        <v>48</v>
      </c>
      <c r="O33810">
        <v>4</v>
      </c>
    </row>
    <row r="33811" spans="1:15" x14ac:dyDescent="0.2">
      <c r="A33811" s="2">
        <v>37294</v>
      </c>
      <c r="B33811">
        <v>1700</v>
      </c>
      <c r="C33811">
        <v>15.82</v>
      </c>
      <c r="D33811">
        <v>15.82</v>
      </c>
      <c r="E33811">
        <v>15.82</v>
      </c>
      <c r="F33811">
        <v>15.82</v>
      </c>
      <c r="G33811">
        <v>15.82</v>
      </c>
      <c r="H33811" s="5">
        <v>18.29</v>
      </c>
      <c r="I33811">
        <v>21.39</v>
      </c>
      <c r="J33811">
        <v>25.32</v>
      </c>
      <c r="K33811">
        <v>18.41</v>
      </c>
      <c r="L33811" s="32">
        <v>18.27</v>
      </c>
      <c r="M33811">
        <v>33114</v>
      </c>
      <c r="N33811" t="s">
        <v>48</v>
      </c>
      <c r="O33811">
        <v>4</v>
      </c>
    </row>
    <row r="33812" spans="1:15" x14ac:dyDescent="0.2">
      <c r="A33812" s="2">
        <v>37294</v>
      </c>
      <c r="B33812">
        <v>1800</v>
      </c>
      <c r="C33812">
        <v>16.39</v>
      </c>
      <c r="D33812">
        <v>17.38</v>
      </c>
      <c r="E33812">
        <v>17.39</v>
      </c>
      <c r="F33812">
        <v>16.97</v>
      </c>
      <c r="G33812">
        <v>17.36</v>
      </c>
      <c r="H33812" s="5">
        <v>25.45</v>
      </c>
      <c r="I33812">
        <v>40.130000000000003</v>
      </c>
      <c r="J33812">
        <v>44.25</v>
      </c>
      <c r="K33812">
        <v>34.36</v>
      </c>
      <c r="L33812" s="32">
        <v>32.880000000000003</v>
      </c>
      <c r="M33812">
        <v>34978</v>
      </c>
      <c r="N33812" t="s">
        <v>48</v>
      </c>
      <c r="O33812">
        <v>4</v>
      </c>
    </row>
    <row r="33813" spans="1:15" x14ac:dyDescent="0.2">
      <c r="A33813" s="2">
        <v>37294</v>
      </c>
      <c r="B33813">
        <v>1900</v>
      </c>
      <c r="C33813">
        <v>24.72</v>
      </c>
      <c r="D33813">
        <v>28.7</v>
      </c>
      <c r="E33813">
        <v>31.8</v>
      </c>
      <c r="F33813">
        <v>24.72</v>
      </c>
      <c r="G33813">
        <v>24.72</v>
      </c>
      <c r="H33813" s="5">
        <v>26.8</v>
      </c>
      <c r="I33813">
        <v>43.62</v>
      </c>
      <c r="J33813">
        <v>45</v>
      </c>
      <c r="K33813">
        <v>39.39</v>
      </c>
      <c r="L33813" s="32">
        <v>40.479999999999997</v>
      </c>
      <c r="M33813">
        <v>36626</v>
      </c>
      <c r="N33813" t="s">
        <v>48</v>
      </c>
      <c r="O33813">
        <v>4</v>
      </c>
    </row>
    <row r="33814" spans="1:15" x14ac:dyDescent="0.2">
      <c r="A33814" s="2">
        <v>37294</v>
      </c>
      <c r="B33814">
        <v>2000</v>
      </c>
      <c r="C33814">
        <v>27.21</v>
      </c>
      <c r="D33814">
        <v>27.21</v>
      </c>
      <c r="E33814">
        <v>27.21</v>
      </c>
      <c r="F33814">
        <v>27.21</v>
      </c>
      <c r="G33814">
        <v>27.21</v>
      </c>
      <c r="H33814" s="5">
        <v>24.15</v>
      </c>
      <c r="I33814">
        <v>38.81</v>
      </c>
      <c r="J33814">
        <v>44.36</v>
      </c>
      <c r="K33814">
        <v>28.87</v>
      </c>
      <c r="L33814" s="32">
        <v>30.35</v>
      </c>
      <c r="M33814">
        <v>36238</v>
      </c>
      <c r="N33814" t="s">
        <v>48</v>
      </c>
      <c r="O33814">
        <v>4</v>
      </c>
    </row>
    <row r="33815" spans="1:15" x14ac:dyDescent="0.2">
      <c r="A33815" s="2">
        <v>37294</v>
      </c>
      <c r="B33815">
        <v>2100</v>
      </c>
      <c r="C33815">
        <v>22.02</v>
      </c>
      <c r="D33815">
        <v>22.02</v>
      </c>
      <c r="E33815">
        <v>22.02</v>
      </c>
      <c r="F33815">
        <v>22.02</v>
      </c>
      <c r="G33815">
        <v>22.02</v>
      </c>
      <c r="H33815" s="5">
        <v>21.29</v>
      </c>
      <c r="I33815">
        <v>33.94</v>
      </c>
      <c r="J33815">
        <v>39.700000000000003</v>
      </c>
      <c r="K33815">
        <v>24.62</v>
      </c>
      <c r="L33815" s="32">
        <v>25.78</v>
      </c>
      <c r="M33815">
        <v>35648</v>
      </c>
      <c r="N33815" t="s">
        <v>48</v>
      </c>
      <c r="O33815">
        <v>4</v>
      </c>
    </row>
    <row r="33816" spans="1:15" x14ac:dyDescent="0.2">
      <c r="A33816" s="2">
        <v>37294</v>
      </c>
      <c r="B33816">
        <v>2200</v>
      </c>
      <c r="C33816">
        <v>18.7</v>
      </c>
      <c r="D33816">
        <v>18.7</v>
      </c>
      <c r="E33816">
        <v>18.7</v>
      </c>
      <c r="F33816">
        <v>18.7</v>
      </c>
      <c r="G33816">
        <v>18.7</v>
      </c>
      <c r="H33816" s="5">
        <v>19.03</v>
      </c>
      <c r="I33816">
        <v>24.21</v>
      </c>
      <c r="J33816">
        <v>29.19</v>
      </c>
      <c r="K33816">
        <v>19.07</v>
      </c>
      <c r="L33816" s="32">
        <v>18.989999999999998</v>
      </c>
      <c r="M33816">
        <v>34001</v>
      </c>
      <c r="N33816" t="s">
        <v>48</v>
      </c>
      <c r="O33816">
        <v>4</v>
      </c>
    </row>
    <row r="33817" spans="1:15" x14ac:dyDescent="0.2">
      <c r="A33817" s="2">
        <v>37294</v>
      </c>
      <c r="B33817">
        <v>2300</v>
      </c>
      <c r="C33817">
        <v>17.420000000000002</v>
      </c>
      <c r="D33817">
        <v>17.420000000000002</v>
      </c>
      <c r="E33817">
        <v>17.420000000000002</v>
      </c>
      <c r="F33817">
        <v>17.420000000000002</v>
      </c>
      <c r="G33817">
        <v>17.420000000000002</v>
      </c>
      <c r="H33817" s="5">
        <v>17.600000000000001</v>
      </c>
      <c r="I33817">
        <v>21</v>
      </c>
      <c r="J33817">
        <v>25.02</v>
      </c>
      <c r="K33817">
        <v>17.649999999999999</v>
      </c>
      <c r="L33817" s="32">
        <v>17.55</v>
      </c>
      <c r="M33817">
        <v>31656</v>
      </c>
      <c r="N33817" t="s">
        <v>48</v>
      </c>
      <c r="O33817">
        <v>4</v>
      </c>
    </row>
    <row r="33818" spans="1:15" x14ac:dyDescent="0.2">
      <c r="A33818" s="2">
        <v>37294</v>
      </c>
      <c r="B33818">
        <v>2400</v>
      </c>
      <c r="C33818">
        <v>15.6</v>
      </c>
      <c r="D33818">
        <v>15.6</v>
      </c>
      <c r="E33818">
        <v>15.6</v>
      </c>
      <c r="F33818">
        <v>15.6</v>
      </c>
      <c r="G33818">
        <v>15.6</v>
      </c>
      <c r="H33818" s="5">
        <v>17.579999999999998</v>
      </c>
      <c r="I33818">
        <v>17.95</v>
      </c>
      <c r="J33818">
        <v>18.350000000000001</v>
      </c>
      <c r="K33818">
        <v>17.64</v>
      </c>
      <c r="L33818" s="32">
        <v>17.52</v>
      </c>
      <c r="M33818">
        <v>29284</v>
      </c>
      <c r="N33818" t="s">
        <v>47</v>
      </c>
      <c r="O33818">
        <v>4</v>
      </c>
    </row>
    <row r="33819" spans="1:15" x14ac:dyDescent="0.2">
      <c r="A33819" s="2">
        <v>37295</v>
      </c>
      <c r="B33819">
        <v>100</v>
      </c>
      <c r="C33819">
        <v>15.29</v>
      </c>
      <c r="D33819">
        <v>15.29</v>
      </c>
      <c r="E33819">
        <v>15.29</v>
      </c>
      <c r="F33819">
        <v>15.29</v>
      </c>
      <c r="G33819">
        <v>15.29</v>
      </c>
      <c r="H33819" s="5">
        <v>16.010000000000002</v>
      </c>
      <c r="I33819">
        <v>16.010000000000002</v>
      </c>
      <c r="J33819">
        <v>16.010000000000002</v>
      </c>
      <c r="K33819">
        <v>16.010000000000002</v>
      </c>
      <c r="L33819" s="32">
        <v>16.010000000000002</v>
      </c>
      <c r="M33819">
        <v>27457</v>
      </c>
      <c r="N33819" t="s">
        <v>47</v>
      </c>
      <c r="O33819">
        <v>5</v>
      </c>
    </row>
    <row r="33820" spans="1:15" x14ac:dyDescent="0.2">
      <c r="A33820" s="2">
        <v>37295</v>
      </c>
      <c r="B33820">
        <v>200</v>
      </c>
      <c r="C33820">
        <v>14.87</v>
      </c>
      <c r="D33820">
        <v>14.87</v>
      </c>
      <c r="E33820">
        <v>14.87</v>
      </c>
      <c r="F33820">
        <v>14.87</v>
      </c>
      <c r="G33820">
        <v>14.87</v>
      </c>
      <c r="H33820" s="5">
        <v>15.28</v>
      </c>
      <c r="I33820">
        <v>15.24</v>
      </c>
      <c r="J33820">
        <v>15.24</v>
      </c>
      <c r="K33820">
        <v>15.3</v>
      </c>
      <c r="L33820" s="32">
        <v>15.25</v>
      </c>
      <c r="M33820">
        <v>26552</v>
      </c>
      <c r="N33820" t="s">
        <v>47</v>
      </c>
      <c r="O33820">
        <v>5</v>
      </c>
    </row>
    <row r="33821" spans="1:15" x14ac:dyDescent="0.2">
      <c r="A33821" s="2">
        <v>37295</v>
      </c>
      <c r="B33821">
        <v>300</v>
      </c>
      <c r="C33821">
        <v>16.41</v>
      </c>
      <c r="D33821">
        <v>16.41</v>
      </c>
      <c r="E33821">
        <v>16.41</v>
      </c>
      <c r="F33821">
        <v>16.41</v>
      </c>
      <c r="G33821">
        <v>16.41</v>
      </c>
      <c r="H33821" s="5">
        <v>14.57</v>
      </c>
      <c r="I33821">
        <v>14.51</v>
      </c>
      <c r="J33821">
        <v>14.51</v>
      </c>
      <c r="K33821">
        <v>14.8</v>
      </c>
      <c r="L33821" s="32">
        <v>14.46</v>
      </c>
      <c r="M33821">
        <v>26373</v>
      </c>
      <c r="N33821" t="s">
        <v>47</v>
      </c>
      <c r="O33821">
        <v>5</v>
      </c>
    </row>
    <row r="33822" spans="1:15" x14ac:dyDescent="0.2">
      <c r="A33822" s="2">
        <v>37295</v>
      </c>
      <c r="B33822">
        <v>400</v>
      </c>
      <c r="C33822">
        <v>15.83</v>
      </c>
      <c r="D33822">
        <v>15.83</v>
      </c>
      <c r="E33822">
        <v>15.83</v>
      </c>
      <c r="F33822">
        <v>15.83</v>
      </c>
      <c r="G33822">
        <v>15.83</v>
      </c>
      <c r="H33822" s="5">
        <v>14.56</v>
      </c>
      <c r="I33822">
        <v>14.51</v>
      </c>
      <c r="J33822">
        <v>14.51</v>
      </c>
      <c r="K33822">
        <v>14.7</v>
      </c>
      <c r="L33822" s="32">
        <v>14.49</v>
      </c>
      <c r="M33822">
        <v>26310</v>
      </c>
      <c r="N33822" t="s">
        <v>47</v>
      </c>
      <c r="O33822">
        <v>5</v>
      </c>
    </row>
    <row r="33823" spans="1:15" x14ac:dyDescent="0.2">
      <c r="A33823" s="2">
        <v>37295</v>
      </c>
      <c r="B33823">
        <v>500</v>
      </c>
      <c r="C33823">
        <v>15.85</v>
      </c>
      <c r="D33823">
        <v>15.85</v>
      </c>
      <c r="E33823">
        <v>15.85</v>
      </c>
      <c r="F33823">
        <v>15.85</v>
      </c>
      <c r="G33823">
        <v>15.85</v>
      </c>
      <c r="H33823" s="5">
        <v>15.51</v>
      </c>
      <c r="I33823">
        <v>15.51</v>
      </c>
      <c r="J33823">
        <v>15.51</v>
      </c>
      <c r="K33823">
        <v>15.51</v>
      </c>
      <c r="L33823" s="32">
        <v>15.51</v>
      </c>
      <c r="M33823">
        <v>26954</v>
      </c>
      <c r="N33823" t="s">
        <v>47</v>
      </c>
      <c r="O33823">
        <v>5</v>
      </c>
    </row>
    <row r="33824" spans="1:15" x14ac:dyDescent="0.2">
      <c r="A33824" s="2">
        <v>37295</v>
      </c>
      <c r="B33824">
        <v>600</v>
      </c>
      <c r="C33824">
        <v>16.309999999999999</v>
      </c>
      <c r="D33824">
        <v>16.309999999999999</v>
      </c>
      <c r="E33824">
        <v>16.309999999999999</v>
      </c>
      <c r="F33824">
        <v>16.309999999999999</v>
      </c>
      <c r="G33824">
        <v>16.309999999999999</v>
      </c>
      <c r="H33824" s="5">
        <v>18.170000000000002</v>
      </c>
      <c r="I33824">
        <v>18.14</v>
      </c>
      <c r="J33824">
        <v>18.14</v>
      </c>
      <c r="K33824">
        <v>18.190000000000001</v>
      </c>
      <c r="L33824" s="32">
        <v>18.149999999999999</v>
      </c>
      <c r="M33824">
        <v>29031</v>
      </c>
      <c r="N33824" t="s">
        <v>47</v>
      </c>
      <c r="O33824">
        <v>5</v>
      </c>
    </row>
    <row r="33825" spans="1:15" x14ac:dyDescent="0.2">
      <c r="A33825" s="2">
        <v>37295</v>
      </c>
      <c r="B33825">
        <v>700</v>
      </c>
      <c r="C33825">
        <v>37.46</v>
      </c>
      <c r="D33825">
        <v>37.46</v>
      </c>
      <c r="E33825">
        <v>37.46</v>
      </c>
      <c r="F33825">
        <v>37.46</v>
      </c>
      <c r="G33825">
        <v>37.46</v>
      </c>
      <c r="H33825" s="5">
        <v>25.12</v>
      </c>
      <c r="I33825">
        <v>25.12</v>
      </c>
      <c r="J33825">
        <v>25.12</v>
      </c>
      <c r="K33825">
        <v>25.12</v>
      </c>
      <c r="L33825" s="32">
        <v>25.12</v>
      </c>
      <c r="M33825">
        <v>33071</v>
      </c>
      <c r="N33825" t="s">
        <v>47</v>
      </c>
      <c r="O33825">
        <v>5</v>
      </c>
    </row>
    <row r="33826" spans="1:15" x14ac:dyDescent="0.2">
      <c r="A33826" s="2">
        <v>37295</v>
      </c>
      <c r="B33826">
        <v>800</v>
      </c>
      <c r="C33826">
        <v>20.81</v>
      </c>
      <c r="D33826">
        <v>23.92</v>
      </c>
      <c r="E33826">
        <v>26.33</v>
      </c>
      <c r="F33826">
        <v>20.81</v>
      </c>
      <c r="G33826">
        <v>20.81</v>
      </c>
      <c r="H33826" s="5">
        <v>23.01</v>
      </c>
      <c r="I33826">
        <v>26.84</v>
      </c>
      <c r="J33826">
        <v>30.14</v>
      </c>
      <c r="K33826">
        <v>23.1</v>
      </c>
      <c r="L33826" s="32">
        <v>23.11</v>
      </c>
      <c r="M33826">
        <v>35008</v>
      </c>
      <c r="N33826" t="s">
        <v>48</v>
      </c>
      <c r="O33826">
        <v>5</v>
      </c>
    </row>
    <row r="33827" spans="1:15" x14ac:dyDescent="0.2">
      <c r="A33827" s="2">
        <v>37295</v>
      </c>
      <c r="B33827">
        <v>900</v>
      </c>
      <c r="C33827">
        <v>19.96</v>
      </c>
      <c r="D33827">
        <v>19.96</v>
      </c>
      <c r="E33827">
        <v>19.96</v>
      </c>
      <c r="F33827">
        <v>19.96</v>
      </c>
      <c r="G33827">
        <v>19.96</v>
      </c>
      <c r="H33827" s="5">
        <v>21.03</v>
      </c>
      <c r="I33827">
        <v>22.96</v>
      </c>
      <c r="J33827">
        <v>24.76</v>
      </c>
      <c r="K33827">
        <v>21.24</v>
      </c>
      <c r="L33827" s="32">
        <v>21.12</v>
      </c>
      <c r="M33827">
        <v>34565</v>
      </c>
      <c r="N33827" t="s">
        <v>48</v>
      </c>
      <c r="O33827">
        <v>5</v>
      </c>
    </row>
    <row r="33828" spans="1:15" x14ac:dyDescent="0.2">
      <c r="A33828" s="2">
        <v>37295</v>
      </c>
      <c r="B33828">
        <v>1000</v>
      </c>
      <c r="C33828">
        <v>18.07</v>
      </c>
      <c r="D33828">
        <v>18.07</v>
      </c>
      <c r="E33828">
        <v>18.07</v>
      </c>
      <c r="F33828">
        <v>18.07</v>
      </c>
      <c r="G33828">
        <v>18.07</v>
      </c>
      <c r="H33828" s="5">
        <v>21.3</v>
      </c>
      <c r="I33828">
        <v>23.27</v>
      </c>
      <c r="J33828">
        <v>25</v>
      </c>
      <c r="K33828">
        <v>21.57</v>
      </c>
      <c r="L33828" s="32">
        <v>21.4</v>
      </c>
      <c r="M33828">
        <v>33948</v>
      </c>
      <c r="N33828" t="s">
        <v>48</v>
      </c>
      <c r="O33828">
        <v>5</v>
      </c>
    </row>
    <row r="33829" spans="1:15" x14ac:dyDescent="0.2">
      <c r="A33829" s="2">
        <v>37295</v>
      </c>
      <c r="B33829">
        <v>1100</v>
      </c>
      <c r="C33829">
        <v>20.87</v>
      </c>
      <c r="D33829">
        <v>20.87</v>
      </c>
      <c r="E33829">
        <v>20.87</v>
      </c>
      <c r="F33829">
        <v>20.87</v>
      </c>
      <c r="G33829">
        <v>20.87</v>
      </c>
      <c r="H33829" s="5">
        <v>20.329999999999998</v>
      </c>
      <c r="I33829">
        <v>22.26</v>
      </c>
      <c r="J33829">
        <v>23.67</v>
      </c>
      <c r="K33829">
        <v>20.52</v>
      </c>
      <c r="L33829" s="32">
        <v>20.49</v>
      </c>
      <c r="M33829">
        <v>33405</v>
      </c>
      <c r="N33829" t="s">
        <v>48</v>
      </c>
      <c r="O33829">
        <v>5</v>
      </c>
    </row>
    <row r="33830" spans="1:15" x14ac:dyDescent="0.2">
      <c r="A33830" s="2">
        <v>37295</v>
      </c>
      <c r="B33830">
        <v>1200</v>
      </c>
      <c r="C33830">
        <v>19.260000000000002</v>
      </c>
      <c r="D33830">
        <v>19.260000000000002</v>
      </c>
      <c r="E33830">
        <v>19.260000000000002</v>
      </c>
      <c r="F33830">
        <v>19.260000000000002</v>
      </c>
      <c r="G33830">
        <v>19.260000000000002</v>
      </c>
      <c r="H33830" s="5">
        <v>19.62</v>
      </c>
      <c r="I33830">
        <v>20.96</v>
      </c>
      <c r="J33830">
        <v>22</v>
      </c>
      <c r="K33830">
        <v>20.18</v>
      </c>
      <c r="L33830" s="32">
        <v>19.55</v>
      </c>
      <c r="M33830">
        <v>32769</v>
      </c>
      <c r="N33830" t="s">
        <v>48</v>
      </c>
      <c r="O33830">
        <v>5</v>
      </c>
    </row>
    <row r="33831" spans="1:15" x14ac:dyDescent="0.2">
      <c r="A33831" s="2">
        <v>37295</v>
      </c>
      <c r="B33831">
        <v>1300</v>
      </c>
      <c r="C33831">
        <v>16.989999999999998</v>
      </c>
      <c r="D33831">
        <v>17.32</v>
      </c>
      <c r="E33831">
        <v>17.22</v>
      </c>
      <c r="F33831">
        <v>17.36</v>
      </c>
      <c r="G33831">
        <v>17.93</v>
      </c>
      <c r="H33831" s="5">
        <v>20</v>
      </c>
      <c r="I33831">
        <v>19.989999999999998</v>
      </c>
      <c r="J33831">
        <v>20.010000000000002</v>
      </c>
      <c r="K33831">
        <v>20.04</v>
      </c>
      <c r="L33831" s="32">
        <v>19.97</v>
      </c>
      <c r="M33831">
        <v>31923</v>
      </c>
      <c r="N33831" t="s">
        <v>48</v>
      </c>
      <c r="O33831">
        <v>5</v>
      </c>
    </row>
    <row r="33832" spans="1:15" x14ac:dyDescent="0.2">
      <c r="A33832" s="2">
        <v>37295</v>
      </c>
      <c r="B33832">
        <v>1400</v>
      </c>
      <c r="C33832">
        <v>15.68</v>
      </c>
      <c r="D33832">
        <v>15.74</v>
      </c>
      <c r="E33832">
        <v>15.72</v>
      </c>
      <c r="F33832">
        <v>15.74</v>
      </c>
      <c r="G33832">
        <v>15.84</v>
      </c>
      <c r="H33832" s="5">
        <v>18.82</v>
      </c>
      <c r="I33832">
        <v>18.57</v>
      </c>
      <c r="J33832">
        <v>18.53</v>
      </c>
      <c r="K33832">
        <v>20.87</v>
      </c>
      <c r="L33832" s="32">
        <v>18</v>
      </c>
      <c r="M33832">
        <v>31330</v>
      </c>
      <c r="N33832" t="s">
        <v>48</v>
      </c>
      <c r="O33832">
        <v>5</v>
      </c>
    </row>
    <row r="33833" spans="1:15" x14ac:dyDescent="0.2">
      <c r="A33833" s="2">
        <v>37295</v>
      </c>
      <c r="B33833">
        <v>1500</v>
      </c>
      <c r="C33833">
        <v>13.42</v>
      </c>
      <c r="D33833">
        <v>13.42</v>
      </c>
      <c r="E33833">
        <v>13.42</v>
      </c>
      <c r="F33833">
        <v>13.42</v>
      </c>
      <c r="G33833">
        <v>13.42</v>
      </c>
      <c r="H33833" s="5">
        <v>18.18</v>
      </c>
      <c r="I33833">
        <v>17.940000000000001</v>
      </c>
      <c r="J33833">
        <v>18.02</v>
      </c>
      <c r="K33833">
        <v>20.37</v>
      </c>
      <c r="L33833" s="32">
        <v>17.32</v>
      </c>
      <c r="M33833">
        <v>30590</v>
      </c>
      <c r="N33833" t="s">
        <v>48</v>
      </c>
      <c r="O33833">
        <v>5</v>
      </c>
    </row>
    <row r="33834" spans="1:15" x14ac:dyDescent="0.2">
      <c r="A33834" s="2">
        <v>37295</v>
      </c>
      <c r="B33834">
        <v>1600</v>
      </c>
      <c r="C33834">
        <v>12.77</v>
      </c>
      <c r="D33834">
        <v>12.77</v>
      </c>
      <c r="E33834">
        <v>12.77</v>
      </c>
      <c r="F33834">
        <v>12.77</v>
      </c>
      <c r="G33834">
        <v>12.77</v>
      </c>
      <c r="H33834" s="5">
        <v>17.96</v>
      </c>
      <c r="I33834">
        <v>17.87</v>
      </c>
      <c r="J33834">
        <v>18.05</v>
      </c>
      <c r="K33834">
        <v>20.010000000000002</v>
      </c>
      <c r="L33834" s="32">
        <v>17.16</v>
      </c>
      <c r="M33834">
        <v>30075</v>
      </c>
      <c r="N33834" t="s">
        <v>48</v>
      </c>
      <c r="O33834">
        <v>5</v>
      </c>
    </row>
    <row r="33835" spans="1:15" x14ac:dyDescent="0.2">
      <c r="A33835" s="2">
        <v>37295</v>
      </c>
      <c r="B33835">
        <v>1700</v>
      </c>
      <c r="C33835">
        <v>11.83</v>
      </c>
      <c r="D33835">
        <v>11.83</v>
      </c>
      <c r="E33835">
        <v>11.83</v>
      </c>
      <c r="F33835">
        <v>11.83</v>
      </c>
      <c r="G33835">
        <v>11.83</v>
      </c>
      <c r="H33835" s="5">
        <v>18.14</v>
      </c>
      <c r="I33835">
        <v>17.989999999999998</v>
      </c>
      <c r="J33835">
        <v>18</v>
      </c>
      <c r="K33835">
        <v>18.96</v>
      </c>
      <c r="L33835" s="32">
        <v>17.8</v>
      </c>
      <c r="M33835">
        <v>30185</v>
      </c>
      <c r="N33835" t="s">
        <v>48</v>
      </c>
      <c r="O33835">
        <v>5</v>
      </c>
    </row>
    <row r="33836" spans="1:15" x14ac:dyDescent="0.2">
      <c r="A33836" s="2">
        <v>37295</v>
      </c>
      <c r="B33836">
        <v>1800</v>
      </c>
      <c r="C33836">
        <v>15.63</v>
      </c>
      <c r="D33836">
        <v>15.63</v>
      </c>
      <c r="E33836">
        <v>15.63</v>
      </c>
      <c r="F33836">
        <v>15.63</v>
      </c>
      <c r="G33836">
        <v>15.63</v>
      </c>
      <c r="H33836" s="5">
        <v>22.25</v>
      </c>
      <c r="I33836">
        <v>25.24</v>
      </c>
      <c r="J33836">
        <v>28.51</v>
      </c>
      <c r="K33836">
        <v>25.9</v>
      </c>
      <c r="L33836" s="32">
        <v>21.04</v>
      </c>
      <c r="M33836">
        <v>31668</v>
      </c>
      <c r="N33836" t="s">
        <v>48</v>
      </c>
      <c r="O33836">
        <v>5</v>
      </c>
    </row>
    <row r="33837" spans="1:15" x14ac:dyDescent="0.2">
      <c r="A33837" s="2">
        <v>37295</v>
      </c>
      <c r="B33837">
        <v>1900</v>
      </c>
      <c r="C33837">
        <v>18.71</v>
      </c>
      <c r="D33837">
        <v>18.71</v>
      </c>
      <c r="E33837">
        <v>18.71</v>
      </c>
      <c r="F33837">
        <v>18.71</v>
      </c>
      <c r="G33837">
        <v>18.71</v>
      </c>
      <c r="H33837" s="5">
        <v>24</v>
      </c>
      <c r="I33837">
        <v>27.71</v>
      </c>
      <c r="J33837">
        <v>31.01</v>
      </c>
      <c r="K33837">
        <v>25.24</v>
      </c>
      <c r="L33837" s="32">
        <v>23.66</v>
      </c>
      <c r="M33837">
        <v>33503</v>
      </c>
      <c r="N33837" t="s">
        <v>48</v>
      </c>
      <c r="O33837">
        <v>5</v>
      </c>
    </row>
    <row r="33838" spans="1:15" x14ac:dyDescent="0.2">
      <c r="A33838" s="2">
        <v>37295</v>
      </c>
      <c r="B33838">
        <v>2000</v>
      </c>
      <c r="C33838">
        <v>17.170000000000002</v>
      </c>
      <c r="D33838">
        <v>17.170000000000002</v>
      </c>
      <c r="E33838">
        <v>17.170000000000002</v>
      </c>
      <c r="F33838">
        <v>17.170000000000002</v>
      </c>
      <c r="G33838">
        <v>17.170000000000002</v>
      </c>
      <c r="H33838" s="5">
        <v>20.78</v>
      </c>
      <c r="I33838">
        <v>22.21</v>
      </c>
      <c r="J33838">
        <v>24.51</v>
      </c>
      <c r="K33838">
        <v>22.43</v>
      </c>
      <c r="L33838" s="32">
        <v>20.079999999999998</v>
      </c>
      <c r="M33838">
        <v>32946</v>
      </c>
      <c r="N33838" t="s">
        <v>48</v>
      </c>
      <c r="O33838">
        <v>5</v>
      </c>
    </row>
    <row r="33839" spans="1:15" x14ac:dyDescent="0.2">
      <c r="A33839" s="2">
        <v>37295</v>
      </c>
      <c r="B33839">
        <v>2100</v>
      </c>
      <c r="C33839">
        <v>16.88</v>
      </c>
      <c r="D33839">
        <v>16.88</v>
      </c>
      <c r="E33839">
        <v>16.88</v>
      </c>
      <c r="F33839">
        <v>16.88</v>
      </c>
      <c r="G33839">
        <v>16.88</v>
      </c>
      <c r="H33839" s="5">
        <v>19.920000000000002</v>
      </c>
      <c r="I33839">
        <v>21.19</v>
      </c>
      <c r="J33839">
        <v>23.37</v>
      </c>
      <c r="K33839">
        <v>22.25</v>
      </c>
      <c r="L33839" s="32">
        <v>19.170000000000002</v>
      </c>
      <c r="M33839">
        <v>32194</v>
      </c>
      <c r="N33839" t="s">
        <v>48</v>
      </c>
      <c r="O33839">
        <v>5</v>
      </c>
    </row>
    <row r="33840" spans="1:15" x14ac:dyDescent="0.2">
      <c r="A33840" s="2">
        <v>37295</v>
      </c>
      <c r="B33840">
        <v>2200</v>
      </c>
      <c r="C33840">
        <v>17.579999999999998</v>
      </c>
      <c r="D33840">
        <v>17.579999999999998</v>
      </c>
      <c r="E33840">
        <v>17.579999999999998</v>
      </c>
      <c r="F33840">
        <v>17.579999999999998</v>
      </c>
      <c r="G33840">
        <v>17.579999999999998</v>
      </c>
      <c r="H33840" s="5">
        <v>18.2</v>
      </c>
      <c r="I33840">
        <v>17.920000000000002</v>
      </c>
      <c r="J33840">
        <v>18.149999999999999</v>
      </c>
      <c r="K33840">
        <v>21.27</v>
      </c>
      <c r="L33840" s="32">
        <v>17.18</v>
      </c>
      <c r="M33840">
        <v>30999</v>
      </c>
      <c r="N33840" t="s">
        <v>48</v>
      </c>
      <c r="O33840">
        <v>5</v>
      </c>
    </row>
    <row r="33841" spans="1:15" x14ac:dyDescent="0.2">
      <c r="A33841" s="2">
        <v>37295</v>
      </c>
      <c r="B33841">
        <v>2300</v>
      </c>
      <c r="C33841">
        <v>18.75</v>
      </c>
      <c r="D33841">
        <v>18.14</v>
      </c>
      <c r="E33841">
        <v>18.18</v>
      </c>
      <c r="F33841">
        <v>22.98</v>
      </c>
      <c r="G33841">
        <v>17.399999999999999</v>
      </c>
      <c r="H33841" s="5">
        <v>16.850000000000001</v>
      </c>
      <c r="I33841">
        <v>16.82</v>
      </c>
      <c r="J33841">
        <v>16.829999999999998</v>
      </c>
      <c r="K33841">
        <v>17.21</v>
      </c>
      <c r="L33841" s="32">
        <v>16.7</v>
      </c>
      <c r="M33841">
        <v>29772</v>
      </c>
      <c r="N33841" t="s">
        <v>48</v>
      </c>
      <c r="O33841">
        <v>5</v>
      </c>
    </row>
    <row r="33842" spans="1:15" x14ac:dyDescent="0.2">
      <c r="A33842" s="2">
        <v>37295</v>
      </c>
      <c r="B33842">
        <v>2400</v>
      </c>
      <c r="C33842">
        <v>16.87</v>
      </c>
      <c r="D33842">
        <v>16.760000000000002</v>
      </c>
      <c r="E33842">
        <v>16.77</v>
      </c>
      <c r="F33842">
        <v>17.64</v>
      </c>
      <c r="G33842">
        <v>16.63</v>
      </c>
      <c r="H33842" s="5">
        <v>16.39</v>
      </c>
      <c r="I33842">
        <v>16.260000000000002</v>
      </c>
      <c r="J33842">
        <v>16.28</v>
      </c>
      <c r="K33842">
        <v>17.3</v>
      </c>
      <c r="L33842" s="32">
        <v>16.100000000000001</v>
      </c>
      <c r="M33842">
        <v>28572</v>
      </c>
      <c r="N33842" t="s">
        <v>47</v>
      </c>
      <c r="O33842">
        <v>5</v>
      </c>
    </row>
    <row r="33843" spans="1:15" x14ac:dyDescent="0.2">
      <c r="A33843" s="2">
        <v>37296</v>
      </c>
      <c r="B33843">
        <v>100</v>
      </c>
      <c r="C33843">
        <v>13</v>
      </c>
      <c r="D33843">
        <v>13</v>
      </c>
      <c r="E33843">
        <v>13</v>
      </c>
      <c r="F33843">
        <v>13</v>
      </c>
      <c r="G33843">
        <v>13</v>
      </c>
      <c r="H33843" s="5">
        <v>15.59</v>
      </c>
      <c r="I33843">
        <v>15</v>
      </c>
      <c r="J33843">
        <v>15.05</v>
      </c>
      <c r="K33843">
        <v>19.84</v>
      </c>
      <c r="L33843" s="32">
        <v>14.24</v>
      </c>
      <c r="M33843">
        <v>27163</v>
      </c>
      <c r="N33843" t="s">
        <v>47</v>
      </c>
      <c r="O33843">
        <v>6</v>
      </c>
    </row>
    <row r="33844" spans="1:15" x14ac:dyDescent="0.2">
      <c r="A33844" s="2">
        <v>37296</v>
      </c>
      <c r="B33844">
        <v>200</v>
      </c>
      <c r="C33844">
        <v>13.82</v>
      </c>
      <c r="D33844">
        <v>13.82</v>
      </c>
      <c r="E33844">
        <v>13.82</v>
      </c>
      <c r="F33844">
        <v>13.82</v>
      </c>
      <c r="G33844">
        <v>13.82</v>
      </c>
      <c r="H33844" s="5">
        <v>14.5</v>
      </c>
      <c r="I33844">
        <v>13.83</v>
      </c>
      <c r="J33844">
        <v>13.89</v>
      </c>
      <c r="K33844">
        <v>19.3</v>
      </c>
      <c r="L33844" s="32">
        <v>12.97</v>
      </c>
      <c r="M33844">
        <v>24833</v>
      </c>
      <c r="N33844" t="s">
        <v>47</v>
      </c>
      <c r="O33844">
        <v>6</v>
      </c>
    </row>
    <row r="33845" spans="1:15" x14ac:dyDescent="0.2">
      <c r="A33845" s="2">
        <v>37296</v>
      </c>
      <c r="B33845">
        <v>300</v>
      </c>
      <c r="C33845">
        <v>13.55</v>
      </c>
      <c r="D33845">
        <v>13.55</v>
      </c>
      <c r="E33845">
        <v>13.55</v>
      </c>
      <c r="F33845">
        <v>13.55</v>
      </c>
      <c r="G33845">
        <v>13.55</v>
      </c>
      <c r="H33845" s="5">
        <v>14</v>
      </c>
      <c r="I33845">
        <v>13.31</v>
      </c>
      <c r="J33845">
        <v>13.38</v>
      </c>
      <c r="K33845">
        <v>18.95</v>
      </c>
      <c r="L33845" s="32">
        <v>12.43</v>
      </c>
      <c r="M33845">
        <v>24182</v>
      </c>
      <c r="N33845" t="s">
        <v>47</v>
      </c>
      <c r="O33845">
        <v>6</v>
      </c>
    </row>
    <row r="33846" spans="1:15" x14ac:dyDescent="0.2">
      <c r="A33846" s="2">
        <v>37296</v>
      </c>
      <c r="B33846">
        <v>400</v>
      </c>
      <c r="C33846">
        <v>12.97</v>
      </c>
      <c r="D33846">
        <v>12.97</v>
      </c>
      <c r="E33846">
        <v>12.97</v>
      </c>
      <c r="F33846">
        <v>12.97</v>
      </c>
      <c r="G33846">
        <v>12.97</v>
      </c>
      <c r="H33846" s="5">
        <v>13.98</v>
      </c>
      <c r="I33846">
        <v>13.29</v>
      </c>
      <c r="J33846">
        <v>13.36</v>
      </c>
      <c r="K33846">
        <v>18.940000000000001</v>
      </c>
      <c r="L33846" s="32">
        <v>12.41</v>
      </c>
      <c r="M33846">
        <v>24141</v>
      </c>
      <c r="N33846" t="s">
        <v>47</v>
      </c>
      <c r="O33846">
        <v>6</v>
      </c>
    </row>
    <row r="33847" spans="1:15" x14ac:dyDescent="0.2">
      <c r="A33847" s="2">
        <v>37296</v>
      </c>
      <c r="B33847">
        <v>500</v>
      </c>
      <c r="C33847">
        <v>15.01</v>
      </c>
      <c r="D33847">
        <v>15.01</v>
      </c>
      <c r="E33847">
        <v>15.01</v>
      </c>
      <c r="F33847">
        <v>15.01</v>
      </c>
      <c r="G33847">
        <v>15.01</v>
      </c>
      <c r="H33847" s="5">
        <v>14.4</v>
      </c>
      <c r="I33847">
        <v>13.75</v>
      </c>
      <c r="J33847">
        <v>13.81</v>
      </c>
      <c r="K33847">
        <v>19.12</v>
      </c>
      <c r="L33847" s="32">
        <v>12.91</v>
      </c>
      <c r="M33847">
        <v>24495</v>
      </c>
      <c r="N33847" t="s">
        <v>47</v>
      </c>
      <c r="O33847">
        <v>6</v>
      </c>
    </row>
    <row r="33848" spans="1:15" x14ac:dyDescent="0.2">
      <c r="A33848" s="2">
        <v>37296</v>
      </c>
      <c r="B33848">
        <v>600</v>
      </c>
      <c r="C33848">
        <v>14.48</v>
      </c>
      <c r="D33848">
        <v>14.48</v>
      </c>
      <c r="E33848">
        <v>14.48</v>
      </c>
      <c r="F33848">
        <v>14.48</v>
      </c>
      <c r="G33848">
        <v>14.48</v>
      </c>
      <c r="H33848" s="5">
        <v>15.54</v>
      </c>
      <c r="I33848">
        <v>14.96</v>
      </c>
      <c r="J33848">
        <v>15.01</v>
      </c>
      <c r="K33848">
        <v>19.77</v>
      </c>
      <c r="L33848" s="32">
        <v>14.2</v>
      </c>
      <c r="M33848">
        <v>25280</v>
      </c>
      <c r="N33848" t="s">
        <v>47</v>
      </c>
      <c r="O33848">
        <v>6</v>
      </c>
    </row>
    <row r="33849" spans="1:15" x14ac:dyDescent="0.2">
      <c r="A33849" s="2">
        <v>37296</v>
      </c>
      <c r="B33849">
        <v>700</v>
      </c>
      <c r="C33849">
        <v>15</v>
      </c>
      <c r="D33849">
        <v>15</v>
      </c>
      <c r="E33849">
        <v>15</v>
      </c>
      <c r="F33849">
        <v>15</v>
      </c>
      <c r="G33849">
        <v>15</v>
      </c>
      <c r="H33849" s="5">
        <v>17.309999999999999</v>
      </c>
      <c r="I33849">
        <v>16.649999999999999</v>
      </c>
      <c r="J33849">
        <v>16.71</v>
      </c>
      <c r="K33849">
        <v>22.01</v>
      </c>
      <c r="L33849" s="32">
        <v>15.81</v>
      </c>
      <c r="M33849">
        <v>26736</v>
      </c>
      <c r="N33849" t="s">
        <v>47</v>
      </c>
      <c r="O33849">
        <v>6</v>
      </c>
    </row>
    <row r="33850" spans="1:15" x14ac:dyDescent="0.2">
      <c r="A33850" s="2">
        <v>37296</v>
      </c>
      <c r="B33850">
        <v>800</v>
      </c>
      <c r="C33850">
        <v>16.579999999999998</v>
      </c>
      <c r="D33850">
        <v>16.579999999999998</v>
      </c>
      <c r="E33850">
        <v>16.579999999999998</v>
      </c>
      <c r="F33850">
        <v>16.579999999999998</v>
      </c>
      <c r="G33850">
        <v>16.579999999999998</v>
      </c>
      <c r="H33850" s="5">
        <v>19.059999999999999</v>
      </c>
      <c r="I33850">
        <v>18.45</v>
      </c>
      <c r="J33850">
        <v>18.510000000000002</v>
      </c>
      <c r="K33850">
        <v>23.44</v>
      </c>
      <c r="L33850" s="32">
        <v>17.670000000000002</v>
      </c>
      <c r="M33850">
        <v>27817</v>
      </c>
      <c r="N33850" t="s">
        <v>48</v>
      </c>
      <c r="O33850">
        <v>6</v>
      </c>
    </row>
    <row r="33851" spans="1:15" x14ac:dyDescent="0.2">
      <c r="A33851" s="2">
        <v>37296</v>
      </c>
      <c r="B33851">
        <v>900</v>
      </c>
      <c r="C33851">
        <v>17.920000000000002</v>
      </c>
      <c r="D33851">
        <v>17.920000000000002</v>
      </c>
      <c r="E33851">
        <v>17.920000000000002</v>
      </c>
      <c r="F33851">
        <v>17.920000000000002</v>
      </c>
      <c r="G33851">
        <v>17.920000000000002</v>
      </c>
      <c r="H33851" s="5">
        <v>20.72</v>
      </c>
      <c r="I33851">
        <v>20.16</v>
      </c>
      <c r="J33851">
        <v>20.21</v>
      </c>
      <c r="K33851">
        <v>24.73</v>
      </c>
      <c r="L33851" s="32">
        <v>19.45</v>
      </c>
      <c r="M33851">
        <v>29311</v>
      </c>
      <c r="N33851" t="s">
        <v>48</v>
      </c>
      <c r="O33851">
        <v>6</v>
      </c>
    </row>
    <row r="33852" spans="1:15" x14ac:dyDescent="0.2">
      <c r="A33852" s="2">
        <v>37296</v>
      </c>
      <c r="B33852">
        <v>1000</v>
      </c>
      <c r="C33852">
        <v>17.100000000000001</v>
      </c>
      <c r="D33852">
        <v>17.100000000000001</v>
      </c>
      <c r="E33852">
        <v>17.100000000000001</v>
      </c>
      <c r="F33852">
        <v>17.100000000000001</v>
      </c>
      <c r="G33852">
        <v>17.100000000000001</v>
      </c>
      <c r="H33852" s="5">
        <v>21.38</v>
      </c>
      <c r="I33852">
        <v>20.96</v>
      </c>
      <c r="J33852">
        <v>21</v>
      </c>
      <c r="K33852">
        <v>24.38</v>
      </c>
      <c r="L33852" s="32">
        <v>20.43</v>
      </c>
      <c r="M33852">
        <v>30029</v>
      </c>
      <c r="N33852" t="s">
        <v>48</v>
      </c>
      <c r="O33852">
        <v>6</v>
      </c>
    </row>
    <row r="33853" spans="1:15" x14ac:dyDescent="0.2">
      <c r="A33853" s="2">
        <v>37296</v>
      </c>
      <c r="B33853">
        <v>1100</v>
      </c>
      <c r="C33853">
        <v>17.3</v>
      </c>
      <c r="D33853">
        <v>17.3</v>
      </c>
      <c r="E33853">
        <v>17.3</v>
      </c>
      <c r="F33853">
        <v>17.3</v>
      </c>
      <c r="G33853">
        <v>17.3</v>
      </c>
      <c r="H33853" s="5">
        <v>20.329999999999998</v>
      </c>
      <c r="I33853">
        <v>19.57</v>
      </c>
      <c r="J33853">
        <v>19.64</v>
      </c>
      <c r="K33853">
        <v>25.8</v>
      </c>
      <c r="L33853" s="32">
        <v>18.600000000000001</v>
      </c>
      <c r="M33853">
        <v>29921</v>
      </c>
      <c r="N33853" t="s">
        <v>48</v>
      </c>
      <c r="O33853">
        <v>6</v>
      </c>
    </row>
    <row r="33854" spans="1:15" x14ac:dyDescent="0.2">
      <c r="A33854" s="2">
        <v>37296</v>
      </c>
      <c r="B33854">
        <v>1200</v>
      </c>
      <c r="C33854">
        <v>16.77</v>
      </c>
      <c r="D33854">
        <v>16.77</v>
      </c>
      <c r="E33854">
        <v>16.77</v>
      </c>
      <c r="F33854">
        <v>16.77</v>
      </c>
      <c r="G33854">
        <v>16.77</v>
      </c>
      <c r="H33854" s="5">
        <v>18.68</v>
      </c>
      <c r="I33854">
        <v>17.98</v>
      </c>
      <c r="J33854">
        <v>18.05</v>
      </c>
      <c r="K33854">
        <v>23.69</v>
      </c>
      <c r="L33854" s="32">
        <v>17.09</v>
      </c>
      <c r="M33854">
        <v>29265</v>
      </c>
      <c r="N33854" t="s">
        <v>48</v>
      </c>
      <c r="O33854">
        <v>6</v>
      </c>
    </row>
    <row r="33855" spans="1:15" x14ac:dyDescent="0.2">
      <c r="A33855" s="2">
        <v>37296</v>
      </c>
      <c r="B33855">
        <v>1300</v>
      </c>
      <c r="C33855">
        <v>14.59</v>
      </c>
      <c r="D33855">
        <v>14.59</v>
      </c>
      <c r="E33855">
        <v>14.59</v>
      </c>
      <c r="F33855">
        <v>14.59</v>
      </c>
      <c r="G33855">
        <v>14.59</v>
      </c>
      <c r="H33855" s="5">
        <v>17.16</v>
      </c>
      <c r="I33855">
        <v>16.600000000000001</v>
      </c>
      <c r="J33855">
        <v>16.649999999999999</v>
      </c>
      <c r="K33855">
        <v>21.2</v>
      </c>
      <c r="L33855" s="32">
        <v>15.88</v>
      </c>
      <c r="M33855">
        <v>28372</v>
      </c>
      <c r="N33855" t="s">
        <v>48</v>
      </c>
      <c r="O33855">
        <v>6</v>
      </c>
    </row>
    <row r="33856" spans="1:15" x14ac:dyDescent="0.2">
      <c r="A33856" s="2">
        <v>37296</v>
      </c>
      <c r="B33856">
        <v>1400</v>
      </c>
      <c r="C33856">
        <v>13.22</v>
      </c>
      <c r="D33856">
        <v>13.22</v>
      </c>
      <c r="E33856">
        <v>13.22</v>
      </c>
      <c r="F33856">
        <v>13.22</v>
      </c>
      <c r="G33856">
        <v>13.22</v>
      </c>
      <c r="H33856" s="5">
        <v>16.63</v>
      </c>
      <c r="I33856">
        <v>16.05</v>
      </c>
      <c r="J33856">
        <v>16.100000000000001</v>
      </c>
      <c r="K33856">
        <v>20.86</v>
      </c>
      <c r="L33856" s="32">
        <v>15.29</v>
      </c>
      <c r="M33856">
        <v>27481</v>
      </c>
      <c r="N33856" t="s">
        <v>48</v>
      </c>
      <c r="O33856">
        <v>6</v>
      </c>
    </row>
    <row r="33857" spans="1:15" x14ac:dyDescent="0.2">
      <c r="A33857" s="2">
        <v>37296</v>
      </c>
      <c r="B33857">
        <v>1500</v>
      </c>
      <c r="C33857">
        <v>13.04</v>
      </c>
      <c r="D33857">
        <v>13.04</v>
      </c>
      <c r="E33857">
        <v>13.04</v>
      </c>
      <c r="F33857">
        <v>13.04</v>
      </c>
      <c r="G33857">
        <v>13.04</v>
      </c>
      <c r="H33857" s="5">
        <v>15.91</v>
      </c>
      <c r="I33857">
        <v>15.29</v>
      </c>
      <c r="J33857">
        <v>15.35</v>
      </c>
      <c r="K33857">
        <v>20.440000000000001</v>
      </c>
      <c r="L33857" s="32">
        <v>14.48</v>
      </c>
      <c r="M33857">
        <v>26713</v>
      </c>
      <c r="N33857" t="s">
        <v>48</v>
      </c>
      <c r="O33857">
        <v>6</v>
      </c>
    </row>
    <row r="33858" spans="1:15" x14ac:dyDescent="0.2">
      <c r="A33858" s="2">
        <v>37296</v>
      </c>
      <c r="B33858">
        <v>1600</v>
      </c>
      <c r="C33858">
        <v>12.42</v>
      </c>
      <c r="D33858">
        <v>12.42</v>
      </c>
      <c r="E33858">
        <v>12.42</v>
      </c>
      <c r="F33858">
        <v>12.42</v>
      </c>
      <c r="G33858">
        <v>12.42</v>
      </c>
      <c r="H33858" s="5">
        <v>16.07</v>
      </c>
      <c r="I33858">
        <v>15.45</v>
      </c>
      <c r="J33858">
        <v>15.51</v>
      </c>
      <c r="K33858">
        <v>20.52</v>
      </c>
      <c r="L33858" s="32">
        <v>14.66</v>
      </c>
      <c r="M33858">
        <v>26236</v>
      </c>
      <c r="N33858" t="s">
        <v>48</v>
      </c>
      <c r="O33858">
        <v>6</v>
      </c>
    </row>
    <row r="33859" spans="1:15" x14ac:dyDescent="0.2">
      <c r="A33859" s="2">
        <v>37296</v>
      </c>
      <c r="B33859">
        <v>1700</v>
      </c>
      <c r="C33859">
        <v>14.51</v>
      </c>
      <c r="D33859">
        <v>14.51</v>
      </c>
      <c r="E33859">
        <v>14.51</v>
      </c>
      <c r="F33859">
        <v>14.51</v>
      </c>
      <c r="G33859">
        <v>14.51</v>
      </c>
      <c r="H33859" s="5">
        <v>16.079999999999998</v>
      </c>
      <c r="I33859">
        <v>15.47</v>
      </c>
      <c r="J33859">
        <v>15.53</v>
      </c>
      <c r="K33859">
        <v>20.48</v>
      </c>
      <c r="L33859" s="32">
        <v>14.69</v>
      </c>
      <c r="M33859">
        <v>26816</v>
      </c>
      <c r="N33859" t="s">
        <v>48</v>
      </c>
      <c r="O33859">
        <v>6</v>
      </c>
    </row>
    <row r="33860" spans="1:15" x14ac:dyDescent="0.2">
      <c r="A33860" s="2">
        <v>37296</v>
      </c>
      <c r="B33860">
        <v>1800</v>
      </c>
      <c r="C33860">
        <v>16.760000000000002</v>
      </c>
      <c r="D33860">
        <v>16.489999999999998</v>
      </c>
      <c r="E33860">
        <v>16.510000000000002</v>
      </c>
      <c r="F33860">
        <v>18.670000000000002</v>
      </c>
      <c r="G33860">
        <v>16.14</v>
      </c>
      <c r="H33860" s="5">
        <v>18.34</v>
      </c>
      <c r="I33860">
        <v>17.38</v>
      </c>
      <c r="J33860">
        <v>17.47</v>
      </c>
      <c r="K33860">
        <v>25.31</v>
      </c>
      <c r="L33860" s="32">
        <v>16.14</v>
      </c>
      <c r="M33860">
        <v>28588</v>
      </c>
      <c r="N33860" t="s">
        <v>48</v>
      </c>
      <c r="O33860">
        <v>6</v>
      </c>
    </row>
    <row r="33861" spans="1:15" x14ac:dyDescent="0.2">
      <c r="A33861" s="2">
        <v>37296</v>
      </c>
      <c r="B33861">
        <v>1900</v>
      </c>
      <c r="C33861">
        <v>20.29</v>
      </c>
      <c r="D33861">
        <v>20.29</v>
      </c>
      <c r="E33861">
        <v>20.29</v>
      </c>
      <c r="F33861">
        <v>20.29</v>
      </c>
      <c r="G33861">
        <v>20.29</v>
      </c>
      <c r="H33861" s="5">
        <v>21.31</v>
      </c>
      <c r="I33861">
        <v>20.41</v>
      </c>
      <c r="J33861">
        <v>20.54</v>
      </c>
      <c r="K33861">
        <v>32.11</v>
      </c>
      <c r="L33861" s="32">
        <v>17.89</v>
      </c>
      <c r="M33861">
        <v>30909</v>
      </c>
      <c r="N33861" t="s">
        <v>48</v>
      </c>
      <c r="O33861">
        <v>6</v>
      </c>
    </row>
    <row r="33862" spans="1:15" x14ac:dyDescent="0.2">
      <c r="A33862" s="2">
        <v>37296</v>
      </c>
      <c r="B33862">
        <v>2000</v>
      </c>
      <c r="C33862">
        <v>17.38</v>
      </c>
      <c r="D33862">
        <v>17.38</v>
      </c>
      <c r="E33862">
        <v>17.38</v>
      </c>
      <c r="F33862">
        <v>17.38</v>
      </c>
      <c r="G33862">
        <v>17.38</v>
      </c>
      <c r="H33862" s="5">
        <v>19.309999999999999</v>
      </c>
      <c r="I33862">
        <v>19.5</v>
      </c>
      <c r="J33862">
        <v>21.51</v>
      </c>
      <c r="K33862">
        <v>30.17</v>
      </c>
      <c r="L33862" s="32">
        <v>15.87</v>
      </c>
      <c r="M33862">
        <v>30766</v>
      </c>
      <c r="N33862" t="s">
        <v>48</v>
      </c>
      <c r="O33862">
        <v>6</v>
      </c>
    </row>
    <row r="33863" spans="1:15" x14ac:dyDescent="0.2">
      <c r="A33863" s="2">
        <v>37296</v>
      </c>
      <c r="B33863">
        <v>2100</v>
      </c>
      <c r="C33863">
        <v>16.850000000000001</v>
      </c>
      <c r="D33863">
        <v>16.850000000000001</v>
      </c>
      <c r="E33863">
        <v>16.850000000000001</v>
      </c>
      <c r="F33863">
        <v>16.850000000000001</v>
      </c>
      <c r="G33863">
        <v>16.850000000000001</v>
      </c>
      <c r="H33863" s="5">
        <v>18.260000000000002</v>
      </c>
      <c r="I33863">
        <v>18.23</v>
      </c>
      <c r="J33863">
        <v>20.100000000000001</v>
      </c>
      <c r="K33863">
        <v>26.15</v>
      </c>
      <c r="L33863" s="32">
        <v>15.76</v>
      </c>
      <c r="M33863">
        <v>30303</v>
      </c>
      <c r="N33863" t="s">
        <v>48</v>
      </c>
      <c r="O33863">
        <v>6</v>
      </c>
    </row>
    <row r="33864" spans="1:15" x14ac:dyDescent="0.2">
      <c r="A33864" s="2">
        <v>37296</v>
      </c>
      <c r="B33864">
        <v>2200</v>
      </c>
      <c r="C33864">
        <v>16.73</v>
      </c>
      <c r="D33864">
        <v>16.73</v>
      </c>
      <c r="E33864">
        <v>16.73</v>
      </c>
      <c r="F33864">
        <v>16.73</v>
      </c>
      <c r="G33864">
        <v>16.73</v>
      </c>
      <c r="H33864" s="5">
        <v>17.440000000000001</v>
      </c>
      <c r="I33864">
        <v>16.28</v>
      </c>
      <c r="J33864">
        <v>16.39</v>
      </c>
      <c r="K33864">
        <v>25.75</v>
      </c>
      <c r="L33864" s="32">
        <v>14.8</v>
      </c>
      <c r="M33864">
        <v>29342</v>
      </c>
      <c r="N33864" t="s">
        <v>48</v>
      </c>
      <c r="O33864">
        <v>6</v>
      </c>
    </row>
    <row r="33865" spans="1:15" x14ac:dyDescent="0.2">
      <c r="A33865" s="2">
        <v>37296</v>
      </c>
      <c r="B33865">
        <v>2300</v>
      </c>
      <c r="C33865">
        <v>16.36</v>
      </c>
      <c r="D33865">
        <v>16.36</v>
      </c>
      <c r="E33865">
        <v>16.36</v>
      </c>
      <c r="F33865">
        <v>16.36</v>
      </c>
      <c r="G33865">
        <v>16.36</v>
      </c>
      <c r="H33865" s="5">
        <v>16.149999999999999</v>
      </c>
      <c r="I33865">
        <v>15.45</v>
      </c>
      <c r="J33865">
        <v>15.51</v>
      </c>
      <c r="K33865">
        <v>21.2</v>
      </c>
      <c r="L33865" s="32">
        <v>14.55</v>
      </c>
      <c r="M33865">
        <v>28091</v>
      </c>
      <c r="N33865" t="s">
        <v>48</v>
      </c>
      <c r="O33865">
        <v>6</v>
      </c>
    </row>
    <row r="33866" spans="1:15" x14ac:dyDescent="0.2">
      <c r="A33866" s="2">
        <v>37296</v>
      </c>
      <c r="B33866">
        <v>2400</v>
      </c>
      <c r="C33866">
        <v>14.4</v>
      </c>
      <c r="D33866">
        <v>14.4</v>
      </c>
      <c r="E33866">
        <v>14.4</v>
      </c>
      <c r="F33866">
        <v>14.4</v>
      </c>
      <c r="G33866">
        <v>14.4</v>
      </c>
      <c r="H33866" s="5">
        <v>14.97</v>
      </c>
      <c r="I33866">
        <v>14.57</v>
      </c>
      <c r="J33866">
        <v>14.61</v>
      </c>
      <c r="K33866">
        <v>17.87</v>
      </c>
      <c r="L33866" s="32">
        <v>14.06</v>
      </c>
      <c r="M33866">
        <v>26442</v>
      </c>
      <c r="N33866" t="s">
        <v>47</v>
      </c>
      <c r="O33866">
        <v>6</v>
      </c>
    </row>
    <row r="33867" spans="1:15" x14ac:dyDescent="0.2">
      <c r="A33867" s="2">
        <v>37297</v>
      </c>
      <c r="B33867">
        <v>100</v>
      </c>
      <c r="C33867">
        <v>13.07</v>
      </c>
      <c r="D33867">
        <v>13.07</v>
      </c>
      <c r="E33867">
        <v>13.07</v>
      </c>
      <c r="F33867">
        <v>13.07</v>
      </c>
      <c r="G33867">
        <v>13.07</v>
      </c>
      <c r="H33867" s="5">
        <v>15</v>
      </c>
      <c r="I33867">
        <v>14.54</v>
      </c>
      <c r="J33867">
        <v>14.58</v>
      </c>
      <c r="K33867">
        <v>18.309999999999999</v>
      </c>
      <c r="L33867" s="32">
        <v>13.95</v>
      </c>
      <c r="M33867">
        <v>24771</v>
      </c>
      <c r="N33867" t="s">
        <v>47</v>
      </c>
      <c r="O33867">
        <v>7</v>
      </c>
    </row>
    <row r="33868" spans="1:15" x14ac:dyDescent="0.2">
      <c r="A33868" s="2">
        <v>37297</v>
      </c>
      <c r="B33868">
        <v>200</v>
      </c>
      <c r="C33868">
        <v>12.53</v>
      </c>
      <c r="D33868">
        <v>12.53</v>
      </c>
      <c r="E33868">
        <v>12.53</v>
      </c>
      <c r="F33868">
        <v>12.53</v>
      </c>
      <c r="G33868">
        <v>12.53</v>
      </c>
      <c r="H33868" s="5">
        <v>13.84</v>
      </c>
      <c r="I33868">
        <v>13.38</v>
      </c>
      <c r="J33868">
        <v>13.42</v>
      </c>
      <c r="K33868">
        <v>17.170000000000002</v>
      </c>
      <c r="L33868" s="32">
        <v>12.79</v>
      </c>
      <c r="M33868">
        <v>23906</v>
      </c>
      <c r="N33868" t="s">
        <v>47</v>
      </c>
      <c r="O33868">
        <v>7</v>
      </c>
    </row>
    <row r="33869" spans="1:15" x14ac:dyDescent="0.2">
      <c r="A33869" s="2">
        <v>37297</v>
      </c>
      <c r="B33869">
        <v>300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 s="5">
        <v>12.51</v>
      </c>
      <c r="I33869">
        <v>11.98</v>
      </c>
      <c r="J33869">
        <v>12.03</v>
      </c>
      <c r="K33869">
        <v>16.309999999999999</v>
      </c>
      <c r="L33869" s="32">
        <v>11.3</v>
      </c>
      <c r="M33869">
        <v>23305</v>
      </c>
      <c r="N33869" t="s">
        <v>47</v>
      </c>
      <c r="O33869">
        <v>7</v>
      </c>
    </row>
    <row r="33870" spans="1:15" x14ac:dyDescent="0.2">
      <c r="A33870" s="2">
        <v>37297</v>
      </c>
      <c r="B33870">
        <v>400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 s="5">
        <v>12.33</v>
      </c>
      <c r="I33870">
        <v>11.79</v>
      </c>
      <c r="J33870">
        <v>11.84</v>
      </c>
      <c r="K33870">
        <v>16.2</v>
      </c>
      <c r="L33870" s="32">
        <v>11.1</v>
      </c>
      <c r="M33870">
        <v>23017</v>
      </c>
      <c r="N33870" t="s">
        <v>47</v>
      </c>
      <c r="O33870">
        <v>7</v>
      </c>
    </row>
    <row r="33871" spans="1:15" x14ac:dyDescent="0.2">
      <c r="A33871" s="2">
        <v>37297</v>
      </c>
      <c r="B33871">
        <v>500</v>
      </c>
      <c r="C33871">
        <v>10.08</v>
      </c>
      <c r="D33871">
        <v>10.08</v>
      </c>
      <c r="E33871">
        <v>10.08</v>
      </c>
      <c r="F33871">
        <v>10.08</v>
      </c>
      <c r="G33871">
        <v>10.08</v>
      </c>
      <c r="H33871" s="5">
        <v>12.6</v>
      </c>
      <c r="I33871">
        <v>12.02</v>
      </c>
      <c r="J33871">
        <v>12.08</v>
      </c>
      <c r="K33871">
        <v>16.739999999999998</v>
      </c>
      <c r="L33871" s="32">
        <v>11.29</v>
      </c>
      <c r="M33871">
        <v>23006</v>
      </c>
      <c r="N33871" t="s">
        <v>47</v>
      </c>
      <c r="O33871">
        <v>7</v>
      </c>
    </row>
    <row r="33872" spans="1:15" x14ac:dyDescent="0.2">
      <c r="A33872" s="2">
        <v>37297</v>
      </c>
      <c r="B33872">
        <v>600</v>
      </c>
      <c r="C33872">
        <v>12.23</v>
      </c>
      <c r="D33872">
        <v>12.23</v>
      </c>
      <c r="E33872">
        <v>12.23</v>
      </c>
      <c r="F33872">
        <v>12.23</v>
      </c>
      <c r="G33872">
        <v>12.23</v>
      </c>
      <c r="H33872" s="5">
        <v>14.56</v>
      </c>
      <c r="I33872">
        <v>14.04</v>
      </c>
      <c r="J33872">
        <v>14.09</v>
      </c>
      <c r="K33872">
        <v>18.329999999999998</v>
      </c>
      <c r="L33872" s="32">
        <v>13.37</v>
      </c>
      <c r="M33872">
        <v>23570</v>
      </c>
      <c r="N33872" t="s">
        <v>47</v>
      </c>
      <c r="O33872">
        <v>7</v>
      </c>
    </row>
    <row r="33873" spans="1:15" x14ac:dyDescent="0.2">
      <c r="A33873" s="2">
        <v>37297</v>
      </c>
      <c r="B33873">
        <v>700</v>
      </c>
      <c r="C33873">
        <v>13.18</v>
      </c>
      <c r="D33873">
        <v>13.18</v>
      </c>
      <c r="E33873">
        <v>13.18</v>
      </c>
      <c r="F33873">
        <v>13.18</v>
      </c>
      <c r="G33873">
        <v>13.18</v>
      </c>
      <c r="H33873" s="5">
        <v>15.24</v>
      </c>
      <c r="I33873">
        <v>14.68</v>
      </c>
      <c r="J33873">
        <v>14.73</v>
      </c>
      <c r="K33873">
        <v>19.329999999999998</v>
      </c>
      <c r="L33873" s="32">
        <v>13.95</v>
      </c>
      <c r="M33873">
        <v>24334</v>
      </c>
      <c r="N33873" t="s">
        <v>47</v>
      </c>
      <c r="O33873">
        <v>7</v>
      </c>
    </row>
    <row r="33874" spans="1:15" x14ac:dyDescent="0.2">
      <c r="A33874" s="2">
        <v>37297</v>
      </c>
      <c r="B33874">
        <v>800</v>
      </c>
      <c r="C33874">
        <v>13.23</v>
      </c>
      <c r="D33874">
        <v>13.23</v>
      </c>
      <c r="E33874">
        <v>13.23</v>
      </c>
      <c r="F33874">
        <v>13.23</v>
      </c>
      <c r="G33874">
        <v>13.23</v>
      </c>
      <c r="H33874" s="5">
        <v>16.25</v>
      </c>
      <c r="I33874">
        <v>15.67</v>
      </c>
      <c r="J33874">
        <v>15.72</v>
      </c>
      <c r="K33874">
        <v>20.39</v>
      </c>
      <c r="L33874" s="32">
        <v>14.95</v>
      </c>
      <c r="M33874">
        <v>25151</v>
      </c>
      <c r="N33874" t="s">
        <v>48</v>
      </c>
      <c r="O33874">
        <v>7</v>
      </c>
    </row>
    <row r="33875" spans="1:15" x14ac:dyDescent="0.2">
      <c r="A33875" s="2">
        <v>37297</v>
      </c>
      <c r="B33875">
        <v>900</v>
      </c>
      <c r="C33875">
        <v>14.16</v>
      </c>
      <c r="D33875">
        <v>14.16</v>
      </c>
      <c r="E33875">
        <v>14.16</v>
      </c>
      <c r="F33875">
        <v>14.16</v>
      </c>
      <c r="G33875">
        <v>14.16</v>
      </c>
      <c r="H33875" s="5">
        <v>16.63</v>
      </c>
      <c r="I33875">
        <v>16.03</v>
      </c>
      <c r="J33875">
        <v>16.079999999999998</v>
      </c>
      <c r="K33875">
        <v>20.88</v>
      </c>
      <c r="L33875" s="32">
        <v>15.32</v>
      </c>
      <c r="M33875">
        <v>26687</v>
      </c>
      <c r="N33875" t="s">
        <v>48</v>
      </c>
      <c r="O33875">
        <v>7</v>
      </c>
    </row>
    <row r="33876" spans="1:15" x14ac:dyDescent="0.2">
      <c r="A33876" s="2">
        <v>37297</v>
      </c>
      <c r="B33876">
        <v>1000</v>
      </c>
      <c r="C33876">
        <v>16.04</v>
      </c>
      <c r="D33876">
        <v>16.04</v>
      </c>
      <c r="E33876">
        <v>16.04</v>
      </c>
      <c r="F33876">
        <v>16.04</v>
      </c>
      <c r="G33876">
        <v>16.04</v>
      </c>
      <c r="H33876" s="5">
        <v>17.04</v>
      </c>
      <c r="I33876">
        <v>16.399999999999999</v>
      </c>
      <c r="J33876">
        <v>16.46</v>
      </c>
      <c r="K33876">
        <v>21.44</v>
      </c>
      <c r="L33876" s="32">
        <v>15.69</v>
      </c>
      <c r="M33876">
        <v>27740</v>
      </c>
      <c r="N33876" t="s">
        <v>48</v>
      </c>
      <c r="O33876">
        <v>7</v>
      </c>
    </row>
    <row r="33877" spans="1:15" x14ac:dyDescent="0.2">
      <c r="A33877" s="2">
        <v>37297</v>
      </c>
      <c r="B33877">
        <v>1100</v>
      </c>
      <c r="C33877">
        <v>15.7</v>
      </c>
      <c r="D33877">
        <v>15.7</v>
      </c>
      <c r="E33877">
        <v>15.7</v>
      </c>
      <c r="F33877">
        <v>15.7</v>
      </c>
      <c r="G33877">
        <v>15.7</v>
      </c>
      <c r="H33877" s="5">
        <v>17.100000000000001</v>
      </c>
      <c r="I33877">
        <v>16.559999999999999</v>
      </c>
      <c r="J33877">
        <v>16.61</v>
      </c>
      <c r="K33877">
        <v>20.95</v>
      </c>
      <c r="L33877" s="32">
        <v>15.89</v>
      </c>
      <c r="M33877">
        <v>28057</v>
      </c>
      <c r="N33877" t="s">
        <v>48</v>
      </c>
      <c r="O33877">
        <v>7</v>
      </c>
    </row>
    <row r="33878" spans="1:15" x14ac:dyDescent="0.2">
      <c r="A33878" s="2">
        <v>37297</v>
      </c>
      <c r="B33878">
        <v>1200</v>
      </c>
      <c r="C33878">
        <v>15.7</v>
      </c>
      <c r="D33878">
        <v>15.7</v>
      </c>
      <c r="E33878">
        <v>15.7</v>
      </c>
      <c r="F33878">
        <v>15.7</v>
      </c>
      <c r="G33878">
        <v>15.7</v>
      </c>
      <c r="H33878" s="5">
        <v>16.72</v>
      </c>
      <c r="I33878">
        <v>16.09</v>
      </c>
      <c r="J33878">
        <v>16.149999999999999</v>
      </c>
      <c r="K33878">
        <v>21.15</v>
      </c>
      <c r="L33878" s="32">
        <v>15.33</v>
      </c>
      <c r="M33878">
        <v>28006</v>
      </c>
      <c r="N33878" t="s">
        <v>48</v>
      </c>
      <c r="O33878">
        <v>7</v>
      </c>
    </row>
    <row r="33879" spans="1:15" x14ac:dyDescent="0.2">
      <c r="A33879" s="2">
        <v>37297</v>
      </c>
      <c r="B33879">
        <v>1300</v>
      </c>
      <c r="C33879">
        <v>15.64</v>
      </c>
      <c r="D33879">
        <v>15.64</v>
      </c>
      <c r="E33879">
        <v>15.64</v>
      </c>
      <c r="F33879">
        <v>15.64</v>
      </c>
      <c r="G33879">
        <v>15.64</v>
      </c>
      <c r="H33879" s="5">
        <v>16.09</v>
      </c>
      <c r="I33879">
        <v>15.42</v>
      </c>
      <c r="J33879">
        <v>15.49</v>
      </c>
      <c r="K33879">
        <v>20.76</v>
      </c>
      <c r="L33879" s="32">
        <v>14.63</v>
      </c>
      <c r="M33879">
        <v>27904</v>
      </c>
      <c r="N33879" t="s">
        <v>48</v>
      </c>
      <c r="O33879">
        <v>7</v>
      </c>
    </row>
    <row r="33880" spans="1:15" x14ac:dyDescent="0.2">
      <c r="A33880" s="2">
        <v>37297</v>
      </c>
      <c r="B33880">
        <v>1400</v>
      </c>
      <c r="C33880">
        <v>15.23</v>
      </c>
      <c r="D33880">
        <v>15.23</v>
      </c>
      <c r="E33880">
        <v>15.23</v>
      </c>
      <c r="F33880">
        <v>15.23</v>
      </c>
      <c r="G33880">
        <v>15.23</v>
      </c>
      <c r="H33880" s="5">
        <v>15.51</v>
      </c>
      <c r="I33880">
        <v>15</v>
      </c>
      <c r="J33880">
        <v>15.05</v>
      </c>
      <c r="K33880">
        <v>19.12</v>
      </c>
      <c r="L33880" s="32">
        <v>14.37</v>
      </c>
      <c r="M33880">
        <v>27523</v>
      </c>
      <c r="N33880" t="s">
        <v>48</v>
      </c>
      <c r="O33880">
        <v>7</v>
      </c>
    </row>
    <row r="33881" spans="1:15" x14ac:dyDescent="0.2">
      <c r="A33881" s="2">
        <v>37297</v>
      </c>
      <c r="B33881">
        <v>1500</v>
      </c>
      <c r="C33881">
        <v>14.53</v>
      </c>
      <c r="D33881">
        <v>14.53</v>
      </c>
      <c r="E33881">
        <v>14.53</v>
      </c>
      <c r="F33881">
        <v>14.53</v>
      </c>
      <c r="G33881">
        <v>14.53</v>
      </c>
      <c r="H33881" s="5">
        <v>14.75</v>
      </c>
      <c r="I33881">
        <v>14.19</v>
      </c>
      <c r="J33881">
        <v>14.24</v>
      </c>
      <c r="K33881">
        <v>18.690000000000001</v>
      </c>
      <c r="L33881" s="32">
        <v>13.51</v>
      </c>
      <c r="M33881">
        <v>27210</v>
      </c>
      <c r="N33881" t="s">
        <v>48</v>
      </c>
      <c r="O33881">
        <v>7</v>
      </c>
    </row>
    <row r="33882" spans="1:15" x14ac:dyDescent="0.2">
      <c r="A33882" s="2">
        <v>37297</v>
      </c>
      <c r="B33882">
        <v>1600</v>
      </c>
      <c r="C33882">
        <v>15.53</v>
      </c>
      <c r="D33882">
        <v>15.53</v>
      </c>
      <c r="E33882">
        <v>15.53</v>
      </c>
      <c r="F33882">
        <v>15.53</v>
      </c>
      <c r="G33882">
        <v>15.53</v>
      </c>
      <c r="H33882" s="5">
        <v>14.9</v>
      </c>
      <c r="I33882">
        <v>14.38</v>
      </c>
      <c r="J33882">
        <v>14.43</v>
      </c>
      <c r="K33882">
        <v>18.61</v>
      </c>
      <c r="L33882" s="32">
        <v>13.72</v>
      </c>
      <c r="M33882">
        <v>27291</v>
      </c>
      <c r="N33882" t="s">
        <v>48</v>
      </c>
      <c r="O33882">
        <v>7</v>
      </c>
    </row>
    <row r="33883" spans="1:15" x14ac:dyDescent="0.2">
      <c r="A33883" s="2">
        <v>37297</v>
      </c>
      <c r="B33883">
        <v>1700</v>
      </c>
      <c r="C33883">
        <v>16.95</v>
      </c>
      <c r="D33883">
        <v>16.190000000000001</v>
      </c>
      <c r="E33883">
        <v>16.23</v>
      </c>
      <c r="F33883">
        <v>22.39</v>
      </c>
      <c r="G33883">
        <v>15.23</v>
      </c>
      <c r="H33883" s="5">
        <v>15.75</v>
      </c>
      <c r="I33883">
        <v>15.17</v>
      </c>
      <c r="J33883">
        <v>15.23</v>
      </c>
      <c r="K33883">
        <v>19.940000000000001</v>
      </c>
      <c r="L33883" s="32">
        <v>14.43</v>
      </c>
      <c r="M33883">
        <v>28156</v>
      </c>
      <c r="N33883" t="s">
        <v>48</v>
      </c>
      <c r="O33883">
        <v>7</v>
      </c>
    </row>
    <row r="33884" spans="1:15" x14ac:dyDescent="0.2">
      <c r="A33884" s="2">
        <v>37297</v>
      </c>
      <c r="B33884">
        <v>1800</v>
      </c>
      <c r="C33884">
        <v>19.37</v>
      </c>
      <c r="D33884">
        <v>17.14</v>
      </c>
      <c r="E33884">
        <v>17.27</v>
      </c>
      <c r="F33884">
        <v>35.46</v>
      </c>
      <c r="G33884">
        <v>14.3</v>
      </c>
      <c r="H33884" s="5">
        <v>17.61</v>
      </c>
      <c r="I33884">
        <v>16.600000000000001</v>
      </c>
      <c r="J33884">
        <v>16.7</v>
      </c>
      <c r="K33884">
        <v>24.87</v>
      </c>
      <c r="L33884" s="32">
        <v>15.35</v>
      </c>
      <c r="M33884">
        <v>29960</v>
      </c>
      <c r="N33884" t="s">
        <v>48</v>
      </c>
      <c r="O33884">
        <v>7</v>
      </c>
    </row>
    <row r="33885" spans="1:15" x14ac:dyDescent="0.2">
      <c r="A33885" s="2">
        <v>37297</v>
      </c>
      <c r="B33885">
        <v>1900</v>
      </c>
      <c r="C33885">
        <v>21.99</v>
      </c>
      <c r="D33885">
        <v>21.64</v>
      </c>
      <c r="E33885">
        <v>21.66</v>
      </c>
      <c r="F33885">
        <v>24.53</v>
      </c>
      <c r="G33885">
        <v>21.19</v>
      </c>
      <c r="H33885" s="5">
        <v>20</v>
      </c>
      <c r="I33885">
        <v>18.36</v>
      </c>
      <c r="J33885">
        <v>18.510000000000002</v>
      </c>
      <c r="K33885">
        <v>31.81</v>
      </c>
      <c r="L33885" s="32">
        <v>16.36</v>
      </c>
      <c r="M33885">
        <v>31103</v>
      </c>
      <c r="N33885" t="s">
        <v>48</v>
      </c>
      <c r="O33885">
        <v>7</v>
      </c>
    </row>
    <row r="33886" spans="1:15" x14ac:dyDescent="0.2">
      <c r="A33886" s="2">
        <v>37297</v>
      </c>
      <c r="B33886">
        <v>2000</v>
      </c>
      <c r="C33886">
        <v>16.79</v>
      </c>
      <c r="D33886">
        <v>16.79</v>
      </c>
      <c r="E33886">
        <v>16.79</v>
      </c>
      <c r="F33886">
        <v>16.79</v>
      </c>
      <c r="G33886">
        <v>16.79</v>
      </c>
      <c r="H33886" s="5">
        <v>19</v>
      </c>
      <c r="I33886">
        <v>18.670000000000002</v>
      </c>
      <c r="J33886">
        <v>20.69</v>
      </c>
      <c r="K33886">
        <v>29.04</v>
      </c>
      <c r="L33886" s="32">
        <v>15.89</v>
      </c>
      <c r="M33886">
        <v>30692</v>
      </c>
      <c r="N33886" t="s">
        <v>48</v>
      </c>
      <c r="O33886">
        <v>7</v>
      </c>
    </row>
    <row r="33887" spans="1:15" x14ac:dyDescent="0.2">
      <c r="A33887" s="2">
        <v>37297</v>
      </c>
      <c r="B33887">
        <v>2100</v>
      </c>
      <c r="C33887">
        <v>16.670000000000002</v>
      </c>
      <c r="D33887">
        <v>16.440000000000001</v>
      </c>
      <c r="E33887">
        <v>16.45</v>
      </c>
      <c r="F33887">
        <v>18.36</v>
      </c>
      <c r="G33887">
        <v>16.14</v>
      </c>
      <c r="H33887" s="5">
        <v>17.989999999999998</v>
      </c>
      <c r="I33887">
        <v>17.16</v>
      </c>
      <c r="J33887">
        <v>17.23</v>
      </c>
      <c r="K33887">
        <v>24.13</v>
      </c>
      <c r="L33887" s="32">
        <v>16.07</v>
      </c>
      <c r="M33887">
        <v>29962</v>
      </c>
      <c r="N33887" t="s">
        <v>48</v>
      </c>
      <c r="O33887">
        <v>7</v>
      </c>
    </row>
    <row r="33888" spans="1:15" x14ac:dyDescent="0.2">
      <c r="A33888" s="2">
        <v>37297</v>
      </c>
      <c r="B33888">
        <v>2200</v>
      </c>
      <c r="C33888">
        <v>14.74</v>
      </c>
      <c r="D33888">
        <v>14.74</v>
      </c>
      <c r="E33888">
        <v>14.74</v>
      </c>
      <c r="F33888">
        <v>14.74</v>
      </c>
      <c r="G33888">
        <v>14.74</v>
      </c>
      <c r="H33888" s="5">
        <v>16.690000000000001</v>
      </c>
      <c r="I33888">
        <v>15.97</v>
      </c>
      <c r="J33888">
        <v>16.04</v>
      </c>
      <c r="K33888">
        <v>21.97</v>
      </c>
      <c r="L33888" s="32">
        <v>15.04</v>
      </c>
      <c r="M33888">
        <v>28559</v>
      </c>
      <c r="N33888" t="s">
        <v>48</v>
      </c>
      <c r="O33888">
        <v>7</v>
      </c>
    </row>
    <row r="33889" spans="1:15" x14ac:dyDescent="0.2">
      <c r="A33889" s="2">
        <v>37297</v>
      </c>
      <c r="B33889">
        <v>2300</v>
      </c>
      <c r="C33889">
        <v>13.8</v>
      </c>
      <c r="D33889">
        <v>13.8</v>
      </c>
      <c r="E33889">
        <v>13.8</v>
      </c>
      <c r="F33889">
        <v>13.8</v>
      </c>
      <c r="G33889">
        <v>13.8</v>
      </c>
      <c r="H33889" s="5">
        <v>15.61</v>
      </c>
      <c r="I33889">
        <v>14.97</v>
      </c>
      <c r="J33889">
        <v>15.03</v>
      </c>
      <c r="K33889">
        <v>20.32</v>
      </c>
      <c r="L33889" s="32">
        <v>14.13</v>
      </c>
      <c r="M33889">
        <v>26549</v>
      </c>
      <c r="N33889" t="s">
        <v>48</v>
      </c>
      <c r="O33889">
        <v>7</v>
      </c>
    </row>
    <row r="33890" spans="1:15" x14ac:dyDescent="0.2">
      <c r="A33890" s="2">
        <v>37297</v>
      </c>
      <c r="B33890">
        <v>2400</v>
      </c>
      <c r="C33890">
        <v>10.72</v>
      </c>
      <c r="D33890">
        <v>10.72</v>
      </c>
      <c r="E33890">
        <v>10.72</v>
      </c>
      <c r="F33890">
        <v>10.72</v>
      </c>
      <c r="G33890">
        <v>10.72</v>
      </c>
      <c r="H33890" s="5">
        <v>14.39</v>
      </c>
      <c r="I33890">
        <v>14.17</v>
      </c>
      <c r="J33890">
        <v>14.19</v>
      </c>
      <c r="K33890">
        <v>16</v>
      </c>
      <c r="L33890" s="32">
        <v>13.88</v>
      </c>
      <c r="M33890">
        <v>24646</v>
      </c>
      <c r="N33890" t="s">
        <v>47</v>
      </c>
      <c r="O33890">
        <v>7</v>
      </c>
    </row>
    <row r="33891" spans="1:15" x14ac:dyDescent="0.2">
      <c r="A33891" s="2">
        <v>37298</v>
      </c>
      <c r="B33891">
        <v>100</v>
      </c>
      <c r="C33891">
        <v>0</v>
      </c>
      <c r="D33891">
        <v>0</v>
      </c>
      <c r="E33891">
        <v>0</v>
      </c>
      <c r="F33891">
        <v>0</v>
      </c>
      <c r="G33891">
        <v>0</v>
      </c>
      <c r="M33891">
        <v>23046</v>
      </c>
      <c r="N33891" t="s">
        <v>47</v>
      </c>
      <c r="O33891">
        <v>1</v>
      </c>
    </row>
    <row r="33892" spans="1:15" x14ac:dyDescent="0.2">
      <c r="A33892" s="2">
        <v>37298</v>
      </c>
      <c r="B33892">
        <v>200</v>
      </c>
      <c r="C33892">
        <v>0</v>
      </c>
      <c r="D33892">
        <v>0</v>
      </c>
      <c r="E33892">
        <v>0</v>
      </c>
      <c r="F33892">
        <v>0</v>
      </c>
      <c r="G33892">
        <v>0</v>
      </c>
      <c r="M33892">
        <v>22286</v>
      </c>
      <c r="N33892" t="s">
        <v>47</v>
      </c>
      <c r="O33892">
        <v>1</v>
      </c>
    </row>
    <row r="33893" spans="1:15" x14ac:dyDescent="0.2">
      <c r="A33893" s="2">
        <v>37298</v>
      </c>
      <c r="B33893">
        <v>300</v>
      </c>
      <c r="C33893">
        <v>0</v>
      </c>
      <c r="D33893">
        <v>0</v>
      </c>
      <c r="E33893">
        <v>0</v>
      </c>
      <c r="F33893">
        <v>0</v>
      </c>
      <c r="G33893">
        <v>0</v>
      </c>
      <c r="M33893">
        <v>22010</v>
      </c>
      <c r="N33893" t="s">
        <v>47</v>
      </c>
      <c r="O33893">
        <v>1</v>
      </c>
    </row>
    <row r="33894" spans="1:15" x14ac:dyDescent="0.2">
      <c r="A33894" s="2">
        <v>37298</v>
      </c>
      <c r="B33894">
        <v>400</v>
      </c>
      <c r="C33894">
        <v>0</v>
      </c>
      <c r="D33894">
        <v>0</v>
      </c>
      <c r="E33894">
        <v>0</v>
      </c>
      <c r="F33894">
        <v>0</v>
      </c>
      <c r="G33894">
        <v>0</v>
      </c>
      <c r="M33894">
        <v>22176</v>
      </c>
      <c r="N33894" t="s">
        <v>47</v>
      </c>
      <c r="O33894">
        <v>1</v>
      </c>
    </row>
    <row r="33895" spans="1:15" x14ac:dyDescent="0.2">
      <c r="A33895" s="2">
        <v>37298</v>
      </c>
      <c r="B33895">
        <v>500</v>
      </c>
      <c r="C33895">
        <v>3.3</v>
      </c>
      <c r="D33895">
        <v>3.3</v>
      </c>
      <c r="E33895">
        <v>3.3</v>
      </c>
      <c r="F33895">
        <v>3.3</v>
      </c>
      <c r="G33895">
        <v>3.3</v>
      </c>
      <c r="M33895">
        <v>22937</v>
      </c>
      <c r="N33895" t="s">
        <v>47</v>
      </c>
      <c r="O33895">
        <v>1</v>
      </c>
    </row>
    <row r="33896" spans="1:15" x14ac:dyDescent="0.2">
      <c r="A33896" s="2">
        <v>37298</v>
      </c>
      <c r="B33896">
        <v>600</v>
      </c>
      <c r="C33896">
        <v>13.27</v>
      </c>
      <c r="D33896">
        <v>13.27</v>
      </c>
      <c r="E33896">
        <v>13.27</v>
      </c>
      <c r="F33896">
        <v>13.27</v>
      </c>
      <c r="G33896">
        <v>13.27</v>
      </c>
      <c r="M33896">
        <v>25317</v>
      </c>
      <c r="N33896" t="s">
        <v>47</v>
      </c>
      <c r="O33896">
        <v>1</v>
      </c>
    </row>
    <row r="33897" spans="1:15" x14ac:dyDescent="0.2">
      <c r="A33897" s="2">
        <v>37298</v>
      </c>
      <c r="B33897">
        <v>700</v>
      </c>
      <c r="C33897">
        <v>25.78</v>
      </c>
      <c r="D33897">
        <v>25.78</v>
      </c>
      <c r="E33897">
        <v>25.78</v>
      </c>
      <c r="F33897">
        <v>25.78</v>
      </c>
      <c r="G33897">
        <v>25.78</v>
      </c>
      <c r="M33897">
        <v>29729</v>
      </c>
      <c r="N33897" t="s">
        <v>47</v>
      </c>
      <c r="O33897">
        <v>1</v>
      </c>
    </row>
    <row r="33898" spans="1:15" x14ac:dyDescent="0.2">
      <c r="A33898" s="2">
        <v>37298</v>
      </c>
      <c r="B33898">
        <v>800</v>
      </c>
      <c r="C33898">
        <v>23.99</v>
      </c>
      <c r="D33898">
        <v>23.99</v>
      </c>
      <c r="E33898">
        <v>23.99</v>
      </c>
      <c r="F33898">
        <v>23.99</v>
      </c>
      <c r="G33898">
        <v>23.99</v>
      </c>
      <c r="M33898">
        <v>32513</v>
      </c>
      <c r="N33898" t="s">
        <v>48</v>
      </c>
      <c r="O33898">
        <v>1</v>
      </c>
    </row>
    <row r="33899" spans="1:15" x14ac:dyDescent="0.2">
      <c r="A33899" s="2">
        <v>37298</v>
      </c>
      <c r="B33899">
        <v>900</v>
      </c>
      <c r="C33899">
        <v>23.18</v>
      </c>
      <c r="D33899">
        <v>23.18</v>
      </c>
      <c r="E33899">
        <v>23.18</v>
      </c>
      <c r="F33899">
        <v>23.18</v>
      </c>
      <c r="G33899">
        <v>23.18</v>
      </c>
      <c r="M33899">
        <v>33359</v>
      </c>
      <c r="N33899" t="s">
        <v>48</v>
      </c>
      <c r="O33899">
        <v>1</v>
      </c>
    </row>
    <row r="33900" spans="1:15" x14ac:dyDescent="0.2">
      <c r="A33900" s="2">
        <v>37298</v>
      </c>
      <c r="B33900">
        <v>1000</v>
      </c>
      <c r="C33900">
        <v>30.77</v>
      </c>
      <c r="D33900">
        <v>30.77</v>
      </c>
      <c r="E33900">
        <v>30.77</v>
      </c>
      <c r="F33900">
        <v>30.77</v>
      </c>
      <c r="G33900">
        <v>30.77</v>
      </c>
      <c r="M33900">
        <v>33894</v>
      </c>
      <c r="N33900" t="s">
        <v>48</v>
      </c>
      <c r="O33900">
        <v>1</v>
      </c>
    </row>
    <row r="33901" spans="1:15" x14ac:dyDescent="0.2">
      <c r="A33901" s="2">
        <v>37298</v>
      </c>
      <c r="B33901">
        <v>1100</v>
      </c>
      <c r="C33901">
        <v>22.95</v>
      </c>
      <c r="D33901">
        <v>22.95</v>
      </c>
      <c r="E33901">
        <v>22.95</v>
      </c>
      <c r="F33901">
        <v>22.95</v>
      </c>
      <c r="G33901">
        <v>22.95</v>
      </c>
      <c r="M33901">
        <v>34211</v>
      </c>
      <c r="N33901" t="s">
        <v>48</v>
      </c>
      <c r="O33901">
        <v>1</v>
      </c>
    </row>
    <row r="33902" spans="1:15" x14ac:dyDescent="0.2">
      <c r="A33902" s="2">
        <v>37298</v>
      </c>
      <c r="B33902">
        <v>1200</v>
      </c>
      <c r="C33902">
        <v>22.93</v>
      </c>
      <c r="D33902">
        <v>22.93</v>
      </c>
      <c r="E33902">
        <v>22.93</v>
      </c>
      <c r="F33902">
        <v>22.93</v>
      </c>
      <c r="G33902">
        <v>22.93</v>
      </c>
      <c r="M33902">
        <v>34081</v>
      </c>
      <c r="N33902" t="s">
        <v>48</v>
      </c>
      <c r="O33902">
        <v>1</v>
      </c>
    </row>
    <row r="33903" spans="1:15" x14ac:dyDescent="0.2">
      <c r="A33903" s="2">
        <v>37298</v>
      </c>
      <c r="B33903">
        <v>1300</v>
      </c>
      <c r="C33903">
        <v>21.95</v>
      </c>
      <c r="D33903">
        <v>21.95</v>
      </c>
      <c r="E33903">
        <v>21.95</v>
      </c>
      <c r="F33903">
        <v>21.95</v>
      </c>
      <c r="G33903">
        <v>21.95</v>
      </c>
      <c r="M33903">
        <v>33631</v>
      </c>
      <c r="N33903" t="s">
        <v>48</v>
      </c>
      <c r="O33903">
        <v>1</v>
      </c>
    </row>
    <row r="33904" spans="1:15" x14ac:dyDescent="0.2">
      <c r="A33904" s="2">
        <v>37298</v>
      </c>
      <c r="B33904">
        <v>1400</v>
      </c>
      <c r="C33904">
        <v>19.84</v>
      </c>
      <c r="D33904">
        <v>19.84</v>
      </c>
      <c r="E33904">
        <v>19.84</v>
      </c>
      <c r="F33904">
        <v>19.84</v>
      </c>
      <c r="G33904">
        <v>19.84</v>
      </c>
      <c r="M33904">
        <v>33363</v>
      </c>
      <c r="N33904" t="s">
        <v>48</v>
      </c>
      <c r="O33904">
        <v>1</v>
      </c>
    </row>
    <row r="33905" spans="1:15" x14ac:dyDescent="0.2">
      <c r="A33905" s="2">
        <v>37298</v>
      </c>
      <c r="B33905">
        <v>1500</v>
      </c>
      <c r="C33905">
        <v>17.440000000000001</v>
      </c>
      <c r="D33905">
        <v>17.440000000000001</v>
      </c>
      <c r="E33905">
        <v>17.440000000000001</v>
      </c>
      <c r="F33905">
        <v>17.440000000000001</v>
      </c>
      <c r="G33905">
        <v>17.440000000000001</v>
      </c>
      <c r="M33905">
        <v>32856</v>
      </c>
      <c r="N33905" t="s">
        <v>48</v>
      </c>
      <c r="O33905">
        <v>1</v>
      </c>
    </row>
    <row r="33906" spans="1:15" x14ac:dyDescent="0.2">
      <c r="A33906" s="2">
        <v>37298</v>
      </c>
      <c r="B33906">
        <v>1600</v>
      </c>
      <c r="C33906">
        <v>16.329999999999998</v>
      </c>
      <c r="D33906">
        <v>16.329999999999998</v>
      </c>
      <c r="E33906">
        <v>16.329999999999998</v>
      </c>
      <c r="F33906">
        <v>16.329999999999998</v>
      </c>
      <c r="G33906">
        <v>16.329999999999998</v>
      </c>
      <c r="M33906">
        <v>32583</v>
      </c>
      <c r="N33906" t="s">
        <v>48</v>
      </c>
      <c r="O33906">
        <v>1</v>
      </c>
    </row>
    <row r="33907" spans="1:15" x14ac:dyDescent="0.2">
      <c r="A33907" s="2">
        <v>37298</v>
      </c>
      <c r="B33907">
        <v>1700</v>
      </c>
      <c r="C33907">
        <v>16.47</v>
      </c>
      <c r="D33907">
        <v>16.47</v>
      </c>
      <c r="E33907">
        <v>16.47</v>
      </c>
      <c r="F33907">
        <v>16.47</v>
      </c>
      <c r="G33907">
        <v>16.47</v>
      </c>
      <c r="M33907">
        <v>33095</v>
      </c>
      <c r="N33907" t="s">
        <v>48</v>
      </c>
      <c r="O33907">
        <v>1</v>
      </c>
    </row>
    <row r="33908" spans="1:15" x14ac:dyDescent="0.2">
      <c r="A33908" s="2">
        <v>37298</v>
      </c>
      <c r="B33908">
        <v>1800</v>
      </c>
      <c r="C33908">
        <v>21.58</v>
      </c>
      <c r="D33908">
        <v>21.58</v>
      </c>
      <c r="E33908">
        <v>21.58</v>
      </c>
      <c r="F33908">
        <v>21.58</v>
      </c>
      <c r="G33908">
        <v>21.58</v>
      </c>
      <c r="M33908">
        <v>35248</v>
      </c>
      <c r="N33908" t="s">
        <v>48</v>
      </c>
      <c r="O33908">
        <v>1</v>
      </c>
    </row>
    <row r="33909" spans="1:15" x14ac:dyDescent="0.2">
      <c r="A33909" s="2">
        <v>37298</v>
      </c>
      <c r="B33909">
        <v>1900</v>
      </c>
      <c r="C33909">
        <v>29.5</v>
      </c>
      <c r="D33909">
        <v>29.5</v>
      </c>
      <c r="E33909">
        <v>29.5</v>
      </c>
      <c r="F33909">
        <v>29.5</v>
      </c>
      <c r="G33909">
        <v>29.5</v>
      </c>
      <c r="M33909">
        <v>37767</v>
      </c>
      <c r="N33909" t="s">
        <v>48</v>
      </c>
      <c r="O33909">
        <v>1</v>
      </c>
    </row>
    <row r="33910" spans="1:15" x14ac:dyDescent="0.2">
      <c r="A33910" s="2">
        <v>37298</v>
      </c>
      <c r="B33910">
        <v>2000</v>
      </c>
      <c r="C33910">
        <v>23.66</v>
      </c>
      <c r="D33910">
        <v>23.66</v>
      </c>
      <c r="E33910">
        <v>23.66</v>
      </c>
      <c r="F33910">
        <v>23.66</v>
      </c>
      <c r="G33910">
        <v>23.66</v>
      </c>
      <c r="M33910">
        <v>37439</v>
      </c>
      <c r="N33910" t="s">
        <v>48</v>
      </c>
      <c r="O33910">
        <v>1</v>
      </c>
    </row>
    <row r="33911" spans="1:15" x14ac:dyDescent="0.2">
      <c r="A33911" s="2">
        <v>37298</v>
      </c>
      <c r="B33911">
        <v>2100</v>
      </c>
      <c r="C33911">
        <v>25.3</v>
      </c>
      <c r="D33911">
        <v>25.3</v>
      </c>
      <c r="E33911">
        <v>25.3</v>
      </c>
      <c r="F33911">
        <v>25.3</v>
      </c>
      <c r="G33911">
        <v>25.3</v>
      </c>
      <c r="M33911">
        <v>36723</v>
      </c>
      <c r="N33911" t="s">
        <v>48</v>
      </c>
      <c r="O33911">
        <v>1</v>
      </c>
    </row>
    <row r="33912" spans="1:15" x14ac:dyDescent="0.2">
      <c r="A33912" s="2">
        <v>37298</v>
      </c>
      <c r="B33912">
        <v>2200</v>
      </c>
      <c r="C33912">
        <v>24.71</v>
      </c>
      <c r="D33912">
        <v>24.71</v>
      </c>
      <c r="E33912">
        <v>24.71</v>
      </c>
      <c r="F33912">
        <v>24.71</v>
      </c>
      <c r="G33912">
        <v>24.71</v>
      </c>
      <c r="M33912">
        <v>35136</v>
      </c>
      <c r="N33912" t="s">
        <v>48</v>
      </c>
      <c r="O33912">
        <v>1</v>
      </c>
    </row>
    <row r="33913" spans="1:15" x14ac:dyDescent="0.2">
      <c r="A33913" s="2">
        <v>37298</v>
      </c>
      <c r="B33913">
        <v>2300</v>
      </c>
      <c r="C33913">
        <v>20.83</v>
      </c>
      <c r="D33913">
        <v>20.83</v>
      </c>
      <c r="E33913">
        <v>20.83</v>
      </c>
      <c r="F33913">
        <v>20.83</v>
      </c>
      <c r="G33913">
        <v>20.83</v>
      </c>
      <c r="M33913">
        <v>32750</v>
      </c>
      <c r="N33913" t="s">
        <v>48</v>
      </c>
      <c r="O33913">
        <v>1</v>
      </c>
    </row>
    <row r="33914" spans="1:15" x14ac:dyDescent="0.2">
      <c r="A33914" s="2">
        <v>37298</v>
      </c>
      <c r="B33914">
        <v>2400</v>
      </c>
      <c r="C33914">
        <v>17.93</v>
      </c>
      <c r="D33914">
        <v>17.93</v>
      </c>
      <c r="E33914">
        <v>17.93</v>
      </c>
      <c r="F33914">
        <v>17.93</v>
      </c>
      <c r="G33914">
        <v>17.93</v>
      </c>
      <c r="M33914">
        <v>30412</v>
      </c>
      <c r="N33914" t="s">
        <v>47</v>
      </c>
      <c r="O33914">
        <v>1</v>
      </c>
    </row>
    <row r="33915" spans="1:15" x14ac:dyDescent="0.2">
      <c r="A33915" s="2">
        <v>37299</v>
      </c>
      <c r="B33915">
        <v>100</v>
      </c>
      <c r="C33915">
        <v>19.079999999999998</v>
      </c>
      <c r="D33915">
        <v>19.079999999999998</v>
      </c>
      <c r="E33915">
        <v>19.079999999999998</v>
      </c>
      <c r="F33915">
        <v>19.079999999999998</v>
      </c>
      <c r="G33915">
        <v>19.079999999999998</v>
      </c>
      <c r="N33915" t="s">
        <v>47</v>
      </c>
      <c r="O33915">
        <v>2</v>
      </c>
    </row>
    <row r="33916" spans="1:15" x14ac:dyDescent="0.2">
      <c r="A33916" s="2">
        <v>37299</v>
      </c>
      <c r="B33916">
        <v>200</v>
      </c>
      <c r="C33916">
        <v>16.78</v>
      </c>
      <c r="D33916">
        <v>16.78</v>
      </c>
      <c r="E33916">
        <v>16.78</v>
      </c>
      <c r="F33916">
        <v>16.78</v>
      </c>
      <c r="G33916">
        <v>16.78</v>
      </c>
      <c r="N33916" t="s">
        <v>47</v>
      </c>
      <c r="O33916">
        <v>2</v>
      </c>
    </row>
    <row r="33917" spans="1:15" x14ac:dyDescent="0.2">
      <c r="A33917" s="2">
        <v>37299</v>
      </c>
      <c r="B33917">
        <v>300</v>
      </c>
      <c r="C33917">
        <v>17.07</v>
      </c>
      <c r="D33917">
        <v>16.87</v>
      </c>
      <c r="E33917">
        <v>16.850000000000001</v>
      </c>
      <c r="F33917">
        <v>17.22</v>
      </c>
      <c r="G33917">
        <v>16.920000000000002</v>
      </c>
      <c r="N33917" t="s">
        <v>47</v>
      </c>
      <c r="O33917">
        <v>2</v>
      </c>
    </row>
    <row r="33918" spans="1:15" x14ac:dyDescent="0.2">
      <c r="A33918" s="2">
        <v>37299</v>
      </c>
      <c r="B33918">
        <v>400</v>
      </c>
      <c r="C33918">
        <v>21.71</v>
      </c>
      <c r="D33918">
        <v>19.309999999999999</v>
      </c>
      <c r="E33918">
        <v>19.14</v>
      </c>
      <c r="F33918">
        <v>23.58</v>
      </c>
      <c r="G33918">
        <v>19.96</v>
      </c>
      <c r="N33918" t="s">
        <v>47</v>
      </c>
      <c r="O33918">
        <v>2</v>
      </c>
    </row>
    <row r="33919" spans="1:15" x14ac:dyDescent="0.2">
      <c r="A33919" s="2">
        <v>37299</v>
      </c>
      <c r="B33919">
        <v>500</v>
      </c>
      <c r="C33919">
        <v>17.07</v>
      </c>
      <c r="D33919">
        <v>16.89</v>
      </c>
      <c r="E33919">
        <v>16.88</v>
      </c>
      <c r="F33919">
        <v>17.2</v>
      </c>
      <c r="G33919">
        <v>16.940000000000001</v>
      </c>
      <c r="N33919" t="s">
        <v>47</v>
      </c>
      <c r="O33919">
        <v>2</v>
      </c>
    </row>
    <row r="33920" spans="1:15" x14ac:dyDescent="0.2">
      <c r="A33920" s="2">
        <v>37299</v>
      </c>
      <c r="B33920">
        <v>600</v>
      </c>
      <c r="C33920">
        <v>17.420000000000002</v>
      </c>
      <c r="D33920">
        <v>17.420000000000002</v>
      </c>
      <c r="E33920">
        <v>17.420000000000002</v>
      </c>
      <c r="F33920">
        <v>17.420000000000002</v>
      </c>
      <c r="G33920">
        <v>17.420000000000002</v>
      </c>
      <c r="N33920" t="s">
        <v>47</v>
      </c>
      <c r="O33920">
        <v>2</v>
      </c>
    </row>
    <row r="33921" spans="1:15" x14ac:dyDescent="0.2">
      <c r="A33921" s="2">
        <v>37299</v>
      </c>
      <c r="B33921">
        <v>700</v>
      </c>
      <c r="C33921">
        <v>30.08</v>
      </c>
      <c r="D33921">
        <v>33.840000000000003</v>
      </c>
      <c r="E33921">
        <v>36.770000000000003</v>
      </c>
      <c r="F33921">
        <v>30.08</v>
      </c>
      <c r="G33921">
        <v>30.08</v>
      </c>
      <c r="N33921" t="s">
        <v>47</v>
      </c>
      <c r="O33921">
        <v>2</v>
      </c>
    </row>
    <row r="33922" spans="1:15" x14ac:dyDescent="0.2">
      <c r="A33922" s="2">
        <v>37299</v>
      </c>
      <c r="B33922">
        <v>800</v>
      </c>
      <c r="C33922">
        <v>24.92</v>
      </c>
      <c r="D33922">
        <v>37.700000000000003</v>
      </c>
      <c r="E33922">
        <v>47.65</v>
      </c>
      <c r="F33922">
        <v>24.92</v>
      </c>
      <c r="G33922">
        <v>24.92</v>
      </c>
      <c r="N33922" t="s">
        <v>48</v>
      </c>
      <c r="O33922">
        <v>2</v>
      </c>
    </row>
    <row r="33923" spans="1:15" x14ac:dyDescent="0.2">
      <c r="A33923" s="2">
        <v>37299</v>
      </c>
      <c r="B33923">
        <v>900</v>
      </c>
      <c r="C33923">
        <v>22.27</v>
      </c>
      <c r="D33923">
        <v>22.27</v>
      </c>
      <c r="E33923">
        <v>22.27</v>
      </c>
      <c r="F33923">
        <v>22.27</v>
      </c>
      <c r="G33923">
        <v>22.27</v>
      </c>
      <c r="N33923" t="s">
        <v>48</v>
      </c>
      <c r="O33923">
        <v>2</v>
      </c>
    </row>
    <row r="33924" spans="1:15" x14ac:dyDescent="0.2">
      <c r="A33924" s="2">
        <v>37299</v>
      </c>
      <c r="B33924">
        <v>1000</v>
      </c>
      <c r="C33924">
        <v>25.25</v>
      </c>
      <c r="D33924">
        <v>25.25</v>
      </c>
      <c r="E33924">
        <v>25.25</v>
      </c>
      <c r="F33924">
        <v>25.25</v>
      </c>
      <c r="G33924">
        <v>25.25</v>
      </c>
      <c r="N33924" t="s">
        <v>48</v>
      </c>
      <c r="O33924">
        <v>2</v>
      </c>
    </row>
    <row r="33925" spans="1:15" x14ac:dyDescent="0.2">
      <c r="A33925" s="2">
        <v>37299</v>
      </c>
      <c r="B33925">
        <v>1100</v>
      </c>
      <c r="C33925">
        <v>27.83</v>
      </c>
      <c r="D33925">
        <v>27.83</v>
      </c>
      <c r="E33925">
        <v>27.83</v>
      </c>
      <c r="F33925">
        <v>27.83</v>
      </c>
      <c r="G33925">
        <v>27.83</v>
      </c>
      <c r="N33925" t="s">
        <v>48</v>
      </c>
      <c r="O33925">
        <v>2</v>
      </c>
    </row>
    <row r="33926" spans="1:15" x14ac:dyDescent="0.2">
      <c r="A33926" s="2">
        <v>37299</v>
      </c>
      <c r="B33926">
        <v>1200</v>
      </c>
      <c r="C33926">
        <v>21.46</v>
      </c>
      <c r="D33926">
        <v>21.46</v>
      </c>
      <c r="E33926">
        <v>21.46</v>
      </c>
      <c r="F33926">
        <v>21.46</v>
      </c>
      <c r="G33926">
        <v>21.46</v>
      </c>
      <c r="N33926" t="s">
        <v>48</v>
      </c>
      <c r="O33926">
        <v>2</v>
      </c>
    </row>
    <row r="33927" spans="1:15" x14ac:dyDescent="0.2">
      <c r="A33927" s="2">
        <v>37299</v>
      </c>
      <c r="B33927">
        <v>1300</v>
      </c>
      <c r="C33927">
        <v>22.1</v>
      </c>
      <c r="D33927">
        <v>22.1</v>
      </c>
      <c r="E33927">
        <v>22.1</v>
      </c>
      <c r="F33927">
        <v>22.1</v>
      </c>
      <c r="G33927">
        <v>22.1</v>
      </c>
      <c r="N33927" t="s">
        <v>48</v>
      </c>
      <c r="O33927">
        <v>2</v>
      </c>
    </row>
    <row r="33928" spans="1:15" x14ac:dyDescent="0.2">
      <c r="A33928" s="2">
        <v>37299</v>
      </c>
      <c r="B33928">
        <v>1400</v>
      </c>
      <c r="C33928">
        <v>20.47</v>
      </c>
      <c r="D33928">
        <v>20.47</v>
      </c>
      <c r="E33928">
        <v>20.47</v>
      </c>
      <c r="F33928">
        <v>20.47</v>
      </c>
      <c r="G33928">
        <v>20.47</v>
      </c>
      <c r="N33928" t="s">
        <v>48</v>
      </c>
      <c r="O33928">
        <v>2</v>
      </c>
    </row>
    <row r="33929" spans="1:15" x14ac:dyDescent="0.2">
      <c r="A33929" s="2">
        <v>37299</v>
      </c>
      <c r="B33929">
        <v>1500</v>
      </c>
      <c r="C33929">
        <v>19.8</v>
      </c>
      <c r="D33929">
        <v>19.8</v>
      </c>
      <c r="E33929">
        <v>19.8</v>
      </c>
      <c r="F33929">
        <v>19.8</v>
      </c>
      <c r="G33929">
        <v>19.8</v>
      </c>
      <c r="N33929" t="s">
        <v>48</v>
      </c>
      <c r="O33929">
        <v>2</v>
      </c>
    </row>
    <row r="33930" spans="1:15" x14ac:dyDescent="0.2">
      <c r="A33930" s="2">
        <v>37299</v>
      </c>
      <c r="B33930">
        <v>1600</v>
      </c>
      <c r="C33930">
        <v>19.73</v>
      </c>
      <c r="D33930">
        <v>19.73</v>
      </c>
      <c r="E33930">
        <v>19.73</v>
      </c>
      <c r="F33930">
        <v>19.73</v>
      </c>
      <c r="G33930">
        <v>19.73</v>
      </c>
      <c r="N33930" t="s">
        <v>48</v>
      </c>
      <c r="O33930">
        <v>2</v>
      </c>
    </row>
    <row r="33931" spans="1:15" x14ac:dyDescent="0.2">
      <c r="A33931" s="2">
        <v>37299</v>
      </c>
      <c r="B33931">
        <v>1700</v>
      </c>
      <c r="C33931">
        <v>20.010000000000002</v>
      </c>
      <c r="D33931">
        <v>20.010000000000002</v>
      </c>
      <c r="E33931">
        <v>20.010000000000002</v>
      </c>
      <c r="F33931">
        <v>20.010000000000002</v>
      </c>
      <c r="G33931">
        <v>20.010000000000002</v>
      </c>
      <c r="N33931" t="s">
        <v>48</v>
      </c>
      <c r="O33931">
        <v>2</v>
      </c>
    </row>
    <row r="33932" spans="1:15" x14ac:dyDescent="0.2">
      <c r="A33932" s="2">
        <v>37299</v>
      </c>
      <c r="B33932">
        <v>1800</v>
      </c>
      <c r="C33932">
        <v>19.739999999999998</v>
      </c>
      <c r="D33932">
        <v>19.739999999999998</v>
      </c>
      <c r="E33932">
        <v>19.739999999999998</v>
      </c>
      <c r="F33932">
        <v>19.739999999999998</v>
      </c>
      <c r="G33932">
        <v>19.739999999999998</v>
      </c>
      <c r="N33932" t="s">
        <v>48</v>
      </c>
      <c r="O33932">
        <v>2</v>
      </c>
    </row>
    <row r="33933" spans="1:15" x14ac:dyDescent="0.2">
      <c r="A33933" s="2">
        <v>37299</v>
      </c>
      <c r="B33933">
        <v>1900</v>
      </c>
      <c r="C33933">
        <v>20.36</v>
      </c>
      <c r="D33933">
        <v>20.36</v>
      </c>
      <c r="E33933">
        <v>20.36</v>
      </c>
      <c r="F33933">
        <v>20.36</v>
      </c>
      <c r="G33933">
        <v>20.36</v>
      </c>
      <c r="N33933" t="s">
        <v>48</v>
      </c>
      <c r="O33933">
        <v>2</v>
      </c>
    </row>
    <row r="33934" spans="1:15" x14ac:dyDescent="0.2">
      <c r="A33934" s="2">
        <v>37299</v>
      </c>
      <c r="B33934">
        <v>2000</v>
      </c>
      <c r="C33934">
        <v>20.13</v>
      </c>
      <c r="D33934">
        <v>20.13</v>
      </c>
      <c r="E33934">
        <v>20.13</v>
      </c>
      <c r="F33934">
        <v>20.13</v>
      </c>
      <c r="G33934">
        <v>20.13</v>
      </c>
      <c r="N33934" t="s">
        <v>48</v>
      </c>
      <c r="O33934">
        <v>2</v>
      </c>
    </row>
    <row r="33935" spans="1:15" x14ac:dyDescent="0.2">
      <c r="A33935" s="2">
        <v>37299</v>
      </c>
      <c r="B33935">
        <v>2100</v>
      </c>
      <c r="C33935">
        <v>20.81</v>
      </c>
      <c r="D33935">
        <v>20.81</v>
      </c>
      <c r="E33935">
        <v>20.81</v>
      </c>
      <c r="F33935">
        <v>20.81</v>
      </c>
      <c r="G33935">
        <v>20.81</v>
      </c>
      <c r="N33935" t="s">
        <v>48</v>
      </c>
      <c r="O33935">
        <v>2</v>
      </c>
    </row>
    <row r="33936" spans="1:15" x14ac:dyDescent="0.2">
      <c r="A33936" s="2">
        <v>37299</v>
      </c>
      <c r="B33936">
        <v>2200</v>
      </c>
      <c r="C33936">
        <v>18.52</v>
      </c>
      <c r="D33936">
        <v>18.52</v>
      </c>
      <c r="E33936">
        <v>18.52</v>
      </c>
      <c r="F33936">
        <v>18.52</v>
      </c>
      <c r="G33936">
        <v>18.52</v>
      </c>
      <c r="N33936" t="s">
        <v>48</v>
      </c>
      <c r="O33936">
        <v>2</v>
      </c>
    </row>
    <row r="33937" spans="1:15" x14ac:dyDescent="0.2">
      <c r="A33937" s="2">
        <v>37299</v>
      </c>
      <c r="B33937">
        <v>2300</v>
      </c>
      <c r="C33937">
        <v>16.98</v>
      </c>
      <c r="D33937">
        <v>16.98</v>
      </c>
      <c r="E33937">
        <v>16.98</v>
      </c>
      <c r="F33937">
        <v>16.98</v>
      </c>
      <c r="G33937">
        <v>16.98</v>
      </c>
      <c r="N33937" t="s">
        <v>48</v>
      </c>
      <c r="O33937">
        <v>2</v>
      </c>
    </row>
    <row r="33938" spans="1:15" x14ac:dyDescent="0.2">
      <c r="A33938" s="2">
        <v>37299</v>
      </c>
      <c r="B33938">
        <v>2400</v>
      </c>
      <c r="C33938">
        <v>15.09</v>
      </c>
      <c r="D33938">
        <v>15.09</v>
      </c>
      <c r="E33938">
        <v>15.09</v>
      </c>
      <c r="F33938">
        <v>15.09</v>
      </c>
      <c r="G33938">
        <v>15.09</v>
      </c>
      <c r="N33938" t="s">
        <v>47</v>
      </c>
      <c r="O33938">
        <v>2</v>
      </c>
    </row>
    <row r="33939" spans="1:15" x14ac:dyDescent="0.2">
      <c r="A33939" s="2">
        <v>37300</v>
      </c>
      <c r="B33939">
        <v>100</v>
      </c>
      <c r="C33939">
        <v>15.96</v>
      </c>
      <c r="D33939">
        <v>15.96</v>
      </c>
      <c r="E33939">
        <v>15.96</v>
      </c>
      <c r="F33939">
        <v>15.96</v>
      </c>
      <c r="G33939">
        <v>15.96</v>
      </c>
      <c r="N33939" t="s">
        <v>47</v>
      </c>
      <c r="O33939">
        <v>3</v>
      </c>
    </row>
    <row r="33940" spans="1:15" x14ac:dyDescent="0.2">
      <c r="A33940" s="2">
        <v>37300</v>
      </c>
      <c r="B33940">
        <v>200</v>
      </c>
      <c r="C33940">
        <v>15.9</v>
      </c>
      <c r="D33940">
        <v>15.9</v>
      </c>
      <c r="E33940">
        <v>15.9</v>
      </c>
      <c r="F33940">
        <v>15.9</v>
      </c>
      <c r="G33940">
        <v>15.9</v>
      </c>
      <c r="N33940" t="s">
        <v>47</v>
      </c>
      <c r="O33940">
        <v>3</v>
      </c>
    </row>
    <row r="33941" spans="1:15" x14ac:dyDescent="0.2">
      <c r="A33941" s="2">
        <v>37300</v>
      </c>
      <c r="B33941">
        <v>300</v>
      </c>
      <c r="C33941">
        <v>15.89</v>
      </c>
      <c r="D33941">
        <v>15.89</v>
      </c>
      <c r="E33941">
        <v>15.89</v>
      </c>
      <c r="F33941">
        <v>15.89</v>
      </c>
      <c r="G33941">
        <v>15.89</v>
      </c>
      <c r="N33941" t="s">
        <v>47</v>
      </c>
      <c r="O33941">
        <v>3</v>
      </c>
    </row>
    <row r="33942" spans="1:15" x14ac:dyDescent="0.2">
      <c r="A33942" s="2">
        <v>37300</v>
      </c>
      <c r="B33942">
        <v>400</v>
      </c>
      <c r="C33942">
        <v>15.7</v>
      </c>
      <c r="D33942">
        <v>15.7</v>
      </c>
      <c r="E33942">
        <v>15.7</v>
      </c>
      <c r="F33942">
        <v>15.7</v>
      </c>
      <c r="G33942">
        <v>15.7</v>
      </c>
      <c r="N33942" t="s">
        <v>47</v>
      </c>
      <c r="O33942">
        <v>3</v>
      </c>
    </row>
    <row r="33943" spans="1:15" x14ac:dyDescent="0.2">
      <c r="A33943" s="2">
        <v>37300</v>
      </c>
      <c r="B33943">
        <v>500</v>
      </c>
      <c r="C33943">
        <v>15.99</v>
      </c>
      <c r="D33943">
        <v>15.99</v>
      </c>
      <c r="E33943">
        <v>15.99</v>
      </c>
      <c r="F33943">
        <v>15.99</v>
      </c>
      <c r="G33943">
        <v>15.99</v>
      </c>
      <c r="N33943" t="s">
        <v>47</v>
      </c>
      <c r="O33943">
        <v>3</v>
      </c>
    </row>
    <row r="33944" spans="1:15" x14ac:dyDescent="0.2">
      <c r="A33944" s="2">
        <v>37300</v>
      </c>
      <c r="B33944">
        <v>600</v>
      </c>
      <c r="C33944">
        <v>16.329999999999998</v>
      </c>
      <c r="D33944">
        <v>16.329999999999998</v>
      </c>
      <c r="E33944">
        <v>16.329999999999998</v>
      </c>
      <c r="F33944">
        <v>16.329999999999998</v>
      </c>
      <c r="G33944">
        <v>16.329999999999998</v>
      </c>
      <c r="N33944" t="s">
        <v>47</v>
      </c>
      <c r="O33944">
        <v>3</v>
      </c>
    </row>
    <row r="33945" spans="1:15" x14ac:dyDescent="0.2">
      <c r="A33945" s="2">
        <v>37300</v>
      </c>
      <c r="B33945">
        <v>700</v>
      </c>
      <c r="C33945">
        <v>33.450000000000003</v>
      </c>
      <c r="D33945">
        <v>33.450000000000003</v>
      </c>
      <c r="E33945">
        <v>33.450000000000003</v>
      </c>
      <c r="F33945">
        <v>33.450000000000003</v>
      </c>
      <c r="G33945">
        <v>33.450000000000003</v>
      </c>
      <c r="N33945" t="s">
        <v>47</v>
      </c>
      <c r="O33945">
        <v>3</v>
      </c>
    </row>
    <row r="33946" spans="1:15" x14ac:dyDescent="0.2">
      <c r="A33946" s="2">
        <v>37300</v>
      </c>
      <c r="B33946">
        <v>800</v>
      </c>
      <c r="C33946">
        <v>25.83</v>
      </c>
      <c r="D33946">
        <v>25.83</v>
      </c>
      <c r="E33946">
        <v>25.83</v>
      </c>
      <c r="F33946">
        <v>25.83</v>
      </c>
      <c r="G33946">
        <v>25.83</v>
      </c>
      <c r="N33946" t="s">
        <v>48</v>
      </c>
      <c r="O33946">
        <v>3</v>
      </c>
    </row>
    <row r="33947" spans="1:15" x14ac:dyDescent="0.2">
      <c r="A33947" s="2">
        <v>37300</v>
      </c>
      <c r="B33947">
        <v>900</v>
      </c>
      <c r="C33947">
        <v>20.52</v>
      </c>
      <c r="D33947">
        <v>20.52</v>
      </c>
      <c r="E33947">
        <v>20.52</v>
      </c>
      <c r="F33947">
        <v>20.52</v>
      </c>
      <c r="G33947">
        <v>20.52</v>
      </c>
      <c r="N33947" t="s">
        <v>48</v>
      </c>
      <c r="O33947">
        <v>3</v>
      </c>
    </row>
    <row r="33948" spans="1:15" x14ac:dyDescent="0.2">
      <c r="A33948" s="2">
        <v>37300</v>
      </c>
      <c r="B33948">
        <v>1000</v>
      </c>
      <c r="C33948">
        <v>24.41</v>
      </c>
      <c r="D33948">
        <v>24.41</v>
      </c>
      <c r="E33948">
        <v>24.41</v>
      </c>
      <c r="F33948">
        <v>24.41</v>
      </c>
      <c r="G33948">
        <v>24.41</v>
      </c>
      <c r="N33948" t="s">
        <v>48</v>
      </c>
      <c r="O33948">
        <v>3</v>
      </c>
    </row>
    <row r="33949" spans="1:15" x14ac:dyDescent="0.2">
      <c r="A33949" s="2">
        <v>37300</v>
      </c>
      <c r="B33949">
        <v>1100</v>
      </c>
      <c r="C33949">
        <v>19.53</v>
      </c>
      <c r="D33949">
        <v>19.53</v>
      </c>
      <c r="E33949">
        <v>19.53</v>
      </c>
      <c r="F33949">
        <v>19.53</v>
      </c>
      <c r="G33949">
        <v>19.53</v>
      </c>
      <c r="N33949" t="s">
        <v>48</v>
      </c>
      <c r="O33949">
        <v>3</v>
      </c>
    </row>
    <row r="33950" spans="1:15" x14ac:dyDescent="0.2">
      <c r="A33950" s="2">
        <v>37300</v>
      </c>
      <c r="B33950">
        <v>1200</v>
      </c>
      <c r="C33950">
        <v>25.98</v>
      </c>
      <c r="D33950">
        <v>25.98</v>
      </c>
      <c r="E33950">
        <v>25.98</v>
      </c>
      <c r="F33950">
        <v>25.98</v>
      </c>
      <c r="G33950">
        <v>25.98</v>
      </c>
      <c r="N33950" t="s">
        <v>48</v>
      </c>
      <c r="O33950">
        <v>3</v>
      </c>
    </row>
    <row r="33951" spans="1:15" x14ac:dyDescent="0.2">
      <c r="A33951" s="2">
        <v>37300</v>
      </c>
      <c r="B33951">
        <v>1300</v>
      </c>
      <c r="C33951">
        <v>20.07</v>
      </c>
      <c r="D33951">
        <v>20.07</v>
      </c>
      <c r="E33951">
        <v>20.07</v>
      </c>
      <c r="F33951">
        <v>20.07</v>
      </c>
      <c r="G33951">
        <v>20.07</v>
      </c>
      <c r="N33951" t="s">
        <v>48</v>
      </c>
      <c r="O33951">
        <v>3</v>
      </c>
    </row>
    <row r="33952" spans="1:15" x14ac:dyDescent="0.2">
      <c r="A33952" s="2">
        <v>37300</v>
      </c>
      <c r="B33952">
        <v>1400</v>
      </c>
      <c r="C33952">
        <v>19.95</v>
      </c>
      <c r="D33952">
        <v>19.95</v>
      </c>
      <c r="E33952">
        <v>19.95</v>
      </c>
      <c r="F33952">
        <v>19.95</v>
      </c>
      <c r="G33952">
        <v>19.95</v>
      </c>
      <c r="N33952" t="s">
        <v>48</v>
      </c>
      <c r="O33952">
        <v>3</v>
      </c>
    </row>
    <row r="33953" spans="1:15" x14ac:dyDescent="0.2">
      <c r="A33953" s="2">
        <v>37300</v>
      </c>
      <c r="B33953">
        <v>1500</v>
      </c>
      <c r="C33953">
        <v>20.96</v>
      </c>
      <c r="D33953">
        <v>20.96</v>
      </c>
      <c r="E33953">
        <v>20.96</v>
      </c>
      <c r="F33953">
        <v>20.96</v>
      </c>
      <c r="G33953">
        <v>20.96</v>
      </c>
      <c r="N33953" t="s">
        <v>48</v>
      </c>
      <c r="O33953">
        <v>3</v>
      </c>
    </row>
    <row r="33954" spans="1:15" x14ac:dyDescent="0.2">
      <c r="A33954" s="2">
        <v>37300</v>
      </c>
      <c r="B33954">
        <v>1600</v>
      </c>
      <c r="C33954">
        <v>19.04</v>
      </c>
      <c r="D33954">
        <v>19.04</v>
      </c>
      <c r="E33954">
        <v>19.04</v>
      </c>
      <c r="F33954">
        <v>19.04</v>
      </c>
      <c r="G33954">
        <v>19.04</v>
      </c>
      <c r="N33954" t="s">
        <v>48</v>
      </c>
      <c r="O33954">
        <v>3</v>
      </c>
    </row>
    <row r="33955" spans="1:15" x14ac:dyDescent="0.2">
      <c r="A33955" s="2">
        <v>37300</v>
      </c>
      <c r="B33955">
        <v>1700</v>
      </c>
      <c r="C33955">
        <v>19.739999999999998</v>
      </c>
      <c r="D33955">
        <v>19.739999999999998</v>
      </c>
      <c r="E33955">
        <v>19.739999999999998</v>
      </c>
      <c r="F33955">
        <v>19.739999999999998</v>
      </c>
      <c r="G33955">
        <v>19.739999999999998</v>
      </c>
      <c r="N33955" t="s">
        <v>48</v>
      </c>
      <c r="O33955">
        <v>3</v>
      </c>
    </row>
    <row r="33956" spans="1:15" x14ac:dyDescent="0.2">
      <c r="A33956" s="2">
        <v>37300</v>
      </c>
      <c r="B33956">
        <v>1800</v>
      </c>
      <c r="C33956">
        <v>30.45</v>
      </c>
      <c r="D33956">
        <v>30.45</v>
      </c>
      <c r="E33956">
        <v>30.45</v>
      </c>
      <c r="F33956">
        <v>30.45</v>
      </c>
      <c r="G33956">
        <v>30.45</v>
      </c>
      <c r="N33956" t="s">
        <v>48</v>
      </c>
      <c r="O33956">
        <v>3</v>
      </c>
    </row>
    <row r="33957" spans="1:15" x14ac:dyDescent="0.2">
      <c r="A33957" s="2">
        <v>37300</v>
      </c>
      <c r="B33957">
        <v>1900</v>
      </c>
      <c r="C33957">
        <v>28.57</v>
      </c>
      <c r="D33957">
        <v>28.57</v>
      </c>
      <c r="E33957">
        <v>28.57</v>
      </c>
      <c r="F33957">
        <v>28.57</v>
      </c>
      <c r="G33957">
        <v>28.57</v>
      </c>
      <c r="N33957" t="s">
        <v>48</v>
      </c>
      <c r="O33957">
        <v>3</v>
      </c>
    </row>
    <row r="33958" spans="1:15" x14ac:dyDescent="0.2">
      <c r="A33958" s="2">
        <v>37300</v>
      </c>
      <c r="B33958">
        <v>2000</v>
      </c>
      <c r="C33958">
        <v>43.27</v>
      </c>
      <c r="D33958">
        <v>43.27</v>
      </c>
      <c r="E33958">
        <v>43.27</v>
      </c>
      <c r="F33958">
        <v>43.27</v>
      </c>
      <c r="G33958">
        <v>43.27</v>
      </c>
      <c r="N33958" t="s">
        <v>48</v>
      </c>
      <c r="O33958">
        <v>3</v>
      </c>
    </row>
    <row r="33959" spans="1:15" x14ac:dyDescent="0.2">
      <c r="A33959" s="2">
        <v>37300</v>
      </c>
      <c r="B33959">
        <v>2100</v>
      </c>
      <c r="C33959">
        <v>39.18</v>
      </c>
      <c r="D33959">
        <v>39.18</v>
      </c>
      <c r="E33959">
        <v>39.18</v>
      </c>
      <c r="F33959">
        <v>39.18</v>
      </c>
      <c r="G33959">
        <v>39.18</v>
      </c>
      <c r="N33959" t="s">
        <v>48</v>
      </c>
      <c r="O33959">
        <v>3</v>
      </c>
    </row>
    <row r="33960" spans="1:15" x14ac:dyDescent="0.2">
      <c r="A33960" s="2">
        <v>37300</v>
      </c>
      <c r="B33960">
        <v>2200</v>
      </c>
      <c r="C33960">
        <v>30.85</v>
      </c>
      <c r="D33960">
        <v>30.85</v>
      </c>
      <c r="E33960">
        <v>30.85</v>
      </c>
      <c r="F33960">
        <v>30.85</v>
      </c>
      <c r="G33960">
        <v>30.85</v>
      </c>
      <c r="N33960" t="s">
        <v>48</v>
      </c>
      <c r="O33960">
        <v>3</v>
      </c>
    </row>
    <row r="33961" spans="1:15" x14ac:dyDescent="0.2">
      <c r="A33961" s="2">
        <v>37300</v>
      </c>
      <c r="B33961">
        <v>2300</v>
      </c>
      <c r="C33961">
        <v>19.87</v>
      </c>
      <c r="D33961">
        <v>19.87</v>
      </c>
      <c r="E33961">
        <v>19.87</v>
      </c>
      <c r="F33961">
        <v>19.87</v>
      </c>
      <c r="G33961">
        <v>19.87</v>
      </c>
      <c r="N33961" t="s">
        <v>48</v>
      </c>
      <c r="O33961">
        <v>3</v>
      </c>
    </row>
    <row r="33962" spans="1:15" x14ac:dyDescent="0.2">
      <c r="A33962" s="2">
        <v>37300</v>
      </c>
      <c r="B33962">
        <v>2400</v>
      </c>
      <c r="C33962">
        <v>17.55</v>
      </c>
      <c r="D33962">
        <v>17.55</v>
      </c>
      <c r="E33962">
        <v>17.55</v>
      </c>
      <c r="F33962">
        <v>17.55</v>
      </c>
      <c r="G33962">
        <v>17.55</v>
      </c>
      <c r="N33962" t="s">
        <v>47</v>
      </c>
      <c r="O33962">
        <v>3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2.75" x14ac:dyDescent="0.2"/>
  <cols>
    <col min="1" max="1" width="10.140625" bestFit="1" customWidth="1"/>
    <col min="4" max="4" width="11.140625" bestFit="1" customWidth="1"/>
    <col min="5" max="5" width="11.140625" customWidth="1"/>
    <col min="13" max="13" width="10.140625" style="2" bestFit="1" customWidth="1"/>
    <col min="14" max="14" width="11.140625" style="134" bestFit="1" customWidth="1"/>
  </cols>
  <sheetData>
    <row r="1" spans="1:17" x14ac:dyDescent="0.2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5" thickBot="1" x14ac:dyDescent="0.25">
      <c r="A2" s="2">
        <v>35827</v>
      </c>
      <c r="M2" s="2">
        <v>35828</v>
      </c>
      <c r="N2" s="134">
        <v>2.3650000095367432</v>
      </c>
    </row>
    <row r="3" spans="1:17" x14ac:dyDescent="0.2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">
      <c r="A4" s="2">
        <v>35829</v>
      </c>
      <c r="G4" s="104">
        <f>+'Raw Data'!S6</f>
        <v>5</v>
      </c>
      <c r="H4" s="76">
        <v>0</v>
      </c>
      <c r="I4" s="7">
        <f>+Date</f>
        <v>37288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37288</v>
      </c>
      <c r="Q4" s="105" t="e">
        <f>VLOOKUP(P4,M:N,2,FALSE)</f>
        <v>#N/A</v>
      </c>
    </row>
    <row r="5" spans="1:17" x14ac:dyDescent="0.2">
      <c r="A5" s="2">
        <v>35830</v>
      </c>
      <c r="G5" s="104">
        <f>+'Raw Data'!S7</f>
        <v>6</v>
      </c>
      <c r="H5" s="76">
        <v>24</v>
      </c>
      <c r="I5" s="7">
        <f>+I4+1</f>
        <v>37289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37289</v>
      </c>
      <c r="Q5" s="105" t="e">
        <f t="shared" ref="Q5:Q34" si="3">VLOOKUP(P5,M:N,2,FALSE)</f>
        <v>#N/A</v>
      </c>
    </row>
    <row r="6" spans="1:17" x14ac:dyDescent="0.2">
      <c r="A6" s="2">
        <v>35831</v>
      </c>
      <c r="G6" s="104">
        <f>+'Raw Data'!S8</f>
        <v>7</v>
      </c>
      <c r="H6" s="76">
        <v>48</v>
      </c>
      <c r="I6" s="7">
        <f t="shared" ref="I6:I34" si="4">+I5+1</f>
        <v>37290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37290</v>
      </c>
      <c r="Q6" s="105" t="e">
        <f t="shared" si="3"/>
        <v>#N/A</v>
      </c>
    </row>
    <row r="7" spans="1:17" x14ac:dyDescent="0.2">
      <c r="A7" s="2">
        <v>35832</v>
      </c>
      <c r="G7" s="104">
        <f>+'Raw Data'!S9</f>
        <v>1</v>
      </c>
      <c r="H7" s="76">
        <v>72</v>
      </c>
      <c r="I7" s="7">
        <f t="shared" si="4"/>
        <v>37291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37291</v>
      </c>
      <c r="Q7" s="105" t="e">
        <f t="shared" si="3"/>
        <v>#N/A</v>
      </c>
    </row>
    <row r="8" spans="1:17" x14ac:dyDescent="0.2">
      <c r="A8" s="2">
        <v>35833</v>
      </c>
      <c r="G8" s="104">
        <f>+'Raw Data'!S10</f>
        <v>2</v>
      </c>
      <c r="H8" s="76">
        <v>96</v>
      </c>
      <c r="I8" s="7">
        <f t="shared" si="4"/>
        <v>37292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37292</v>
      </c>
      <c r="Q8" s="105" t="e">
        <f t="shared" si="3"/>
        <v>#N/A</v>
      </c>
    </row>
    <row r="9" spans="1:17" x14ac:dyDescent="0.2">
      <c r="A9" s="2">
        <v>35834</v>
      </c>
      <c r="G9" s="104">
        <f>+'Raw Data'!S11</f>
        <v>3</v>
      </c>
      <c r="H9" s="76">
        <v>120</v>
      </c>
      <c r="I9" s="7">
        <f t="shared" si="4"/>
        <v>37293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37293</v>
      </c>
      <c r="Q9" s="105" t="e">
        <f t="shared" si="3"/>
        <v>#N/A</v>
      </c>
    </row>
    <row r="10" spans="1:17" x14ac:dyDescent="0.2">
      <c r="A10" s="2">
        <v>35835</v>
      </c>
      <c r="G10" s="104">
        <f>+'Raw Data'!S12</f>
        <v>4</v>
      </c>
      <c r="H10" s="76">
        <v>144</v>
      </c>
      <c r="I10" s="7">
        <f t="shared" si="4"/>
        <v>37294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37294</v>
      </c>
      <c r="Q10" s="105" t="e">
        <f t="shared" si="3"/>
        <v>#N/A</v>
      </c>
    </row>
    <row r="11" spans="1:17" x14ac:dyDescent="0.2">
      <c r="A11" s="2">
        <v>35836</v>
      </c>
      <c r="G11" s="104">
        <f>+'Raw Data'!S13</f>
        <v>5</v>
      </c>
      <c r="H11" s="76">
        <v>168</v>
      </c>
      <c r="I11" s="7">
        <f t="shared" si="4"/>
        <v>37295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37295</v>
      </c>
      <c r="Q11" s="105" t="e">
        <f t="shared" si="3"/>
        <v>#N/A</v>
      </c>
    </row>
    <row r="12" spans="1:17" x14ac:dyDescent="0.2">
      <c r="A12" s="2">
        <v>35837</v>
      </c>
      <c r="G12" s="104">
        <f>+'Raw Data'!S14</f>
        <v>6</v>
      </c>
      <c r="H12" s="76">
        <v>192</v>
      </c>
      <c r="I12" s="7">
        <f t="shared" si="4"/>
        <v>37296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37296</v>
      </c>
      <c r="Q12" s="105" t="e">
        <f t="shared" si="3"/>
        <v>#N/A</v>
      </c>
    </row>
    <row r="13" spans="1:17" x14ac:dyDescent="0.2">
      <c r="A13" s="2">
        <v>35838</v>
      </c>
      <c r="G13" s="104">
        <f>+'Raw Data'!S15</f>
        <v>7</v>
      </c>
      <c r="H13" s="76">
        <v>216</v>
      </c>
      <c r="I13" s="7">
        <f t="shared" si="4"/>
        <v>37297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37297</v>
      </c>
      <c r="Q13" s="105" t="e">
        <f t="shared" si="3"/>
        <v>#N/A</v>
      </c>
    </row>
    <row r="14" spans="1:17" x14ac:dyDescent="0.2">
      <c r="A14" s="2">
        <v>35839</v>
      </c>
      <c r="G14" s="104">
        <f>+'Raw Data'!S16</f>
        <v>1</v>
      </c>
      <c r="H14" s="76">
        <v>240</v>
      </c>
      <c r="I14" s="7">
        <f t="shared" si="4"/>
        <v>37298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37298</v>
      </c>
      <c r="Q14" s="105" t="e">
        <f t="shared" si="3"/>
        <v>#N/A</v>
      </c>
    </row>
    <row r="15" spans="1:17" x14ac:dyDescent="0.2">
      <c r="A15" s="2">
        <v>35840</v>
      </c>
      <c r="G15" s="104">
        <f>+'Raw Data'!S17</f>
        <v>2</v>
      </c>
      <c r="H15" s="76">
        <v>264</v>
      </c>
      <c r="I15" s="7">
        <f t="shared" si="4"/>
        <v>37299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37299</v>
      </c>
      <c r="Q15" s="105" t="e">
        <f t="shared" si="3"/>
        <v>#N/A</v>
      </c>
    </row>
    <row r="16" spans="1:17" x14ac:dyDescent="0.2">
      <c r="A16" s="2">
        <v>35841</v>
      </c>
      <c r="G16" s="104">
        <f>+'Raw Data'!S18</f>
        <v>3</v>
      </c>
      <c r="H16" s="76">
        <v>288</v>
      </c>
      <c r="I16" s="7">
        <f t="shared" si="4"/>
        <v>37300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37300</v>
      </c>
      <c r="Q16" s="105" t="e">
        <f t="shared" si="3"/>
        <v>#N/A</v>
      </c>
    </row>
    <row r="17" spans="1:17" x14ac:dyDescent="0.2">
      <c r="A17" s="2">
        <v>35842</v>
      </c>
      <c r="G17" s="104">
        <f>+'Raw Data'!S19</f>
        <v>3</v>
      </c>
      <c r="H17" s="76">
        <v>312</v>
      </c>
      <c r="I17" s="7">
        <f t="shared" si="4"/>
        <v>37301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37301</v>
      </c>
      <c r="Q17" s="105" t="e">
        <f t="shared" si="3"/>
        <v>#N/A</v>
      </c>
    </row>
    <row r="18" spans="1:17" x14ac:dyDescent="0.2">
      <c r="A18" s="2">
        <v>35843</v>
      </c>
      <c r="G18" s="104">
        <f>+'Raw Data'!S20</f>
        <v>3</v>
      </c>
      <c r="H18" s="76">
        <v>336</v>
      </c>
      <c r="I18" s="7">
        <f t="shared" si="4"/>
        <v>37302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37302</v>
      </c>
      <c r="Q18" s="105" t="e">
        <f t="shared" si="3"/>
        <v>#N/A</v>
      </c>
    </row>
    <row r="19" spans="1:17" x14ac:dyDescent="0.2">
      <c r="A19" s="2">
        <v>35844</v>
      </c>
      <c r="G19" s="104">
        <f>+'Raw Data'!S21</f>
        <v>3</v>
      </c>
      <c r="H19" s="76">
        <v>360</v>
      </c>
      <c r="I19" s="7">
        <f t="shared" si="4"/>
        <v>37303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37303</v>
      </c>
      <c r="Q19" s="105" t="e">
        <f t="shared" si="3"/>
        <v>#N/A</v>
      </c>
    </row>
    <row r="20" spans="1:17" x14ac:dyDescent="0.2">
      <c r="A20" s="2">
        <v>35845</v>
      </c>
      <c r="G20" s="104">
        <f>+'Raw Data'!S22</f>
        <v>3</v>
      </c>
      <c r="H20" s="76">
        <v>384</v>
      </c>
      <c r="I20" s="7">
        <f t="shared" si="4"/>
        <v>37304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37304</v>
      </c>
      <c r="Q20" s="105" t="e">
        <f t="shared" si="3"/>
        <v>#N/A</v>
      </c>
    </row>
    <row r="21" spans="1:17" x14ac:dyDescent="0.2">
      <c r="A21" s="2">
        <v>35846</v>
      </c>
      <c r="G21" s="104">
        <f>+'Raw Data'!S23</f>
        <v>3</v>
      </c>
      <c r="H21" s="76">
        <v>408</v>
      </c>
      <c r="I21" s="7">
        <f t="shared" si="4"/>
        <v>37305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37305</v>
      </c>
      <c r="Q21" s="105" t="e">
        <f t="shared" si="3"/>
        <v>#N/A</v>
      </c>
    </row>
    <row r="22" spans="1:17" x14ac:dyDescent="0.2">
      <c r="A22" s="2">
        <v>35847</v>
      </c>
      <c r="G22" s="104">
        <f>+'Raw Data'!S24</f>
        <v>3</v>
      </c>
      <c r="H22" s="76">
        <v>432</v>
      </c>
      <c r="I22" s="7">
        <f t="shared" si="4"/>
        <v>37306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37306</v>
      </c>
      <c r="Q22" s="105" t="e">
        <f t="shared" si="3"/>
        <v>#N/A</v>
      </c>
    </row>
    <row r="23" spans="1:17" x14ac:dyDescent="0.2">
      <c r="A23" s="2">
        <v>35848</v>
      </c>
      <c r="G23" s="104">
        <f>+'Raw Data'!S25</f>
        <v>3</v>
      </c>
      <c r="H23" s="76">
        <v>456</v>
      </c>
      <c r="I23" s="7">
        <f t="shared" si="4"/>
        <v>37307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37307</v>
      </c>
      <c r="Q23" s="105" t="e">
        <f t="shared" si="3"/>
        <v>#N/A</v>
      </c>
    </row>
    <row r="24" spans="1:17" x14ac:dyDescent="0.2">
      <c r="A24" s="2">
        <v>35849</v>
      </c>
      <c r="G24" s="104">
        <f>+'Raw Data'!S26</f>
        <v>3</v>
      </c>
      <c r="H24" s="76">
        <v>480</v>
      </c>
      <c r="I24" s="7">
        <f t="shared" si="4"/>
        <v>37308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37308</v>
      </c>
      <c r="Q24" s="105" t="e">
        <f t="shared" si="3"/>
        <v>#N/A</v>
      </c>
    </row>
    <row r="25" spans="1:17" x14ac:dyDescent="0.2">
      <c r="A25" s="2">
        <v>35850</v>
      </c>
      <c r="G25" s="104">
        <f>+'Raw Data'!S27</f>
        <v>3</v>
      </c>
      <c r="H25" s="76">
        <v>504</v>
      </c>
      <c r="I25" s="7">
        <f t="shared" si="4"/>
        <v>37309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37309</v>
      </c>
      <c r="Q25" s="105" t="e">
        <f t="shared" si="3"/>
        <v>#N/A</v>
      </c>
    </row>
    <row r="26" spans="1:17" x14ac:dyDescent="0.2">
      <c r="A26" s="2">
        <v>35851</v>
      </c>
      <c r="G26" s="104">
        <f>+'Raw Data'!S28</f>
        <v>3</v>
      </c>
      <c r="H26" s="76">
        <v>528</v>
      </c>
      <c r="I26" s="7">
        <f t="shared" si="4"/>
        <v>37310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37310</v>
      </c>
      <c r="Q26" s="105" t="e">
        <f t="shared" si="3"/>
        <v>#N/A</v>
      </c>
    </row>
    <row r="27" spans="1:17" x14ac:dyDescent="0.2">
      <c r="A27" s="2">
        <v>35852</v>
      </c>
      <c r="G27" s="104">
        <f>+'Raw Data'!S29</f>
        <v>3</v>
      </c>
      <c r="H27" s="76">
        <v>552</v>
      </c>
      <c r="I27" s="7">
        <f t="shared" si="4"/>
        <v>37311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37311</v>
      </c>
      <c r="Q27" s="105" t="e">
        <f t="shared" si="3"/>
        <v>#N/A</v>
      </c>
    </row>
    <row r="28" spans="1:17" x14ac:dyDescent="0.2">
      <c r="A28" s="2">
        <v>35853</v>
      </c>
      <c r="G28" s="104">
        <f>+'Raw Data'!S30</f>
        <v>3</v>
      </c>
      <c r="H28" s="76">
        <v>576</v>
      </c>
      <c r="I28" s="7">
        <f t="shared" si="4"/>
        <v>37312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37312</v>
      </c>
      <c r="Q28" s="105" t="e">
        <f t="shared" si="3"/>
        <v>#N/A</v>
      </c>
    </row>
    <row r="29" spans="1:17" x14ac:dyDescent="0.2">
      <c r="A29" s="2">
        <v>35854</v>
      </c>
      <c r="G29" s="104">
        <f>+'Raw Data'!S31</f>
        <v>3</v>
      </c>
      <c r="H29" s="76">
        <v>600</v>
      </c>
      <c r="I29" s="7">
        <f t="shared" si="4"/>
        <v>37313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37313</v>
      </c>
      <c r="Q29" s="105" t="e">
        <f t="shared" si="3"/>
        <v>#N/A</v>
      </c>
    </row>
    <row r="30" spans="1:17" x14ac:dyDescent="0.2">
      <c r="A30" s="2">
        <v>35855</v>
      </c>
      <c r="G30" s="104">
        <f>+'Raw Data'!S32</f>
        <v>3</v>
      </c>
      <c r="H30" s="76">
        <v>624</v>
      </c>
      <c r="I30" s="7">
        <f t="shared" si="4"/>
        <v>37314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37314</v>
      </c>
      <c r="Q30" s="105" t="e">
        <f t="shared" si="3"/>
        <v>#N/A</v>
      </c>
    </row>
    <row r="31" spans="1:17" x14ac:dyDescent="0.2">
      <c r="A31" s="2">
        <v>35856</v>
      </c>
      <c r="G31" s="104">
        <f>+'Raw Data'!S33</f>
        <v>3</v>
      </c>
      <c r="H31" s="76">
        <v>648</v>
      </c>
      <c r="I31" s="7">
        <f t="shared" si="4"/>
        <v>37315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37315</v>
      </c>
      <c r="Q31" s="105" t="e">
        <f t="shared" si="3"/>
        <v>#N/A</v>
      </c>
    </row>
    <row r="32" spans="1:17" x14ac:dyDescent="0.2">
      <c r="A32" s="2">
        <v>35857</v>
      </c>
      <c r="G32" s="104">
        <f>+'Raw Data'!S34</f>
        <v>3</v>
      </c>
      <c r="H32" s="76">
        <v>672</v>
      </c>
      <c r="I32" s="7">
        <f t="shared" si="4"/>
        <v>37316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37316</v>
      </c>
      <c r="Q32" s="105" t="e">
        <f t="shared" si="3"/>
        <v>#N/A</v>
      </c>
    </row>
    <row r="33" spans="1:17" x14ac:dyDescent="0.2">
      <c r="A33" s="2">
        <v>35858</v>
      </c>
      <c r="G33" s="104">
        <f>+'Raw Data'!S35</f>
        <v>3</v>
      </c>
      <c r="H33" s="76">
        <v>696</v>
      </c>
      <c r="I33" s="7">
        <f t="shared" si="4"/>
        <v>37317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37317</v>
      </c>
      <c r="Q33" s="105" t="e">
        <f t="shared" si="3"/>
        <v>#N/A</v>
      </c>
    </row>
    <row r="34" spans="1:17" ht="13.5" thickBot="1" x14ac:dyDescent="0.25">
      <c r="A34" s="2">
        <v>35859</v>
      </c>
      <c r="G34" s="106">
        <f>+'Raw Data'!S36</f>
        <v>3</v>
      </c>
      <c r="H34" s="107">
        <v>720</v>
      </c>
      <c r="I34" s="108">
        <f t="shared" si="4"/>
        <v>37318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37318</v>
      </c>
      <c r="Q34" s="109" t="e">
        <f t="shared" si="3"/>
        <v>#N/A</v>
      </c>
    </row>
    <row r="35" spans="1:17" x14ac:dyDescent="0.2">
      <c r="A35" s="2">
        <v>35860</v>
      </c>
      <c r="M35" s="2">
        <v>35873</v>
      </c>
      <c r="N35" s="134">
        <v>2.4249999523162842</v>
      </c>
    </row>
    <row r="36" spans="1:17" x14ac:dyDescent="0.2">
      <c r="A36" s="2">
        <v>35861</v>
      </c>
      <c r="M36" s="2">
        <v>35874</v>
      </c>
      <c r="N36" s="134">
        <v>2.4449999332427979</v>
      </c>
    </row>
    <row r="37" spans="1:17" x14ac:dyDescent="0.2">
      <c r="A37" s="2">
        <v>35862</v>
      </c>
      <c r="M37" s="2">
        <v>35877</v>
      </c>
      <c r="N37" s="134">
        <v>2.4749999046325684</v>
      </c>
    </row>
    <row r="38" spans="1:17" x14ac:dyDescent="0.2">
      <c r="A38" s="2">
        <v>35863</v>
      </c>
      <c r="M38" s="2">
        <v>35878</v>
      </c>
      <c r="N38" s="134">
        <v>2.5149998664855957</v>
      </c>
    </row>
    <row r="39" spans="1:17" x14ac:dyDescent="0.2">
      <c r="A39" s="2">
        <v>35864</v>
      </c>
      <c r="M39" s="2">
        <v>35879</v>
      </c>
      <c r="N39" s="134">
        <v>2.494999885559082</v>
      </c>
    </row>
    <row r="40" spans="1:17" x14ac:dyDescent="0.2">
      <c r="A40" s="2">
        <v>35865</v>
      </c>
      <c r="M40" s="2">
        <v>35880</v>
      </c>
      <c r="N40" s="134">
        <v>2.5099999904632568</v>
      </c>
    </row>
    <row r="41" spans="1:17" x14ac:dyDescent="0.2">
      <c r="A41" s="2">
        <v>35866</v>
      </c>
      <c r="M41" s="2">
        <v>35881</v>
      </c>
      <c r="N41" s="134">
        <v>2.4549999237060547</v>
      </c>
    </row>
    <row r="42" spans="1:17" x14ac:dyDescent="0.2">
      <c r="A42" s="2">
        <v>35867</v>
      </c>
      <c r="M42" s="2">
        <v>35884</v>
      </c>
      <c r="N42" s="134">
        <v>2.434999942779541</v>
      </c>
    </row>
    <row r="43" spans="1:17" x14ac:dyDescent="0.2">
      <c r="A43" s="2">
        <v>35868</v>
      </c>
      <c r="M43" s="2">
        <v>35885</v>
      </c>
      <c r="N43" s="134">
        <v>2.4100000858306885</v>
      </c>
    </row>
    <row r="44" spans="1:17" x14ac:dyDescent="0.2">
      <c r="A44" s="2">
        <v>35869</v>
      </c>
      <c r="M44" s="2">
        <v>35886</v>
      </c>
      <c r="N44" s="134">
        <v>2.5350000858306885</v>
      </c>
    </row>
    <row r="45" spans="1:17" x14ac:dyDescent="0.2">
      <c r="A45" s="2">
        <v>35870</v>
      </c>
      <c r="M45" s="2">
        <v>35887</v>
      </c>
      <c r="N45" s="134">
        <v>2.625</v>
      </c>
    </row>
    <row r="46" spans="1:17" x14ac:dyDescent="0.2">
      <c r="A46" s="2">
        <v>35871</v>
      </c>
      <c r="M46" s="2">
        <v>35888</v>
      </c>
      <c r="N46" s="134">
        <v>2.6050000190734863</v>
      </c>
    </row>
    <row r="47" spans="1:17" x14ac:dyDescent="0.2">
      <c r="A47" s="2">
        <v>35872</v>
      </c>
      <c r="M47" s="2">
        <v>35891</v>
      </c>
      <c r="N47" s="134">
        <v>2.75</v>
      </c>
    </row>
    <row r="48" spans="1:17" x14ac:dyDescent="0.2">
      <c r="A48" s="2">
        <v>35873</v>
      </c>
      <c r="M48" s="2">
        <v>35892</v>
      </c>
      <c r="N48" s="134">
        <v>2.7200000286102295</v>
      </c>
    </row>
    <row r="49" spans="1:14" x14ac:dyDescent="0.2">
      <c r="A49" s="2">
        <v>35874</v>
      </c>
      <c r="M49" s="2">
        <v>35893</v>
      </c>
      <c r="N49" s="134">
        <v>2.7100000381469727</v>
      </c>
    </row>
    <row r="50" spans="1:14" x14ac:dyDescent="0.2">
      <c r="A50" s="2">
        <v>35875</v>
      </c>
      <c r="M50" s="2">
        <v>35894</v>
      </c>
      <c r="N50" s="134">
        <v>2.8399999141693115</v>
      </c>
    </row>
    <row r="51" spans="1:14" x14ac:dyDescent="0.2">
      <c r="A51" s="2">
        <v>35876</v>
      </c>
      <c r="M51" s="2">
        <v>35895</v>
      </c>
    </row>
    <row r="52" spans="1:14" x14ac:dyDescent="0.2">
      <c r="A52" s="2">
        <v>35877</v>
      </c>
      <c r="M52" s="2">
        <v>35898</v>
      </c>
      <c r="N52" s="134">
        <v>2.809999942779541</v>
      </c>
    </row>
    <row r="53" spans="1:14" x14ac:dyDescent="0.2">
      <c r="A53" s="2">
        <v>35878</v>
      </c>
      <c r="M53" s="2">
        <v>35899</v>
      </c>
      <c r="N53" s="134">
        <v>2.7200000286102295</v>
      </c>
    </row>
    <row r="54" spans="1:14" x14ac:dyDescent="0.2">
      <c r="A54" s="2">
        <v>35879</v>
      </c>
      <c r="M54" s="2">
        <v>35900</v>
      </c>
      <c r="N54" s="134">
        <v>2.619999885559082</v>
      </c>
    </row>
    <row r="55" spans="1:14" x14ac:dyDescent="0.2">
      <c r="A55" s="2">
        <v>35880</v>
      </c>
      <c r="M55" s="2">
        <v>35901</v>
      </c>
      <c r="N55" s="134">
        <v>2.6800000667572021</v>
      </c>
    </row>
    <row r="56" spans="1:14" x14ac:dyDescent="0.2">
      <c r="A56" s="2">
        <v>35881</v>
      </c>
      <c r="M56" s="2">
        <v>35902</v>
      </c>
      <c r="N56" s="134">
        <v>2.690000057220459</v>
      </c>
    </row>
    <row r="57" spans="1:14" x14ac:dyDescent="0.2">
      <c r="A57" s="2">
        <v>35882</v>
      </c>
      <c r="M57" s="2">
        <v>35905</v>
      </c>
      <c r="N57" s="134">
        <v>2.5999999046325684</v>
      </c>
    </row>
    <row r="58" spans="1:14" x14ac:dyDescent="0.2">
      <c r="A58" s="2">
        <v>35883</v>
      </c>
      <c r="M58" s="2">
        <v>35906</v>
      </c>
      <c r="N58" s="134">
        <v>2.6050000190734863</v>
      </c>
    </row>
    <row r="59" spans="1:14" x14ac:dyDescent="0.2">
      <c r="A59" s="2">
        <v>35884</v>
      </c>
      <c r="M59" s="2">
        <v>35907</v>
      </c>
      <c r="N59" s="134">
        <v>2.6600000858306885</v>
      </c>
    </row>
    <row r="60" spans="1:14" x14ac:dyDescent="0.2">
      <c r="A60" s="2">
        <v>35885</v>
      </c>
      <c r="M60" s="2">
        <v>35908</v>
      </c>
      <c r="N60" s="134">
        <v>2.7400000095367432</v>
      </c>
    </row>
    <row r="61" spans="1:14" x14ac:dyDescent="0.2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">
      <c r="A1095" s="2">
        <v>36554</v>
      </c>
      <c r="B1095" s="40">
        <v>34</v>
      </c>
      <c r="C1095" s="40">
        <v>14</v>
      </c>
    </row>
    <row r="1096" spans="1:14" x14ac:dyDescent="0.2">
      <c r="A1096" s="2">
        <v>36555</v>
      </c>
      <c r="B1096" s="40">
        <v>35</v>
      </c>
      <c r="C1096" s="40">
        <v>14</v>
      </c>
    </row>
    <row r="1097" spans="1:14" x14ac:dyDescent="0.2">
      <c r="A1097" s="2">
        <v>36556</v>
      </c>
      <c r="B1097" s="40">
        <v>34</v>
      </c>
      <c r="C1097" s="40">
        <v>28</v>
      </c>
    </row>
    <row r="1098" spans="1:14" x14ac:dyDescent="0.2">
      <c r="A1098" s="2">
        <v>36557</v>
      </c>
      <c r="B1098" s="40">
        <v>35</v>
      </c>
      <c r="C1098" s="40">
        <v>25</v>
      </c>
    </row>
    <row r="1099" spans="1:14" x14ac:dyDescent="0.2">
      <c r="A1099" s="2">
        <v>36558</v>
      </c>
      <c r="B1099" s="40">
        <v>31</v>
      </c>
      <c r="C1099" s="40">
        <v>22</v>
      </c>
    </row>
    <row r="1100" spans="1:14" x14ac:dyDescent="0.2">
      <c r="A1100" s="2">
        <v>36559</v>
      </c>
      <c r="B1100" s="40">
        <v>38</v>
      </c>
      <c r="C1100" s="40">
        <v>17</v>
      </c>
    </row>
    <row r="1101" spans="1:14" x14ac:dyDescent="0.2">
      <c r="A1101" s="2">
        <v>36560</v>
      </c>
      <c r="B1101" s="40">
        <v>34</v>
      </c>
      <c r="C1101" s="40">
        <v>27</v>
      </c>
    </row>
    <row r="1102" spans="1:14" x14ac:dyDescent="0.2">
      <c r="A1102" s="2">
        <v>36561</v>
      </c>
      <c r="B1102" s="40">
        <v>34</v>
      </c>
      <c r="C1102" s="40">
        <v>26</v>
      </c>
    </row>
    <row r="1103" spans="1:14" x14ac:dyDescent="0.2">
      <c r="A1103" s="2">
        <v>36562</v>
      </c>
      <c r="B1103" s="40">
        <v>37</v>
      </c>
      <c r="C1103" s="40">
        <v>23</v>
      </c>
    </row>
    <row r="1104" spans="1:14" x14ac:dyDescent="0.2">
      <c r="A1104" s="2">
        <v>36563</v>
      </c>
      <c r="B1104" s="40">
        <v>44</v>
      </c>
      <c r="C1104" s="40">
        <v>24</v>
      </c>
    </row>
    <row r="1105" spans="1:3" x14ac:dyDescent="0.2">
      <c r="A1105" s="2">
        <v>36564</v>
      </c>
      <c r="B1105" s="40">
        <v>32</v>
      </c>
      <c r="C1105" s="40">
        <v>21</v>
      </c>
    </row>
    <row r="1106" spans="1:3" x14ac:dyDescent="0.2">
      <c r="A1106" s="2">
        <v>36565</v>
      </c>
      <c r="B1106" s="40">
        <v>43</v>
      </c>
      <c r="C1106" s="40">
        <v>19</v>
      </c>
    </row>
    <row r="1107" spans="1:3" x14ac:dyDescent="0.2">
      <c r="A1107" s="2">
        <v>36566</v>
      </c>
      <c r="B1107" s="40">
        <v>51</v>
      </c>
      <c r="C1107" s="40">
        <v>28</v>
      </c>
    </row>
    <row r="1108" spans="1:3" x14ac:dyDescent="0.2">
      <c r="A1108" s="2">
        <v>36567</v>
      </c>
      <c r="B1108" s="40">
        <v>51</v>
      </c>
      <c r="C1108" s="40">
        <v>35</v>
      </c>
    </row>
    <row r="1109" spans="1:3" x14ac:dyDescent="0.2">
      <c r="A1109" s="2">
        <v>36568</v>
      </c>
      <c r="B1109" s="40">
        <v>35</v>
      </c>
      <c r="C1109" s="40">
        <v>22</v>
      </c>
    </row>
    <row r="1110" spans="1:3" x14ac:dyDescent="0.2">
      <c r="A1110" s="2">
        <v>36569</v>
      </c>
      <c r="B1110" s="40">
        <v>37</v>
      </c>
      <c r="C1110" s="40">
        <v>21</v>
      </c>
    </row>
    <row r="1111" spans="1:3" x14ac:dyDescent="0.2">
      <c r="A1111" s="2">
        <v>36570</v>
      </c>
      <c r="B1111" s="40">
        <v>53</v>
      </c>
      <c r="C1111" s="40">
        <v>32</v>
      </c>
    </row>
    <row r="1112" spans="1:3" x14ac:dyDescent="0.2">
      <c r="A1112" s="2">
        <v>36571</v>
      </c>
      <c r="B1112" s="40">
        <v>42</v>
      </c>
      <c r="C1112" s="40">
        <v>27</v>
      </c>
    </row>
    <row r="1113" spans="1:3" x14ac:dyDescent="0.2">
      <c r="A1113" s="2">
        <v>36572</v>
      </c>
      <c r="B1113" s="40">
        <v>57</v>
      </c>
      <c r="C1113" s="40">
        <v>28</v>
      </c>
    </row>
    <row r="1114" spans="1:3" x14ac:dyDescent="0.2">
      <c r="A1114" s="2">
        <v>36573</v>
      </c>
      <c r="B1114" s="40">
        <v>40</v>
      </c>
      <c r="C1114" s="40">
        <v>28</v>
      </c>
    </row>
    <row r="1115" spans="1:3" x14ac:dyDescent="0.2">
      <c r="A1115" s="2">
        <v>36574</v>
      </c>
      <c r="B1115" s="40">
        <v>35</v>
      </c>
      <c r="C1115" s="40">
        <v>29</v>
      </c>
    </row>
    <row r="1116" spans="1:3" x14ac:dyDescent="0.2">
      <c r="A1116" s="2">
        <v>36575</v>
      </c>
      <c r="B1116" s="40">
        <v>37</v>
      </c>
      <c r="C1116" s="40">
        <v>34</v>
      </c>
    </row>
    <row r="1117" spans="1:3" x14ac:dyDescent="0.2">
      <c r="A1117" s="2">
        <v>36576</v>
      </c>
      <c r="B1117" s="40">
        <v>43</v>
      </c>
      <c r="C1117" s="40">
        <v>33</v>
      </c>
    </row>
    <row r="1118" spans="1:3" x14ac:dyDescent="0.2">
      <c r="A1118" s="2">
        <v>36577</v>
      </c>
      <c r="B1118" s="40">
        <v>43</v>
      </c>
      <c r="C1118" s="40">
        <v>27</v>
      </c>
    </row>
    <row r="1119" spans="1:3" x14ac:dyDescent="0.2">
      <c r="A1119" s="2">
        <v>36578</v>
      </c>
      <c r="B1119" s="40">
        <v>53</v>
      </c>
      <c r="C1119" s="40">
        <v>28</v>
      </c>
    </row>
    <row r="1120" spans="1:3" x14ac:dyDescent="0.2">
      <c r="A1120" s="2">
        <v>36579</v>
      </c>
      <c r="B1120" s="40">
        <v>55</v>
      </c>
      <c r="C1120" s="40">
        <v>30</v>
      </c>
    </row>
    <row r="1121" spans="1:3" x14ac:dyDescent="0.2">
      <c r="A1121" s="2">
        <v>36580</v>
      </c>
      <c r="B1121" s="40">
        <v>67</v>
      </c>
      <c r="C1121" s="40">
        <v>37</v>
      </c>
    </row>
    <row r="1122" spans="1:3" x14ac:dyDescent="0.2">
      <c r="A1122" s="2">
        <v>36581</v>
      </c>
      <c r="B1122" s="40">
        <v>69</v>
      </c>
      <c r="C1122" s="40">
        <v>43</v>
      </c>
    </row>
    <row r="1123" spans="1:3" x14ac:dyDescent="0.2">
      <c r="A1123" s="2">
        <v>36582</v>
      </c>
      <c r="B1123" s="40">
        <v>48</v>
      </c>
      <c r="C1123" s="40">
        <v>41</v>
      </c>
    </row>
    <row r="1124" spans="1:3" x14ac:dyDescent="0.2">
      <c r="A1124" s="2">
        <v>36583</v>
      </c>
      <c r="B1124" s="40">
        <v>64</v>
      </c>
      <c r="C1124" s="40">
        <v>42</v>
      </c>
    </row>
    <row r="1125" spans="1:3" x14ac:dyDescent="0.2">
      <c r="A1125" s="2">
        <v>36584</v>
      </c>
      <c r="B1125" s="40">
        <v>58</v>
      </c>
      <c r="C1125" s="40">
        <v>41</v>
      </c>
    </row>
    <row r="1126" spans="1:3" x14ac:dyDescent="0.2">
      <c r="A1126" s="2">
        <v>36585</v>
      </c>
      <c r="B1126" s="40">
        <v>58</v>
      </c>
      <c r="C1126" s="40">
        <v>37</v>
      </c>
    </row>
    <row r="1127" spans="1:3" x14ac:dyDescent="0.2">
      <c r="A1127" s="2">
        <v>36586</v>
      </c>
      <c r="B1127" s="40">
        <v>59</v>
      </c>
      <c r="C1127" s="40">
        <v>32</v>
      </c>
    </row>
    <row r="1128" spans="1:3" x14ac:dyDescent="0.2">
      <c r="A1128" s="2">
        <v>36587</v>
      </c>
      <c r="B1128" s="40">
        <v>52</v>
      </c>
      <c r="C1128" s="40">
        <v>39</v>
      </c>
    </row>
    <row r="1129" spans="1:3" x14ac:dyDescent="0.2">
      <c r="A1129" s="2">
        <v>36588</v>
      </c>
      <c r="B1129" s="40">
        <v>52</v>
      </c>
      <c r="C1129" s="40">
        <v>37</v>
      </c>
    </row>
    <row r="1130" spans="1:3" x14ac:dyDescent="0.2">
      <c r="A1130" s="2">
        <v>36589</v>
      </c>
      <c r="B1130" s="40">
        <v>54</v>
      </c>
      <c r="C1130" s="40">
        <v>31</v>
      </c>
    </row>
    <row r="1131" spans="1:3" x14ac:dyDescent="0.2">
      <c r="A1131" s="2">
        <v>36590</v>
      </c>
      <c r="B1131" s="40">
        <v>62</v>
      </c>
      <c r="C1131" s="40">
        <v>36</v>
      </c>
    </row>
    <row r="1132" spans="1:3" x14ac:dyDescent="0.2">
      <c r="A1132" s="2">
        <v>36591</v>
      </c>
      <c r="B1132" s="40">
        <v>58</v>
      </c>
      <c r="C1132" s="40">
        <v>36</v>
      </c>
    </row>
    <row r="1133" spans="1:3" x14ac:dyDescent="0.2">
      <c r="A1133" s="2">
        <v>36592</v>
      </c>
      <c r="B1133" s="40">
        <v>64</v>
      </c>
      <c r="C1133" s="40">
        <v>33</v>
      </c>
    </row>
    <row r="1134" spans="1:3" x14ac:dyDescent="0.2">
      <c r="A1134" s="2">
        <v>36593</v>
      </c>
      <c r="B1134" s="40">
        <v>80</v>
      </c>
      <c r="C1134" s="40">
        <v>44</v>
      </c>
    </row>
    <row r="1135" spans="1:3" x14ac:dyDescent="0.2">
      <c r="A1135" s="2">
        <v>36594</v>
      </c>
      <c r="B1135" s="40">
        <v>73</v>
      </c>
      <c r="C1135" s="40">
        <v>42</v>
      </c>
    </row>
    <row r="1136" spans="1:3" x14ac:dyDescent="0.2">
      <c r="A1136" s="2">
        <v>36595</v>
      </c>
      <c r="B1136" s="40">
        <v>67</v>
      </c>
      <c r="C1136" s="40">
        <v>45</v>
      </c>
    </row>
    <row r="1137" spans="1:3" x14ac:dyDescent="0.2">
      <c r="A1137" s="2">
        <v>36596</v>
      </c>
      <c r="B1137" s="40">
        <v>49</v>
      </c>
      <c r="C1137" s="40">
        <v>43</v>
      </c>
    </row>
    <row r="1138" spans="1:3" x14ac:dyDescent="0.2">
      <c r="A1138" s="2">
        <v>36597</v>
      </c>
      <c r="B1138" s="40">
        <v>50</v>
      </c>
      <c r="C1138" s="40">
        <v>34</v>
      </c>
    </row>
    <row r="1139" spans="1:3" x14ac:dyDescent="0.2">
      <c r="A1139" s="2">
        <v>36598</v>
      </c>
      <c r="B1139" s="40">
        <v>48</v>
      </c>
      <c r="C1139" s="40">
        <v>32</v>
      </c>
    </row>
    <row r="1140" spans="1:3" x14ac:dyDescent="0.2">
      <c r="A1140" s="2">
        <v>36599</v>
      </c>
      <c r="B1140" s="40">
        <v>55</v>
      </c>
      <c r="C1140" s="40">
        <v>36</v>
      </c>
    </row>
    <row r="1141" spans="1:3" x14ac:dyDescent="0.2">
      <c r="A1141" s="2">
        <v>36600</v>
      </c>
      <c r="B1141" s="40">
        <v>68</v>
      </c>
      <c r="C1141" s="40">
        <v>37</v>
      </c>
    </row>
    <row r="1142" spans="1:3" x14ac:dyDescent="0.2">
      <c r="A1142" s="2">
        <v>36601</v>
      </c>
      <c r="B1142" s="40">
        <v>67</v>
      </c>
      <c r="C1142" s="40">
        <v>47</v>
      </c>
    </row>
    <row r="1143" spans="1:3" x14ac:dyDescent="0.2">
      <c r="A1143" s="2">
        <v>36602</v>
      </c>
      <c r="B1143" s="40">
        <v>60</v>
      </c>
      <c r="C1143" s="40">
        <v>29</v>
      </c>
    </row>
    <row r="1144" spans="1:3" x14ac:dyDescent="0.2">
      <c r="A1144" s="2">
        <v>36603</v>
      </c>
      <c r="B1144" s="40">
        <v>42</v>
      </c>
      <c r="C1144" s="40">
        <v>24</v>
      </c>
    </row>
    <row r="1145" spans="1:3" x14ac:dyDescent="0.2">
      <c r="A1145" s="2">
        <v>36604</v>
      </c>
      <c r="B1145" s="40">
        <v>49</v>
      </c>
      <c r="C1145" s="40">
        <v>30</v>
      </c>
    </row>
    <row r="1146" spans="1:3" x14ac:dyDescent="0.2">
      <c r="A1146" s="2">
        <v>36605</v>
      </c>
      <c r="B1146" s="40">
        <v>46</v>
      </c>
      <c r="C1146" s="40">
        <v>34</v>
      </c>
    </row>
    <row r="1147" spans="1:3" x14ac:dyDescent="0.2">
      <c r="A1147" s="2">
        <v>36606</v>
      </c>
      <c r="B1147" s="40">
        <v>42</v>
      </c>
      <c r="C1147" s="40">
        <v>39</v>
      </c>
    </row>
    <row r="1148" spans="1:3" x14ac:dyDescent="0.2">
      <c r="A1148" s="2">
        <v>36607</v>
      </c>
      <c r="B1148" s="40">
        <v>50</v>
      </c>
      <c r="C1148" s="40">
        <v>39</v>
      </c>
    </row>
    <row r="1149" spans="1:3" x14ac:dyDescent="0.2">
      <c r="A1149" s="2">
        <v>36608</v>
      </c>
      <c r="B1149" s="40">
        <v>63</v>
      </c>
      <c r="C1149" s="40">
        <v>35</v>
      </c>
    </row>
    <row r="1150" spans="1:3" x14ac:dyDescent="0.2">
      <c r="A1150" s="2">
        <v>36609</v>
      </c>
      <c r="B1150" s="40">
        <v>67</v>
      </c>
      <c r="C1150" s="40">
        <v>46</v>
      </c>
    </row>
    <row r="1151" spans="1:3" x14ac:dyDescent="0.2">
      <c r="A1151" s="2">
        <v>36610</v>
      </c>
      <c r="B1151" s="40">
        <v>68</v>
      </c>
      <c r="C1151" s="40">
        <v>42</v>
      </c>
    </row>
    <row r="1152" spans="1:3" x14ac:dyDescent="0.2">
      <c r="A1152" s="2">
        <v>36611</v>
      </c>
      <c r="B1152" s="40">
        <v>64</v>
      </c>
      <c r="C1152" s="40">
        <v>42</v>
      </c>
    </row>
    <row r="1153" spans="1:3" x14ac:dyDescent="0.2">
      <c r="A1153" s="2">
        <v>36612</v>
      </c>
      <c r="B1153" s="40">
        <v>68</v>
      </c>
      <c r="C1153" s="40">
        <v>37</v>
      </c>
    </row>
    <row r="1154" spans="1:3" x14ac:dyDescent="0.2">
      <c r="A1154" s="2">
        <v>36613</v>
      </c>
      <c r="B1154" s="40">
        <v>60</v>
      </c>
      <c r="C1154" s="40">
        <v>47</v>
      </c>
    </row>
    <row r="1155" spans="1:3" x14ac:dyDescent="0.2">
      <c r="A1155" s="2">
        <v>36614</v>
      </c>
      <c r="B1155" s="40">
        <v>56</v>
      </c>
      <c r="C1155" s="40">
        <v>42</v>
      </c>
    </row>
    <row r="1156" spans="1:3" x14ac:dyDescent="0.2">
      <c r="A1156" s="2">
        <v>36615</v>
      </c>
      <c r="B1156" s="40">
        <v>60</v>
      </c>
      <c r="C1156" s="40">
        <v>37</v>
      </c>
    </row>
    <row r="1157" spans="1:3" x14ac:dyDescent="0.2">
      <c r="A1157" s="2">
        <v>36616</v>
      </c>
      <c r="B1157" s="40">
        <v>59</v>
      </c>
      <c r="C1157" s="40">
        <v>37</v>
      </c>
    </row>
    <row r="1158" spans="1:3" x14ac:dyDescent="0.2">
      <c r="A1158" s="2">
        <v>36617</v>
      </c>
      <c r="B1158" s="40">
        <v>64</v>
      </c>
      <c r="C1158" s="40">
        <v>38</v>
      </c>
    </row>
    <row r="1159" spans="1:3" x14ac:dyDescent="0.2">
      <c r="A1159" s="2">
        <v>36618</v>
      </c>
      <c r="B1159" s="40">
        <v>67</v>
      </c>
      <c r="C1159" s="40">
        <v>46</v>
      </c>
    </row>
    <row r="1160" spans="1:3" x14ac:dyDescent="0.2">
      <c r="A1160" s="2">
        <v>36619</v>
      </c>
      <c r="B1160" s="40">
        <v>73</v>
      </c>
      <c r="C1160" s="40">
        <v>56</v>
      </c>
    </row>
    <row r="1161" spans="1:3" x14ac:dyDescent="0.2">
      <c r="A1161" s="2">
        <v>36620</v>
      </c>
      <c r="B1161" s="40">
        <v>66</v>
      </c>
      <c r="C1161" s="40">
        <v>45</v>
      </c>
    </row>
    <row r="1162" spans="1:3" x14ac:dyDescent="0.2">
      <c r="A1162" s="2">
        <v>36621</v>
      </c>
      <c r="B1162" s="40">
        <v>50</v>
      </c>
      <c r="C1162" s="40">
        <v>39</v>
      </c>
    </row>
    <row r="1163" spans="1:3" x14ac:dyDescent="0.2">
      <c r="A1163" s="2">
        <v>36622</v>
      </c>
      <c r="B1163" s="40">
        <v>73</v>
      </c>
      <c r="C1163" s="40">
        <v>38</v>
      </c>
    </row>
    <row r="1164" spans="1:3" x14ac:dyDescent="0.2">
      <c r="A1164" s="2">
        <v>36623</v>
      </c>
      <c r="B1164" s="40">
        <v>69</v>
      </c>
      <c r="C1164" s="40">
        <v>51</v>
      </c>
    </row>
    <row r="1165" spans="1:3" x14ac:dyDescent="0.2">
      <c r="A1165" s="2">
        <v>36624</v>
      </c>
      <c r="B1165" s="40">
        <v>75</v>
      </c>
      <c r="C1165" s="40">
        <v>45</v>
      </c>
    </row>
    <row r="1166" spans="1:3" x14ac:dyDescent="0.2">
      <c r="A1166" s="2">
        <v>36625</v>
      </c>
      <c r="B1166" s="40">
        <v>52</v>
      </c>
      <c r="C1166" s="40">
        <v>31</v>
      </c>
    </row>
    <row r="1167" spans="1:3" x14ac:dyDescent="0.2">
      <c r="A1167" s="2">
        <v>36626</v>
      </c>
      <c r="B1167" s="40">
        <v>57</v>
      </c>
      <c r="C1167" s="40">
        <v>39</v>
      </c>
    </row>
    <row r="1168" spans="1:3" x14ac:dyDescent="0.2">
      <c r="A1168" s="2">
        <v>36627</v>
      </c>
      <c r="B1168" s="40">
        <v>59</v>
      </c>
      <c r="C1168" s="40">
        <v>42</v>
      </c>
    </row>
    <row r="1169" spans="1:3" x14ac:dyDescent="0.2">
      <c r="A1169" s="2">
        <v>36628</v>
      </c>
      <c r="B1169" s="40">
        <v>54</v>
      </c>
      <c r="C1169" s="40">
        <v>38</v>
      </c>
    </row>
    <row r="1170" spans="1:3" x14ac:dyDescent="0.2">
      <c r="A1170" s="2">
        <v>36629</v>
      </c>
      <c r="B1170" s="40">
        <v>52</v>
      </c>
      <c r="C1170" s="40">
        <v>35</v>
      </c>
    </row>
    <row r="1171" spans="1:3" x14ac:dyDescent="0.2">
      <c r="A1171" s="2">
        <v>36630</v>
      </c>
      <c r="B1171" s="40">
        <v>62</v>
      </c>
      <c r="C1171" s="40">
        <v>34</v>
      </c>
    </row>
    <row r="1172" spans="1:3" x14ac:dyDescent="0.2">
      <c r="A1172" s="2">
        <v>36631</v>
      </c>
      <c r="B1172" s="40">
        <v>62</v>
      </c>
      <c r="C1172" s="40">
        <v>48</v>
      </c>
    </row>
    <row r="1173" spans="1:3" x14ac:dyDescent="0.2">
      <c r="A1173" s="2">
        <v>36632</v>
      </c>
      <c r="B1173" s="40">
        <v>77</v>
      </c>
      <c r="C1173" s="40">
        <v>59</v>
      </c>
    </row>
    <row r="1174" spans="1:3" x14ac:dyDescent="0.2">
      <c r="A1174" s="2">
        <v>36633</v>
      </c>
      <c r="B1174" s="40">
        <v>62</v>
      </c>
      <c r="C1174" s="40">
        <v>43</v>
      </c>
    </row>
    <row r="1175" spans="1:3" x14ac:dyDescent="0.2">
      <c r="A1175" s="2">
        <v>36634</v>
      </c>
      <c r="B1175" s="40">
        <v>48</v>
      </c>
      <c r="C1175" s="40">
        <v>41</v>
      </c>
    </row>
    <row r="1176" spans="1:3" x14ac:dyDescent="0.2">
      <c r="A1176" s="2">
        <v>36635</v>
      </c>
      <c r="B1176" s="40">
        <v>63</v>
      </c>
      <c r="C1176" s="40">
        <v>45</v>
      </c>
    </row>
    <row r="1177" spans="1:3" x14ac:dyDescent="0.2">
      <c r="A1177" s="2">
        <v>36636</v>
      </c>
      <c r="B1177" s="40">
        <v>67</v>
      </c>
      <c r="C1177" s="40">
        <v>44</v>
      </c>
    </row>
    <row r="1178" spans="1:3" x14ac:dyDescent="0.2">
      <c r="A1178" s="2">
        <v>36637</v>
      </c>
      <c r="B1178" s="40">
        <v>55</v>
      </c>
      <c r="C1178" s="40">
        <v>47</v>
      </c>
    </row>
    <row r="1179" spans="1:3" x14ac:dyDescent="0.2">
      <c r="A1179" s="2">
        <v>36638</v>
      </c>
      <c r="B1179" s="40">
        <v>54</v>
      </c>
      <c r="C1179" s="40">
        <v>47</v>
      </c>
    </row>
    <row r="1180" spans="1:3" x14ac:dyDescent="0.2">
      <c r="A1180" s="2">
        <v>36639</v>
      </c>
      <c r="B1180" s="40">
        <v>56</v>
      </c>
      <c r="C1180" s="40">
        <v>46</v>
      </c>
    </row>
    <row r="1181" spans="1:3" x14ac:dyDescent="0.2">
      <c r="A1181" s="2">
        <v>36640</v>
      </c>
      <c r="B1181" s="40">
        <v>67</v>
      </c>
      <c r="C1181" s="40">
        <v>45</v>
      </c>
    </row>
    <row r="1182" spans="1:3" x14ac:dyDescent="0.2">
      <c r="A1182" s="2">
        <v>36641</v>
      </c>
      <c r="B1182" s="40">
        <v>59</v>
      </c>
      <c r="C1182" s="40">
        <v>45</v>
      </c>
    </row>
    <row r="1183" spans="1:3" x14ac:dyDescent="0.2">
      <c r="A1183" s="2">
        <v>36642</v>
      </c>
      <c r="B1183" s="40">
        <v>57</v>
      </c>
      <c r="C1183" s="40">
        <v>42</v>
      </c>
    </row>
    <row r="1184" spans="1:3" x14ac:dyDescent="0.2">
      <c r="A1184" s="2">
        <v>36643</v>
      </c>
      <c r="B1184" s="40">
        <v>48</v>
      </c>
      <c r="C1184" s="40">
        <v>42</v>
      </c>
    </row>
    <row r="1185" spans="1:3" x14ac:dyDescent="0.2">
      <c r="A1185" s="2">
        <v>36644</v>
      </c>
      <c r="B1185" s="40">
        <v>61</v>
      </c>
      <c r="C1185" s="40">
        <v>45</v>
      </c>
    </row>
    <row r="1186" spans="1:3" x14ac:dyDescent="0.2">
      <c r="A1186" s="2">
        <v>36645</v>
      </c>
      <c r="B1186" s="40">
        <v>70</v>
      </c>
      <c r="C1186" s="40">
        <v>44</v>
      </c>
    </row>
    <row r="1187" spans="1:3" x14ac:dyDescent="0.2">
      <c r="A1187" s="2">
        <v>36646</v>
      </c>
      <c r="B1187" s="40">
        <v>68</v>
      </c>
      <c r="C1187" s="40">
        <v>46</v>
      </c>
    </row>
    <row r="1188" spans="1:3" x14ac:dyDescent="0.2">
      <c r="A1188" s="2">
        <v>36647</v>
      </c>
      <c r="B1188" s="40">
        <v>68</v>
      </c>
      <c r="C1188" s="40">
        <v>40</v>
      </c>
    </row>
    <row r="1189" spans="1:3" x14ac:dyDescent="0.2">
      <c r="A1189" s="2">
        <v>36648</v>
      </c>
      <c r="B1189" s="40">
        <v>67</v>
      </c>
      <c r="C1189" s="40">
        <v>50</v>
      </c>
    </row>
    <row r="1190" spans="1:3" x14ac:dyDescent="0.2">
      <c r="A1190" s="2">
        <v>36649</v>
      </c>
      <c r="B1190" s="40">
        <v>71</v>
      </c>
      <c r="C1190" s="40">
        <v>48</v>
      </c>
    </row>
    <row r="1191" spans="1:3" x14ac:dyDescent="0.2">
      <c r="A1191" s="2">
        <v>36650</v>
      </c>
      <c r="B1191" s="40">
        <v>73</v>
      </c>
      <c r="C1191" s="40">
        <v>48</v>
      </c>
    </row>
    <row r="1192" spans="1:3" x14ac:dyDescent="0.2">
      <c r="A1192" s="2">
        <v>36651</v>
      </c>
      <c r="B1192" s="40">
        <v>85</v>
      </c>
      <c r="C1192" s="40">
        <v>57</v>
      </c>
    </row>
    <row r="1193" spans="1:3" x14ac:dyDescent="0.2">
      <c r="A1193" s="2">
        <v>36652</v>
      </c>
      <c r="B1193" s="40">
        <v>87</v>
      </c>
      <c r="C1193" s="40">
        <v>61</v>
      </c>
    </row>
    <row r="1194" spans="1:3" x14ac:dyDescent="0.2">
      <c r="A1194" s="2">
        <v>36653</v>
      </c>
      <c r="B1194" s="40">
        <v>91</v>
      </c>
      <c r="C1194" s="40">
        <v>64</v>
      </c>
    </row>
    <row r="1195" spans="1:3" x14ac:dyDescent="0.2">
      <c r="A1195" s="2">
        <v>36654</v>
      </c>
      <c r="B1195" s="40">
        <v>90</v>
      </c>
      <c r="C1195" s="40">
        <v>66</v>
      </c>
    </row>
    <row r="1196" spans="1:3" x14ac:dyDescent="0.2">
      <c r="A1196" s="2">
        <v>36655</v>
      </c>
      <c r="B1196" s="40">
        <v>89</v>
      </c>
      <c r="C1196" s="40">
        <v>70</v>
      </c>
    </row>
    <row r="1197" spans="1:3" x14ac:dyDescent="0.2">
      <c r="A1197" s="2">
        <v>36656</v>
      </c>
      <c r="B1197" s="40">
        <v>81</v>
      </c>
      <c r="C1197" s="40">
        <v>54</v>
      </c>
    </row>
    <row r="1198" spans="1:3" x14ac:dyDescent="0.2">
      <c r="A1198" s="2">
        <v>36657</v>
      </c>
      <c r="B1198" s="40">
        <v>75</v>
      </c>
      <c r="C1198" s="40">
        <v>53</v>
      </c>
    </row>
    <row r="1199" spans="1:3" x14ac:dyDescent="0.2">
      <c r="A1199" s="2">
        <v>36658</v>
      </c>
      <c r="B1199" s="40">
        <v>82</v>
      </c>
      <c r="C1199" s="40">
        <v>61</v>
      </c>
    </row>
    <row r="1200" spans="1:3" x14ac:dyDescent="0.2">
      <c r="A1200" s="2">
        <v>36659</v>
      </c>
      <c r="B1200" s="40">
        <v>86</v>
      </c>
      <c r="C1200" s="40">
        <v>59</v>
      </c>
    </row>
    <row r="1201" spans="1:3" x14ac:dyDescent="0.2">
      <c r="A1201" s="2">
        <v>36660</v>
      </c>
      <c r="B1201" s="40">
        <v>72</v>
      </c>
      <c r="C1201" s="40">
        <v>59</v>
      </c>
    </row>
    <row r="1202" spans="1:3" x14ac:dyDescent="0.2">
      <c r="A1202" s="2">
        <v>36661</v>
      </c>
      <c r="B1202" s="40">
        <v>67</v>
      </c>
      <c r="C1202" s="40">
        <v>50</v>
      </c>
    </row>
    <row r="1203" spans="1:3" x14ac:dyDescent="0.2">
      <c r="A1203" s="2">
        <v>36662</v>
      </c>
      <c r="B1203" s="40">
        <v>69</v>
      </c>
      <c r="C1203" s="40">
        <v>50</v>
      </c>
    </row>
    <row r="1204" spans="1:3" x14ac:dyDescent="0.2">
      <c r="A1204" s="2">
        <v>36663</v>
      </c>
      <c r="B1204" s="40">
        <v>72</v>
      </c>
      <c r="C1204" s="40">
        <v>54</v>
      </c>
    </row>
    <row r="1205" spans="1:3" x14ac:dyDescent="0.2">
      <c r="A1205" s="2">
        <v>36664</v>
      </c>
      <c r="B1205" s="40">
        <v>83</v>
      </c>
      <c r="C1205" s="40">
        <v>59</v>
      </c>
    </row>
    <row r="1206" spans="1:3" x14ac:dyDescent="0.2">
      <c r="A1206" s="2">
        <v>36665</v>
      </c>
      <c r="B1206" s="40">
        <v>68</v>
      </c>
      <c r="C1206" s="40">
        <v>48</v>
      </c>
    </row>
    <row r="1207" spans="1:3" x14ac:dyDescent="0.2">
      <c r="A1207" s="2">
        <v>36666</v>
      </c>
      <c r="B1207" s="40">
        <v>54</v>
      </c>
      <c r="C1207" s="40">
        <v>49</v>
      </c>
    </row>
    <row r="1208" spans="1:3" x14ac:dyDescent="0.2">
      <c r="A1208" s="2">
        <v>36667</v>
      </c>
      <c r="B1208" s="40">
        <v>59</v>
      </c>
      <c r="C1208" s="40">
        <v>52</v>
      </c>
    </row>
    <row r="1209" spans="1:3" x14ac:dyDescent="0.2">
      <c r="A1209" s="2">
        <v>36668</v>
      </c>
      <c r="B1209" s="40">
        <v>58</v>
      </c>
      <c r="C1209" s="40">
        <v>53</v>
      </c>
    </row>
    <row r="1210" spans="1:3" x14ac:dyDescent="0.2">
      <c r="A1210" s="2">
        <v>36669</v>
      </c>
      <c r="B1210" s="40">
        <v>68</v>
      </c>
      <c r="C1210" s="40">
        <v>54</v>
      </c>
    </row>
    <row r="1211" spans="1:3" x14ac:dyDescent="0.2">
      <c r="A1211" s="2">
        <v>36670</v>
      </c>
      <c r="B1211" s="40">
        <v>83</v>
      </c>
      <c r="C1211" s="40">
        <v>59</v>
      </c>
    </row>
    <row r="1212" spans="1:3" x14ac:dyDescent="0.2">
      <c r="A1212" s="2">
        <v>36671</v>
      </c>
      <c r="B1212" s="40">
        <v>77</v>
      </c>
      <c r="C1212" s="40">
        <v>56</v>
      </c>
    </row>
    <row r="1213" spans="1:3" x14ac:dyDescent="0.2">
      <c r="A1213" s="2">
        <v>36672</v>
      </c>
      <c r="B1213" s="40">
        <v>77</v>
      </c>
      <c r="C1213" s="40">
        <v>53</v>
      </c>
    </row>
    <row r="1214" spans="1:3" x14ac:dyDescent="0.2">
      <c r="A1214" s="2">
        <v>36673</v>
      </c>
      <c r="B1214" s="40">
        <v>65</v>
      </c>
      <c r="C1214" s="40">
        <v>53</v>
      </c>
    </row>
    <row r="1215" spans="1:3" x14ac:dyDescent="0.2">
      <c r="A1215" s="2">
        <v>36674</v>
      </c>
      <c r="B1215" s="40">
        <v>68</v>
      </c>
      <c r="C1215" s="40">
        <v>52</v>
      </c>
    </row>
    <row r="1216" spans="1:3" x14ac:dyDescent="0.2">
      <c r="A1216" s="2">
        <v>36675</v>
      </c>
      <c r="B1216" s="40">
        <v>67</v>
      </c>
      <c r="C1216" s="40">
        <v>53</v>
      </c>
    </row>
    <row r="1217" spans="1:3" x14ac:dyDescent="0.2">
      <c r="A1217" s="2">
        <v>36676</v>
      </c>
      <c r="B1217" s="40">
        <v>66</v>
      </c>
      <c r="C1217" s="40">
        <v>50</v>
      </c>
    </row>
    <row r="1218" spans="1:3" x14ac:dyDescent="0.2">
      <c r="A1218" s="2">
        <v>36677</v>
      </c>
      <c r="B1218" s="40">
        <v>71</v>
      </c>
      <c r="C1218" s="40">
        <v>52</v>
      </c>
    </row>
    <row r="1219" spans="1:3" x14ac:dyDescent="0.2">
      <c r="A1219" s="2">
        <v>36678</v>
      </c>
      <c r="B1219" s="40">
        <v>88</v>
      </c>
      <c r="C1219" s="40">
        <v>56</v>
      </c>
    </row>
    <row r="1220" spans="1:3" x14ac:dyDescent="0.2">
      <c r="A1220" s="2">
        <v>36679</v>
      </c>
      <c r="B1220" s="40">
        <v>94</v>
      </c>
      <c r="C1220" s="40">
        <v>65</v>
      </c>
    </row>
    <row r="1221" spans="1:3" x14ac:dyDescent="0.2">
      <c r="A1221" s="2">
        <v>36680</v>
      </c>
      <c r="B1221" s="40">
        <v>77</v>
      </c>
      <c r="C1221" s="40">
        <v>59</v>
      </c>
    </row>
    <row r="1222" spans="1:3" x14ac:dyDescent="0.2">
      <c r="A1222" s="2">
        <v>36681</v>
      </c>
      <c r="B1222" s="40">
        <v>77</v>
      </c>
      <c r="C1222" s="40">
        <v>53</v>
      </c>
    </row>
    <row r="1223" spans="1:3" x14ac:dyDescent="0.2">
      <c r="A1223" s="2">
        <v>36682</v>
      </c>
      <c r="B1223" s="40">
        <v>68</v>
      </c>
      <c r="C1223" s="40">
        <v>59</v>
      </c>
    </row>
    <row r="1224" spans="1:3" x14ac:dyDescent="0.2">
      <c r="A1224" s="2">
        <v>36683</v>
      </c>
      <c r="B1224" s="40">
        <v>60</v>
      </c>
      <c r="C1224" s="40">
        <v>55</v>
      </c>
    </row>
    <row r="1225" spans="1:3" x14ac:dyDescent="0.2">
      <c r="A1225" s="2">
        <v>36684</v>
      </c>
      <c r="B1225" s="40">
        <v>76</v>
      </c>
      <c r="C1225" s="40">
        <v>53</v>
      </c>
    </row>
    <row r="1226" spans="1:3" x14ac:dyDescent="0.2">
      <c r="A1226" s="2">
        <v>36685</v>
      </c>
      <c r="B1226" s="40">
        <v>82</v>
      </c>
      <c r="C1226" s="40">
        <v>57</v>
      </c>
    </row>
    <row r="1227" spans="1:3" x14ac:dyDescent="0.2">
      <c r="A1227" s="2">
        <v>36686</v>
      </c>
      <c r="B1227" s="40">
        <v>89</v>
      </c>
      <c r="C1227" s="40">
        <v>64</v>
      </c>
    </row>
    <row r="1228" spans="1:3" x14ac:dyDescent="0.2">
      <c r="A1228" s="2">
        <v>36687</v>
      </c>
      <c r="B1228" s="40">
        <v>93</v>
      </c>
      <c r="C1228" s="40">
        <v>67</v>
      </c>
    </row>
    <row r="1229" spans="1:3" x14ac:dyDescent="0.2">
      <c r="A1229" s="2">
        <v>36688</v>
      </c>
      <c r="B1229" s="40">
        <v>94</v>
      </c>
      <c r="C1229" s="40">
        <v>71</v>
      </c>
    </row>
    <row r="1230" spans="1:3" x14ac:dyDescent="0.2">
      <c r="A1230" s="2">
        <v>36689</v>
      </c>
      <c r="B1230" s="40">
        <v>87</v>
      </c>
      <c r="C1230" s="40">
        <v>60</v>
      </c>
    </row>
    <row r="1231" spans="1:3" x14ac:dyDescent="0.2">
      <c r="A1231" s="2">
        <v>36690</v>
      </c>
      <c r="B1231" s="40">
        <v>64</v>
      </c>
      <c r="C1231" s="40">
        <v>58</v>
      </c>
    </row>
    <row r="1232" spans="1:3" x14ac:dyDescent="0.2">
      <c r="A1232" s="2">
        <v>36691</v>
      </c>
      <c r="B1232" s="40">
        <v>64</v>
      </c>
      <c r="C1232" s="40">
        <v>59</v>
      </c>
    </row>
    <row r="1233" spans="1:3" x14ac:dyDescent="0.2">
      <c r="A1233" s="2">
        <v>36692</v>
      </c>
      <c r="B1233" s="40">
        <v>84</v>
      </c>
      <c r="C1233" s="40">
        <v>61</v>
      </c>
    </row>
    <row r="1234" spans="1:3" x14ac:dyDescent="0.2">
      <c r="A1234" s="2">
        <v>36693</v>
      </c>
      <c r="B1234" s="40">
        <v>87</v>
      </c>
      <c r="C1234" s="40">
        <v>69</v>
      </c>
    </row>
    <row r="1235" spans="1:3" x14ac:dyDescent="0.2">
      <c r="A1235" s="2">
        <v>36694</v>
      </c>
      <c r="B1235" s="40">
        <v>90</v>
      </c>
      <c r="C1235" s="40">
        <v>75</v>
      </c>
    </row>
    <row r="1236" spans="1:3" x14ac:dyDescent="0.2">
      <c r="A1236" s="2">
        <v>36695</v>
      </c>
      <c r="B1236" s="40">
        <v>84</v>
      </c>
      <c r="C1236" s="40">
        <v>70</v>
      </c>
    </row>
    <row r="1237" spans="1:3" x14ac:dyDescent="0.2">
      <c r="A1237" s="2">
        <v>36696</v>
      </c>
      <c r="B1237" s="40">
        <v>73</v>
      </c>
      <c r="C1237" s="40">
        <v>61</v>
      </c>
    </row>
    <row r="1238" spans="1:3" x14ac:dyDescent="0.2">
      <c r="A1238" s="2">
        <v>36697</v>
      </c>
      <c r="B1238" s="40">
        <v>83</v>
      </c>
      <c r="C1238" s="40">
        <v>58</v>
      </c>
    </row>
    <row r="1239" spans="1:3" x14ac:dyDescent="0.2">
      <c r="A1239" s="2">
        <v>36698</v>
      </c>
      <c r="B1239" s="40">
        <v>81</v>
      </c>
      <c r="C1239" s="40">
        <v>63</v>
      </c>
    </row>
    <row r="1240" spans="1:3" x14ac:dyDescent="0.2">
      <c r="A1240" s="2">
        <v>36699</v>
      </c>
      <c r="B1240" s="40">
        <v>86</v>
      </c>
      <c r="C1240" s="40">
        <v>69</v>
      </c>
    </row>
    <row r="1241" spans="1:3" x14ac:dyDescent="0.2">
      <c r="A1241" s="2">
        <v>36700</v>
      </c>
      <c r="B1241" s="40">
        <v>85</v>
      </c>
      <c r="C1241" s="40">
        <v>66</v>
      </c>
    </row>
    <row r="1242" spans="1:3" x14ac:dyDescent="0.2">
      <c r="A1242" s="2">
        <v>36701</v>
      </c>
      <c r="B1242" s="40">
        <v>88</v>
      </c>
      <c r="C1242" s="40">
        <v>63</v>
      </c>
    </row>
    <row r="1243" spans="1:3" x14ac:dyDescent="0.2">
      <c r="A1243" s="2">
        <v>36702</v>
      </c>
      <c r="B1243" s="40">
        <v>89</v>
      </c>
      <c r="C1243" s="40">
        <v>70</v>
      </c>
    </row>
    <row r="1244" spans="1:3" x14ac:dyDescent="0.2">
      <c r="A1244" s="2">
        <v>36703</v>
      </c>
      <c r="B1244" s="40">
        <v>91</v>
      </c>
      <c r="C1244" s="40">
        <v>66</v>
      </c>
    </row>
    <row r="1245" spans="1:3" x14ac:dyDescent="0.2">
      <c r="A1245" s="2">
        <v>36704</v>
      </c>
      <c r="B1245" s="40">
        <v>88</v>
      </c>
      <c r="C1245" s="40">
        <v>75</v>
      </c>
    </row>
    <row r="1246" spans="1:3" x14ac:dyDescent="0.2">
      <c r="A1246" s="2">
        <v>36705</v>
      </c>
      <c r="B1246" s="40">
        <v>81</v>
      </c>
      <c r="C1246" s="40">
        <v>65</v>
      </c>
    </row>
    <row r="1247" spans="1:3" x14ac:dyDescent="0.2">
      <c r="A1247" s="2">
        <v>36706</v>
      </c>
      <c r="B1247" s="40">
        <v>77</v>
      </c>
      <c r="C1247" s="40">
        <v>66</v>
      </c>
    </row>
    <row r="1248" spans="1:3" x14ac:dyDescent="0.2">
      <c r="A1248" s="2">
        <v>36707</v>
      </c>
      <c r="B1248" s="40">
        <v>79</v>
      </c>
      <c r="C1248" s="40">
        <v>60</v>
      </c>
    </row>
    <row r="1249" spans="1:3" x14ac:dyDescent="0.2">
      <c r="A1249" s="2">
        <v>36708</v>
      </c>
      <c r="B1249" s="40">
        <v>84</v>
      </c>
      <c r="C1249" s="40">
        <v>62</v>
      </c>
    </row>
    <row r="1250" spans="1:3" x14ac:dyDescent="0.2">
      <c r="A1250" s="2">
        <v>36709</v>
      </c>
      <c r="B1250" s="40">
        <v>85</v>
      </c>
      <c r="C1250" s="40">
        <v>62</v>
      </c>
    </row>
    <row r="1251" spans="1:3" x14ac:dyDescent="0.2">
      <c r="A1251" s="2">
        <v>36710</v>
      </c>
      <c r="B1251" s="40">
        <v>87</v>
      </c>
      <c r="C1251" s="40">
        <v>69</v>
      </c>
    </row>
    <row r="1252" spans="1:3" x14ac:dyDescent="0.2">
      <c r="A1252" s="2">
        <v>36711</v>
      </c>
      <c r="B1252" s="40">
        <v>85</v>
      </c>
      <c r="C1252" s="40">
        <v>72</v>
      </c>
    </row>
    <row r="1253" spans="1:3" x14ac:dyDescent="0.2">
      <c r="A1253" s="2">
        <v>36712</v>
      </c>
      <c r="B1253" s="40">
        <v>85</v>
      </c>
      <c r="C1253" s="40">
        <v>73</v>
      </c>
    </row>
    <row r="1254" spans="1:3" x14ac:dyDescent="0.2">
      <c r="A1254" s="2">
        <v>36713</v>
      </c>
      <c r="B1254" s="40">
        <v>81</v>
      </c>
      <c r="C1254" s="40">
        <v>66</v>
      </c>
    </row>
    <row r="1255" spans="1:3" x14ac:dyDescent="0.2">
      <c r="A1255" s="2">
        <v>36714</v>
      </c>
      <c r="B1255" s="40">
        <v>80</v>
      </c>
      <c r="C1255" s="40">
        <v>63</v>
      </c>
    </row>
    <row r="1256" spans="1:3" x14ac:dyDescent="0.2">
      <c r="A1256" s="2">
        <v>36715</v>
      </c>
      <c r="B1256" s="40">
        <v>79</v>
      </c>
      <c r="C1256" s="40">
        <v>60</v>
      </c>
    </row>
    <row r="1257" spans="1:3" x14ac:dyDescent="0.2">
      <c r="A1257" s="2">
        <v>36716</v>
      </c>
      <c r="B1257" s="40">
        <v>86</v>
      </c>
      <c r="C1257" s="40">
        <v>62</v>
      </c>
    </row>
    <row r="1258" spans="1:3" x14ac:dyDescent="0.2">
      <c r="A1258" s="2">
        <v>36717</v>
      </c>
      <c r="B1258" s="40">
        <v>91</v>
      </c>
      <c r="C1258" s="40">
        <v>75</v>
      </c>
    </row>
    <row r="1259" spans="1:3" x14ac:dyDescent="0.2">
      <c r="A1259" s="2">
        <v>36718</v>
      </c>
      <c r="B1259" s="40">
        <v>84</v>
      </c>
      <c r="C1259" s="40">
        <v>72</v>
      </c>
    </row>
    <row r="1260" spans="1:3" x14ac:dyDescent="0.2">
      <c r="A1260" s="2">
        <v>36719</v>
      </c>
      <c r="B1260" s="40">
        <v>83</v>
      </c>
      <c r="C1260" s="40">
        <v>65</v>
      </c>
    </row>
    <row r="1261" spans="1:3" x14ac:dyDescent="0.2">
      <c r="A1261" s="2">
        <v>36720</v>
      </c>
      <c r="B1261" s="40">
        <v>85</v>
      </c>
      <c r="C1261" s="40">
        <v>63</v>
      </c>
    </row>
    <row r="1262" spans="1:3" x14ac:dyDescent="0.2">
      <c r="A1262" s="2">
        <v>36721</v>
      </c>
      <c r="B1262" s="40">
        <v>77</v>
      </c>
      <c r="C1262" s="40">
        <v>67</v>
      </c>
    </row>
    <row r="1263" spans="1:3" x14ac:dyDescent="0.2">
      <c r="A1263" s="2">
        <v>36722</v>
      </c>
      <c r="B1263" s="40">
        <v>76</v>
      </c>
      <c r="C1263" s="40">
        <v>65</v>
      </c>
    </row>
    <row r="1264" spans="1:3" x14ac:dyDescent="0.2">
      <c r="A1264" s="2">
        <v>36723</v>
      </c>
      <c r="B1264" s="40">
        <v>81</v>
      </c>
      <c r="C1264" s="40">
        <v>63</v>
      </c>
    </row>
    <row r="1265" spans="1:3" x14ac:dyDescent="0.2">
      <c r="A1265" s="2">
        <v>36724</v>
      </c>
      <c r="B1265" s="40">
        <v>82</v>
      </c>
      <c r="C1265" s="40">
        <v>65</v>
      </c>
    </row>
    <row r="1266" spans="1:3" x14ac:dyDescent="0.2">
      <c r="A1266" s="2">
        <v>36725</v>
      </c>
      <c r="B1266" s="40">
        <v>87</v>
      </c>
      <c r="C1266" s="40">
        <v>70</v>
      </c>
    </row>
    <row r="1267" spans="1:3" x14ac:dyDescent="0.2">
      <c r="A1267" s="2">
        <v>36726</v>
      </c>
      <c r="B1267" s="40">
        <v>75</v>
      </c>
      <c r="C1267" s="40">
        <v>62</v>
      </c>
    </row>
    <row r="1268" spans="1:3" x14ac:dyDescent="0.2">
      <c r="A1268" s="2">
        <v>36727</v>
      </c>
      <c r="B1268" s="40">
        <v>79</v>
      </c>
      <c r="C1268" s="40">
        <v>61</v>
      </c>
    </row>
    <row r="1269" spans="1:3" x14ac:dyDescent="0.2">
      <c r="A1269" s="2">
        <v>36728</v>
      </c>
      <c r="B1269" s="40">
        <v>82</v>
      </c>
      <c r="C1269" s="40">
        <v>62</v>
      </c>
    </row>
    <row r="1270" spans="1:3" x14ac:dyDescent="0.2">
      <c r="A1270" s="2">
        <v>36729</v>
      </c>
      <c r="B1270" s="40">
        <v>82</v>
      </c>
      <c r="C1270" s="40">
        <v>66</v>
      </c>
    </row>
    <row r="1271" spans="1:3" x14ac:dyDescent="0.2">
      <c r="A1271" s="2">
        <v>36730</v>
      </c>
      <c r="B1271" s="40">
        <v>80</v>
      </c>
      <c r="C1271" s="40">
        <v>63</v>
      </c>
    </row>
    <row r="1272" spans="1:3" x14ac:dyDescent="0.2">
      <c r="A1272" s="2">
        <v>36731</v>
      </c>
      <c r="B1272" s="40">
        <v>76</v>
      </c>
      <c r="C1272" s="40">
        <v>67</v>
      </c>
    </row>
    <row r="1273" spans="1:3" x14ac:dyDescent="0.2">
      <c r="A1273" s="2">
        <v>36732</v>
      </c>
      <c r="B1273" s="40">
        <v>75</v>
      </c>
      <c r="C1273" s="40">
        <v>67</v>
      </c>
    </row>
    <row r="1274" spans="1:3" x14ac:dyDescent="0.2">
      <c r="A1274" s="2">
        <v>36733</v>
      </c>
      <c r="B1274" s="40">
        <v>72</v>
      </c>
      <c r="C1274" s="40">
        <v>66</v>
      </c>
    </row>
    <row r="1275" spans="1:3" x14ac:dyDescent="0.2">
      <c r="A1275" s="2">
        <v>36734</v>
      </c>
      <c r="B1275" s="40">
        <v>77</v>
      </c>
      <c r="C1275" s="40">
        <v>70</v>
      </c>
    </row>
    <row r="1276" spans="1:3" x14ac:dyDescent="0.2">
      <c r="A1276" s="2">
        <v>36735</v>
      </c>
      <c r="B1276" s="40">
        <v>81</v>
      </c>
      <c r="C1276" s="40">
        <v>69</v>
      </c>
    </row>
    <row r="1277" spans="1:3" x14ac:dyDescent="0.2">
      <c r="A1277" s="2">
        <v>36736</v>
      </c>
      <c r="B1277" s="40">
        <v>80</v>
      </c>
      <c r="C1277" s="40">
        <v>68</v>
      </c>
    </row>
    <row r="1278" spans="1:3" x14ac:dyDescent="0.2">
      <c r="A1278" s="2">
        <v>36737</v>
      </c>
      <c r="B1278" s="40">
        <v>87</v>
      </c>
      <c r="C1278" s="40">
        <v>71</v>
      </c>
    </row>
    <row r="1279" spans="1:3" x14ac:dyDescent="0.2">
      <c r="A1279" s="2">
        <v>36738</v>
      </c>
      <c r="B1279" s="40">
        <v>88</v>
      </c>
      <c r="C1279" s="40">
        <v>72</v>
      </c>
    </row>
    <row r="1280" spans="1:3" x14ac:dyDescent="0.2">
      <c r="A1280" s="2">
        <v>36739</v>
      </c>
      <c r="B1280" s="100" t="s">
        <v>59</v>
      </c>
      <c r="C1280" s="40">
        <v>74</v>
      </c>
    </row>
    <row r="1281" spans="1:3" x14ac:dyDescent="0.2">
      <c r="A1281" s="2">
        <v>36740</v>
      </c>
      <c r="B1281" s="40">
        <v>88</v>
      </c>
      <c r="C1281" s="40">
        <v>73</v>
      </c>
    </row>
    <row r="1282" spans="1:3" x14ac:dyDescent="0.2">
      <c r="A1282" s="2">
        <v>36741</v>
      </c>
      <c r="B1282" s="40">
        <v>83</v>
      </c>
      <c r="C1282" s="40">
        <v>73</v>
      </c>
    </row>
    <row r="1283" spans="1:3" x14ac:dyDescent="0.2">
      <c r="A1283" s="2">
        <v>36742</v>
      </c>
      <c r="B1283" s="40">
        <v>83</v>
      </c>
      <c r="C1283" s="40">
        <v>71</v>
      </c>
    </row>
    <row r="1284" spans="1:3" x14ac:dyDescent="0.2">
      <c r="A1284" s="2">
        <v>36743</v>
      </c>
      <c r="B1284" s="40">
        <v>81</v>
      </c>
      <c r="C1284" s="40">
        <v>65</v>
      </c>
    </row>
    <row r="1285" spans="1:3" x14ac:dyDescent="0.2">
      <c r="A1285" s="2">
        <v>36744</v>
      </c>
      <c r="B1285" s="40">
        <v>79</v>
      </c>
      <c r="C1285" s="40">
        <v>61</v>
      </c>
    </row>
    <row r="1286" spans="1:3" x14ac:dyDescent="0.2">
      <c r="A1286" s="2">
        <v>36745</v>
      </c>
      <c r="B1286">
        <v>92</v>
      </c>
      <c r="C1286">
        <v>75</v>
      </c>
    </row>
    <row r="1287" spans="1:3" x14ac:dyDescent="0.2">
      <c r="A1287" s="2">
        <v>36746</v>
      </c>
      <c r="B1287">
        <v>90</v>
      </c>
      <c r="C1287">
        <v>73</v>
      </c>
    </row>
    <row r="1288" spans="1:3" x14ac:dyDescent="0.2">
      <c r="A1288" s="2">
        <v>36747</v>
      </c>
      <c r="B1288">
        <v>89</v>
      </c>
      <c r="C1288">
        <v>75</v>
      </c>
    </row>
    <row r="1289" spans="1:3" x14ac:dyDescent="0.2">
      <c r="A1289" s="2">
        <v>36748</v>
      </c>
      <c r="B1289">
        <v>87</v>
      </c>
      <c r="C1289">
        <v>73</v>
      </c>
    </row>
    <row r="1290" spans="1:3" x14ac:dyDescent="0.2">
      <c r="A1290" s="2">
        <v>36749</v>
      </c>
      <c r="B1290">
        <v>85</v>
      </c>
      <c r="C1290">
        <v>70</v>
      </c>
    </row>
    <row r="1291" spans="1:3" x14ac:dyDescent="0.2">
      <c r="A1291" s="2">
        <v>36750</v>
      </c>
      <c r="B1291">
        <v>79</v>
      </c>
      <c r="C1291">
        <v>65</v>
      </c>
    </row>
    <row r="1292" spans="1:3" x14ac:dyDescent="0.2">
      <c r="A1292" s="2">
        <v>36751</v>
      </c>
      <c r="B1292">
        <v>70</v>
      </c>
      <c r="C1292">
        <v>65</v>
      </c>
    </row>
    <row r="1293" spans="1:3" x14ac:dyDescent="0.2">
      <c r="A1293" s="2">
        <v>36752</v>
      </c>
      <c r="B1293">
        <v>70</v>
      </c>
      <c r="C1293">
        <v>64</v>
      </c>
    </row>
    <row r="1294" spans="1:3" x14ac:dyDescent="0.2">
      <c r="A1294" s="2">
        <v>36753</v>
      </c>
      <c r="B1294">
        <v>83</v>
      </c>
      <c r="C1294">
        <v>62</v>
      </c>
    </row>
    <row r="1295" spans="1:3" x14ac:dyDescent="0.2">
      <c r="A1295" s="2">
        <v>36754</v>
      </c>
      <c r="B1295">
        <v>86</v>
      </c>
      <c r="C1295">
        <v>70</v>
      </c>
    </row>
    <row r="1296" spans="1:3" x14ac:dyDescent="0.2">
      <c r="A1296" s="2">
        <v>36755</v>
      </c>
      <c r="B1296">
        <v>76</v>
      </c>
      <c r="C1296">
        <v>62</v>
      </c>
    </row>
    <row r="1297" spans="1:3" x14ac:dyDescent="0.2">
      <c r="A1297" s="2">
        <v>36756</v>
      </c>
      <c r="B1297">
        <v>70</v>
      </c>
      <c r="C1297">
        <v>63</v>
      </c>
    </row>
    <row r="1298" spans="1:3" x14ac:dyDescent="0.2">
      <c r="A1298" s="2">
        <v>36757</v>
      </c>
      <c r="B1298">
        <v>78</v>
      </c>
      <c r="C1298">
        <v>60</v>
      </c>
    </row>
    <row r="1299" spans="1:3" x14ac:dyDescent="0.2">
      <c r="A1299" s="2">
        <v>36758</v>
      </c>
      <c r="B1299">
        <v>75</v>
      </c>
      <c r="C1299">
        <v>61</v>
      </c>
    </row>
    <row r="1300" spans="1:3" x14ac:dyDescent="0.2">
      <c r="A1300" s="2">
        <v>36759</v>
      </c>
      <c r="B1300">
        <v>76</v>
      </c>
      <c r="C1300">
        <v>57</v>
      </c>
    </row>
    <row r="1301" spans="1:3" x14ac:dyDescent="0.2">
      <c r="A1301" s="2">
        <v>36760</v>
      </c>
      <c r="B1301">
        <v>78</v>
      </c>
      <c r="C1301">
        <v>56</v>
      </c>
    </row>
    <row r="1302" spans="1:3" x14ac:dyDescent="0.2">
      <c r="A1302" s="2">
        <v>36761</v>
      </c>
      <c r="B1302">
        <v>77</v>
      </c>
      <c r="C1302">
        <v>63</v>
      </c>
    </row>
    <row r="1303" spans="1:3" x14ac:dyDescent="0.2">
      <c r="A1303" s="2">
        <v>36762</v>
      </c>
      <c r="B1303">
        <v>82</v>
      </c>
      <c r="C1303">
        <v>67</v>
      </c>
    </row>
    <row r="1304" spans="1:3" x14ac:dyDescent="0.2">
      <c r="A1304" s="2">
        <v>36763</v>
      </c>
      <c r="B1304">
        <v>84</v>
      </c>
      <c r="C1304">
        <v>66</v>
      </c>
    </row>
    <row r="1305" spans="1:3" x14ac:dyDescent="0.2">
      <c r="A1305" s="2">
        <v>36764</v>
      </c>
      <c r="B1305">
        <v>83</v>
      </c>
      <c r="C1305">
        <v>62</v>
      </c>
    </row>
    <row r="1306" spans="1:3" x14ac:dyDescent="0.2">
      <c r="A1306" s="2">
        <v>36765</v>
      </c>
      <c r="B1306">
        <v>82</v>
      </c>
      <c r="C1306">
        <v>65</v>
      </c>
    </row>
    <row r="1307" spans="1:3" x14ac:dyDescent="0.2">
      <c r="A1307" s="2">
        <v>36766</v>
      </c>
      <c r="B1307">
        <v>82</v>
      </c>
      <c r="C1307">
        <v>68</v>
      </c>
    </row>
    <row r="1308" spans="1:3" x14ac:dyDescent="0.2">
      <c r="A1308" s="2">
        <v>36767</v>
      </c>
      <c r="B1308">
        <v>79</v>
      </c>
      <c r="C1308">
        <v>69</v>
      </c>
    </row>
    <row r="1309" spans="1:3" x14ac:dyDescent="0.2">
      <c r="A1309" s="2">
        <v>36768</v>
      </c>
      <c r="B1309">
        <v>83</v>
      </c>
      <c r="C1309">
        <v>67</v>
      </c>
    </row>
    <row r="1310" spans="1:3" x14ac:dyDescent="0.2">
      <c r="A1310" s="2">
        <v>36769</v>
      </c>
      <c r="B1310">
        <v>86</v>
      </c>
      <c r="C1310">
        <v>74</v>
      </c>
    </row>
    <row r="1311" spans="1:3" x14ac:dyDescent="0.2">
      <c r="A1311" s="2">
        <v>36770</v>
      </c>
      <c r="B1311">
        <v>85</v>
      </c>
      <c r="C1311">
        <v>74</v>
      </c>
    </row>
    <row r="1312" spans="1:3" x14ac:dyDescent="0.2">
      <c r="A1312" s="2">
        <v>36771</v>
      </c>
      <c r="B1312">
        <v>87</v>
      </c>
      <c r="C1312">
        <v>74</v>
      </c>
    </row>
    <row r="1313" spans="1:3" x14ac:dyDescent="0.2">
      <c r="A1313" s="2">
        <v>36772</v>
      </c>
      <c r="B1313">
        <v>85</v>
      </c>
      <c r="C1313">
        <v>71</v>
      </c>
    </row>
    <row r="1314" spans="1:3" x14ac:dyDescent="0.2">
      <c r="A1314" s="2">
        <v>36773</v>
      </c>
      <c r="B1314">
        <v>86</v>
      </c>
      <c r="C1314">
        <v>66</v>
      </c>
    </row>
    <row r="1315" spans="1:3" x14ac:dyDescent="0.2">
      <c r="A1315" s="2">
        <v>36774</v>
      </c>
      <c r="B1315">
        <v>69</v>
      </c>
      <c r="C1315">
        <v>56</v>
      </c>
    </row>
    <row r="1316" spans="1:3" x14ac:dyDescent="0.2">
      <c r="A1316" s="2">
        <v>36775</v>
      </c>
      <c r="B1316">
        <v>71</v>
      </c>
      <c r="C1316">
        <v>52</v>
      </c>
    </row>
    <row r="1317" spans="1:3" x14ac:dyDescent="0.2">
      <c r="A1317" s="2">
        <v>36776</v>
      </c>
      <c r="B1317">
        <v>73</v>
      </c>
      <c r="C1317">
        <v>52</v>
      </c>
    </row>
    <row r="1318" spans="1:3" x14ac:dyDescent="0.2">
      <c r="A1318" s="2">
        <v>36777</v>
      </c>
      <c r="B1318">
        <v>76</v>
      </c>
      <c r="C1318">
        <v>55</v>
      </c>
    </row>
    <row r="1319" spans="1:3" x14ac:dyDescent="0.2">
      <c r="A1319" s="2">
        <v>36778</v>
      </c>
      <c r="B1319">
        <v>84</v>
      </c>
      <c r="C1319">
        <v>66</v>
      </c>
    </row>
    <row r="1320" spans="1:3" x14ac:dyDescent="0.2">
      <c r="A1320" s="2">
        <v>36779</v>
      </c>
      <c r="B1320">
        <v>86</v>
      </c>
      <c r="C1320">
        <v>66</v>
      </c>
    </row>
    <row r="1321" spans="1:3" x14ac:dyDescent="0.2">
      <c r="A1321" s="2">
        <v>36780</v>
      </c>
      <c r="B1321">
        <v>81</v>
      </c>
      <c r="C1321">
        <v>64</v>
      </c>
    </row>
    <row r="1322" spans="1:3" x14ac:dyDescent="0.2">
      <c r="A1322" s="2">
        <v>36781</v>
      </c>
      <c r="B1322">
        <v>84</v>
      </c>
      <c r="C1322">
        <v>67</v>
      </c>
    </row>
    <row r="1323" spans="1:3" x14ac:dyDescent="0.2">
      <c r="A1323" s="2">
        <v>36782</v>
      </c>
      <c r="B1323">
        <v>79</v>
      </c>
      <c r="C1323">
        <v>65</v>
      </c>
    </row>
    <row r="1324" spans="1:3" x14ac:dyDescent="0.2">
      <c r="A1324" s="2">
        <v>36783</v>
      </c>
      <c r="B1324">
        <v>80</v>
      </c>
      <c r="C1324">
        <v>58</v>
      </c>
    </row>
    <row r="1325" spans="1:3" x14ac:dyDescent="0.2">
      <c r="A1325" s="2">
        <v>36784</v>
      </c>
      <c r="B1325">
        <v>73</v>
      </c>
      <c r="C1325">
        <v>57</v>
      </c>
    </row>
    <row r="1326" spans="1:3" x14ac:dyDescent="0.2">
      <c r="A1326" s="2">
        <v>36785</v>
      </c>
      <c r="B1326">
        <v>67</v>
      </c>
      <c r="C1326">
        <v>53</v>
      </c>
    </row>
    <row r="1327" spans="1:3" x14ac:dyDescent="0.2">
      <c r="A1327" s="2">
        <v>36786</v>
      </c>
      <c r="B1327">
        <v>70</v>
      </c>
      <c r="C1327">
        <v>51</v>
      </c>
    </row>
    <row r="1328" spans="1:3" x14ac:dyDescent="0.2">
      <c r="A1328" s="2">
        <v>36787</v>
      </c>
      <c r="B1328">
        <v>74</v>
      </c>
      <c r="C1328">
        <v>56</v>
      </c>
    </row>
    <row r="1329" spans="1:3" x14ac:dyDescent="0.2">
      <c r="A1329" s="2">
        <v>36788</v>
      </c>
      <c r="B1329">
        <v>73</v>
      </c>
      <c r="C1329">
        <v>62</v>
      </c>
    </row>
    <row r="1330" spans="1:3" x14ac:dyDescent="0.2">
      <c r="A1330" s="2">
        <v>36789</v>
      </c>
      <c r="B1330">
        <v>84</v>
      </c>
      <c r="C1330">
        <v>60</v>
      </c>
    </row>
    <row r="1331" spans="1:3" x14ac:dyDescent="0.2">
      <c r="A1331" s="2">
        <v>36790</v>
      </c>
      <c r="B1331" s="40">
        <v>76</v>
      </c>
      <c r="C1331" s="40">
        <v>58</v>
      </c>
    </row>
    <row r="1332" spans="1:3" x14ac:dyDescent="0.2">
      <c r="A1332" s="2">
        <v>36791</v>
      </c>
      <c r="B1332" s="40">
        <v>70</v>
      </c>
      <c r="C1332" s="40">
        <v>53</v>
      </c>
    </row>
    <row r="1333" spans="1:3" x14ac:dyDescent="0.2">
      <c r="A1333" s="2">
        <v>36792</v>
      </c>
      <c r="B1333" s="40">
        <v>70</v>
      </c>
      <c r="C1333" s="40">
        <v>59</v>
      </c>
    </row>
    <row r="1334" spans="1:3" x14ac:dyDescent="0.2">
      <c r="A1334" s="2">
        <v>36793</v>
      </c>
      <c r="B1334" s="40">
        <v>78</v>
      </c>
      <c r="C1334" s="40">
        <v>59</v>
      </c>
    </row>
    <row r="1335" spans="1:3" x14ac:dyDescent="0.2">
      <c r="A1335" s="2">
        <v>36794</v>
      </c>
      <c r="B1335" s="40">
        <v>61</v>
      </c>
      <c r="C1335" s="40">
        <v>49</v>
      </c>
    </row>
    <row r="1336" spans="1:3" x14ac:dyDescent="0.2">
      <c r="A1336" s="2">
        <v>36795</v>
      </c>
      <c r="B1336" s="40">
        <v>55</v>
      </c>
      <c r="C1336" s="40">
        <v>50</v>
      </c>
    </row>
    <row r="1337" spans="1:3" x14ac:dyDescent="0.2">
      <c r="A1337" s="2">
        <v>36796</v>
      </c>
      <c r="B1337" s="40">
        <v>68</v>
      </c>
      <c r="C1337" s="40">
        <v>47</v>
      </c>
    </row>
    <row r="1338" spans="1:3" x14ac:dyDescent="0.2">
      <c r="A1338" s="2">
        <v>36797</v>
      </c>
      <c r="B1338" s="40">
        <v>70</v>
      </c>
      <c r="C1338" s="40">
        <v>51</v>
      </c>
    </row>
    <row r="1339" spans="1:3" x14ac:dyDescent="0.2">
      <c r="A1339" s="2">
        <v>36798</v>
      </c>
      <c r="B1339">
        <v>63</v>
      </c>
      <c r="C1339">
        <v>45</v>
      </c>
    </row>
    <row r="1340" spans="1:3" x14ac:dyDescent="0.2">
      <c r="A1340" s="2">
        <v>36799</v>
      </c>
      <c r="B1340">
        <v>68</v>
      </c>
      <c r="C1340">
        <v>41</v>
      </c>
    </row>
    <row r="1341" spans="1:3" x14ac:dyDescent="0.2">
      <c r="A1341" s="2">
        <v>36800</v>
      </c>
      <c r="B1341">
        <v>72</v>
      </c>
      <c r="C1341">
        <v>51</v>
      </c>
    </row>
    <row r="1342" spans="1:3" x14ac:dyDescent="0.2">
      <c r="A1342" s="2">
        <v>36801</v>
      </c>
      <c r="B1342">
        <v>75</v>
      </c>
      <c r="C1342">
        <v>55</v>
      </c>
    </row>
    <row r="1343" spans="1:3" x14ac:dyDescent="0.2">
      <c r="A1343" s="2">
        <v>36802</v>
      </c>
      <c r="B1343">
        <v>82</v>
      </c>
      <c r="C1343">
        <v>58</v>
      </c>
    </row>
    <row r="1344" spans="1:3" x14ac:dyDescent="0.2">
      <c r="A1344" s="2">
        <v>36803</v>
      </c>
      <c r="B1344">
        <v>82</v>
      </c>
      <c r="C1344">
        <v>55</v>
      </c>
    </row>
    <row r="1345" spans="1:3" x14ac:dyDescent="0.2">
      <c r="A1345" s="2">
        <v>36804</v>
      </c>
      <c r="B1345">
        <v>68</v>
      </c>
      <c r="C1345">
        <v>61</v>
      </c>
    </row>
    <row r="1346" spans="1:3" x14ac:dyDescent="0.2">
      <c r="A1346" s="2">
        <v>36805</v>
      </c>
      <c r="B1346">
        <v>75</v>
      </c>
      <c r="C1346">
        <v>58</v>
      </c>
    </row>
    <row r="1347" spans="1:3" x14ac:dyDescent="0.2">
      <c r="A1347" s="2">
        <v>36806</v>
      </c>
      <c r="B1347">
        <v>61</v>
      </c>
      <c r="C1347">
        <v>47</v>
      </c>
    </row>
    <row r="1348" spans="1:3" x14ac:dyDescent="0.2">
      <c r="A1348" s="2">
        <v>36807</v>
      </c>
      <c r="B1348">
        <v>54</v>
      </c>
      <c r="C1348">
        <v>39</v>
      </c>
    </row>
    <row r="1349" spans="1:3" x14ac:dyDescent="0.2">
      <c r="A1349" s="2">
        <v>36808</v>
      </c>
      <c r="B1349">
        <v>50</v>
      </c>
      <c r="C1349">
        <v>37</v>
      </c>
    </row>
    <row r="1350" spans="1:3" x14ac:dyDescent="0.2">
      <c r="A1350" s="2">
        <v>36809</v>
      </c>
      <c r="B1350">
        <v>54</v>
      </c>
      <c r="C1350">
        <v>38</v>
      </c>
    </row>
    <row r="1351" spans="1:3" x14ac:dyDescent="0.2">
      <c r="A1351" s="2">
        <v>36810</v>
      </c>
      <c r="B1351">
        <v>68</v>
      </c>
      <c r="C1351">
        <v>46</v>
      </c>
    </row>
    <row r="1352" spans="1:3" x14ac:dyDescent="0.2">
      <c r="A1352" s="2">
        <v>36811</v>
      </c>
      <c r="B1352">
        <v>71</v>
      </c>
      <c r="C1352">
        <v>43</v>
      </c>
    </row>
    <row r="1353" spans="1:3" x14ac:dyDescent="0.2">
      <c r="A1353" s="2">
        <v>36812</v>
      </c>
      <c r="B1353">
        <v>74</v>
      </c>
      <c r="C1353">
        <v>47</v>
      </c>
    </row>
    <row r="1354" spans="1:3" x14ac:dyDescent="0.2">
      <c r="A1354" s="2">
        <v>36813</v>
      </c>
      <c r="B1354">
        <v>77</v>
      </c>
      <c r="C1354">
        <v>50</v>
      </c>
    </row>
    <row r="1355" spans="1:3" x14ac:dyDescent="0.2">
      <c r="A1355" s="2">
        <v>36814</v>
      </c>
      <c r="B1355">
        <v>79</v>
      </c>
      <c r="C1355">
        <v>52</v>
      </c>
    </row>
    <row r="1356" spans="1:3" x14ac:dyDescent="0.2">
      <c r="A1356" s="2">
        <v>36815</v>
      </c>
      <c r="B1356">
        <v>70</v>
      </c>
      <c r="C1356">
        <v>57</v>
      </c>
    </row>
    <row r="1357" spans="1:3" x14ac:dyDescent="0.2">
      <c r="A1357" s="2">
        <v>36816</v>
      </c>
      <c r="B1357">
        <v>62</v>
      </c>
      <c r="C1357">
        <v>56</v>
      </c>
    </row>
    <row r="1358" spans="1:3" x14ac:dyDescent="0.2">
      <c r="A1358" s="2">
        <v>36817</v>
      </c>
      <c r="B1358">
        <v>66</v>
      </c>
      <c r="C1358">
        <v>54</v>
      </c>
    </row>
    <row r="1359" spans="1:3" x14ac:dyDescent="0.2">
      <c r="A1359" s="2">
        <v>36818</v>
      </c>
      <c r="B1359">
        <v>67</v>
      </c>
      <c r="C1359">
        <v>49</v>
      </c>
    </row>
    <row r="1360" spans="1:3" x14ac:dyDescent="0.2">
      <c r="A1360" s="2">
        <v>36819</v>
      </c>
      <c r="B1360">
        <v>67</v>
      </c>
      <c r="C1360">
        <v>44</v>
      </c>
    </row>
    <row r="1361" spans="1:3" x14ac:dyDescent="0.2">
      <c r="A1361" s="2">
        <v>36820</v>
      </c>
      <c r="B1361">
        <v>74</v>
      </c>
      <c r="C1361">
        <v>48</v>
      </c>
    </row>
    <row r="1362" spans="1:3" x14ac:dyDescent="0.2">
      <c r="A1362" s="2">
        <v>36821</v>
      </c>
      <c r="B1362">
        <v>65</v>
      </c>
      <c r="C1362">
        <v>46</v>
      </c>
    </row>
    <row r="1363" spans="1:3" x14ac:dyDescent="0.2">
      <c r="A1363" s="2">
        <v>36822</v>
      </c>
      <c r="B1363">
        <v>65</v>
      </c>
      <c r="C1363">
        <v>45</v>
      </c>
    </row>
    <row r="1364" spans="1:3" x14ac:dyDescent="0.2">
      <c r="A1364" s="2">
        <v>36823</v>
      </c>
      <c r="B1364">
        <v>65</v>
      </c>
      <c r="C1364">
        <v>46</v>
      </c>
    </row>
    <row r="1365" spans="1:3" x14ac:dyDescent="0.2">
      <c r="A1365" s="2">
        <v>36824</v>
      </c>
      <c r="B1365">
        <v>74</v>
      </c>
      <c r="C1365">
        <v>49</v>
      </c>
    </row>
    <row r="1366" spans="1:3" x14ac:dyDescent="0.2">
      <c r="A1366" s="2">
        <v>36825</v>
      </c>
      <c r="B1366">
        <v>64</v>
      </c>
      <c r="C1366">
        <v>51</v>
      </c>
    </row>
    <row r="1367" spans="1:3" x14ac:dyDescent="0.2">
      <c r="A1367" s="2">
        <v>36826</v>
      </c>
      <c r="B1367">
        <v>71</v>
      </c>
      <c r="C1367">
        <v>53</v>
      </c>
    </row>
    <row r="1368" spans="1:3" x14ac:dyDescent="0.2">
      <c r="A1368" s="2">
        <v>36827</v>
      </c>
      <c r="B1368">
        <v>65</v>
      </c>
      <c r="C1368">
        <v>42</v>
      </c>
    </row>
    <row r="1369" spans="1:3" x14ac:dyDescent="0.2">
      <c r="A1369" s="2">
        <v>36828</v>
      </c>
      <c r="B1369">
        <v>54</v>
      </c>
      <c r="C1369">
        <v>38</v>
      </c>
    </row>
    <row r="1370" spans="1:3" x14ac:dyDescent="0.2">
      <c r="A1370" s="2">
        <v>36829</v>
      </c>
      <c r="B1370">
        <v>55</v>
      </c>
      <c r="C1370">
        <v>35</v>
      </c>
    </row>
    <row r="1371" spans="1:3" x14ac:dyDescent="0.2">
      <c r="A1371" s="2">
        <v>36830</v>
      </c>
      <c r="B1371">
        <v>61</v>
      </c>
      <c r="C1371">
        <v>41</v>
      </c>
    </row>
    <row r="1372" spans="1:3" x14ac:dyDescent="0.2">
      <c r="A1372" s="2">
        <v>36831</v>
      </c>
      <c r="B1372">
        <v>62</v>
      </c>
      <c r="C1372">
        <v>42</v>
      </c>
    </row>
    <row r="1373" spans="1:3" x14ac:dyDescent="0.2">
      <c r="A1373" s="2">
        <v>36832</v>
      </c>
      <c r="B1373">
        <v>66</v>
      </c>
      <c r="C1373">
        <v>44</v>
      </c>
    </row>
    <row r="1374" spans="1:3" x14ac:dyDescent="0.2">
      <c r="A1374" s="2">
        <v>36833</v>
      </c>
      <c r="B1374">
        <v>66</v>
      </c>
      <c r="C1374">
        <v>41</v>
      </c>
    </row>
    <row r="1375" spans="1:3" x14ac:dyDescent="0.2">
      <c r="A1375" s="2">
        <v>36834</v>
      </c>
      <c r="B1375">
        <v>66</v>
      </c>
      <c r="C1375">
        <v>48</v>
      </c>
    </row>
    <row r="1376" spans="1:3" x14ac:dyDescent="0.2">
      <c r="A1376" s="2">
        <v>36835</v>
      </c>
      <c r="B1376">
        <v>54</v>
      </c>
      <c r="C1376">
        <v>42</v>
      </c>
    </row>
    <row r="1377" spans="1:3" x14ac:dyDescent="0.2">
      <c r="A1377" s="2">
        <v>36836</v>
      </c>
      <c r="B1377">
        <v>57</v>
      </c>
      <c r="C1377">
        <v>38</v>
      </c>
    </row>
    <row r="1378" spans="1:3" x14ac:dyDescent="0.2">
      <c r="A1378" s="2">
        <v>36837</v>
      </c>
      <c r="B1378">
        <v>61</v>
      </c>
      <c r="C1378">
        <v>39</v>
      </c>
    </row>
    <row r="1379" spans="1:3" x14ac:dyDescent="0.2">
      <c r="A1379" s="2">
        <v>36838</v>
      </c>
      <c r="B1379">
        <v>61</v>
      </c>
      <c r="C1379">
        <v>45</v>
      </c>
    </row>
    <row r="1380" spans="1:3" x14ac:dyDescent="0.2">
      <c r="A1380" s="2">
        <v>36839</v>
      </c>
      <c r="B1380">
        <v>65</v>
      </c>
      <c r="C1380">
        <v>50</v>
      </c>
    </row>
    <row r="1381" spans="1:3" x14ac:dyDescent="0.2">
      <c r="A1381" s="2">
        <v>36840</v>
      </c>
      <c r="B1381">
        <v>67</v>
      </c>
      <c r="C1381">
        <v>51</v>
      </c>
    </row>
    <row r="1382" spans="1:3" x14ac:dyDescent="0.2">
      <c r="A1382" s="2">
        <v>36841</v>
      </c>
      <c r="B1382">
        <v>59</v>
      </c>
      <c r="C1382">
        <v>47</v>
      </c>
    </row>
    <row r="1383" spans="1:3" x14ac:dyDescent="0.2">
      <c r="A1383" s="2">
        <v>36842</v>
      </c>
      <c r="B1383">
        <v>54</v>
      </c>
      <c r="C1383">
        <v>44</v>
      </c>
    </row>
    <row r="1384" spans="1:3" x14ac:dyDescent="0.2">
      <c r="A1384" s="2">
        <v>36843</v>
      </c>
      <c r="B1384">
        <v>56</v>
      </c>
      <c r="C1384">
        <v>47</v>
      </c>
    </row>
    <row r="1385" spans="1:3" x14ac:dyDescent="0.2">
      <c r="A1385" s="2">
        <v>36844</v>
      </c>
      <c r="B1385">
        <v>53</v>
      </c>
      <c r="C1385">
        <v>39</v>
      </c>
    </row>
    <row r="1386" spans="1:3" x14ac:dyDescent="0.2">
      <c r="A1386" s="2">
        <v>36845</v>
      </c>
      <c r="B1386">
        <v>48</v>
      </c>
      <c r="C1386">
        <v>33</v>
      </c>
    </row>
    <row r="1387" spans="1:3" x14ac:dyDescent="0.2">
      <c r="A1387" s="2">
        <v>36846</v>
      </c>
      <c r="B1387">
        <v>49</v>
      </c>
      <c r="C1387">
        <v>31</v>
      </c>
    </row>
    <row r="1388" spans="1:3" x14ac:dyDescent="0.2">
      <c r="A1388" s="2">
        <v>36847</v>
      </c>
      <c r="B1388">
        <v>56</v>
      </c>
      <c r="C1388">
        <v>39</v>
      </c>
    </row>
    <row r="1389" spans="1:3" x14ac:dyDescent="0.2">
      <c r="A1389" s="2">
        <v>36848</v>
      </c>
      <c r="B1389">
        <v>47</v>
      </c>
      <c r="C1389">
        <v>31</v>
      </c>
    </row>
    <row r="1390" spans="1:3" x14ac:dyDescent="0.2">
      <c r="A1390" s="2">
        <v>36849</v>
      </c>
      <c r="B1390">
        <v>39</v>
      </c>
      <c r="C1390">
        <v>29</v>
      </c>
    </row>
    <row r="1391" spans="1:3" x14ac:dyDescent="0.2">
      <c r="A1391" s="2">
        <v>36850</v>
      </c>
      <c r="B1391">
        <v>47</v>
      </c>
      <c r="C1391">
        <v>25</v>
      </c>
    </row>
    <row r="1392" spans="1:3" x14ac:dyDescent="0.2">
      <c r="A1392" s="2">
        <v>36851</v>
      </c>
      <c r="B1392">
        <v>39</v>
      </c>
      <c r="C1392">
        <v>29</v>
      </c>
    </row>
    <row r="1393" spans="1:3" x14ac:dyDescent="0.2">
      <c r="A1393" s="2">
        <v>36852</v>
      </c>
      <c r="B1393">
        <v>35</v>
      </c>
      <c r="C1393">
        <v>27</v>
      </c>
    </row>
    <row r="1394" spans="1:3" x14ac:dyDescent="0.2">
      <c r="A1394" s="2">
        <v>36853</v>
      </c>
      <c r="B1394">
        <v>36</v>
      </c>
      <c r="C1394">
        <v>23</v>
      </c>
    </row>
    <row r="1395" spans="1:3" x14ac:dyDescent="0.2">
      <c r="A1395" s="2">
        <v>36854</v>
      </c>
      <c r="B1395">
        <v>38</v>
      </c>
      <c r="C1395">
        <v>24</v>
      </c>
    </row>
    <row r="1396" spans="1:3" x14ac:dyDescent="0.2">
      <c r="A1396" s="2">
        <v>36855</v>
      </c>
      <c r="B1396">
        <v>46</v>
      </c>
      <c r="C1396">
        <v>25</v>
      </c>
    </row>
    <row r="1397" spans="1:3" x14ac:dyDescent="0.2">
      <c r="A1397" s="2">
        <v>36856</v>
      </c>
      <c r="B1397">
        <v>63</v>
      </c>
      <c r="C1397">
        <v>44</v>
      </c>
    </row>
    <row r="1398" spans="1:3" x14ac:dyDescent="0.2">
      <c r="A1398" s="2">
        <v>36857</v>
      </c>
      <c r="B1398">
        <v>53</v>
      </c>
      <c r="C1398">
        <v>42</v>
      </c>
    </row>
    <row r="1399" spans="1:3" x14ac:dyDescent="0.2">
      <c r="A1399" s="2">
        <v>36858</v>
      </c>
      <c r="B1399">
        <v>54</v>
      </c>
      <c r="C1399">
        <v>40</v>
      </c>
    </row>
    <row r="1400" spans="1:3" x14ac:dyDescent="0.2">
      <c r="A1400" s="2">
        <v>36859</v>
      </c>
      <c r="B1400">
        <v>51</v>
      </c>
      <c r="C1400">
        <v>32</v>
      </c>
    </row>
    <row r="1401" spans="1:3" x14ac:dyDescent="0.2">
      <c r="A1401" s="2">
        <v>36860</v>
      </c>
      <c r="B1401">
        <v>46</v>
      </c>
      <c r="C1401">
        <v>36</v>
      </c>
    </row>
    <row r="1402" spans="1:3" x14ac:dyDescent="0.2">
      <c r="A1402" s="2">
        <v>36861</v>
      </c>
      <c r="B1402">
        <v>45</v>
      </c>
      <c r="C1402">
        <v>34</v>
      </c>
    </row>
    <row r="1403" spans="1:3" x14ac:dyDescent="0.2">
      <c r="A1403" s="2">
        <v>36862</v>
      </c>
      <c r="B1403">
        <v>37</v>
      </c>
      <c r="C1403">
        <v>27</v>
      </c>
    </row>
    <row r="1404" spans="1:3" x14ac:dyDescent="0.2">
      <c r="A1404" s="2">
        <v>36863</v>
      </c>
      <c r="B1404">
        <v>35</v>
      </c>
      <c r="C1404">
        <v>21</v>
      </c>
    </row>
    <row r="1405" spans="1:3" x14ac:dyDescent="0.2">
      <c r="A1405" s="2">
        <v>36864</v>
      </c>
      <c r="B1405">
        <v>47</v>
      </c>
      <c r="C1405">
        <v>23</v>
      </c>
    </row>
    <row r="1406" spans="1:3" x14ac:dyDescent="0.2">
      <c r="A1406" s="2">
        <v>36865</v>
      </c>
      <c r="B1406">
        <v>47</v>
      </c>
      <c r="C1406">
        <v>29</v>
      </c>
    </row>
    <row r="1407" spans="1:3" x14ac:dyDescent="0.2">
      <c r="A1407" s="2">
        <v>36866</v>
      </c>
      <c r="B1407">
        <v>33</v>
      </c>
      <c r="C1407">
        <v>23</v>
      </c>
    </row>
    <row r="1408" spans="1:3" x14ac:dyDescent="0.2">
      <c r="A1408" s="2">
        <v>36867</v>
      </c>
      <c r="B1408">
        <v>36</v>
      </c>
      <c r="C1408">
        <v>29</v>
      </c>
    </row>
    <row r="1409" spans="1:3" x14ac:dyDescent="0.2">
      <c r="A1409" s="2">
        <v>36868</v>
      </c>
      <c r="B1409">
        <v>39</v>
      </c>
      <c r="C1409">
        <v>31</v>
      </c>
    </row>
    <row r="1410" spans="1:3" x14ac:dyDescent="0.2">
      <c r="A1410" s="2">
        <v>36869</v>
      </c>
      <c r="B1410">
        <v>39</v>
      </c>
      <c r="C1410">
        <v>29</v>
      </c>
    </row>
    <row r="1411" spans="1:3" x14ac:dyDescent="0.2">
      <c r="A1411" s="2">
        <v>36870</v>
      </c>
      <c r="B1411">
        <v>42</v>
      </c>
      <c r="C1411">
        <v>28</v>
      </c>
    </row>
    <row r="1412" spans="1:3" x14ac:dyDescent="0.2">
      <c r="A1412" s="2">
        <v>36871</v>
      </c>
      <c r="B1412">
        <v>44</v>
      </c>
      <c r="C1412">
        <v>36</v>
      </c>
    </row>
    <row r="1413" spans="1:3" x14ac:dyDescent="0.2">
      <c r="A1413" s="2">
        <v>36872</v>
      </c>
      <c r="B1413">
        <v>52</v>
      </c>
      <c r="C1413">
        <v>29</v>
      </c>
    </row>
    <row r="1414" spans="1:3" x14ac:dyDescent="0.2">
      <c r="A1414" s="2">
        <v>36873</v>
      </c>
      <c r="B1414">
        <v>33</v>
      </c>
      <c r="C1414">
        <v>22</v>
      </c>
    </row>
    <row r="1415" spans="1:3" x14ac:dyDescent="0.2">
      <c r="A1415" s="2">
        <v>36874</v>
      </c>
      <c r="B1415">
        <v>47</v>
      </c>
      <c r="C1415">
        <v>32</v>
      </c>
    </row>
    <row r="1416" spans="1:3" x14ac:dyDescent="0.2">
      <c r="A1416" s="2">
        <v>36875</v>
      </c>
      <c r="B1416">
        <v>40</v>
      </c>
      <c r="C1416">
        <v>33</v>
      </c>
    </row>
    <row r="1417" spans="1:3" x14ac:dyDescent="0.2">
      <c r="A1417" s="2">
        <v>36876</v>
      </c>
      <c r="B1417">
        <v>55</v>
      </c>
      <c r="C1417">
        <v>32</v>
      </c>
    </row>
    <row r="1418" spans="1:3" x14ac:dyDescent="0.2">
      <c r="A1418" s="2">
        <v>36877</v>
      </c>
      <c r="B1418">
        <v>65</v>
      </c>
      <c r="C1418">
        <v>31</v>
      </c>
    </row>
    <row r="1419" spans="1:3" x14ac:dyDescent="0.2">
      <c r="A1419" s="2">
        <v>36878</v>
      </c>
      <c r="B1419">
        <v>34</v>
      </c>
      <c r="C1419">
        <v>27</v>
      </c>
    </row>
    <row r="1420" spans="1:3" x14ac:dyDescent="0.2">
      <c r="A1420" s="2">
        <v>36879</v>
      </c>
      <c r="B1420">
        <v>41</v>
      </c>
      <c r="C1420">
        <v>26</v>
      </c>
    </row>
    <row r="1421" spans="1:3" x14ac:dyDescent="0.2">
      <c r="A1421" s="2">
        <v>36880</v>
      </c>
      <c r="B1421">
        <v>29</v>
      </c>
      <c r="C1421">
        <v>22</v>
      </c>
    </row>
    <row r="1422" spans="1:3" x14ac:dyDescent="0.2">
      <c r="A1422" s="2">
        <v>36881</v>
      </c>
      <c r="B1422">
        <v>32</v>
      </c>
      <c r="C1422">
        <v>20</v>
      </c>
    </row>
    <row r="1423" spans="1:3" x14ac:dyDescent="0.2">
      <c r="A1423" s="2">
        <v>36882</v>
      </c>
      <c r="B1423">
        <v>33</v>
      </c>
      <c r="C1423">
        <v>14</v>
      </c>
    </row>
    <row r="1424" spans="1:3" x14ac:dyDescent="0.2">
      <c r="A1424" s="2">
        <v>36883</v>
      </c>
      <c r="B1424">
        <v>28</v>
      </c>
      <c r="C1424">
        <v>12</v>
      </c>
    </row>
    <row r="1425" spans="1:3" x14ac:dyDescent="0.2">
      <c r="A1425" s="2">
        <v>36884</v>
      </c>
      <c r="B1425">
        <v>34</v>
      </c>
      <c r="C1425">
        <v>20</v>
      </c>
    </row>
    <row r="1426" spans="1:3" x14ac:dyDescent="0.2">
      <c r="A1426" s="2">
        <v>36885</v>
      </c>
      <c r="B1426">
        <v>27</v>
      </c>
      <c r="C1426">
        <v>17</v>
      </c>
    </row>
    <row r="1427" spans="1:3" x14ac:dyDescent="0.2">
      <c r="A1427" s="2">
        <v>36886</v>
      </c>
      <c r="B1427">
        <v>27</v>
      </c>
      <c r="C1427">
        <v>14</v>
      </c>
    </row>
    <row r="1428" spans="1:3" x14ac:dyDescent="0.2">
      <c r="A1428" s="2">
        <v>36887</v>
      </c>
      <c r="B1428">
        <v>31</v>
      </c>
      <c r="C1428">
        <v>20</v>
      </c>
    </row>
    <row r="1429" spans="1:3" x14ac:dyDescent="0.2">
      <c r="A1429" s="2">
        <v>36888</v>
      </c>
      <c r="B1429">
        <v>28</v>
      </c>
      <c r="C1429">
        <v>20</v>
      </c>
    </row>
    <row r="1430" spans="1:3" x14ac:dyDescent="0.2">
      <c r="A1430" s="2">
        <v>36889</v>
      </c>
      <c r="B1430">
        <v>30</v>
      </c>
      <c r="C1430">
        <v>16</v>
      </c>
    </row>
    <row r="1431" spans="1:3" x14ac:dyDescent="0.2">
      <c r="A1431" s="2">
        <v>36890</v>
      </c>
      <c r="B1431">
        <v>29</v>
      </c>
      <c r="C1431">
        <v>24</v>
      </c>
    </row>
    <row r="1432" spans="1:3" x14ac:dyDescent="0.2">
      <c r="A1432" s="2">
        <v>36891</v>
      </c>
      <c r="B1432">
        <v>35</v>
      </c>
      <c r="C1432">
        <v>20</v>
      </c>
    </row>
    <row r="1433" spans="1:3" x14ac:dyDescent="0.2">
      <c r="A1433" s="2">
        <v>36892</v>
      </c>
      <c r="B1433">
        <v>35</v>
      </c>
      <c r="C1433">
        <v>19</v>
      </c>
    </row>
    <row r="1434" spans="1:3" x14ac:dyDescent="0.2">
      <c r="A1434" s="2">
        <v>36893</v>
      </c>
      <c r="B1434">
        <v>29</v>
      </c>
      <c r="C1434">
        <v>18</v>
      </c>
    </row>
    <row r="1435" spans="1:3" x14ac:dyDescent="0.2">
      <c r="A1435" s="2">
        <v>36894</v>
      </c>
      <c r="B1435">
        <v>31</v>
      </c>
      <c r="C1435">
        <v>15</v>
      </c>
    </row>
    <row r="1436" spans="1:3" x14ac:dyDescent="0.2">
      <c r="A1436" s="2">
        <v>36895</v>
      </c>
      <c r="B1436">
        <v>35</v>
      </c>
      <c r="C1436">
        <v>22</v>
      </c>
    </row>
    <row r="1437" spans="1:3" x14ac:dyDescent="0.2">
      <c r="A1437" s="2">
        <v>36896</v>
      </c>
      <c r="B1437">
        <v>32</v>
      </c>
      <c r="C1437">
        <v>19</v>
      </c>
    </row>
    <row r="1438" spans="1:3" x14ac:dyDescent="0.2">
      <c r="A1438" s="2">
        <v>36897</v>
      </c>
      <c r="B1438">
        <v>38</v>
      </c>
      <c r="C1438">
        <v>23</v>
      </c>
    </row>
    <row r="1439" spans="1:3" x14ac:dyDescent="0.2">
      <c r="A1439" s="2">
        <v>36898</v>
      </c>
      <c r="B1439">
        <v>42</v>
      </c>
      <c r="C1439">
        <v>23</v>
      </c>
    </row>
    <row r="1440" spans="1:3" x14ac:dyDescent="0.2">
      <c r="A1440" s="2">
        <v>36899</v>
      </c>
      <c r="B1440">
        <v>40</v>
      </c>
      <c r="C1440">
        <v>32</v>
      </c>
    </row>
    <row r="1441" spans="1:3" x14ac:dyDescent="0.2">
      <c r="A1441" s="2">
        <v>36900</v>
      </c>
      <c r="B1441">
        <v>32</v>
      </c>
      <c r="C1441">
        <v>25</v>
      </c>
    </row>
    <row r="1442" spans="1:3" x14ac:dyDescent="0.2">
      <c r="A1442" s="2">
        <v>36901</v>
      </c>
      <c r="B1442">
        <v>36</v>
      </c>
      <c r="C1442">
        <v>25</v>
      </c>
    </row>
    <row r="1443" spans="1:3" x14ac:dyDescent="0.2">
      <c r="A1443" s="2">
        <v>36902</v>
      </c>
      <c r="B1443">
        <v>50</v>
      </c>
      <c r="C1443">
        <v>26</v>
      </c>
    </row>
    <row r="1444" spans="1:3" x14ac:dyDescent="0.2">
      <c r="A1444" s="2">
        <v>36903</v>
      </c>
      <c r="B1444">
        <v>41</v>
      </c>
      <c r="C1444">
        <v>28</v>
      </c>
    </row>
    <row r="1445" spans="1:3" x14ac:dyDescent="0.2">
      <c r="A1445" s="2">
        <v>36904</v>
      </c>
      <c r="B1445">
        <v>41</v>
      </c>
      <c r="C1445">
        <v>22</v>
      </c>
    </row>
    <row r="1446" spans="1:3" x14ac:dyDescent="0.2">
      <c r="A1446" s="2">
        <v>36905</v>
      </c>
      <c r="B1446">
        <v>44</v>
      </c>
      <c r="C1446">
        <v>27</v>
      </c>
    </row>
    <row r="1447" spans="1:3" x14ac:dyDescent="0.2">
      <c r="A1447" s="2">
        <v>36906</v>
      </c>
      <c r="B1447">
        <v>39</v>
      </c>
      <c r="C1447">
        <v>36</v>
      </c>
    </row>
    <row r="1448" spans="1:3" x14ac:dyDescent="0.2">
      <c r="A1448" s="2">
        <v>36907</v>
      </c>
      <c r="B1448">
        <v>45</v>
      </c>
      <c r="C1448">
        <v>33</v>
      </c>
    </row>
    <row r="1449" spans="1:3" x14ac:dyDescent="0.2">
      <c r="A1449" s="2">
        <v>36908</v>
      </c>
      <c r="B1449">
        <v>43</v>
      </c>
      <c r="C1449">
        <v>30</v>
      </c>
    </row>
    <row r="1450" spans="1:3" x14ac:dyDescent="0.2">
      <c r="A1450" s="2">
        <v>36909</v>
      </c>
      <c r="B1450">
        <v>36</v>
      </c>
      <c r="C1450">
        <v>30</v>
      </c>
    </row>
    <row r="1451" spans="1:3" x14ac:dyDescent="0.2">
      <c r="A1451" s="2">
        <v>36910</v>
      </c>
      <c r="B1451">
        <v>42</v>
      </c>
      <c r="C1451">
        <v>35</v>
      </c>
    </row>
    <row r="1452" spans="1:3" x14ac:dyDescent="0.2">
      <c r="A1452" s="2">
        <v>36911</v>
      </c>
      <c r="B1452">
        <v>39</v>
      </c>
      <c r="C1452">
        <v>31</v>
      </c>
    </row>
    <row r="1453" spans="1:3" x14ac:dyDescent="0.2">
      <c r="A1453" s="2">
        <v>36912</v>
      </c>
      <c r="B1453">
        <v>31</v>
      </c>
      <c r="C1453">
        <v>21</v>
      </c>
    </row>
    <row r="1454" spans="1:3" x14ac:dyDescent="0.2">
      <c r="A1454" s="2">
        <v>36913</v>
      </c>
      <c r="B1454">
        <v>34</v>
      </c>
      <c r="C1454">
        <v>18</v>
      </c>
    </row>
    <row r="1455" spans="1:3" x14ac:dyDescent="0.2">
      <c r="A1455" s="2">
        <v>36914</v>
      </c>
      <c r="B1455">
        <v>37</v>
      </c>
      <c r="C1455">
        <v>17</v>
      </c>
    </row>
    <row r="1456" spans="1:3" x14ac:dyDescent="0.2">
      <c r="A1456" s="2">
        <v>36915</v>
      </c>
      <c r="B1456">
        <v>41</v>
      </c>
      <c r="C1456">
        <v>24</v>
      </c>
    </row>
    <row r="1457" spans="1:3" x14ac:dyDescent="0.2">
      <c r="A1457" s="2">
        <v>36916</v>
      </c>
      <c r="B1457">
        <v>39</v>
      </c>
      <c r="C1457">
        <v>26</v>
      </c>
    </row>
    <row r="1458" spans="1:3" x14ac:dyDescent="0.2">
      <c r="A1458" s="2">
        <v>36917</v>
      </c>
      <c r="B1458">
        <v>34</v>
      </c>
      <c r="C1458">
        <v>23</v>
      </c>
    </row>
    <row r="1459" spans="1:3" x14ac:dyDescent="0.2">
      <c r="A1459" s="2">
        <v>36918</v>
      </c>
      <c r="B1459">
        <v>42</v>
      </c>
      <c r="C1459">
        <v>29</v>
      </c>
    </row>
    <row r="1460" spans="1:3" x14ac:dyDescent="0.2">
      <c r="A1460" s="2">
        <v>36919</v>
      </c>
      <c r="B1460">
        <v>38</v>
      </c>
      <c r="C1460">
        <v>29</v>
      </c>
    </row>
    <row r="1461" spans="1:3" x14ac:dyDescent="0.2">
      <c r="A1461" s="2">
        <v>36920</v>
      </c>
      <c r="B1461">
        <v>38</v>
      </c>
      <c r="C1461">
        <v>24</v>
      </c>
    </row>
    <row r="1462" spans="1:3" x14ac:dyDescent="0.2">
      <c r="A1462" s="2">
        <v>36921</v>
      </c>
      <c r="B1462">
        <v>58</v>
      </c>
      <c r="C1462">
        <v>33</v>
      </c>
    </row>
    <row r="1463" spans="1:3" x14ac:dyDescent="0.2">
      <c r="A1463" s="2">
        <v>36922</v>
      </c>
      <c r="B1463">
        <v>52</v>
      </c>
      <c r="C1463">
        <v>31</v>
      </c>
    </row>
    <row r="1464" spans="1:3" x14ac:dyDescent="0.2">
      <c r="A1464" s="2">
        <v>36923</v>
      </c>
      <c r="B1464">
        <v>49</v>
      </c>
      <c r="C1464">
        <v>34</v>
      </c>
    </row>
    <row r="1465" spans="1:3" x14ac:dyDescent="0.2">
      <c r="A1465" s="2">
        <v>36924</v>
      </c>
      <c r="B1465">
        <v>45</v>
      </c>
      <c r="C1465">
        <v>31</v>
      </c>
    </row>
    <row r="1466" spans="1:3" x14ac:dyDescent="0.2">
      <c r="A1466" s="2">
        <v>36925</v>
      </c>
      <c r="B1466">
        <v>34</v>
      </c>
      <c r="C1466">
        <v>21</v>
      </c>
    </row>
    <row r="1467" spans="1:3" x14ac:dyDescent="0.2">
      <c r="A1467" s="2">
        <v>36926</v>
      </c>
      <c r="B1467">
        <v>43</v>
      </c>
      <c r="C1467">
        <v>25</v>
      </c>
    </row>
    <row r="1468" spans="1:3" x14ac:dyDescent="0.2">
      <c r="A1468" s="2">
        <v>36927</v>
      </c>
      <c r="B1468">
        <v>37</v>
      </c>
      <c r="C1468">
        <v>33</v>
      </c>
    </row>
    <row r="1469" spans="1:3" x14ac:dyDescent="0.2">
      <c r="A1469" s="2">
        <v>36928</v>
      </c>
      <c r="B1469">
        <v>42</v>
      </c>
      <c r="C1469">
        <v>33</v>
      </c>
    </row>
    <row r="1470" spans="1:3" x14ac:dyDescent="0.2">
      <c r="A1470" s="2">
        <v>36929</v>
      </c>
      <c r="B1470">
        <v>46</v>
      </c>
      <c r="C1470">
        <v>32</v>
      </c>
    </row>
    <row r="1471" spans="1:3" x14ac:dyDescent="0.2">
      <c r="A1471" s="2">
        <v>36930</v>
      </c>
      <c r="B1471">
        <v>47</v>
      </c>
      <c r="C1471">
        <v>29</v>
      </c>
    </row>
    <row r="1472" spans="1:3" x14ac:dyDescent="0.2">
      <c r="A1472" s="2">
        <v>36931</v>
      </c>
      <c r="B1472">
        <v>60</v>
      </c>
      <c r="C1472">
        <v>34</v>
      </c>
    </row>
    <row r="1473" spans="1:3" x14ac:dyDescent="0.2">
      <c r="A1473" s="2">
        <v>36932</v>
      </c>
      <c r="B1473">
        <v>61</v>
      </c>
      <c r="C1473">
        <v>27</v>
      </c>
    </row>
    <row r="1474" spans="1:3" x14ac:dyDescent="0.2">
      <c r="A1474" s="2">
        <v>36933</v>
      </c>
      <c r="B1474">
        <v>39</v>
      </c>
      <c r="C1474">
        <v>24</v>
      </c>
    </row>
    <row r="1475" spans="1:3" x14ac:dyDescent="0.2">
      <c r="A1475" s="2">
        <v>36934</v>
      </c>
      <c r="B1475">
        <v>37</v>
      </c>
      <c r="C1475">
        <v>20</v>
      </c>
    </row>
    <row r="1476" spans="1:3" x14ac:dyDescent="0.2">
      <c r="A1476" s="2">
        <v>36935</v>
      </c>
      <c r="B1476">
        <v>52</v>
      </c>
      <c r="C1476">
        <v>33</v>
      </c>
    </row>
    <row r="1477" spans="1:3" x14ac:dyDescent="0.2">
      <c r="A1477" s="2">
        <v>36936</v>
      </c>
      <c r="B1477">
        <v>47</v>
      </c>
      <c r="C1477">
        <v>36</v>
      </c>
    </row>
    <row r="1478" spans="1:3" x14ac:dyDescent="0.2">
      <c r="A1478" s="2">
        <v>36937</v>
      </c>
      <c r="B1478">
        <v>50</v>
      </c>
      <c r="C1478">
        <v>40</v>
      </c>
    </row>
    <row r="1479" spans="1:3" x14ac:dyDescent="0.2">
      <c r="A1479" s="2">
        <v>36938</v>
      </c>
      <c r="B1479">
        <v>42</v>
      </c>
      <c r="C1479">
        <v>39</v>
      </c>
    </row>
    <row r="1480" spans="1:3" x14ac:dyDescent="0.2">
      <c r="A1480" s="2">
        <v>36939</v>
      </c>
      <c r="B1480">
        <v>41</v>
      </c>
      <c r="C1480">
        <v>25</v>
      </c>
    </row>
    <row r="1481" spans="1:3" x14ac:dyDescent="0.2">
      <c r="A1481" s="2">
        <v>36940</v>
      </c>
      <c r="B1481">
        <v>33</v>
      </c>
      <c r="C1481">
        <v>20</v>
      </c>
    </row>
    <row r="1482" spans="1:3" x14ac:dyDescent="0.2">
      <c r="A1482" s="2">
        <v>36941</v>
      </c>
      <c r="B1482">
        <v>44</v>
      </c>
      <c r="C1482">
        <v>22</v>
      </c>
    </row>
    <row r="1483" spans="1:3" x14ac:dyDescent="0.2">
      <c r="A1483" s="2">
        <v>36942</v>
      </c>
      <c r="B1483">
        <v>60</v>
      </c>
      <c r="C1483">
        <v>37</v>
      </c>
    </row>
    <row r="1484" spans="1:3" x14ac:dyDescent="0.2">
      <c r="A1484" s="2">
        <v>36943</v>
      </c>
      <c r="B1484">
        <v>50</v>
      </c>
      <c r="C1484">
        <v>25</v>
      </c>
    </row>
    <row r="1485" spans="1:3" x14ac:dyDescent="0.2">
      <c r="A1485" s="2">
        <v>36944</v>
      </c>
      <c r="B1485">
        <v>25</v>
      </c>
      <c r="C1485">
        <v>19</v>
      </c>
    </row>
    <row r="1486" spans="1:3" x14ac:dyDescent="0.2">
      <c r="A1486" s="2">
        <v>36945</v>
      </c>
      <c r="B1486">
        <v>40</v>
      </c>
      <c r="C1486">
        <v>23</v>
      </c>
    </row>
    <row r="1487" spans="1:3" x14ac:dyDescent="0.2">
      <c r="A1487" s="2">
        <v>36946</v>
      </c>
      <c r="B1487">
        <v>36</v>
      </c>
      <c r="C1487">
        <v>26</v>
      </c>
    </row>
    <row r="1488" spans="1:3" x14ac:dyDescent="0.2">
      <c r="A1488" s="2">
        <v>36947</v>
      </c>
      <c r="B1488">
        <v>57</v>
      </c>
      <c r="C1488">
        <v>31</v>
      </c>
    </row>
    <row r="1489" spans="1:3" x14ac:dyDescent="0.2">
      <c r="A1489" s="2">
        <v>36948</v>
      </c>
      <c r="B1489">
        <v>54</v>
      </c>
      <c r="C1489">
        <v>38</v>
      </c>
    </row>
    <row r="1490" spans="1:3" x14ac:dyDescent="0.2">
      <c r="A1490" s="2">
        <v>36949</v>
      </c>
      <c r="B1490">
        <v>52</v>
      </c>
      <c r="C1490">
        <v>34</v>
      </c>
    </row>
    <row r="1491" spans="1:3" x14ac:dyDescent="0.2">
      <c r="A1491" s="2">
        <v>36950</v>
      </c>
      <c r="B1491">
        <v>42</v>
      </c>
      <c r="C1491">
        <v>31</v>
      </c>
    </row>
    <row r="1492" spans="1:3" x14ac:dyDescent="0.2">
      <c r="A1492" s="2">
        <v>36951</v>
      </c>
      <c r="B1492">
        <v>41</v>
      </c>
      <c r="C1492">
        <v>25</v>
      </c>
    </row>
    <row r="1493" spans="1:3" x14ac:dyDescent="0.2">
      <c r="A1493" s="2">
        <v>36952</v>
      </c>
      <c r="B1493">
        <v>50</v>
      </c>
      <c r="C1493">
        <v>33</v>
      </c>
    </row>
    <row r="1494" spans="1:3" x14ac:dyDescent="0.2">
      <c r="A1494" s="2">
        <v>36953</v>
      </c>
      <c r="B1494">
        <v>52</v>
      </c>
      <c r="C1494">
        <v>39</v>
      </c>
    </row>
    <row r="1495" spans="1:3" x14ac:dyDescent="0.2">
      <c r="A1495" s="2">
        <v>36954</v>
      </c>
      <c r="B1495">
        <v>41</v>
      </c>
      <c r="C1495">
        <v>32</v>
      </c>
    </row>
    <row r="1496" spans="1:3" x14ac:dyDescent="0.2">
      <c r="A1496" s="2">
        <v>36955</v>
      </c>
      <c r="B1496">
        <v>34</v>
      </c>
      <c r="C1496">
        <v>29</v>
      </c>
    </row>
    <row r="1497" spans="1:3" x14ac:dyDescent="0.2">
      <c r="A1497" s="2">
        <v>36956</v>
      </c>
      <c r="B1497">
        <v>38</v>
      </c>
      <c r="C1497">
        <v>23</v>
      </c>
    </row>
    <row r="1498" spans="1:3" x14ac:dyDescent="0.2">
      <c r="A1498" s="2">
        <v>36957</v>
      </c>
      <c r="B1498">
        <v>48</v>
      </c>
      <c r="C1498">
        <v>32</v>
      </c>
    </row>
    <row r="1499" spans="1:3" x14ac:dyDescent="0.2">
      <c r="A1499" s="2">
        <v>36958</v>
      </c>
      <c r="B1499">
        <v>47</v>
      </c>
      <c r="C1499">
        <v>29</v>
      </c>
    </row>
    <row r="1500" spans="1:3" x14ac:dyDescent="0.2">
      <c r="A1500" s="2">
        <v>36959</v>
      </c>
      <c r="B1500">
        <v>44</v>
      </c>
      <c r="C1500">
        <v>35</v>
      </c>
    </row>
    <row r="1501" spans="1:3" x14ac:dyDescent="0.2">
      <c r="A1501" s="2">
        <v>36960</v>
      </c>
      <c r="B1501">
        <v>45</v>
      </c>
      <c r="C1501">
        <v>32</v>
      </c>
    </row>
    <row r="1502" spans="1:3" x14ac:dyDescent="0.2">
      <c r="A1502" s="2">
        <v>36961</v>
      </c>
      <c r="B1502">
        <v>57</v>
      </c>
      <c r="C1502">
        <v>29</v>
      </c>
    </row>
    <row r="1503" spans="1:3" x14ac:dyDescent="0.2">
      <c r="A1503" s="2">
        <v>36962</v>
      </c>
      <c r="B1503">
        <v>55</v>
      </c>
      <c r="C1503">
        <v>31</v>
      </c>
    </row>
    <row r="1504" spans="1:3" x14ac:dyDescent="0.2">
      <c r="A1504" s="2">
        <v>36963</v>
      </c>
      <c r="B1504">
        <v>54</v>
      </c>
      <c r="C1504">
        <v>38</v>
      </c>
    </row>
    <row r="1505" spans="1:3" x14ac:dyDescent="0.2">
      <c r="A1505" s="2">
        <v>36964</v>
      </c>
      <c r="B1505">
        <v>52</v>
      </c>
      <c r="C1505">
        <v>41</v>
      </c>
    </row>
    <row r="1506" spans="1:3" x14ac:dyDescent="0.2">
      <c r="A1506" s="2">
        <v>36965</v>
      </c>
      <c r="B1506">
        <v>55</v>
      </c>
      <c r="C1506">
        <v>33</v>
      </c>
    </row>
    <row r="1507" spans="1:3" x14ac:dyDescent="0.2">
      <c r="A1507" s="2">
        <v>36966</v>
      </c>
      <c r="B1507">
        <v>48</v>
      </c>
      <c r="C1507">
        <v>40</v>
      </c>
    </row>
    <row r="1508" spans="1:3" x14ac:dyDescent="0.2">
      <c r="A1508" s="2">
        <v>36967</v>
      </c>
      <c r="B1508">
        <v>45</v>
      </c>
      <c r="C1508">
        <v>35</v>
      </c>
    </row>
    <row r="1509" spans="1:3" x14ac:dyDescent="0.2">
      <c r="A1509" s="2">
        <v>36968</v>
      </c>
      <c r="B1509">
        <v>46</v>
      </c>
      <c r="C1509">
        <v>32</v>
      </c>
    </row>
    <row r="1510" spans="1:3" x14ac:dyDescent="0.2">
      <c r="A1510" s="2">
        <v>36969</v>
      </c>
      <c r="B1510">
        <v>54</v>
      </c>
      <c r="C1510">
        <v>35</v>
      </c>
    </row>
    <row r="1511" spans="1:3" x14ac:dyDescent="0.2">
      <c r="A1511" s="2">
        <v>36970</v>
      </c>
      <c r="B1511">
        <v>56</v>
      </c>
      <c r="C1511">
        <v>35</v>
      </c>
    </row>
    <row r="1512" spans="1:3" x14ac:dyDescent="0.2">
      <c r="A1512" s="2">
        <v>36971</v>
      </c>
      <c r="B1512">
        <v>46</v>
      </c>
      <c r="C1512">
        <v>43</v>
      </c>
    </row>
    <row r="1513" spans="1:3" x14ac:dyDescent="0.2">
      <c r="A1513" s="2">
        <v>36972</v>
      </c>
      <c r="B1513">
        <v>46</v>
      </c>
      <c r="C1513">
        <v>39</v>
      </c>
    </row>
    <row r="1514" spans="1:3" x14ac:dyDescent="0.2">
      <c r="A1514" s="2">
        <v>36973</v>
      </c>
      <c r="B1514">
        <v>48</v>
      </c>
      <c r="C1514">
        <v>35</v>
      </c>
    </row>
    <row r="1515" spans="1:3" x14ac:dyDescent="0.2">
      <c r="A1515" s="2">
        <v>36974</v>
      </c>
      <c r="B1515">
        <v>51</v>
      </c>
      <c r="C1515">
        <v>33</v>
      </c>
    </row>
    <row r="1516" spans="1:3" x14ac:dyDescent="0.2">
      <c r="A1516" s="2">
        <v>36975</v>
      </c>
      <c r="B1516">
        <v>42</v>
      </c>
      <c r="C1516">
        <v>25</v>
      </c>
    </row>
    <row r="1517" spans="1:3" x14ac:dyDescent="0.2">
      <c r="A1517" s="2">
        <v>36976</v>
      </c>
      <c r="B1517">
        <v>34</v>
      </c>
      <c r="C1517">
        <v>22</v>
      </c>
    </row>
    <row r="1518" spans="1:3" x14ac:dyDescent="0.2">
      <c r="A1518" s="2">
        <v>36977</v>
      </c>
      <c r="B1518">
        <v>39</v>
      </c>
      <c r="C1518">
        <v>20</v>
      </c>
    </row>
    <row r="1519" spans="1:3" x14ac:dyDescent="0.2">
      <c r="A1519" s="2">
        <v>36978</v>
      </c>
      <c r="B1519">
        <v>44</v>
      </c>
      <c r="C1519">
        <v>27</v>
      </c>
    </row>
    <row r="1520" spans="1:3" x14ac:dyDescent="0.2">
      <c r="A1520" s="2">
        <v>36979</v>
      </c>
      <c r="B1520">
        <v>47</v>
      </c>
      <c r="C1520">
        <v>25</v>
      </c>
    </row>
    <row r="1521" spans="1:3" x14ac:dyDescent="0.2">
      <c r="A1521" s="2">
        <v>36980</v>
      </c>
      <c r="B1521">
        <v>38</v>
      </c>
      <c r="C1521">
        <v>32</v>
      </c>
    </row>
    <row r="1522" spans="1:3" x14ac:dyDescent="0.2">
      <c r="A1522" s="2">
        <v>36981</v>
      </c>
      <c r="B1522">
        <v>45</v>
      </c>
      <c r="C1522">
        <v>29</v>
      </c>
    </row>
    <row r="1523" spans="1:3" x14ac:dyDescent="0.2">
      <c r="A1523" s="2">
        <v>36982</v>
      </c>
      <c r="B1523">
        <v>51</v>
      </c>
      <c r="C1523">
        <v>40</v>
      </c>
    </row>
    <row r="1524" spans="1:3" x14ac:dyDescent="0.2">
      <c r="A1524" s="2">
        <v>36983</v>
      </c>
      <c r="B1524">
        <v>50</v>
      </c>
      <c r="C1524">
        <v>40</v>
      </c>
    </row>
    <row r="1525" spans="1:3" x14ac:dyDescent="0.2">
      <c r="A1525" s="2">
        <v>36984</v>
      </c>
      <c r="B1525">
        <v>59</v>
      </c>
      <c r="C1525">
        <v>34</v>
      </c>
    </row>
    <row r="1526" spans="1:3" x14ac:dyDescent="0.2">
      <c r="A1526" s="2">
        <v>36985</v>
      </c>
      <c r="B1526">
        <v>58</v>
      </c>
      <c r="C1526">
        <v>41</v>
      </c>
    </row>
    <row r="1527" spans="1:3" x14ac:dyDescent="0.2">
      <c r="A1527" s="2">
        <v>36986</v>
      </c>
      <c r="B1527">
        <v>63</v>
      </c>
      <c r="C1527">
        <v>36</v>
      </c>
    </row>
    <row r="1528" spans="1:3" x14ac:dyDescent="0.2">
      <c r="A1528" s="2">
        <v>36987</v>
      </c>
      <c r="B1528">
        <v>58</v>
      </c>
      <c r="C1528">
        <v>46</v>
      </c>
    </row>
    <row r="1529" spans="1:3" x14ac:dyDescent="0.2">
      <c r="A1529" s="2">
        <v>36988</v>
      </c>
      <c r="B1529">
        <v>58</v>
      </c>
      <c r="C1529">
        <v>44</v>
      </c>
    </row>
    <row r="1530" spans="1:3" x14ac:dyDescent="0.2">
      <c r="A1530" s="2">
        <v>36989</v>
      </c>
      <c r="B1530">
        <v>52</v>
      </c>
      <c r="C1530">
        <v>43</v>
      </c>
    </row>
    <row r="1531" spans="1:3" x14ac:dyDescent="0.2">
      <c r="A1531" s="2">
        <v>36990</v>
      </c>
      <c r="B1531">
        <v>83</v>
      </c>
      <c r="C1531">
        <v>46</v>
      </c>
    </row>
    <row r="1532" spans="1:3" x14ac:dyDescent="0.2">
      <c r="A1532" s="2">
        <v>36991</v>
      </c>
      <c r="B1532">
        <v>64</v>
      </c>
      <c r="C1532">
        <v>50</v>
      </c>
    </row>
    <row r="1533" spans="1:3" x14ac:dyDescent="0.2">
      <c r="A1533" s="2">
        <v>36992</v>
      </c>
      <c r="B1533">
        <v>52</v>
      </c>
      <c r="C1533">
        <v>48</v>
      </c>
    </row>
    <row r="1534" spans="1:3" x14ac:dyDescent="0.2">
      <c r="A1534" s="2">
        <v>36993</v>
      </c>
      <c r="B1534">
        <v>65</v>
      </c>
      <c r="C1534">
        <v>50</v>
      </c>
    </row>
    <row r="1535" spans="1:3" x14ac:dyDescent="0.2">
      <c r="A1535" s="2">
        <v>36994</v>
      </c>
      <c r="B1535">
        <v>74</v>
      </c>
      <c r="C1535">
        <v>56</v>
      </c>
    </row>
    <row r="1536" spans="1:3" x14ac:dyDescent="0.2">
      <c r="A1536" s="2">
        <v>36995</v>
      </c>
      <c r="B1536">
        <v>67</v>
      </c>
      <c r="C1536">
        <v>48</v>
      </c>
    </row>
    <row r="1537" spans="1:3" x14ac:dyDescent="0.2">
      <c r="A1537" s="2">
        <v>36996</v>
      </c>
      <c r="B1537">
        <v>68</v>
      </c>
      <c r="C1537">
        <v>46</v>
      </c>
    </row>
    <row r="1538" spans="1:3" x14ac:dyDescent="0.2">
      <c r="A1538" s="2">
        <v>36997</v>
      </c>
      <c r="B1538">
        <v>57</v>
      </c>
      <c r="C1538">
        <v>46</v>
      </c>
    </row>
    <row r="1539" spans="1:3" x14ac:dyDescent="0.2">
      <c r="A1539" s="2">
        <v>36998</v>
      </c>
      <c r="B1539">
        <v>51</v>
      </c>
      <c r="C1539">
        <v>39</v>
      </c>
    </row>
    <row r="1540" spans="1:3" x14ac:dyDescent="0.2">
      <c r="A1540" s="2">
        <v>36999</v>
      </c>
      <c r="B1540">
        <v>51</v>
      </c>
      <c r="C1540">
        <v>35</v>
      </c>
    </row>
    <row r="1541" spans="1:3" x14ac:dyDescent="0.2">
      <c r="A1541" s="2">
        <v>37000</v>
      </c>
      <c r="B1541">
        <v>57</v>
      </c>
      <c r="C1541">
        <v>33</v>
      </c>
    </row>
    <row r="1542" spans="1:3" x14ac:dyDescent="0.2">
      <c r="A1542" s="2">
        <v>37001</v>
      </c>
      <c r="B1542">
        <v>66</v>
      </c>
      <c r="C1542">
        <v>41</v>
      </c>
    </row>
    <row r="1543" spans="1:3" x14ac:dyDescent="0.2">
      <c r="A1543" s="2">
        <v>37002</v>
      </c>
      <c r="B1543">
        <v>72</v>
      </c>
      <c r="C1543">
        <v>54</v>
      </c>
    </row>
    <row r="1544" spans="1:3" x14ac:dyDescent="0.2">
      <c r="A1544" s="2">
        <v>37003</v>
      </c>
      <c r="B1544">
        <v>85</v>
      </c>
      <c r="C1544">
        <v>61</v>
      </c>
    </row>
    <row r="1545" spans="1:3" x14ac:dyDescent="0.2">
      <c r="A1545" s="2">
        <v>37004</v>
      </c>
      <c r="B1545">
        <v>88</v>
      </c>
      <c r="C1545">
        <v>58</v>
      </c>
    </row>
    <row r="1546" spans="1:3" x14ac:dyDescent="0.2">
      <c r="A1546" s="2">
        <v>37005</v>
      </c>
      <c r="B1546">
        <v>86</v>
      </c>
      <c r="C1546">
        <v>55</v>
      </c>
    </row>
    <row r="1547" spans="1:3" x14ac:dyDescent="0.2">
      <c r="A1547" s="2">
        <v>37006</v>
      </c>
      <c r="B1547">
        <v>56</v>
      </c>
      <c r="C1547">
        <v>45</v>
      </c>
    </row>
    <row r="1548" spans="1:3" x14ac:dyDescent="0.2">
      <c r="A1548" s="2">
        <v>37007</v>
      </c>
      <c r="B1548">
        <v>64</v>
      </c>
      <c r="C1548">
        <v>43</v>
      </c>
    </row>
    <row r="1549" spans="1:3" x14ac:dyDescent="0.2">
      <c r="A1549" s="2">
        <v>37008</v>
      </c>
      <c r="B1549">
        <v>75</v>
      </c>
      <c r="C1549">
        <v>41</v>
      </c>
    </row>
    <row r="1550" spans="1:3" x14ac:dyDescent="0.2">
      <c r="A1550" s="2">
        <v>37009</v>
      </c>
      <c r="B1550">
        <v>65</v>
      </c>
      <c r="C1550">
        <v>50</v>
      </c>
    </row>
    <row r="1551" spans="1:3" x14ac:dyDescent="0.2">
      <c r="A1551" s="2">
        <v>37010</v>
      </c>
      <c r="B1551">
        <v>65</v>
      </c>
      <c r="C1551">
        <v>43</v>
      </c>
    </row>
    <row r="1552" spans="1:3" x14ac:dyDescent="0.2">
      <c r="A1552" s="2">
        <v>37011</v>
      </c>
      <c r="B1552">
        <v>74</v>
      </c>
      <c r="C1552">
        <v>44</v>
      </c>
    </row>
    <row r="1553" spans="1:3" x14ac:dyDescent="0.2">
      <c r="A1553" s="2">
        <v>37012</v>
      </c>
      <c r="B1553">
        <v>84</v>
      </c>
      <c r="C1553">
        <v>50</v>
      </c>
    </row>
    <row r="1554" spans="1:3" x14ac:dyDescent="0.2">
      <c r="A1554" s="2">
        <v>37013</v>
      </c>
      <c r="B1554">
        <v>87</v>
      </c>
      <c r="C1554">
        <v>56</v>
      </c>
    </row>
    <row r="1555" spans="1:3" x14ac:dyDescent="0.2">
      <c r="A1555" s="2">
        <v>37014</v>
      </c>
      <c r="B1555">
        <v>90</v>
      </c>
      <c r="C1555">
        <v>60</v>
      </c>
    </row>
    <row r="1556" spans="1:3" x14ac:dyDescent="0.2">
      <c r="A1556" s="2">
        <v>37015</v>
      </c>
      <c r="B1556">
        <v>91</v>
      </c>
      <c r="C1556">
        <v>62</v>
      </c>
    </row>
    <row r="1557" spans="1:3" x14ac:dyDescent="0.2">
      <c r="A1557" s="2">
        <v>37016</v>
      </c>
      <c r="B1557">
        <v>77</v>
      </c>
      <c r="C1557">
        <v>56</v>
      </c>
    </row>
    <row r="1558" spans="1:3" x14ac:dyDescent="0.2">
      <c r="A1558" s="2">
        <v>37017</v>
      </c>
      <c r="B1558">
        <v>67</v>
      </c>
      <c r="C1558">
        <v>48</v>
      </c>
    </row>
    <row r="1559" spans="1:3" x14ac:dyDescent="0.2">
      <c r="A1559" s="2">
        <v>37018</v>
      </c>
      <c r="B1559">
        <v>69</v>
      </c>
      <c r="C1559">
        <v>45</v>
      </c>
    </row>
    <row r="1560" spans="1:3" x14ac:dyDescent="0.2">
      <c r="A1560" s="2">
        <v>37019</v>
      </c>
      <c r="B1560">
        <v>71</v>
      </c>
      <c r="C1560">
        <v>46</v>
      </c>
    </row>
    <row r="1561" spans="1:3" x14ac:dyDescent="0.2">
      <c r="A1561" s="2">
        <v>37020</v>
      </c>
      <c r="B1561">
        <v>76</v>
      </c>
      <c r="C1561">
        <v>51</v>
      </c>
    </row>
    <row r="1562" spans="1:3" x14ac:dyDescent="0.2">
      <c r="A1562" s="2">
        <v>37021</v>
      </c>
      <c r="B1562">
        <v>83</v>
      </c>
      <c r="C1562">
        <v>56</v>
      </c>
    </row>
    <row r="1563" spans="1:3" x14ac:dyDescent="0.2">
      <c r="A1563" s="2">
        <v>37022</v>
      </c>
      <c r="B1563">
        <v>87</v>
      </c>
      <c r="C1563">
        <v>58</v>
      </c>
    </row>
    <row r="1564" spans="1:3" x14ac:dyDescent="0.2">
      <c r="A1564" s="2">
        <v>37023</v>
      </c>
      <c r="B1564">
        <v>85</v>
      </c>
      <c r="C1564">
        <v>60</v>
      </c>
    </row>
    <row r="1565" spans="1:3" x14ac:dyDescent="0.2">
      <c r="A1565" s="2">
        <v>37024</v>
      </c>
      <c r="B1565">
        <v>72</v>
      </c>
      <c r="C1565">
        <v>55</v>
      </c>
    </row>
    <row r="1566" spans="1:3" x14ac:dyDescent="0.2">
      <c r="A1566" s="2">
        <v>37025</v>
      </c>
      <c r="B1566">
        <v>70</v>
      </c>
      <c r="C1566">
        <v>50</v>
      </c>
    </row>
    <row r="1567" spans="1:3" x14ac:dyDescent="0.2">
      <c r="A1567" s="2">
        <v>37026</v>
      </c>
      <c r="B1567">
        <v>74</v>
      </c>
      <c r="C1567">
        <v>50</v>
      </c>
    </row>
    <row r="1568" spans="1:3" x14ac:dyDescent="0.2">
      <c r="A1568" s="2">
        <v>37027</v>
      </c>
      <c r="B1568">
        <v>70</v>
      </c>
      <c r="C1568">
        <v>52</v>
      </c>
    </row>
    <row r="1569" spans="1:3" x14ac:dyDescent="0.2">
      <c r="A1569" s="2">
        <v>37028</v>
      </c>
      <c r="B1569">
        <v>67</v>
      </c>
      <c r="C1569">
        <v>53</v>
      </c>
    </row>
    <row r="1570" spans="1:3" x14ac:dyDescent="0.2">
      <c r="A1570" s="2">
        <v>37029</v>
      </c>
      <c r="B1570">
        <v>62</v>
      </c>
      <c r="C1570">
        <v>56</v>
      </c>
    </row>
    <row r="1571" spans="1:3" x14ac:dyDescent="0.2">
      <c r="A1571" s="2">
        <v>37030</v>
      </c>
      <c r="B1571">
        <v>79</v>
      </c>
      <c r="C1571">
        <v>60</v>
      </c>
    </row>
    <row r="1572" spans="1:3" x14ac:dyDescent="0.2">
      <c r="A1572" s="2">
        <v>37031</v>
      </c>
      <c r="B1572">
        <v>69</v>
      </c>
      <c r="C1572">
        <v>53</v>
      </c>
    </row>
    <row r="1573" spans="1:3" x14ac:dyDescent="0.2">
      <c r="A1573" s="2">
        <v>37032</v>
      </c>
      <c r="B1573">
        <v>60</v>
      </c>
      <c r="C1573">
        <v>53</v>
      </c>
    </row>
    <row r="1574" spans="1:3" x14ac:dyDescent="0.2">
      <c r="A1574" s="2">
        <v>37033</v>
      </c>
      <c r="B1574">
        <v>74</v>
      </c>
      <c r="C1574">
        <v>59</v>
      </c>
    </row>
    <row r="1575" spans="1:3" x14ac:dyDescent="0.2">
      <c r="A1575" s="2">
        <v>37034</v>
      </c>
      <c r="B1575">
        <v>74</v>
      </c>
      <c r="C1575">
        <v>59</v>
      </c>
    </row>
    <row r="1576" spans="1:3" x14ac:dyDescent="0.2">
      <c r="A1576" s="2">
        <v>37035</v>
      </c>
      <c r="B1576">
        <v>78</v>
      </c>
      <c r="C1576">
        <v>61</v>
      </c>
    </row>
    <row r="1577" spans="1:3" x14ac:dyDescent="0.2">
      <c r="A1577" s="2">
        <v>37036</v>
      </c>
      <c r="B1577">
        <v>68</v>
      </c>
      <c r="C1577">
        <v>59</v>
      </c>
    </row>
    <row r="1578" spans="1:3" x14ac:dyDescent="0.2">
      <c r="A1578" s="2">
        <v>37037</v>
      </c>
      <c r="B1578">
        <v>62</v>
      </c>
      <c r="C1578">
        <v>58</v>
      </c>
    </row>
    <row r="1579" spans="1:3" x14ac:dyDescent="0.2">
      <c r="A1579" s="2">
        <v>37038</v>
      </c>
      <c r="B1579">
        <v>74</v>
      </c>
      <c r="C1579">
        <v>60</v>
      </c>
    </row>
    <row r="1580" spans="1:3" x14ac:dyDescent="0.2">
      <c r="A1580" s="2">
        <v>37039</v>
      </c>
      <c r="B1580">
        <v>76</v>
      </c>
      <c r="C1580">
        <v>58</v>
      </c>
    </row>
    <row r="1581" spans="1:3" x14ac:dyDescent="0.2">
      <c r="A1581" s="2">
        <v>37040</v>
      </c>
      <c r="B1581">
        <v>75</v>
      </c>
      <c r="C1581">
        <v>55</v>
      </c>
    </row>
    <row r="1582" spans="1:3" x14ac:dyDescent="0.2">
      <c r="A1582" s="2">
        <v>37041</v>
      </c>
      <c r="B1582">
        <v>69</v>
      </c>
      <c r="C1582">
        <v>57</v>
      </c>
    </row>
    <row r="1583" spans="1:3" x14ac:dyDescent="0.2">
      <c r="A1583" s="2">
        <v>37042</v>
      </c>
      <c r="B1583">
        <v>70</v>
      </c>
      <c r="C1583">
        <v>50</v>
      </c>
    </row>
    <row r="1584" spans="1:3" x14ac:dyDescent="0.2">
      <c r="A1584" s="2">
        <v>37043</v>
      </c>
      <c r="B1584">
        <v>70</v>
      </c>
      <c r="C1584">
        <v>52</v>
      </c>
    </row>
    <row r="1585" spans="1:3" x14ac:dyDescent="0.2">
      <c r="A1585" s="2">
        <v>37044</v>
      </c>
      <c r="B1585">
        <v>74</v>
      </c>
      <c r="C1585">
        <v>63</v>
      </c>
    </row>
    <row r="1586" spans="1:3" x14ac:dyDescent="0.2">
      <c r="A1586" s="2">
        <v>37045</v>
      </c>
      <c r="B1586">
        <v>72</v>
      </c>
      <c r="C1586">
        <v>58</v>
      </c>
    </row>
    <row r="1587" spans="1:3" x14ac:dyDescent="0.2">
      <c r="A1587" s="2">
        <v>37046</v>
      </c>
      <c r="B1587">
        <v>75</v>
      </c>
      <c r="C1587">
        <v>55</v>
      </c>
    </row>
    <row r="1588" spans="1:3" x14ac:dyDescent="0.2">
      <c r="A1588" s="2">
        <v>37047</v>
      </c>
      <c r="B1588">
        <v>80</v>
      </c>
      <c r="C1588">
        <v>63</v>
      </c>
    </row>
    <row r="1589" spans="1:3" x14ac:dyDescent="0.2">
      <c r="A1589" s="2">
        <v>37048</v>
      </c>
      <c r="B1589">
        <v>75</v>
      </c>
      <c r="C1589">
        <v>67</v>
      </c>
    </row>
    <row r="1590" spans="1:3" x14ac:dyDescent="0.2">
      <c r="A1590" s="2">
        <v>37049</v>
      </c>
      <c r="B1590">
        <v>79</v>
      </c>
      <c r="C1590">
        <v>65</v>
      </c>
    </row>
    <row r="1591" spans="1:3" x14ac:dyDescent="0.2">
      <c r="A1591" s="2">
        <v>37050</v>
      </c>
      <c r="B1591">
        <v>81</v>
      </c>
      <c r="C1591">
        <v>60</v>
      </c>
    </row>
    <row r="1592" spans="1:3" x14ac:dyDescent="0.2">
      <c r="A1592" s="2">
        <v>37051</v>
      </c>
      <c r="B1592">
        <v>82</v>
      </c>
      <c r="C1592">
        <v>60</v>
      </c>
    </row>
    <row r="1593" spans="1:3" x14ac:dyDescent="0.2">
      <c r="A1593" s="2">
        <v>37052</v>
      </c>
      <c r="B1593">
        <v>83</v>
      </c>
      <c r="C1593">
        <v>60</v>
      </c>
    </row>
    <row r="1594" spans="1:3" x14ac:dyDescent="0.2">
      <c r="A1594" s="2">
        <v>37053</v>
      </c>
      <c r="B1594">
        <v>87</v>
      </c>
      <c r="C1594">
        <v>65</v>
      </c>
    </row>
    <row r="1595" spans="1:3" x14ac:dyDescent="0.2">
      <c r="A1595" s="2">
        <v>37054</v>
      </c>
      <c r="B1595">
        <v>86</v>
      </c>
      <c r="C1595">
        <v>67</v>
      </c>
    </row>
    <row r="1596" spans="1:3" x14ac:dyDescent="0.2">
      <c r="A1596" s="2">
        <v>37055</v>
      </c>
      <c r="B1596">
        <v>91</v>
      </c>
      <c r="C1596">
        <v>70</v>
      </c>
    </row>
    <row r="1597" spans="1:3" x14ac:dyDescent="0.2">
      <c r="A1597" s="2">
        <v>37056</v>
      </c>
      <c r="B1597">
        <v>88</v>
      </c>
      <c r="C1597">
        <v>69</v>
      </c>
    </row>
    <row r="1598" spans="1:3" x14ac:dyDescent="0.2">
      <c r="A1598" s="2">
        <v>37057</v>
      </c>
      <c r="B1598">
        <v>84</v>
      </c>
      <c r="C1598">
        <v>72</v>
      </c>
    </row>
    <row r="1599" spans="1:3" x14ac:dyDescent="0.2">
      <c r="A1599" s="2">
        <v>37058</v>
      </c>
      <c r="B1599">
        <v>83</v>
      </c>
      <c r="C1599">
        <v>73</v>
      </c>
    </row>
    <row r="1600" spans="1:3" x14ac:dyDescent="0.2">
      <c r="A1600" s="2">
        <v>37059</v>
      </c>
      <c r="B1600">
        <v>86</v>
      </c>
      <c r="C1600">
        <v>66</v>
      </c>
    </row>
    <row r="1601" spans="1:3" x14ac:dyDescent="0.2">
      <c r="A1601" s="2">
        <v>37060</v>
      </c>
      <c r="B1601">
        <v>85</v>
      </c>
      <c r="C1601">
        <v>67</v>
      </c>
    </row>
    <row r="1602" spans="1:3" x14ac:dyDescent="0.2">
      <c r="A1602" s="2">
        <v>37061</v>
      </c>
      <c r="B1602">
        <v>88</v>
      </c>
      <c r="C1602">
        <v>68</v>
      </c>
    </row>
    <row r="1603" spans="1:3" x14ac:dyDescent="0.2">
      <c r="A1603" s="2">
        <v>37062</v>
      </c>
      <c r="B1603">
        <v>90</v>
      </c>
      <c r="C1603">
        <v>69</v>
      </c>
    </row>
    <row r="1604" spans="1:3" x14ac:dyDescent="0.2">
      <c r="A1604" s="2">
        <v>37063</v>
      </c>
      <c r="B1604">
        <v>84</v>
      </c>
      <c r="C1604">
        <v>70</v>
      </c>
    </row>
    <row r="1605" spans="1:3" x14ac:dyDescent="0.2">
      <c r="A1605" s="2">
        <v>37064</v>
      </c>
      <c r="B1605">
        <v>84</v>
      </c>
      <c r="C1605">
        <v>69</v>
      </c>
    </row>
    <row r="1606" spans="1:3" x14ac:dyDescent="0.2">
      <c r="A1606" s="2">
        <v>37065</v>
      </c>
      <c r="B1606">
        <v>85</v>
      </c>
      <c r="C1606">
        <v>68</v>
      </c>
    </row>
    <row r="1607" spans="1:3" x14ac:dyDescent="0.2">
      <c r="A1607" s="2">
        <v>37066</v>
      </c>
      <c r="B1607">
        <v>78</v>
      </c>
      <c r="C1607">
        <v>63</v>
      </c>
    </row>
    <row r="1608" spans="1:3" x14ac:dyDescent="0.2">
      <c r="A1608" s="2">
        <v>37067</v>
      </c>
      <c r="B1608">
        <v>86</v>
      </c>
      <c r="C1608">
        <v>65</v>
      </c>
    </row>
    <row r="1609" spans="1:3" x14ac:dyDescent="0.2">
      <c r="A1609" s="2">
        <v>37068</v>
      </c>
      <c r="B1609">
        <v>90</v>
      </c>
      <c r="C1609">
        <v>68</v>
      </c>
    </row>
    <row r="1610" spans="1:3" x14ac:dyDescent="0.2">
      <c r="A1610" s="2">
        <v>37069</v>
      </c>
      <c r="B1610">
        <v>93</v>
      </c>
      <c r="C1610">
        <v>72</v>
      </c>
    </row>
    <row r="1611" spans="1:3" x14ac:dyDescent="0.2">
      <c r="A1611" s="2">
        <v>37070</v>
      </c>
      <c r="B1611">
        <v>94</v>
      </c>
      <c r="C1611">
        <v>76</v>
      </c>
    </row>
    <row r="1612" spans="1:3" x14ac:dyDescent="0.2">
      <c r="A1612" s="2">
        <v>37071</v>
      </c>
      <c r="B1612">
        <v>93</v>
      </c>
      <c r="C1612">
        <v>74</v>
      </c>
    </row>
    <row r="1613" spans="1:3" x14ac:dyDescent="0.2">
      <c r="A1613" s="2">
        <v>37072</v>
      </c>
      <c r="B1613">
        <v>94</v>
      </c>
      <c r="C1613">
        <v>76</v>
      </c>
    </row>
    <row r="1614" spans="1:3" x14ac:dyDescent="0.2">
      <c r="A1614" s="2">
        <v>37073</v>
      </c>
      <c r="B1614">
        <v>91</v>
      </c>
      <c r="C1614">
        <v>71</v>
      </c>
    </row>
    <row r="1615" spans="1:3" x14ac:dyDescent="0.2">
      <c r="A1615" s="2">
        <v>37074</v>
      </c>
      <c r="B1615">
        <v>74</v>
      </c>
      <c r="C1615">
        <v>58</v>
      </c>
    </row>
    <row r="1616" spans="1:3" x14ac:dyDescent="0.2">
      <c r="A1616" s="2">
        <v>37075</v>
      </c>
      <c r="B1616">
        <v>79</v>
      </c>
      <c r="C1616">
        <v>59</v>
      </c>
    </row>
    <row r="1617" spans="1:3" x14ac:dyDescent="0.2">
      <c r="A1617" s="2">
        <v>37076</v>
      </c>
      <c r="B1617">
        <v>85</v>
      </c>
      <c r="C1617">
        <v>70</v>
      </c>
    </row>
    <row r="1618" spans="1:3" x14ac:dyDescent="0.2">
      <c r="A1618" s="2">
        <v>37077</v>
      </c>
      <c r="B1618">
        <v>86</v>
      </c>
      <c r="C1618">
        <v>68</v>
      </c>
    </row>
    <row r="1619" spans="1:3" x14ac:dyDescent="0.2">
      <c r="A1619" s="2">
        <v>37078</v>
      </c>
      <c r="B1619">
        <v>78</v>
      </c>
      <c r="C1619">
        <v>63</v>
      </c>
    </row>
    <row r="1620" spans="1:3" x14ac:dyDescent="0.2">
      <c r="A1620" s="2">
        <v>37079</v>
      </c>
      <c r="B1620">
        <v>83</v>
      </c>
      <c r="C1620">
        <v>60</v>
      </c>
    </row>
    <row r="1621" spans="1:3" x14ac:dyDescent="0.2">
      <c r="A1621" s="2">
        <v>37080</v>
      </c>
      <c r="B1621">
        <v>78</v>
      </c>
      <c r="C1621">
        <v>68</v>
      </c>
    </row>
    <row r="1622" spans="1:3" x14ac:dyDescent="0.2">
      <c r="A1622" s="2">
        <v>37081</v>
      </c>
      <c r="B1622">
        <v>90</v>
      </c>
      <c r="C1622">
        <v>72</v>
      </c>
    </row>
    <row r="1623" spans="1:3" x14ac:dyDescent="0.2">
      <c r="A1623" s="2">
        <v>37082</v>
      </c>
      <c r="B1623">
        <v>93</v>
      </c>
      <c r="C1623">
        <v>71</v>
      </c>
    </row>
    <row r="1624" spans="1:3" x14ac:dyDescent="0.2">
      <c r="A1624" s="2">
        <v>37083</v>
      </c>
      <c r="B1624">
        <v>85</v>
      </c>
      <c r="C1624">
        <v>71</v>
      </c>
    </row>
    <row r="1625" spans="1:3" x14ac:dyDescent="0.2">
      <c r="A1625" s="2">
        <v>37084</v>
      </c>
      <c r="B1625">
        <v>82</v>
      </c>
      <c r="C1625">
        <v>64</v>
      </c>
    </row>
    <row r="1626" spans="1:3" x14ac:dyDescent="0.2">
      <c r="A1626" s="2">
        <v>37085</v>
      </c>
      <c r="B1626">
        <v>80</v>
      </c>
      <c r="C1626">
        <v>63</v>
      </c>
    </row>
    <row r="1627" spans="1:3" x14ac:dyDescent="0.2">
      <c r="A1627" s="2">
        <v>37086</v>
      </c>
      <c r="B1627">
        <v>82</v>
      </c>
      <c r="C1627">
        <v>63</v>
      </c>
    </row>
    <row r="1628" spans="1:3" x14ac:dyDescent="0.2">
      <c r="A1628" s="2">
        <v>37087</v>
      </c>
      <c r="B1628">
        <v>86</v>
      </c>
      <c r="C1628">
        <v>62</v>
      </c>
    </row>
    <row r="1629" spans="1:3" x14ac:dyDescent="0.2">
      <c r="A1629" s="2">
        <v>37088</v>
      </c>
      <c r="B1629">
        <v>88</v>
      </c>
      <c r="C1629">
        <v>68</v>
      </c>
    </row>
    <row r="1630" spans="1:3" x14ac:dyDescent="0.2">
      <c r="A1630" s="2">
        <v>37089</v>
      </c>
      <c r="B1630">
        <v>92</v>
      </c>
      <c r="C1630">
        <v>73</v>
      </c>
    </row>
    <row r="1631" spans="1:3" x14ac:dyDescent="0.2">
      <c r="A1631" s="2">
        <v>37090</v>
      </c>
      <c r="B1631">
        <v>82</v>
      </c>
      <c r="C1631">
        <v>70</v>
      </c>
    </row>
    <row r="1632" spans="1:3" x14ac:dyDescent="0.2">
      <c r="A1632" s="2">
        <v>37091</v>
      </c>
      <c r="B1632">
        <v>82</v>
      </c>
      <c r="C1632">
        <v>67</v>
      </c>
    </row>
    <row r="1633" spans="1:3" x14ac:dyDescent="0.2">
      <c r="A1633" s="2">
        <v>37092</v>
      </c>
      <c r="B1633">
        <v>83</v>
      </c>
      <c r="C1633">
        <v>64</v>
      </c>
    </row>
    <row r="1634" spans="1:3" x14ac:dyDescent="0.2">
      <c r="A1634" s="2">
        <v>37093</v>
      </c>
      <c r="B1634">
        <v>88</v>
      </c>
      <c r="C1634">
        <v>61</v>
      </c>
    </row>
    <row r="1635" spans="1:3" x14ac:dyDescent="0.2">
      <c r="A1635" s="2">
        <v>37094</v>
      </c>
      <c r="B1635">
        <v>86</v>
      </c>
      <c r="C1635">
        <v>65</v>
      </c>
    </row>
    <row r="1636" spans="1:3" x14ac:dyDescent="0.2">
      <c r="A1636" s="2">
        <v>37095</v>
      </c>
      <c r="B1636">
        <v>90</v>
      </c>
      <c r="C1636">
        <v>69</v>
      </c>
    </row>
    <row r="1637" spans="1:3" x14ac:dyDescent="0.2">
      <c r="A1637" s="2">
        <v>37096</v>
      </c>
      <c r="B1637">
        <v>92</v>
      </c>
      <c r="C1637">
        <v>75</v>
      </c>
    </row>
    <row r="1638" spans="1:3" x14ac:dyDescent="0.2">
      <c r="A1638" s="2">
        <v>37097</v>
      </c>
      <c r="B1638">
        <v>94</v>
      </c>
      <c r="C1638">
        <v>78</v>
      </c>
    </row>
    <row r="1639" spans="1:3" x14ac:dyDescent="0.2">
      <c r="A1639" s="2">
        <v>37098</v>
      </c>
      <c r="B1639">
        <v>81</v>
      </c>
      <c r="C1639">
        <v>72</v>
      </c>
    </row>
    <row r="1640" spans="1:3" x14ac:dyDescent="0.2">
      <c r="A1640" s="2">
        <v>37099</v>
      </c>
      <c r="B1640">
        <v>79</v>
      </c>
      <c r="C1640">
        <v>63</v>
      </c>
    </row>
    <row r="1641" spans="1:3" x14ac:dyDescent="0.2">
      <c r="A1641" s="2">
        <v>37100</v>
      </c>
      <c r="B1641">
        <v>81</v>
      </c>
      <c r="C1641">
        <v>62</v>
      </c>
    </row>
    <row r="1642" spans="1:3" x14ac:dyDescent="0.2">
      <c r="A1642" s="2">
        <v>37101</v>
      </c>
      <c r="B1642">
        <v>82</v>
      </c>
      <c r="C1642">
        <v>65</v>
      </c>
    </row>
    <row r="1643" spans="1:3" x14ac:dyDescent="0.2">
      <c r="A1643" s="2">
        <v>37102</v>
      </c>
      <c r="B1643">
        <v>79</v>
      </c>
      <c r="C1643">
        <v>66</v>
      </c>
    </row>
    <row r="1644" spans="1:3" x14ac:dyDescent="0.2">
      <c r="A1644" s="2">
        <v>37103</v>
      </c>
      <c r="B1644">
        <v>85</v>
      </c>
      <c r="C1644">
        <v>63</v>
      </c>
    </row>
    <row r="1645" spans="1:3" x14ac:dyDescent="0.2">
      <c r="A1645" s="2">
        <v>37104</v>
      </c>
      <c r="B1645">
        <v>88</v>
      </c>
      <c r="C1645">
        <v>64</v>
      </c>
    </row>
    <row r="1646" spans="1:3" x14ac:dyDescent="0.2">
      <c r="A1646" s="2">
        <v>37105</v>
      </c>
      <c r="B1646">
        <v>89</v>
      </c>
      <c r="C1646">
        <v>67</v>
      </c>
    </row>
    <row r="1647" spans="1:3" x14ac:dyDescent="0.2">
      <c r="A1647" s="2">
        <v>37106</v>
      </c>
      <c r="B1647">
        <v>89</v>
      </c>
      <c r="C1647">
        <v>68</v>
      </c>
    </row>
    <row r="1648" spans="1:3" x14ac:dyDescent="0.2">
      <c r="A1648" s="2">
        <v>37107</v>
      </c>
      <c r="B1648">
        <v>85</v>
      </c>
      <c r="C1648">
        <v>72</v>
      </c>
    </row>
    <row r="1649" spans="1:3" x14ac:dyDescent="0.2">
      <c r="A1649" s="2">
        <v>37108</v>
      </c>
      <c r="B1649">
        <v>91</v>
      </c>
      <c r="C1649">
        <v>71</v>
      </c>
    </row>
    <row r="1650" spans="1:3" x14ac:dyDescent="0.2">
      <c r="A1650" s="2">
        <v>37109</v>
      </c>
      <c r="B1650">
        <v>94</v>
      </c>
      <c r="C1650">
        <v>74</v>
      </c>
    </row>
    <row r="1651" spans="1:3" x14ac:dyDescent="0.2">
      <c r="A1651" s="2">
        <v>37110</v>
      </c>
      <c r="B1651">
        <v>99</v>
      </c>
      <c r="C1651">
        <v>76</v>
      </c>
    </row>
    <row r="1652" spans="1:3" x14ac:dyDescent="0.2">
      <c r="A1652" s="2">
        <v>37111</v>
      </c>
      <c r="B1652">
        <v>100</v>
      </c>
      <c r="C1652">
        <v>82</v>
      </c>
    </row>
    <row r="1653" spans="1:3" x14ac:dyDescent="0.2">
      <c r="A1653" s="2">
        <v>37112</v>
      </c>
      <c r="B1653">
        <v>101</v>
      </c>
      <c r="C1653">
        <v>77</v>
      </c>
    </row>
    <row r="1654" spans="1:3" x14ac:dyDescent="0.2">
      <c r="A1654" s="2">
        <v>37113</v>
      </c>
      <c r="B1654">
        <v>98</v>
      </c>
      <c r="C1654">
        <v>77</v>
      </c>
    </row>
    <row r="1655" spans="1:3" x14ac:dyDescent="0.2">
      <c r="A1655" s="2">
        <v>37114</v>
      </c>
      <c r="B1655">
        <v>80</v>
      </c>
      <c r="C1655">
        <v>74</v>
      </c>
    </row>
    <row r="1656" spans="1:3" x14ac:dyDescent="0.2">
      <c r="A1656" s="2">
        <v>37115</v>
      </c>
      <c r="B1656">
        <v>81</v>
      </c>
      <c r="C1656">
        <v>74</v>
      </c>
    </row>
    <row r="1657" spans="1:3" x14ac:dyDescent="0.2">
      <c r="A1657" s="2">
        <v>37116</v>
      </c>
      <c r="B1657">
        <v>85</v>
      </c>
      <c r="C1657">
        <v>72</v>
      </c>
    </row>
    <row r="1658" spans="1:3" x14ac:dyDescent="0.2">
      <c r="A1658" s="2">
        <v>37117</v>
      </c>
      <c r="B1658">
        <v>88</v>
      </c>
      <c r="C1658">
        <v>70</v>
      </c>
    </row>
    <row r="1659" spans="1:3" x14ac:dyDescent="0.2">
      <c r="A1659" s="2">
        <v>37118</v>
      </c>
      <c r="B1659">
        <v>88</v>
      </c>
      <c r="C1659">
        <v>69</v>
      </c>
    </row>
    <row r="1660" spans="1:3" x14ac:dyDescent="0.2">
      <c r="A1660" s="2">
        <v>37119</v>
      </c>
      <c r="B1660">
        <v>88</v>
      </c>
      <c r="C1660">
        <v>67</v>
      </c>
    </row>
    <row r="1661" spans="1:3" x14ac:dyDescent="0.2">
      <c r="A1661" s="2">
        <v>37120</v>
      </c>
      <c r="B1661">
        <v>89</v>
      </c>
      <c r="C1661">
        <v>73</v>
      </c>
    </row>
    <row r="1662" spans="1:3" x14ac:dyDescent="0.2">
      <c r="A1662" s="2">
        <v>37121</v>
      </c>
      <c r="B1662">
        <v>87</v>
      </c>
      <c r="C1662">
        <v>70</v>
      </c>
    </row>
    <row r="1663" spans="1:3" x14ac:dyDescent="0.2">
      <c r="A1663" s="2">
        <v>37122</v>
      </c>
      <c r="B1663">
        <v>84</v>
      </c>
      <c r="C1663">
        <v>73</v>
      </c>
    </row>
    <row r="1664" spans="1:3" x14ac:dyDescent="0.2">
      <c r="A1664" s="2">
        <v>37123</v>
      </c>
      <c r="B1664">
        <v>87</v>
      </c>
      <c r="C1664">
        <v>74</v>
      </c>
    </row>
    <row r="1665" spans="1:3" x14ac:dyDescent="0.2">
      <c r="A1665" s="2">
        <v>37124</v>
      </c>
      <c r="B1665">
        <v>85</v>
      </c>
      <c r="C1665">
        <v>71</v>
      </c>
    </row>
    <row r="1666" spans="1:3" x14ac:dyDescent="0.2">
      <c r="A1666" s="2">
        <v>37125</v>
      </c>
      <c r="B1666">
        <v>88</v>
      </c>
      <c r="C1666">
        <v>68</v>
      </c>
    </row>
    <row r="1667" spans="1:3" x14ac:dyDescent="0.2">
      <c r="A1667" s="2">
        <v>37126</v>
      </c>
      <c r="B1667">
        <v>84</v>
      </c>
      <c r="C1667">
        <v>70</v>
      </c>
    </row>
    <row r="1668" spans="1:3" x14ac:dyDescent="0.2">
      <c r="A1668" s="2">
        <v>37127</v>
      </c>
      <c r="B1668">
        <v>87</v>
      </c>
      <c r="C1668">
        <v>68</v>
      </c>
    </row>
    <row r="1669" spans="1:3" x14ac:dyDescent="0.2">
      <c r="A1669" s="2">
        <v>37128</v>
      </c>
      <c r="B1669">
        <v>85</v>
      </c>
      <c r="C1669">
        <v>67</v>
      </c>
    </row>
    <row r="1670" spans="1:3" x14ac:dyDescent="0.2">
      <c r="A1670" s="2">
        <v>37129</v>
      </c>
      <c r="B1670">
        <v>85</v>
      </c>
      <c r="C1670">
        <v>64</v>
      </c>
    </row>
    <row r="1671" spans="1:3" x14ac:dyDescent="0.2">
      <c r="A1671" s="2">
        <v>37130</v>
      </c>
      <c r="B1671">
        <v>89</v>
      </c>
      <c r="C1671">
        <v>71</v>
      </c>
    </row>
    <row r="1672" spans="1:3" x14ac:dyDescent="0.2">
      <c r="A1672" s="2">
        <v>37131</v>
      </c>
      <c r="B1672">
        <v>90</v>
      </c>
      <c r="C1672">
        <v>72</v>
      </c>
    </row>
    <row r="1673" spans="1:3" x14ac:dyDescent="0.2">
      <c r="A1673" s="2">
        <v>37132</v>
      </c>
      <c r="B1673">
        <v>87</v>
      </c>
      <c r="C1673">
        <v>70</v>
      </c>
    </row>
    <row r="1674" spans="1:3" x14ac:dyDescent="0.2">
      <c r="A1674" s="2">
        <v>37133</v>
      </c>
      <c r="B1674">
        <v>84</v>
      </c>
      <c r="C1674">
        <v>70</v>
      </c>
    </row>
    <row r="1675" spans="1:3" x14ac:dyDescent="0.2">
      <c r="A1675" s="2">
        <v>37134</v>
      </c>
      <c r="B1675">
        <v>88</v>
      </c>
      <c r="C1675">
        <v>73</v>
      </c>
    </row>
    <row r="1676" spans="1:3" x14ac:dyDescent="0.2">
      <c r="A1676" s="2">
        <v>37135</v>
      </c>
      <c r="B1676">
        <v>82</v>
      </c>
      <c r="C1676">
        <v>64</v>
      </c>
    </row>
    <row r="1677" spans="1:3" x14ac:dyDescent="0.2">
      <c r="A1677" s="2">
        <v>37136</v>
      </c>
      <c r="B1677">
        <v>78</v>
      </c>
      <c r="C1677">
        <v>58</v>
      </c>
    </row>
    <row r="1678" spans="1:3" x14ac:dyDescent="0.2">
      <c r="A1678" s="2">
        <v>37137</v>
      </c>
      <c r="B1678">
        <v>82</v>
      </c>
      <c r="C1678">
        <v>61</v>
      </c>
    </row>
    <row r="1679" spans="1:3" x14ac:dyDescent="0.2">
      <c r="A1679" s="2">
        <v>37138</v>
      </c>
      <c r="B1679">
        <v>86</v>
      </c>
      <c r="C1679">
        <v>67</v>
      </c>
    </row>
    <row r="1680" spans="1:3" x14ac:dyDescent="0.2">
      <c r="A1680" s="2">
        <v>37139</v>
      </c>
      <c r="B1680">
        <v>78</v>
      </c>
      <c r="C1680">
        <v>63</v>
      </c>
    </row>
    <row r="1681" spans="1:3" x14ac:dyDescent="0.2">
      <c r="A1681" s="2">
        <v>37140</v>
      </c>
      <c r="B1681">
        <v>80</v>
      </c>
      <c r="C1681">
        <v>61</v>
      </c>
    </row>
    <row r="1682" spans="1:3" x14ac:dyDescent="0.2">
      <c r="A1682" s="2">
        <v>37141</v>
      </c>
      <c r="B1682">
        <v>84</v>
      </c>
      <c r="C1682">
        <v>62</v>
      </c>
    </row>
    <row r="1683" spans="1:3" x14ac:dyDescent="0.2">
      <c r="A1683" s="2">
        <v>37142</v>
      </c>
      <c r="B1683">
        <v>84</v>
      </c>
      <c r="C1683">
        <v>64</v>
      </c>
    </row>
    <row r="1684" spans="1:3" x14ac:dyDescent="0.2">
      <c r="A1684" s="2">
        <v>37143</v>
      </c>
      <c r="B1684">
        <v>85</v>
      </c>
      <c r="C1684">
        <v>67</v>
      </c>
    </row>
    <row r="1685" spans="1:3" x14ac:dyDescent="0.2">
      <c r="A1685" s="2">
        <v>37144</v>
      </c>
      <c r="B1685">
        <v>86</v>
      </c>
      <c r="C1685">
        <v>71</v>
      </c>
    </row>
    <row r="1686" spans="1:3" x14ac:dyDescent="0.2">
      <c r="A1686" s="2">
        <v>37145</v>
      </c>
      <c r="B1686">
        <v>82</v>
      </c>
      <c r="C1686">
        <v>64</v>
      </c>
    </row>
    <row r="1687" spans="1:3" x14ac:dyDescent="0.2">
      <c r="A1687" s="2">
        <v>37146</v>
      </c>
      <c r="B1687">
        <v>80</v>
      </c>
      <c r="C1687">
        <v>62</v>
      </c>
    </row>
    <row r="1688" spans="1:3" x14ac:dyDescent="0.2">
      <c r="A1688" s="2">
        <v>37147</v>
      </c>
      <c r="B1688">
        <v>85</v>
      </c>
      <c r="C1688">
        <v>62</v>
      </c>
    </row>
    <row r="1689" spans="1:3" x14ac:dyDescent="0.2">
      <c r="A1689" s="2">
        <v>37148</v>
      </c>
      <c r="B1689">
        <v>71</v>
      </c>
      <c r="C1689">
        <v>54</v>
      </c>
    </row>
    <row r="1690" spans="1:3" x14ac:dyDescent="0.2">
      <c r="A1690" s="2">
        <v>37149</v>
      </c>
      <c r="B1690">
        <v>70</v>
      </c>
      <c r="C1690">
        <v>51</v>
      </c>
    </row>
    <row r="1691" spans="1:3" x14ac:dyDescent="0.2">
      <c r="A1691" s="2">
        <v>37150</v>
      </c>
      <c r="B1691">
        <v>75</v>
      </c>
      <c r="C1691">
        <v>50</v>
      </c>
    </row>
    <row r="1692" spans="1:3" x14ac:dyDescent="0.2">
      <c r="A1692" s="2">
        <v>37151</v>
      </c>
      <c r="B1692">
        <v>77</v>
      </c>
      <c r="C1692">
        <v>54</v>
      </c>
    </row>
    <row r="1693" spans="1:3" x14ac:dyDescent="0.2">
      <c r="A1693" s="2">
        <v>37152</v>
      </c>
      <c r="B1693">
        <v>78</v>
      </c>
      <c r="C1693">
        <v>57</v>
      </c>
    </row>
    <row r="1694" spans="1:3" x14ac:dyDescent="0.2">
      <c r="A1694" s="2">
        <v>37153</v>
      </c>
      <c r="B1694">
        <v>81</v>
      </c>
      <c r="C1694">
        <v>59</v>
      </c>
    </row>
    <row r="1695" spans="1:3" x14ac:dyDescent="0.2">
      <c r="A1695" s="2">
        <v>37154</v>
      </c>
      <c r="B1695">
        <v>73</v>
      </c>
      <c r="C1695">
        <v>67</v>
      </c>
    </row>
    <row r="1696" spans="1:3" x14ac:dyDescent="0.2">
      <c r="A1696" s="2">
        <v>37155</v>
      </c>
      <c r="B1696">
        <v>80</v>
      </c>
      <c r="C1696">
        <v>67</v>
      </c>
    </row>
    <row r="1697" spans="1:3" x14ac:dyDescent="0.2">
      <c r="A1697" s="2">
        <v>37156</v>
      </c>
      <c r="B1697">
        <v>83</v>
      </c>
      <c r="C1697">
        <v>65</v>
      </c>
    </row>
    <row r="1698" spans="1:3" x14ac:dyDescent="0.2">
      <c r="A1698" s="2">
        <v>37157</v>
      </c>
      <c r="B1698">
        <v>81</v>
      </c>
      <c r="C1698">
        <v>66</v>
      </c>
    </row>
    <row r="1699" spans="1:3" x14ac:dyDescent="0.2">
      <c r="A1699" s="2">
        <v>37158</v>
      </c>
      <c r="B1699">
        <v>82</v>
      </c>
      <c r="C1699">
        <v>68</v>
      </c>
    </row>
    <row r="1700" spans="1:3" x14ac:dyDescent="0.2">
      <c r="A1700" s="2">
        <v>37159</v>
      </c>
      <c r="B1700">
        <v>73</v>
      </c>
      <c r="C1700">
        <v>55</v>
      </c>
    </row>
    <row r="1701" spans="1:3" x14ac:dyDescent="0.2">
      <c r="A1701" s="2">
        <v>37160</v>
      </c>
      <c r="B1701">
        <v>65</v>
      </c>
      <c r="C1701">
        <v>46</v>
      </c>
    </row>
    <row r="1702" spans="1:3" x14ac:dyDescent="0.2">
      <c r="A1702" s="2">
        <v>37161</v>
      </c>
      <c r="B1702">
        <v>67</v>
      </c>
      <c r="C1702">
        <v>52</v>
      </c>
    </row>
    <row r="1703" spans="1:3" x14ac:dyDescent="0.2">
      <c r="A1703" s="2">
        <v>37162</v>
      </c>
      <c r="B1703">
        <v>63</v>
      </c>
      <c r="C1703">
        <v>49</v>
      </c>
    </row>
    <row r="1704" spans="1:3" x14ac:dyDescent="0.2">
      <c r="A1704" s="2">
        <v>37163</v>
      </c>
      <c r="B1704">
        <v>67</v>
      </c>
      <c r="C1704">
        <v>52</v>
      </c>
    </row>
    <row r="1705" spans="1:3" x14ac:dyDescent="0.2">
      <c r="A1705" s="2">
        <v>37164</v>
      </c>
      <c r="B1705">
        <v>57</v>
      </c>
      <c r="C1705">
        <v>50</v>
      </c>
    </row>
    <row r="1706" spans="1:3" x14ac:dyDescent="0.2">
      <c r="A1706" s="2">
        <v>37165</v>
      </c>
      <c r="B1706">
        <v>60</v>
      </c>
      <c r="C1706">
        <v>50</v>
      </c>
    </row>
    <row r="1707" spans="1:3" x14ac:dyDescent="0.2">
      <c r="A1707" s="2">
        <v>37166</v>
      </c>
      <c r="B1707">
        <v>77</v>
      </c>
      <c r="C1707">
        <v>48</v>
      </c>
    </row>
    <row r="1708" spans="1:3" x14ac:dyDescent="0.2">
      <c r="A1708" s="2">
        <v>37167</v>
      </c>
      <c r="B1708">
        <v>82</v>
      </c>
      <c r="C1708">
        <v>58</v>
      </c>
    </row>
    <row r="1709" spans="1:3" x14ac:dyDescent="0.2">
      <c r="A1709" s="2">
        <v>37168</v>
      </c>
      <c r="B1709">
        <v>83</v>
      </c>
      <c r="C1709">
        <v>60</v>
      </c>
    </row>
    <row r="1710" spans="1:3" x14ac:dyDescent="0.2">
      <c r="A1710" s="2">
        <v>37169</v>
      </c>
      <c r="B1710">
        <v>81</v>
      </c>
      <c r="C1710">
        <v>58</v>
      </c>
    </row>
    <row r="1711" spans="1:3" x14ac:dyDescent="0.2">
      <c r="A1711" s="2">
        <v>37170</v>
      </c>
      <c r="B1711">
        <v>71</v>
      </c>
      <c r="C1711">
        <v>49</v>
      </c>
    </row>
    <row r="1712" spans="1:3" x14ac:dyDescent="0.2">
      <c r="A1712" s="2">
        <v>37171</v>
      </c>
      <c r="B1712">
        <v>57</v>
      </c>
      <c r="C1712">
        <v>44</v>
      </c>
    </row>
    <row r="1713" spans="1:3" x14ac:dyDescent="0.2">
      <c r="A1713" s="2">
        <v>37172</v>
      </c>
      <c r="B1713">
        <v>56</v>
      </c>
      <c r="C1713">
        <v>41</v>
      </c>
    </row>
    <row r="1714" spans="1:3" x14ac:dyDescent="0.2">
      <c r="A1714" s="2">
        <v>37173</v>
      </c>
      <c r="B1714">
        <v>62</v>
      </c>
      <c r="C1714">
        <v>38</v>
      </c>
    </row>
    <row r="1715" spans="1:3" x14ac:dyDescent="0.2">
      <c r="A1715" s="2">
        <v>37174</v>
      </c>
      <c r="B1715">
        <v>71</v>
      </c>
      <c r="C1715">
        <v>45</v>
      </c>
    </row>
    <row r="1716" spans="1:3" x14ac:dyDescent="0.2">
      <c r="A1716" s="2">
        <v>37175</v>
      </c>
      <c r="B1716">
        <v>77</v>
      </c>
      <c r="C1716">
        <v>54</v>
      </c>
    </row>
    <row r="1717" spans="1:3" x14ac:dyDescent="0.2">
      <c r="A1717" s="2">
        <v>37176</v>
      </c>
      <c r="B1717">
        <v>77</v>
      </c>
      <c r="C1717">
        <v>53</v>
      </c>
    </row>
    <row r="1718" spans="1:3" x14ac:dyDescent="0.2">
      <c r="A1718" s="2">
        <v>37177</v>
      </c>
      <c r="B1718">
        <v>79</v>
      </c>
      <c r="C1718">
        <v>58</v>
      </c>
    </row>
    <row r="1719" spans="1:3" x14ac:dyDescent="0.2">
      <c r="A1719" s="2">
        <v>37178</v>
      </c>
      <c r="B1719">
        <v>74</v>
      </c>
      <c r="C1719">
        <v>60</v>
      </c>
    </row>
    <row r="1720" spans="1:3" x14ac:dyDescent="0.2">
      <c r="A1720" s="2">
        <v>37179</v>
      </c>
      <c r="B1720">
        <v>69</v>
      </c>
      <c r="C1720">
        <v>52</v>
      </c>
    </row>
    <row r="1721" spans="1:3" x14ac:dyDescent="0.2">
      <c r="A1721" s="2">
        <v>37180</v>
      </c>
      <c r="B1721">
        <v>70</v>
      </c>
      <c r="C1721">
        <v>48</v>
      </c>
    </row>
    <row r="1722" spans="1:3" x14ac:dyDescent="0.2">
      <c r="A1722" s="2">
        <v>37181</v>
      </c>
      <c r="B1722">
        <v>60</v>
      </c>
      <c r="C1722">
        <v>47</v>
      </c>
    </row>
    <row r="1723" spans="1:3" x14ac:dyDescent="0.2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2.75" x14ac:dyDescent="0.2"/>
  <cols>
    <col min="1" max="1" width="12.85546875" bestFit="1" customWidth="1"/>
    <col min="6" max="6" width="11.5703125" bestFit="1" customWidth="1"/>
    <col min="7" max="7" width="9.85546875" bestFit="1" customWidth="1"/>
  </cols>
  <sheetData>
    <row r="1" spans="1:16" x14ac:dyDescent="0.2">
      <c r="A1" s="3" t="s">
        <v>17</v>
      </c>
    </row>
    <row r="2" spans="1:16" ht="13.5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ht="13.5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">
      <c r="A4" s="3" t="s">
        <v>84</v>
      </c>
    </row>
    <row r="5" spans="1:16" ht="13.5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ht="13.5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5" thickBot="1" x14ac:dyDescent="0.25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5" thickBot="1" x14ac:dyDescent="0.25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5" thickBot="1" x14ac:dyDescent="0.25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5" thickBot="1" x14ac:dyDescent="0.25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2.75" x14ac:dyDescent="0.2"/>
  <cols>
    <col min="1" max="1" width="7.140625" bestFit="1" customWidth="1"/>
    <col min="2" max="2" width="13" bestFit="1" customWidth="1"/>
    <col min="3" max="3" width="12.85546875" bestFit="1" customWidth="1"/>
    <col min="4" max="4" width="12.7109375" bestFit="1" customWidth="1"/>
    <col min="5" max="5" width="12.85546875" bestFit="1" customWidth="1"/>
    <col min="6" max="6" width="13" bestFit="1" customWidth="1"/>
    <col min="7" max="7" width="12.85546875" bestFit="1" customWidth="1"/>
  </cols>
  <sheetData>
    <row r="1" spans="1:7" ht="13.5" thickBot="1" x14ac:dyDescent="0.25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5" thickBot="1" x14ac:dyDescent="0.25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5" thickBot="1" x14ac:dyDescent="0.25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5" thickBot="1" x14ac:dyDescent="0.25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Jan Havlíček</cp:lastModifiedBy>
  <cp:lastPrinted>2002-02-14T20:52:39Z</cp:lastPrinted>
  <dcterms:created xsi:type="dcterms:W3CDTF">2000-07-26T18:42:40Z</dcterms:created>
  <dcterms:modified xsi:type="dcterms:W3CDTF">2023-09-13T21:52:12Z</dcterms:modified>
</cp:coreProperties>
</file>