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61F048-01B2-49EF-A09F-897C6A3A0E35}" xr6:coauthVersionLast="47" xr6:coauthVersionMax="47" xr10:uidLastSave="{00000000-0000-0000-0000-000000000000}"/>
  <bookViews>
    <workbookView xWindow="-120" yWindow="-120" windowWidth="38640" windowHeight="15720" activeTab="3"/>
  </bookViews>
  <sheets>
    <sheet name="PJM" sheetId="1" r:id="rId1"/>
    <sheet name="NYPP Zone A" sheetId="2" r:id="rId2"/>
    <sheet name="NYPP Zone G" sheetId="3" r:id="rId3"/>
    <sheet name="NYPP Zone J" sheetId="4" r:id="rId4"/>
    <sheet name="NEPOOL" sheetId="5" r:id="rId5"/>
  </sheets>
  <definedNames>
    <definedName name="_xlnm.Print_Area" localSheetId="4">NEPOOL!$A$1:$Z$72</definedName>
    <definedName name="_xlnm.Print_Area" localSheetId="3">'NYPP Zone J'!$A$1:$AB$72</definedName>
    <definedName name="_xlnm.Print_Area" localSheetId="0">PJM!$A$1:$AB$72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5" l="1"/>
  <c r="O30" i="5"/>
  <c r="N31" i="5"/>
  <c r="O31" i="5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N38" i="5"/>
  <c r="O38" i="5"/>
  <c r="P38" i="5"/>
  <c r="Q38" i="5"/>
  <c r="N39" i="5"/>
  <c r="O39" i="5"/>
  <c r="P39" i="5"/>
  <c r="Q39" i="5"/>
  <c r="N40" i="5"/>
  <c r="O40" i="5"/>
  <c r="P40" i="5"/>
  <c r="Q40" i="5"/>
  <c r="N41" i="5"/>
  <c r="O41" i="5"/>
  <c r="P41" i="5"/>
  <c r="Q41" i="5"/>
  <c r="N42" i="5"/>
  <c r="O42" i="5"/>
  <c r="P42" i="5"/>
  <c r="Q42" i="5"/>
  <c r="N43" i="5"/>
  <c r="O43" i="5"/>
  <c r="P43" i="5"/>
  <c r="Q43" i="5"/>
  <c r="N44" i="5"/>
  <c r="O44" i="5"/>
  <c r="P44" i="5"/>
  <c r="Q44" i="5"/>
  <c r="N45" i="5"/>
  <c r="O45" i="5"/>
  <c r="P45" i="5"/>
  <c r="Q45" i="5"/>
  <c r="N46" i="5"/>
  <c r="O46" i="5"/>
  <c r="P46" i="5"/>
  <c r="Q46" i="5"/>
  <c r="N47" i="5"/>
  <c r="O47" i="5"/>
  <c r="P47" i="5"/>
  <c r="Q47" i="5"/>
  <c r="N48" i="5"/>
  <c r="O48" i="5"/>
  <c r="P48" i="5"/>
  <c r="Q48" i="5"/>
  <c r="N49" i="5"/>
  <c r="O49" i="5"/>
  <c r="P49" i="5"/>
  <c r="Q49" i="5"/>
  <c r="N50" i="5"/>
  <c r="O50" i="5"/>
  <c r="P50" i="5"/>
  <c r="Q50" i="5"/>
  <c r="N51" i="5"/>
  <c r="O51" i="5"/>
  <c r="P51" i="5"/>
  <c r="Q51" i="5"/>
  <c r="N52" i="5"/>
  <c r="O52" i="5"/>
  <c r="P52" i="5"/>
  <c r="Q52" i="5"/>
  <c r="N53" i="5"/>
  <c r="O53" i="5"/>
  <c r="P53" i="5"/>
  <c r="Q53" i="5"/>
  <c r="N54" i="5"/>
  <c r="O54" i="5"/>
  <c r="P54" i="5"/>
  <c r="Q54" i="5"/>
  <c r="N55" i="5"/>
  <c r="O55" i="5"/>
  <c r="P55" i="5"/>
  <c r="Q55" i="5"/>
  <c r="N56" i="5"/>
  <c r="O56" i="5"/>
  <c r="P56" i="5"/>
  <c r="Q56" i="5"/>
  <c r="N57" i="5"/>
  <c r="O57" i="5"/>
  <c r="P57" i="5"/>
  <c r="Q57" i="5"/>
  <c r="H58" i="5"/>
  <c r="N58" i="5"/>
  <c r="O58" i="5"/>
  <c r="P58" i="5"/>
  <c r="Q58" i="5"/>
  <c r="N59" i="5"/>
  <c r="O59" i="5"/>
  <c r="P59" i="5"/>
  <c r="Q59" i="5"/>
  <c r="M60" i="5"/>
  <c r="N60" i="5"/>
  <c r="O60" i="5"/>
  <c r="P60" i="5"/>
  <c r="Q60" i="5"/>
  <c r="N61" i="5"/>
  <c r="O61" i="5"/>
  <c r="P61" i="5"/>
  <c r="Q61" i="5"/>
  <c r="B63" i="5"/>
  <c r="C63" i="5"/>
  <c r="D63" i="5"/>
  <c r="E63" i="5"/>
  <c r="F63" i="5"/>
  <c r="G63" i="5"/>
  <c r="H63" i="5"/>
  <c r="K63" i="5"/>
  <c r="L63" i="5"/>
  <c r="M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K64" i="5"/>
  <c r="L64" i="5"/>
  <c r="M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N69" i="5"/>
  <c r="O69" i="5"/>
  <c r="P69" i="5"/>
  <c r="Q69" i="5"/>
  <c r="N70" i="5"/>
  <c r="O70" i="5"/>
  <c r="P70" i="5"/>
  <c r="Q70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P40" i="2"/>
  <c r="Q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H58" i="2"/>
  <c r="P58" i="2"/>
  <c r="Q58" i="2"/>
  <c r="R58" i="2"/>
  <c r="S58" i="2"/>
  <c r="P59" i="2"/>
  <c r="Q59" i="2"/>
  <c r="R59" i="2"/>
  <c r="S59" i="2"/>
  <c r="O60" i="2"/>
  <c r="P60" i="2"/>
  <c r="Q60" i="2"/>
  <c r="R60" i="2"/>
  <c r="S60" i="2"/>
  <c r="P61" i="2"/>
  <c r="Q61" i="2"/>
  <c r="R61" i="2"/>
  <c r="S61" i="2"/>
  <c r="B63" i="2"/>
  <c r="C63" i="2"/>
  <c r="D63" i="2"/>
  <c r="E63" i="2"/>
  <c r="F63" i="2"/>
  <c r="G63" i="2"/>
  <c r="H63" i="2"/>
  <c r="M63" i="2"/>
  <c r="N63" i="2"/>
  <c r="O63" i="2"/>
  <c r="T63" i="2"/>
  <c r="U63" i="2"/>
  <c r="V63" i="2"/>
  <c r="W63" i="2"/>
  <c r="X63" i="2"/>
  <c r="Y63" i="2"/>
  <c r="Z63" i="2"/>
  <c r="AA63" i="2"/>
  <c r="AB63" i="2"/>
  <c r="B64" i="2"/>
  <c r="C64" i="2"/>
  <c r="D64" i="2"/>
  <c r="E64" i="2"/>
  <c r="F64" i="2"/>
  <c r="G64" i="2"/>
  <c r="H64" i="2"/>
  <c r="M64" i="2"/>
  <c r="N64" i="2"/>
  <c r="O64" i="2"/>
  <c r="T64" i="2"/>
  <c r="U64" i="2"/>
  <c r="V64" i="2"/>
  <c r="W64" i="2"/>
  <c r="X64" i="2"/>
  <c r="Y64" i="2"/>
  <c r="Z64" i="2"/>
  <c r="AA64" i="2"/>
  <c r="AB64" i="2"/>
  <c r="B65" i="2"/>
  <c r="C65" i="2"/>
  <c r="D65" i="2"/>
  <c r="E65" i="2"/>
  <c r="F65" i="2"/>
  <c r="G65" i="2"/>
  <c r="H65" i="2"/>
  <c r="M65" i="2"/>
  <c r="N65" i="2"/>
  <c r="O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P69" i="2"/>
  <c r="Q69" i="2"/>
  <c r="R69" i="2"/>
  <c r="S69" i="2"/>
  <c r="P70" i="2"/>
  <c r="Q70" i="2"/>
  <c r="R70" i="2"/>
  <c r="S70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P40" i="3"/>
  <c r="Q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O60" i="3"/>
  <c r="P60" i="3"/>
  <c r="Q60" i="3"/>
  <c r="R60" i="3"/>
  <c r="S60" i="3"/>
  <c r="P61" i="3"/>
  <c r="Q61" i="3"/>
  <c r="R61" i="3"/>
  <c r="S61" i="3"/>
  <c r="B63" i="3"/>
  <c r="C63" i="3"/>
  <c r="D63" i="3"/>
  <c r="E63" i="3"/>
  <c r="F63" i="3"/>
  <c r="G63" i="3"/>
  <c r="H63" i="3"/>
  <c r="M63" i="3"/>
  <c r="N63" i="3"/>
  <c r="O63" i="3"/>
  <c r="T63" i="3"/>
  <c r="U63" i="3"/>
  <c r="V63" i="3"/>
  <c r="W63" i="3"/>
  <c r="X63" i="3"/>
  <c r="Y63" i="3"/>
  <c r="Z63" i="3"/>
  <c r="AA63" i="3"/>
  <c r="AB63" i="3"/>
  <c r="B64" i="3"/>
  <c r="C64" i="3"/>
  <c r="D64" i="3"/>
  <c r="E64" i="3"/>
  <c r="F64" i="3"/>
  <c r="G64" i="3"/>
  <c r="H64" i="3"/>
  <c r="M64" i="3"/>
  <c r="N64" i="3"/>
  <c r="O64" i="3"/>
  <c r="T64" i="3"/>
  <c r="U64" i="3"/>
  <c r="V64" i="3"/>
  <c r="W64" i="3"/>
  <c r="X64" i="3"/>
  <c r="Y64" i="3"/>
  <c r="Z64" i="3"/>
  <c r="AA64" i="3"/>
  <c r="AB64" i="3"/>
  <c r="B65" i="3"/>
  <c r="C65" i="3"/>
  <c r="D65" i="3"/>
  <c r="E65" i="3"/>
  <c r="F65" i="3"/>
  <c r="G65" i="3"/>
  <c r="H65" i="3"/>
  <c r="M65" i="3"/>
  <c r="N65" i="3"/>
  <c r="O65" i="3"/>
  <c r="T65" i="3"/>
  <c r="U65" i="3"/>
  <c r="V65" i="3"/>
  <c r="W65" i="3"/>
  <c r="X65" i="3"/>
  <c r="Y65" i="3"/>
  <c r="Z65" i="3"/>
  <c r="AA65" i="3"/>
  <c r="AB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P69" i="3"/>
  <c r="Q69" i="3"/>
  <c r="R69" i="3"/>
  <c r="S69" i="3"/>
  <c r="P70" i="3"/>
  <c r="Q70" i="3"/>
  <c r="R70" i="3"/>
  <c r="S70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P40" i="4"/>
  <c r="Q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O60" i="4"/>
  <c r="P60" i="4"/>
  <c r="Q60" i="4"/>
  <c r="R60" i="4"/>
  <c r="S60" i="4"/>
  <c r="P61" i="4"/>
  <c r="Q61" i="4"/>
  <c r="R61" i="4"/>
  <c r="S61" i="4"/>
  <c r="B63" i="4"/>
  <c r="C63" i="4"/>
  <c r="D63" i="4"/>
  <c r="E63" i="4"/>
  <c r="F63" i="4"/>
  <c r="G63" i="4"/>
  <c r="H63" i="4"/>
  <c r="M63" i="4"/>
  <c r="N63" i="4"/>
  <c r="O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M64" i="4"/>
  <c r="N64" i="4"/>
  <c r="O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M65" i="4"/>
  <c r="N65" i="4"/>
  <c r="O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P69" i="4"/>
  <c r="Q69" i="4"/>
  <c r="R69" i="4"/>
  <c r="S69" i="4"/>
  <c r="P70" i="4"/>
  <c r="Q70" i="4"/>
  <c r="R70" i="4"/>
  <c r="S70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H58" i="1"/>
  <c r="P58" i="1"/>
  <c r="Q58" i="1"/>
  <c r="R58" i="1"/>
  <c r="S58" i="1"/>
  <c r="P59" i="1"/>
  <c r="Q59" i="1"/>
  <c r="R59" i="1"/>
  <c r="S59" i="1"/>
  <c r="O60" i="1"/>
  <c r="P60" i="1"/>
  <c r="Q60" i="1"/>
  <c r="R60" i="1"/>
  <c r="S60" i="1"/>
  <c r="P61" i="1"/>
  <c r="Q61" i="1"/>
  <c r="R61" i="1"/>
  <c r="S61" i="1"/>
  <c r="B63" i="1"/>
  <c r="C63" i="1"/>
  <c r="D63" i="1"/>
  <c r="E63" i="1"/>
  <c r="F63" i="1"/>
  <c r="G63" i="1"/>
  <c r="H63" i="1"/>
  <c r="J63" i="1"/>
  <c r="L63" i="1"/>
  <c r="M63" i="1"/>
  <c r="O63" i="1"/>
  <c r="Q63" i="1"/>
  <c r="S63" i="1"/>
  <c r="T63" i="1"/>
  <c r="U63" i="1"/>
  <c r="V63" i="1"/>
  <c r="W63" i="1"/>
  <c r="X63" i="1"/>
  <c r="Y63" i="1"/>
  <c r="Z63" i="1"/>
  <c r="AA63" i="1"/>
  <c r="AB63" i="1"/>
  <c r="B64" i="1"/>
  <c r="C64" i="1"/>
  <c r="D64" i="1"/>
  <c r="E64" i="1"/>
  <c r="F64" i="1"/>
  <c r="G64" i="1"/>
  <c r="H64" i="1"/>
  <c r="J64" i="1"/>
  <c r="L64" i="1"/>
  <c r="M64" i="1"/>
  <c r="N64" i="1"/>
  <c r="O64" i="1"/>
  <c r="Q64" i="1"/>
  <c r="S64" i="1"/>
  <c r="T64" i="1"/>
  <c r="U64" i="1"/>
  <c r="V64" i="1"/>
  <c r="W64" i="1"/>
  <c r="X64" i="1"/>
  <c r="Y64" i="1"/>
  <c r="Z64" i="1"/>
  <c r="AA64" i="1"/>
  <c r="AB64" i="1"/>
  <c r="B65" i="1"/>
  <c r="C65" i="1"/>
  <c r="D65" i="1"/>
  <c r="E65" i="1"/>
  <c r="F65" i="1"/>
  <c r="G65" i="1"/>
  <c r="H65" i="1"/>
  <c r="J65" i="1"/>
  <c r="L65" i="1"/>
  <c r="M65" i="1"/>
  <c r="N65" i="1"/>
  <c r="O65" i="1"/>
  <c r="Q65" i="1"/>
  <c r="S65" i="1"/>
  <c r="T65" i="1"/>
  <c r="U65" i="1"/>
  <c r="V65" i="1"/>
  <c r="W65" i="1"/>
  <c r="X65" i="1"/>
  <c r="Y65" i="1"/>
  <c r="Z65" i="1"/>
  <c r="AA65" i="1"/>
  <c r="AB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P69" i="1"/>
  <c r="Q69" i="1"/>
  <c r="R69" i="1"/>
  <c r="S69" i="1"/>
  <c r="P70" i="1"/>
  <c r="Q70" i="1"/>
  <c r="R70" i="1"/>
  <c r="S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V72" i="1"/>
  <c r="W72" i="1"/>
  <c r="Z72" i="1"/>
  <c r="AA72" i="1"/>
  <c r="AB72" i="1"/>
</calcChain>
</file>

<file path=xl/sharedStrings.xml><?xml version="1.0" encoding="utf-8"?>
<sst xmlns="http://schemas.openxmlformats.org/spreadsheetml/2006/main" count="280" uniqueCount="50">
  <si>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</si>
  <si>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</si>
  <si>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</si>
  <si>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</si>
  <si>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</si>
  <si>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</si>
  <si>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</si>
  <si>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</si>
  <si>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</si>
  <si>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</si>
  <si>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</si>
  <si>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</si>
  <si>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</si>
  <si>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</si>
  <si>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</si>
  <si>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</si>
  <si>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</si>
  <si>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</si>
  <si>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</si>
  <si>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</si>
  <si>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</si>
  <si>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</si>
  <si>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</si>
  <si>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</si>
  <si>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</si>
  <si>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</si>
  <si>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</si>
  <si>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</si>
  <si>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</si>
  <si>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</si>
  <si>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</si>
  <si>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</si>
  <si>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</si>
  <si>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</si>
  <si>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</si>
  <si>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2001 Sep-Dec</t>
  </si>
  <si>
    <t>DA</t>
  </si>
  <si>
    <t>RT</t>
  </si>
  <si>
    <t>Actual Prices</t>
  </si>
  <si>
    <t>Cal 2003 Curve</t>
  </si>
  <si>
    <t>Zone A</t>
  </si>
  <si>
    <t>Zone J</t>
  </si>
  <si>
    <t>NYPP A</t>
  </si>
  <si>
    <t>NYPP G</t>
  </si>
  <si>
    <t>NYPP J</t>
  </si>
  <si>
    <t>Off Peak</t>
  </si>
  <si>
    <t>Henry Hub</t>
  </si>
  <si>
    <t>2001 Oct-Dec</t>
  </si>
  <si>
    <t>Sept 2001 YTD</t>
  </si>
  <si>
    <t>Henry Hub Heat Rates (vs. 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</si>
</sst>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5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1" xfId="1" applyNumberFormat="1" applyFont="1" applyFill="1" applyBorder="1" applyAlignment="1">
      <alignment horizontal="center"/>
    </xf>
    <xf numFmtId="165" fontId="1" fillId="3" borderId="11" xfId="1" applyNumberFormat="1" applyFill="1" applyBorder="1" applyAlignment="1">
      <alignment horizontal="center"/>
    </xf>
    <xf numFmtId="165" fontId="1" fillId="4" borderId="0" xfId="1" applyNumberFormat="1" applyFill="1" applyBorder="1" applyAlignment="1">
      <alignment horizontal="center"/>
    </xf>
    <xf numFmtId="165" fontId="1" fillId="3" borderId="0" xfId="1" applyNumberFormat="1" applyFill="1" applyBorder="1" applyAlignment="1">
      <alignment horizontal="center"/>
    </xf>
    <xf numFmtId="165" fontId="1" fillId="4" borderId="1" xfId="1" applyNumberFormat="1" applyFill="1" applyBorder="1" applyAlignment="1">
      <alignment horizontal="center"/>
    </xf>
    <xf numFmtId="165" fontId="1" fillId="5" borderId="11" xfId="1" applyNumberForma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/>
    </xf>
    <xf numFmtId="165" fontId="1" fillId="5" borderId="0" xfId="1" applyNumberFormat="1" applyFill="1" applyBorder="1" applyAlignment="1">
      <alignment horizontal="center"/>
    </xf>
    <xf numFmtId="165" fontId="1" fillId="6" borderId="1" xfId="1" applyNumberFormat="1" applyFill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5" fontId="1" fillId="0" borderId="13" xfId="1" applyNumberFormat="1" applyFill="1" applyBorder="1" applyAlignment="1">
      <alignment horizontal="center"/>
    </xf>
    <xf numFmtId="165" fontId="1" fillId="7" borderId="11" xfId="1" applyNumberFormat="1" applyFill="1" applyBorder="1" applyAlignment="1">
      <alignment horizontal="center"/>
    </xf>
    <xf numFmtId="165" fontId="1" fillId="8" borderId="1" xfId="1" applyNumberFormat="1" applyFill="1" applyBorder="1" applyAlignment="1">
      <alignment horizontal="center"/>
    </xf>
    <xf numFmtId="165" fontId="1" fillId="6" borderId="13" xfId="1" applyNumberFormat="1" applyFill="1" applyBorder="1" applyAlignment="1">
      <alignment horizontal="center"/>
    </xf>
    <xf numFmtId="43" fontId="5" fillId="7" borderId="3" xfId="1" applyFont="1" applyFill="1" applyBorder="1"/>
    <xf numFmtId="166" fontId="3" fillId="7" borderId="3" xfId="0" applyNumberFormat="1" applyFont="1" applyFill="1" applyBorder="1" applyAlignment="1">
      <alignment horizontal="right"/>
    </xf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1" xfId="1" applyNumberFormat="1" applyFont="1" applyFill="1" applyBorder="1" applyAlignment="1">
      <alignment horizontal="center"/>
    </xf>
    <xf numFmtId="165" fontId="5" fillId="7" borderId="2" xfId="1" applyNumberFormat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0" fontId="5" fillId="0" borderId="0" xfId="0" applyFont="1"/>
    <xf numFmtId="0" fontId="5" fillId="7" borderId="2" xfId="1" applyNumberFormat="1" applyFont="1" applyFill="1" applyBorder="1"/>
    <xf numFmtId="0" fontId="3" fillId="7" borderId="3" xfId="0" applyNumberFormat="1" applyFont="1" applyFill="1" applyBorder="1" applyAlignment="1">
      <alignment horizontal="right"/>
    </xf>
    <xf numFmtId="0" fontId="5" fillId="7" borderId="3" xfId="1" applyNumberFormat="1" applyFont="1" applyFill="1" applyBorder="1"/>
    <xf numFmtId="0" fontId="5" fillId="7" borderId="1" xfId="1" applyNumberFormat="1" applyFont="1" applyFill="1" applyBorder="1"/>
    <xf numFmtId="0" fontId="5" fillId="7" borderId="4" xfId="1" applyNumberFormat="1" applyFont="1" applyFill="1" applyBorder="1"/>
    <xf numFmtId="0" fontId="5" fillId="0" borderId="0" xfId="0" applyNumberFormat="1" applyFont="1"/>
    <xf numFmtId="165" fontId="5" fillId="7" borderId="6" xfId="1" applyNumberFormat="1" applyFont="1" applyFill="1" applyBorder="1"/>
    <xf numFmtId="43" fontId="0" fillId="0" borderId="0" xfId="1" applyFont="1"/>
    <xf numFmtId="165" fontId="0" fillId="0" borderId="0" xfId="1" applyNumberFormat="1" applyFont="1"/>
    <xf numFmtId="165" fontId="2" fillId="2" borderId="3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1" fillId="3" borderId="6" xfId="1" applyNumberFormat="1" applyFill="1" applyBorder="1" applyAlignment="1">
      <alignment horizontal="center"/>
    </xf>
    <xf numFmtId="165" fontId="1" fillId="3" borderId="12" xfId="1" applyNumberFormat="1" applyFill="1" applyBorder="1" applyAlignment="1">
      <alignment horizontal="center"/>
    </xf>
    <xf numFmtId="165" fontId="1" fillId="4" borderId="7" xfId="1" applyNumberFormat="1" applyFill="1" applyBorder="1" applyAlignment="1">
      <alignment horizontal="center"/>
    </xf>
    <xf numFmtId="165" fontId="1" fillId="4" borderId="10" xfId="1" applyNumberFormat="1" applyFill="1" applyBorder="1" applyAlignment="1">
      <alignment horizontal="center"/>
    </xf>
    <xf numFmtId="165" fontId="1" fillId="3" borderId="7" xfId="1" applyNumberFormat="1" applyFill="1" applyBorder="1" applyAlignment="1">
      <alignment horizontal="center"/>
    </xf>
    <xf numFmtId="165" fontId="1" fillId="3" borderId="10" xfId="1" applyNumberFormat="1" applyFill="1" applyBorder="1" applyAlignment="1">
      <alignment horizontal="center"/>
    </xf>
    <xf numFmtId="165" fontId="1" fillId="4" borderId="3" xfId="1" applyNumberFormat="1" applyFill="1" applyBorder="1" applyAlignment="1">
      <alignment horizontal="center"/>
    </xf>
    <xf numFmtId="165" fontId="1" fillId="4" borderId="2" xfId="1" applyNumberFormat="1" applyFill="1" applyBorder="1" applyAlignment="1">
      <alignment horizontal="center"/>
    </xf>
    <xf numFmtId="165" fontId="1" fillId="5" borderId="6" xfId="1" applyNumberFormat="1" applyFill="1" applyBorder="1" applyAlignment="1">
      <alignment horizontal="center"/>
    </xf>
    <xf numFmtId="165" fontId="1" fillId="5" borderId="12" xfId="1" applyNumberFormat="1" applyFill="1" applyBorder="1" applyAlignment="1">
      <alignment horizontal="center"/>
    </xf>
    <xf numFmtId="165" fontId="1" fillId="6" borderId="7" xfId="1" applyNumberFormat="1" applyFill="1" applyBorder="1" applyAlignment="1">
      <alignment horizontal="center"/>
    </xf>
    <xf numFmtId="165" fontId="1" fillId="6" borderId="10" xfId="1" applyNumberFormat="1" applyFill="1" applyBorder="1" applyAlignment="1">
      <alignment horizontal="center"/>
    </xf>
    <xf numFmtId="165" fontId="1" fillId="5" borderId="7" xfId="1" applyNumberFormat="1" applyFill="1" applyBorder="1" applyAlignment="1">
      <alignment horizontal="center"/>
    </xf>
    <xf numFmtId="165" fontId="1" fillId="5" borderId="10" xfId="1" applyNumberFormat="1" applyFill="1" applyBorder="1" applyAlignment="1">
      <alignment horizontal="center"/>
    </xf>
    <xf numFmtId="165" fontId="1" fillId="6" borderId="3" xfId="1" applyNumberFormat="1" applyFill="1" applyBorder="1" applyAlignment="1">
      <alignment horizontal="center"/>
    </xf>
    <xf numFmtId="165" fontId="1" fillId="6" borderId="2" xfId="1" applyNumberFormat="1" applyFill="1" applyBorder="1" applyAlignment="1">
      <alignment horizontal="center"/>
    </xf>
    <xf numFmtId="165" fontId="5" fillId="7" borderId="3" xfId="1" applyNumberFormat="1" applyFont="1" applyFill="1" applyBorder="1" applyAlignment="1">
      <alignment horizontal="center"/>
    </xf>
    <xf numFmtId="165" fontId="1" fillId="5" borderId="3" xfId="1" applyNumberFormat="1" applyFill="1" applyBorder="1" applyAlignment="1">
      <alignment horizontal="center"/>
    </xf>
    <xf numFmtId="165" fontId="5" fillId="7" borderId="6" xfId="1" applyNumberFormat="1" applyFont="1" applyFill="1" applyBorder="1" applyAlignment="1">
      <alignment horizontal="center"/>
    </xf>
    <xf numFmtId="165" fontId="1" fillId="6" borderId="9" xfId="1" applyNumberFormat="1" applyFill="1" applyBorder="1" applyAlignment="1">
      <alignment horizontal="center"/>
    </xf>
    <xf numFmtId="165" fontId="1" fillId="6" borderId="14" xfId="1" applyNumberForma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43" fontId="2" fillId="2" borderId="0" xfId="1" applyFont="1" applyFill="1" applyBorder="1" applyAlignment="1"/>
    <xf numFmtId="43" fontId="1" fillId="3" borderId="12" xfId="1" applyFill="1" applyBorder="1" applyAlignment="1"/>
    <xf numFmtId="43" fontId="1" fillId="4" borderId="10" xfId="1" applyFill="1" applyBorder="1" applyAlignment="1"/>
    <xf numFmtId="43" fontId="1" fillId="3" borderId="10" xfId="1" applyFill="1" applyBorder="1" applyAlignment="1"/>
    <xf numFmtId="43" fontId="1" fillId="4" borderId="2" xfId="1" applyFill="1" applyBorder="1" applyAlignment="1"/>
    <xf numFmtId="43" fontId="1" fillId="5" borderId="12" xfId="1" applyFill="1" applyBorder="1" applyAlignment="1"/>
    <xf numFmtId="43" fontId="1" fillId="6" borderId="10" xfId="1" applyFill="1" applyBorder="1" applyAlignment="1"/>
    <xf numFmtId="43" fontId="1" fillId="5" borderId="10" xfId="1" applyFill="1" applyBorder="1" applyAlignment="1"/>
    <xf numFmtId="43" fontId="1" fillId="6" borderId="2" xfId="1" applyFill="1" applyBorder="1" applyAlignment="1"/>
    <xf numFmtId="43" fontId="5" fillId="7" borderId="2" xfId="1" applyFont="1" applyFill="1" applyBorder="1" applyAlignment="1"/>
    <xf numFmtId="43" fontId="1" fillId="0" borderId="0" xfId="1" applyBorder="1" applyAlignment="1"/>
    <xf numFmtId="43" fontId="1" fillId="5" borderId="2" xfId="1" applyFill="1" applyBorder="1" applyAlignment="1"/>
    <xf numFmtId="43" fontId="1" fillId="0" borderId="13" xfId="1" applyFill="1" applyBorder="1" applyAlignment="1"/>
    <xf numFmtId="43" fontId="1" fillId="7" borderId="12" xfId="1" applyFill="1" applyBorder="1" applyAlignment="1"/>
    <xf numFmtId="43" fontId="1" fillId="8" borderId="2" xfId="1" applyFill="1" applyBorder="1" applyAlignment="1"/>
    <xf numFmtId="43" fontId="0" fillId="0" borderId="0" xfId="1" applyFont="1" applyAlignment="1"/>
    <xf numFmtId="43" fontId="2" fillId="2" borderId="11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165" fontId="1" fillId="5" borderId="1" xfId="1" applyNumberFormat="1" applyFill="1" applyBorder="1" applyAlignment="1">
      <alignment horizontal="center"/>
    </xf>
    <xf numFmtId="165" fontId="5" fillId="7" borderId="13" xfId="1" applyNumberFormat="1" applyFont="1" applyFill="1" applyBorder="1"/>
    <xf numFmtId="165" fontId="5" fillId="7" borderId="13" xfId="1" applyNumberFormat="1" applyFont="1" applyFill="1" applyBorder="1" applyAlignment="1">
      <alignment horizontal="center"/>
    </xf>
    <xf numFmtId="43" fontId="0" fillId="3" borderId="7" xfId="1" applyFont="1" applyFill="1" applyBorder="1"/>
    <xf numFmtId="43" fontId="0" fillId="3" borderId="0" xfId="1" applyFont="1" applyFill="1" applyBorder="1"/>
    <xf numFmtId="165" fontId="1" fillId="7" borderId="12" xfId="1" applyNumberFormat="1" applyFill="1" applyBorder="1" applyAlignment="1"/>
    <xf numFmtId="165" fontId="1" fillId="8" borderId="2" xfId="1" applyNumberFormat="1" applyFill="1" applyBorder="1" applyAlignment="1"/>
    <xf numFmtId="43" fontId="5" fillId="7" borderId="13" xfId="1" applyFont="1" applyFill="1" applyBorder="1"/>
    <xf numFmtId="43" fontId="1" fillId="6" borderId="13" xfId="1" applyFill="1" applyBorder="1" applyAlignment="1">
      <alignment horizontal="center"/>
    </xf>
    <xf numFmtId="43" fontId="1" fillId="6" borderId="14" xfId="1" applyFill="1" applyBorder="1" applyAlignment="1">
      <alignment horizontal="center"/>
    </xf>
    <xf numFmtId="165" fontId="1" fillId="7" borderId="11" xfId="1" applyNumberFormat="1" applyFill="1" applyBorder="1" applyAlignment="1"/>
    <xf numFmtId="165" fontId="1" fillId="8" borderId="1" xfId="1" applyNumberFormat="1" applyFill="1" applyBorder="1" applyAlignment="1"/>
    <xf numFmtId="165" fontId="5" fillId="7" borderId="14" xfId="1" applyNumberFormat="1" applyFont="1" applyFill="1" applyBorder="1"/>
    <xf numFmtId="43" fontId="1" fillId="3" borderId="11" xfId="1" applyFill="1" applyBorder="1" applyAlignment="1"/>
    <xf numFmtId="43" fontId="1" fillId="4" borderId="0" xfId="1" applyFill="1" applyBorder="1" applyAlignment="1"/>
    <xf numFmtId="43" fontId="1" fillId="3" borderId="0" xfId="1" applyFill="1" applyBorder="1" applyAlignment="1"/>
    <xf numFmtId="43" fontId="1" fillId="4" borderId="1" xfId="1" applyFill="1" applyBorder="1" applyAlignment="1"/>
    <xf numFmtId="43" fontId="1" fillId="5" borderId="11" xfId="1" applyFill="1" applyBorder="1" applyAlignment="1"/>
    <xf numFmtId="43" fontId="1" fillId="6" borderId="0" xfId="1" applyFill="1" applyBorder="1" applyAlignment="1"/>
    <xf numFmtId="43" fontId="1" fillId="5" borderId="0" xfId="1" applyFill="1" applyBorder="1" applyAlignment="1"/>
    <xf numFmtId="43" fontId="1" fillId="6" borderId="1" xfId="1" applyFill="1" applyBorder="1" applyAlignment="1"/>
    <xf numFmtId="43" fontId="5" fillId="7" borderId="1" xfId="1" applyFont="1" applyFill="1" applyBorder="1" applyAlignment="1"/>
    <xf numFmtId="43" fontId="1" fillId="5" borderId="1" xfId="1" applyFill="1" applyBorder="1" applyAlignment="1"/>
    <xf numFmtId="43" fontId="1" fillId="7" borderId="11" xfId="1" applyFill="1" applyBorder="1" applyAlignment="1"/>
    <xf numFmtId="43" fontId="1" fillId="8" borderId="1" xfId="1" applyFill="1" applyBorder="1" applyAlignment="1"/>
    <xf numFmtId="43" fontId="1" fillId="6" borderId="7" xfId="1" applyFont="1" applyFill="1" applyBorder="1"/>
    <xf numFmtId="0" fontId="3" fillId="0" borderId="0" xfId="0" applyFont="1"/>
    <xf numFmtId="43" fontId="0" fillId="0" borderId="0" xfId="1" applyFont="1" applyAlignment="1">
      <alignment horizontal="center"/>
    </xf>
    <xf numFmtId="43" fontId="1" fillId="3" borderId="2" xfId="1" applyFill="1" applyBorder="1"/>
    <xf numFmtId="165" fontId="1" fillId="3" borderId="4" xfId="1" applyNumberFormat="1" applyFill="1" applyBorder="1"/>
    <xf numFmtId="166" fontId="3" fillId="4" borderId="7" xfId="0" applyNumberFormat="1" applyFont="1" applyFill="1" applyBorder="1" applyAlignment="1">
      <alignment horizontal="right"/>
    </xf>
    <xf numFmtId="43" fontId="0" fillId="4" borderId="7" xfId="1" applyFont="1" applyFill="1" applyBorder="1"/>
    <xf numFmtId="43" fontId="0" fillId="4" borderId="0" xfId="1" applyFont="1" applyFill="1" applyBorder="1"/>
    <xf numFmtId="166" fontId="3" fillId="3" borderId="3" xfId="0" applyNumberFormat="1" applyFont="1" applyFill="1" applyBorder="1" applyAlignment="1">
      <alignment horizontal="right"/>
    </xf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1" xfId="1" applyNumberFormat="1" applyFill="1" applyBorder="1" applyAlignment="1">
      <alignment horizontal="center"/>
    </xf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0" fillId="3" borderId="1" xfId="1" applyFont="1" applyFill="1" applyBorder="1"/>
    <xf numFmtId="43" fontId="1" fillId="3" borderId="1" xfId="1" applyFill="1" applyBorder="1" applyAlignment="1"/>
    <xf numFmtId="43" fontId="1" fillId="3" borderId="2" xfId="1" applyFill="1" applyBorder="1" applyAlignment="1"/>
    <xf numFmtId="165" fontId="1" fillId="3" borderId="3" xfId="1" applyNumberFormat="1" applyFill="1" applyBorder="1" applyAlignment="1">
      <alignment horizontal="center"/>
    </xf>
    <xf numFmtId="44" fontId="0" fillId="0" borderId="0" xfId="0" applyNumberFormat="1"/>
    <xf numFmtId="43" fontId="1" fillId="3" borderId="3" xfId="1" applyFill="1" applyBorder="1" applyAlignment="1">
      <alignment horizontal="right"/>
    </xf>
    <xf numFmtId="43" fontId="1" fillId="3" borderId="1" xfId="1" applyFill="1" applyBorder="1" applyAlignment="1">
      <alignment horizontal="right"/>
    </xf>
    <xf numFmtId="0" fontId="0" fillId="0" borderId="0" xfId="0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76"/>
  <sheetViews>
    <sheetView topLeftCell="T1" zoomScale="65" workbookViewId="0">
      <pane ySplit="3" topLeftCell="A29" activePane="bottomLeft" state="frozen"/>
      <selection activeCell="F56" sqref="F56"/>
      <selection pane="bottomLeft" activeCell="AB61" sqref="AB61"/>
    </sheetView>
  </sheetViews>
  <sheetFormatPr defaultColWidth="9" defaultRowHeight="12.75" x14ac:dyDescent="0.2"/>
  <cols>
    <col min="1" max="1" width="17.85546875" style="2" customWidth="1"/>
    <col min="2" max="2" width="10.42578125" style="84" customWidth="1"/>
    <col min="3" max="3" width="10.7109375" style="84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28515625" style="85" bestFit="1" customWidth="1"/>
    <col min="14" max="14" width="11.5703125" style="85" customWidth="1"/>
    <col min="15" max="15" width="10.42578125" style="85" customWidth="1"/>
    <col min="16" max="16" width="10.42578125" style="84" customWidth="1"/>
    <col min="17" max="17" width="10.85546875" style="84" bestFit="1" customWidth="1"/>
    <col min="18" max="26" width="10.42578125" style="84" customWidth="1"/>
    <col min="27" max="27" width="14.140625" style="84" customWidth="1"/>
    <col min="28" max="28" width="12" style="84" customWidth="1"/>
  </cols>
  <sheetData>
    <row r="1" spans="1:28" x14ac:dyDescent="0.2">
      <c r="A1" s="252" t="s">
        <v>17</v>
      </c>
      <c r="B1" s="242"/>
      <c r="C1" s="243"/>
      <c r="D1" s="243"/>
      <c r="E1" s="244"/>
      <c r="F1" s="245"/>
      <c r="G1" s="246"/>
      <c r="H1" s="247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33</v>
      </c>
      <c r="U1" s="243"/>
      <c r="V1" s="243"/>
      <c r="W1" s="244"/>
      <c r="X1" s="242" t="s">
        <v>34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1"/>
      <c r="I2" s="249" t="s">
        <v>2</v>
      </c>
      <c r="J2" s="250"/>
      <c r="K2" s="250" t="s">
        <v>45</v>
      </c>
      <c r="L2" s="250"/>
      <c r="M2" s="27" t="s">
        <v>46</v>
      </c>
      <c r="N2" s="191" t="s">
        <v>22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3" t="s">
        <v>45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40468</v>
      </c>
      <c r="C4" s="29">
        <v>32524.824596774193</v>
      </c>
      <c r="D4" s="29">
        <v>26426.653225806451</v>
      </c>
      <c r="E4" s="30">
        <v>30489.192204301075</v>
      </c>
      <c r="F4" s="31">
        <v>31.31</v>
      </c>
      <c r="G4" s="32">
        <v>28.88</v>
      </c>
      <c r="H4" s="33">
        <v>30.094999999999999</v>
      </c>
      <c r="I4" s="32"/>
      <c r="J4" s="32"/>
      <c r="K4" s="32"/>
      <c r="L4" s="32"/>
      <c r="M4" s="31">
        <v>3.3496999999999999</v>
      </c>
      <c r="N4" s="32"/>
      <c r="O4" s="33">
        <v>2.9204706184904201</v>
      </c>
      <c r="P4" s="28"/>
      <c r="Q4" s="29"/>
      <c r="R4" s="29"/>
      <c r="S4" s="29"/>
      <c r="T4" s="28">
        <v>39.838709677419352</v>
      </c>
      <c r="U4" s="29">
        <v>25.06451612903226</v>
      </c>
      <c r="V4" s="29">
        <v>-56</v>
      </c>
      <c r="W4" s="30">
        <v>0</v>
      </c>
      <c r="X4" s="28">
        <v>44.516129032258064</v>
      </c>
      <c r="Y4" s="29">
        <v>29.419354838709676</v>
      </c>
      <c r="Z4" s="29">
        <v>-65</v>
      </c>
      <c r="AA4" s="30">
        <v>0</v>
      </c>
      <c r="AB4" s="34">
        <v>1363</v>
      </c>
    </row>
    <row r="5" spans="1:28" x14ac:dyDescent="0.2">
      <c r="A5" s="12">
        <v>35462</v>
      </c>
      <c r="B5" s="35">
        <v>37485</v>
      </c>
      <c r="C5" s="36">
        <v>30439.450892857141</v>
      </c>
      <c r="D5" s="36">
        <v>24629.366071428572</v>
      </c>
      <c r="E5" s="37">
        <v>28496.35267857142</v>
      </c>
      <c r="F5" s="38">
        <v>24.18</v>
      </c>
      <c r="G5" s="39">
        <v>21.99</v>
      </c>
      <c r="H5" s="40">
        <v>23.085000000000001</v>
      </c>
      <c r="I5" s="39"/>
      <c r="J5" s="39"/>
      <c r="K5" s="39"/>
      <c r="L5" s="39"/>
      <c r="M5" s="38">
        <v>2.2239</v>
      </c>
      <c r="N5" s="39"/>
      <c r="O5" s="40">
        <v>2.6630106619684524</v>
      </c>
      <c r="P5" s="35"/>
      <c r="Q5" s="36"/>
      <c r="R5" s="36"/>
      <c r="S5" s="36"/>
      <c r="T5" s="35">
        <v>48.321428571428569</v>
      </c>
      <c r="U5" s="36">
        <v>31.678571428571427</v>
      </c>
      <c r="V5" s="36">
        <v>-200</v>
      </c>
      <c r="W5" s="37">
        <v>0</v>
      </c>
      <c r="X5" s="35">
        <v>52.75</v>
      </c>
      <c r="Y5" s="36">
        <v>36.571428571428569</v>
      </c>
      <c r="Z5" s="36">
        <v>-195</v>
      </c>
      <c r="AA5" s="37">
        <v>0</v>
      </c>
      <c r="AB5" s="41">
        <v>1474.7142857142858</v>
      </c>
    </row>
    <row r="6" spans="1:28" x14ac:dyDescent="0.2">
      <c r="A6" s="13">
        <v>35490</v>
      </c>
      <c r="B6" s="42">
        <v>34976</v>
      </c>
      <c r="C6" s="43">
        <v>28657.219758064515</v>
      </c>
      <c r="D6" s="43">
        <v>23047.435483870966</v>
      </c>
      <c r="E6" s="44">
        <v>26796.932795698918</v>
      </c>
      <c r="F6" s="45">
        <v>23.06</v>
      </c>
      <c r="G6" s="46">
        <v>21.51</v>
      </c>
      <c r="H6" s="47">
        <v>22.285</v>
      </c>
      <c r="I6" s="46"/>
      <c r="J6" s="46"/>
      <c r="K6" s="46"/>
      <c r="L6" s="46"/>
      <c r="M6" s="45">
        <v>1.8927</v>
      </c>
      <c r="N6" s="46"/>
      <c r="O6" s="47">
        <v>2.4579600817224572</v>
      </c>
      <c r="P6" s="42"/>
      <c r="Q6" s="43"/>
      <c r="R6" s="43"/>
      <c r="S6" s="43"/>
      <c r="T6" s="42">
        <v>53.677419354838712</v>
      </c>
      <c r="U6" s="43">
        <v>34.41935483870968</v>
      </c>
      <c r="V6" s="43">
        <v>-46</v>
      </c>
      <c r="W6" s="44">
        <v>-1</v>
      </c>
      <c r="X6" s="42">
        <v>57.935483870967744</v>
      </c>
      <c r="Y6" s="43">
        <v>39.451612903225808</v>
      </c>
      <c r="Z6" s="43">
        <v>-38</v>
      </c>
      <c r="AA6" s="44">
        <v>1</v>
      </c>
      <c r="AB6" s="48">
        <v>3507.2666666666669</v>
      </c>
    </row>
    <row r="7" spans="1:28" x14ac:dyDescent="0.2">
      <c r="A7" s="12">
        <v>35521</v>
      </c>
      <c r="B7" s="35">
        <v>32840</v>
      </c>
      <c r="C7" s="36">
        <v>27426.158333333333</v>
      </c>
      <c r="D7" s="36">
        <v>21519.816666666666</v>
      </c>
      <c r="E7" s="37">
        <v>25508.462499999991</v>
      </c>
      <c r="F7" s="38">
        <v>21.06</v>
      </c>
      <c r="G7" s="39">
        <v>19.28</v>
      </c>
      <c r="H7" s="40">
        <v>20.170000000000002</v>
      </c>
      <c r="I7" s="39"/>
      <c r="J7" s="39">
        <v>21.053125000000001</v>
      </c>
      <c r="K7" s="39"/>
      <c r="L7" s="39">
        <v>17.094223433242504</v>
      </c>
      <c r="M7" s="38">
        <v>2.0303</v>
      </c>
      <c r="N7" s="39"/>
      <c r="O7" s="40">
        <v>2.3523830954524025</v>
      </c>
      <c r="P7" s="35">
        <f>J7/M7*1000</f>
        <v>10369.46510367926</v>
      </c>
      <c r="Q7" s="36">
        <f t="shared" ref="Q7:Q38" si="0">J7/O7*1000</f>
        <v>8949.7008547203204</v>
      </c>
      <c r="R7" s="36">
        <f>L7/M7*1000</f>
        <v>8419.5554515305648</v>
      </c>
      <c r="S7" s="36">
        <f t="shared" ref="S7:S38" si="1">L7/O7*1000</f>
        <v>7266.7685234980827</v>
      </c>
      <c r="T7" s="35">
        <v>61.266666666666666</v>
      </c>
      <c r="U7" s="36">
        <v>41.4</v>
      </c>
      <c r="V7" s="36">
        <v>30</v>
      </c>
      <c r="W7" s="37">
        <v>-9</v>
      </c>
      <c r="X7" s="35">
        <v>63.93333333333333</v>
      </c>
      <c r="Y7" s="36">
        <v>43.966666666666669</v>
      </c>
      <c r="Z7" s="36">
        <v>77</v>
      </c>
      <c r="AA7" s="37">
        <v>-9</v>
      </c>
      <c r="AB7" s="41">
        <v>6118.2666666666664</v>
      </c>
    </row>
    <row r="8" spans="1:28" x14ac:dyDescent="0.2">
      <c r="A8" s="13">
        <v>35551</v>
      </c>
      <c r="B8" s="42">
        <v>32493</v>
      </c>
      <c r="C8" s="43">
        <v>26951.695564516129</v>
      </c>
      <c r="D8" s="43">
        <v>20445.278225806451</v>
      </c>
      <c r="E8" s="44">
        <v>24885.510752688169</v>
      </c>
      <c r="F8" s="45">
        <v>21.06</v>
      </c>
      <c r="G8" s="46">
        <v>19.600000000000001</v>
      </c>
      <c r="H8" s="47">
        <v>20.329999999999998</v>
      </c>
      <c r="I8" s="46"/>
      <c r="J8" s="46">
        <v>20.285795454545461</v>
      </c>
      <c r="K8" s="46"/>
      <c r="L8" s="46">
        <v>14.540816326530605</v>
      </c>
      <c r="M8" s="45">
        <v>2.2393000000000001</v>
      </c>
      <c r="N8" s="46"/>
      <c r="O8" s="47">
        <v>2.4849763887953427</v>
      </c>
      <c r="P8" s="42">
        <f t="shared" ref="P8:P59" si="2">J8/M8*1000</f>
        <v>9058.9896193209752</v>
      </c>
      <c r="Q8" s="43">
        <f t="shared" si="0"/>
        <v>8163.3755338735964</v>
      </c>
      <c r="R8" s="43">
        <f t="shared" ref="R8:R59" si="3">L8/M8*1000</f>
        <v>6493.4650678920216</v>
      </c>
      <c r="S8" s="43">
        <f t="shared" si="1"/>
        <v>5851.4907393464791</v>
      </c>
      <c r="T8" s="42">
        <v>69.387096774193552</v>
      </c>
      <c r="U8" s="43">
        <v>49.483870967741936</v>
      </c>
      <c r="V8" s="43">
        <v>62</v>
      </c>
      <c r="W8" s="44">
        <v>-53</v>
      </c>
      <c r="X8" s="42">
        <v>74</v>
      </c>
      <c r="Y8" s="43">
        <v>51.774193548387096</v>
      </c>
      <c r="Z8" s="43">
        <v>60</v>
      </c>
      <c r="AA8" s="44">
        <v>-52</v>
      </c>
      <c r="AB8" s="48">
        <v>3257.5625</v>
      </c>
    </row>
    <row r="9" spans="1:28" x14ac:dyDescent="0.2">
      <c r="A9" s="12">
        <v>35582</v>
      </c>
      <c r="B9" s="35">
        <v>47608</v>
      </c>
      <c r="C9" s="36">
        <v>32325.927083333332</v>
      </c>
      <c r="D9" s="36">
        <v>23324.845833333333</v>
      </c>
      <c r="E9" s="37">
        <v>29577.554166666665</v>
      </c>
      <c r="F9" s="38">
        <v>29.3</v>
      </c>
      <c r="G9" s="39">
        <v>23.08</v>
      </c>
      <c r="H9" s="40">
        <v>26.19</v>
      </c>
      <c r="I9" s="39"/>
      <c r="J9" s="39">
        <v>26.842857142857167</v>
      </c>
      <c r="K9" s="39"/>
      <c r="L9" s="39">
        <v>14.59557291666667</v>
      </c>
      <c r="M9" s="38">
        <v>2.1941999999999999</v>
      </c>
      <c r="N9" s="39"/>
      <c r="O9" s="40">
        <v>2.5341819896275344</v>
      </c>
      <c r="P9" s="35">
        <f t="shared" si="2"/>
        <v>12233.550789744402</v>
      </c>
      <c r="Q9" s="36">
        <f t="shared" si="0"/>
        <v>10592.316279069775</v>
      </c>
      <c r="R9" s="36">
        <f t="shared" si="3"/>
        <v>6651.8881217148264</v>
      </c>
      <c r="S9" s="36">
        <f t="shared" si="1"/>
        <v>5759.4809593023265</v>
      </c>
      <c r="T9" s="35">
        <v>81.466666666666669</v>
      </c>
      <c r="U9" s="36">
        <v>60.7</v>
      </c>
      <c r="V9" s="36">
        <v>32</v>
      </c>
      <c r="W9" s="37">
        <v>15</v>
      </c>
      <c r="X9" s="35">
        <v>82.63333333333334</v>
      </c>
      <c r="Y9" s="36">
        <v>63.6</v>
      </c>
      <c r="Z9" s="36">
        <v>33</v>
      </c>
      <c r="AA9" s="37">
        <v>-36</v>
      </c>
      <c r="AB9" s="41">
        <v>1574.2</v>
      </c>
    </row>
    <row r="10" spans="1:28" x14ac:dyDescent="0.2">
      <c r="A10" s="13">
        <v>35612</v>
      </c>
      <c r="B10" s="42">
        <v>49175</v>
      </c>
      <c r="C10" s="43">
        <v>35774.717741935485</v>
      </c>
      <c r="D10" s="43">
        <v>26195.810483870966</v>
      </c>
      <c r="E10" s="44">
        <v>32891.079301075268</v>
      </c>
      <c r="F10" s="45">
        <v>44.69</v>
      </c>
      <c r="G10" s="46">
        <v>36.090000000000003</v>
      </c>
      <c r="H10" s="47">
        <v>40.39</v>
      </c>
      <c r="I10" s="46"/>
      <c r="J10" s="46">
        <v>38.230434782608683</v>
      </c>
      <c r="K10" s="46"/>
      <c r="L10" s="46">
        <v>19.172074468085107</v>
      </c>
      <c r="M10" s="45">
        <v>2.1848000000000001</v>
      </c>
      <c r="N10" s="46"/>
      <c r="O10" s="47">
        <v>2.63008443701513</v>
      </c>
      <c r="P10" s="42">
        <f t="shared" si="2"/>
        <v>17498.368172193648</v>
      </c>
      <c r="Q10" s="43">
        <f t="shared" si="0"/>
        <v>14535.820312292413</v>
      </c>
      <c r="R10" s="43">
        <f t="shared" si="3"/>
        <v>8775.2080135871038</v>
      </c>
      <c r="S10" s="43">
        <f t="shared" si="1"/>
        <v>7289.5281224672017</v>
      </c>
      <c r="T10" s="42">
        <v>87.129032258064512</v>
      </c>
      <c r="U10" s="43">
        <v>67.774193548387103</v>
      </c>
      <c r="V10" s="43">
        <v>2</v>
      </c>
      <c r="W10" s="44">
        <v>35</v>
      </c>
      <c r="X10" s="42">
        <v>90.290322580645167</v>
      </c>
      <c r="Y10" s="43">
        <v>70.41935483870968</v>
      </c>
      <c r="Z10" s="43">
        <v>0</v>
      </c>
      <c r="AA10" s="44">
        <v>19</v>
      </c>
      <c r="AB10" s="48">
        <v>1333.6666666666667</v>
      </c>
    </row>
    <row r="11" spans="1:28" x14ac:dyDescent="0.2">
      <c r="A11" s="12">
        <v>35643</v>
      </c>
      <c r="B11" s="35">
        <v>44336</v>
      </c>
      <c r="C11" s="36">
        <v>33140.161290322583</v>
      </c>
      <c r="D11" s="36">
        <v>24573.302419354837</v>
      </c>
      <c r="E11" s="37">
        <v>30496.938172043003</v>
      </c>
      <c r="F11" s="38">
        <v>24.31</v>
      </c>
      <c r="G11" s="39">
        <v>21.52</v>
      </c>
      <c r="H11" s="40">
        <v>22.914999999999999</v>
      </c>
      <c r="I11" s="39"/>
      <c r="J11" s="39">
        <v>24.204464285714277</v>
      </c>
      <c r="K11" s="39"/>
      <c r="L11" s="39">
        <v>16.960784313725512</v>
      </c>
      <c r="M11" s="38">
        <v>2.4653</v>
      </c>
      <c r="N11" s="39"/>
      <c r="O11" s="40">
        <v>2.552142969398981</v>
      </c>
      <c r="P11" s="35">
        <f t="shared" si="2"/>
        <v>9818.0603925340838</v>
      </c>
      <c r="Q11" s="36">
        <f t="shared" si="0"/>
        <v>9483.9766329447939</v>
      </c>
      <c r="R11" s="36">
        <f t="shared" si="3"/>
        <v>6879.8054247862374</v>
      </c>
      <c r="S11" s="36">
        <f t="shared" si="1"/>
        <v>6645.7030491985743</v>
      </c>
      <c r="T11" s="35">
        <v>82.967741935483872</v>
      </c>
      <c r="U11" s="36">
        <v>64.677419354838705</v>
      </c>
      <c r="V11" s="36">
        <v>-2</v>
      </c>
      <c r="W11" s="37">
        <v>-47</v>
      </c>
      <c r="X11" s="35">
        <v>87.322580645161295</v>
      </c>
      <c r="Y11" s="36">
        <v>67.903225806451616</v>
      </c>
      <c r="Z11" s="36">
        <v>0</v>
      </c>
      <c r="AA11" s="37">
        <v>-20</v>
      </c>
      <c r="AB11" s="41">
        <v>1342.75</v>
      </c>
    </row>
    <row r="12" spans="1:28" x14ac:dyDescent="0.2">
      <c r="A12" s="13">
        <v>35674</v>
      </c>
      <c r="B12" s="42">
        <v>43135</v>
      </c>
      <c r="C12" s="43">
        <v>30201.931250000001</v>
      </c>
      <c r="D12" s="43">
        <v>21833.174999999999</v>
      </c>
      <c r="E12" s="44">
        <v>27533.540277777782</v>
      </c>
      <c r="F12" s="45">
        <v>22.55</v>
      </c>
      <c r="G12" s="46">
        <v>19.96</v>
      </c>
      <c r="H12" s="47">
        <v>21.254999999999999</v>
      </c>
      <c r="I12" s="46"/>
      <c r="J12" s="46">
        <v>24.520454545454541</v>
      </c>
      <c r="K12" s="46"/>
      <c r="L12" s="46">
        <v>16.167663043478264</v>
      </c>
      <c r="M12" s="45">
        <v>2.8645</v>
      </c>
      <c r="N12" s="46"/>
      <c r="O12" s="47">
        <v>2.6131354632061838</v>
      </c>
      <c r="P12" s="42">
        <f t="shared" si="2"/>
        <v>8560.1167901743902</v>
      </c>
      <c r="Q12" s="43">
        <f t="shared" si="0"/>
        <v>9383.5374746968519</v>
      </c>
      <c r="R12" s="43">
        <f t="shared" si="3"/>
        <v>5644.1483831308306</v>
      </c>
      <c r="S12" s="43">
        <f t="shared" si="1"/>
        <v>6187.0742145305267</v>
      </c>
      <c r="T12" s="42">
        <v>75.900000000000006</v>
      </c>
      <c r="U12" s="43">
        <v>58.2</v>
      </c>
      <c r="V12" s="43">
        <v>3</v>
      </c>
      <c r="W12" s="44">
        <v>-31</v>
      </c>
      <c r="X12" s="42">
        <v>79.766666666666666</v>
      </c>
      <c r="Y12" s="43">
        <v>61.06666666666667</v>
      </c>
      <c r="Z12" s="43">
        <v>4</v>
      </c>
      <c r="AA12" s="44">
        <v>-19</v>
      </c>
      <c r="AB12" s="48">
        <v>4891.0666666666666</v>
      </c>
    </row>
    <row r="13" spans="1:28" x14ac:dyDescent="0.2">
      <c r="A13" s="12">
        <v>35704</v>
      </c>
      <c r="B13" s="35">
        <v>36154</v>
      </c>
      <c r="C13" s="36">
        <v>28799.169354838708</v>
      </c>
      <c r="D13" s="36">
        <v>21711.233870967742</v>
      </c>
      <c r="E13" s="37">
        <v>26486.448924731179</v>
      </c>
      <c r="F13" s="38">
        <v>30.66</v>
      </c>
      <c r="G13" s="39">
        <v>25.93</v>
      </c>
      <c r="H13" s="40">
        <v>28.295000000000002</v>
      </c>
      <c r="I13" s="39"/>
      <c r="J13" s="39">
        <v>31.266847826086952</v>
      </c>
      <c r="K13" s="39"/>
      <c r="L13" s="39">
        <v>17.87506631299734</v>
      </c>
      <c r="M13" s="38">
        <v>3.0247999999999999</v>
      </c>
      <c r="N13" s="39"/>
      <c r="O13" s="40">
        <v>3.0355520024052094</v>
      </c>
      <c r="P13" s="35">
        <f t="shared" si="2"/>
        <v>10336.831468555591</v>
      </c>
      <c r="Q13" s="36">
        <f t="shared" si="0"/>
        <v>10300.218148564996</v>
      </c>
      <c r="R13" s="36">
        <f t="shared" si="3"/>
        <v>5909.5035417208874</v>
      </c>
      <c r="S13" s="36">
        <f t="shared" si="1"/>
        <v>5888.5719298612212</v>
      </c>
      <c r="T13" s="35">
        <v>66.838709677419359</v>
      </c>
      <c r="U13" s="36">
        <v>47.774193548387096</v>
      </c>
      <c r="V13" s="36">
        <v>6</v>
      </c>
      <c r="W13" s="37">
        <v>32</v>
      </c>
      <c r="X13" s="35">
        <v>68.870967741935488</v>
      </c>
      <c r="Y13" s="36">
        <v>50.29032258064516</v>
      </c>
      <c r="Z13" s="36">
        <v>49</v>
      </c>
      <c r="AA13" s="37">
        <v>41</v>
      </c>
      <c r="AB13" s="41">
        <v>6681.666666666667</v>
      </c>
    </row>
    <row r="14" spans="1:28" x14ac:dyDescent="0.2">
      <c r="A14" s="13">
        <v>35735</v>
      </c>
      <c r="B14" s="42">
        <v>34627</v>
      </c>
      <c r="C14" s="43">
        <v>28561.077083333334</v>
      </c>
      <c r="D14" s="43">
        <v>23274.762500000001</v>
      </c>
      <c r="E14" s="44">
        <v>26802.033333333333</v>
      </c>
      <c r="F14" s="45">
        <v>27.74</v>
      </c>
      <c r="G14" s="46">
        <v>25.56</v>
      </c>
      <c r="H14" s="47">
        <v>26.65</v>
      </c>
      <c r="I14" s="46"/>
      <c r="J14" s="46">
        <v>27.189062499999999</v>
      </c>
      <c r="K14" s="46"/>
      <c r="L14" s="46">
        <v>17.402000000000022</v>
      </c>
      <c r="M14" s="45">
        <v>2.9929999999999999</v>
      </c>
      <c r="N14" s="46"/>
      <c r="O14" s="47">
        <v>3.0632825187280641</v>
      </c>
      <c r="P14" s="42">
        <f t="shared" si="2"/>
        <v>9084.2173404610749</v>
      </c>
      <c r="Q14" s="43">
        <f t="shared" si="0"/>
        <v>8875.7933144506169</v>
      </c>
      <c r="R14" s="43">
        <f t="shared" si="3"/>
        <v>5814.2332108252667</v>
      </c>
      <c r="S14" s="43">
        <f t="shared" si="1"/>
        <v>5680.8341684480611</v>
      </c>
      <c r="T14" s="42">
        <v>51.06666666666667</v>
      </c>
      <c r="U14" s="43">
        <v>37.56666666666667</v>
      </c>
      <c r="V14" s="43">
        <v>68</v>
      </c>
      <c r="W14" s="44">
        <v>-2</v>
      </c>
      <c r="X14" s="42">
        <v>53.06666666666667</v>
      </c>
      <c r="Y14" s="43">
        <v>39.200000000000003</v>
      </c>
      <c r="Z14" s="43">
        <v>119</v>
      </c>
      <c r="AA14" s="44">
        <v>0</v>
      </c>
      <c r="AB14" s="48">
        <v>4984.4666666666662</v>
      </c>
    </row>
    <row r="15" spans="1:28" x14ac:dyDescent="0.2">
      <c r="A15" s="14">
        <v>35765</v>
      </c>
      <c r="B15" s="49">
        <v>36210</v>
      </c>
      <c r="C15" s="50">
        <v>30196.413306451614</v>
      </c>
      <c r="D15" s="50">
        <v>24357.741935483871</v>
      </c>
      <c r="E15" s="51">
        <v>28294.092741935485</v>
      </c>
      <c r="F15" s="52">
        <v>22.65</v>
      </c>
      <c r="G15" s="53">
        <v>20.6</v>
      </c>
      <c r="H15" s="54">
        <v>21.625</v>
      </c>
      <c r="I15" s="53"/>
      <c r="J15" s="53">
        <v>21.106521739130436</v>
      </c>
      <c r="K15" s="53"/>
      <c r="L15" s="53">
        <v>15.742819148936178</v>
      </c>
      <c r="M15" s="52">
        <v>2.3494999999999999</v>
      </c>
      <c r="N15" s="53"/>
      <c r="O15" s="54">
        <v>2.4988213107024992</v>
      </c>
      <c r="P15" s="49">
        <f t="shared" si="2"/>
        <v>8983.4099762206588</v>
      </c>
      <c r="Q15" s="50">
        <f t="shared" si="0"/>
        <v>8446.5910582444612</v>
      </c>
      <c r="R15" s="50">
        <f t="shared" si="3"/>
        <v>6700.497616061366</v>
      </c>
      <c r="S15" s="50">
        <f t="shared" si="1"/>
        <v>6300.0980028101185</v>
      </c>
      <c r="T15" s="49">
        <v>45.548387096774192</v>
      </c>
      <c r="U15" s="50">
        <v>31.548387096774192</v>
      </c>
      <c r="V15" s="50">
        <v>-78</v>
      </c>
      <c r="W15" s="51">
        <v>0</v>
      </c>
      <c r="X15" s="49">
        <v>48.161290322580648</v>
      </c>
      <c r="Y15" s="50">
        <v>33.838709677419352</v>
      </c>
      <c r="Z15" s="50">
        <v>-43</v>
      </c>
      <c r="AA15" s="51">
        <v>0</v>
      </c>
      <c r="AB15" s="55">
        <v>1935.625</v>
      </c>
    </row>
    <row r="16" spans="1:28" x14ac:dyDescent="0.2">
      <c r="A16" s="15">
        <v>35796</v>
      </c>
      <c r="B16" s="56">
        <v>36981</v>
      </c>
      <c r="C16" s="57">
        <v>29976.334677419356</v>
      </c>
      <c r="D16" s="57">
        <v>24299.237903225807</v>
      </c>
      <c r="E16" s="58">
        <v>28084.361559139787</v>
      </c>
      <c r="F16" s="59">
        <v>21.05</v>
      </c>
      <c r="G16" s="60">
        <v>19.64</v>
      </c>
      <c r="H16" s="61">
        <v>20.344999999999999</v>
      </c>
      <c r="I16" s="60"/>
      <c r="J16" s="60">
        <v>20.391761363636363</v>
      </c>
      <c r="K16" s="60"/>
      <c r="L16" s="60">
        <v>12.765306122448978</v>
      </c>
      <c r="M16" s="59">
        <v>2.1061999999999999</v>
      </c>
      <c r="N16" s="60">
        <v>2.3650000000000002</v>
      </c>
      <c r="O16" s="61">
        <v>2.1475719000471476</v>
      </c>
      <c r="P16" s="56">
        <f t="shared" si="2"/>
        <v>9681.7782564031731</v>
      </c>
      <c r="Q16" s="57">
        <f t="shared" si="0"/>
        <v>9495.2636338688753</v>
      </c>
      <c r="R16" s="57">
        <f t="shared" si="3"/>
        <v>6060.8233417761749</v>
      </c>
      <c r="S16" s="57">
        <f t="shared" si="1"/>
        <v>5944.0646071820593</v>
      </c>
      <c r="T16" s="56">
        <v>47.967741935483872</v>
      </c>
      <c r="U16" s="57">
        <v>33.87096774193548</v>
      </c>
      <c r="V16" s="57">
        <v>-320</v>
      </c>
      <c r="W16" s="58">
        <v>0</v>
      </c>
      <c r="X16" s="56">
        <v>49.838709677419352</v>
      </c>
      <c r="Y16" s="57">
        <v>35.903225806451616</v>
      </c>
      <c r="Z16" s="57">
        <v>-247</v>
      </c>
      <c r="AA16" s="58">
        <v>0</v>
      </c>
      <c r="AB16" s="62">
        <v>1411.5625</v>
      </c>
    </row>
    <row r="17" spans="1:28" x14ac:dyDescent="0.2">
      <c r="A17" s="16">
        <v>35827</v>
      </c>
      <c r="B17" s="63">
        <v>37469</v>
      </c>
      <c r="C17" s="64">
        <v>30190.283482142859</v>
      </c>
      <c r="D17" s="64">
        <v>24674.066964285714</v>
      </c>
      <c r="E17" s="65">
        <v>28339.677083333336</v>
      </c>
      <c r="F17" s="66">
        <v>20.05</v>
      </c>
      <c r="G17" s="67">
        <v>19.149999999999999</v>
      </c>
      <c r="H17" s="68">
        <v>19.600000000000001</v>
      </c>
      <c r="I17" s="67"/>
      <c r="J17" s="67">
        <v>19.2190625</v>
      </c>
      <c r="K17" s="67"/>
      <c r="L17" s="67">
        <v>14.518181818181812</v>
      </c>
      <c r="M17" s="66">
        <v>2.2185000000000001</v>
      </c>
      <c r="N17" s="67">
        <v>2.412962962962963</v>
      </c>
      <c r="O17" s="68">
        <v>1.8639833908202845</v>
      </c>
      <c r="P17" s="63">
        <f t="shared" si="2"/>
        <v>8663.0887987378846</v>
      </c>
      <c r="Q17" s="64">
        <f t="shared" si="0"/>
        <v>10310.747721599735</v>
      </c>
      <c r="R17" s="64">
        <f t="shared" si="3"/>
        <v>6544.1432581391982</v>
      </c>
      <c r="S17" s="64">
        <f t="shared" si="1"/>
        <v>7788.7935534622902</v>
      </c>
      <c r="T17" s="63">
        <v>49.178571428571431</v>
      </c>
      <c r="U17" s="64">
        <v>34.321428571428569</v>
      </c>
      <c r="V17" s="64">
        <v>-247</v>
      </c>
      <c r="W17" s="65">
        <v>0</v>
      </c>
      <c r="X17" s="63">
        <v>50.071428571428569</v>
      </c>
      <c r="Y17" s="64">
        <v>36.571428571428569</v>
      </c>
      <c r="Z17" s="64">
        <v>-154</v>
      </c>
      <c r="AA17" s="65">
        <v>0</v>
      </c>
      <c r="AB17" s="69">
        <v>1581.2142857142858</v>
      </c>
    </row>
    <row r="18" spans="1:28" x14ac:dyDescent="0.2">
      <c r="A18" s="17">
        <v>35855</v>
      </c>
      <c r="B18" s="70">
        <v>35479</v>
      </c>
      <c r="C18" s="71">
        <v>29325.788306451614</v>
      </c>
      <c r="D18" s="71">
        <v>24330.145161290322</v>
      </c>
      <c r="E18" s="72">
        <v>27662.877688172048</v>
      </c>
      <c r="F18" s="73">
        <v>23.47</v>
      </c>
      <c r="G18" s="74">
        <v>21.41</v>
      </c>
      <c r="H18" s="75">
        <v>22.44</v>
      </c>
      <c r="I18" s="74"/>
      <c r="J18" s="74">
        <v>21.960795454545462</v>
      </c>
      <c r="K18" s="74"/>
      <c r="L18" s="74">
        <v>16.941326530612251</v>
      </c>
      <c r="M18" s="73">
        <v>2.2250000000000001</v>
      </c>
      <c r="N18" s="74">
        <v>2.4609677419354834</v>
      </c>
      <c r="O18" s="75">
        <v>1.8417913219893416</v>
      </c>
      <c r="P18" s="70">
        <f t="shared" si="2"/>
        <v>9870.020429009197</v>
      </c>
      <c r="Q18" s="71">
        <f t="shared" si="0"/>
        <v>11923.606758460201</v>
      </c>
      <c r="R18" s="71">
        <f t="shared" si="3"/>
        <v>7614.0793396010113</v>
      </c>
      <c r="S18" s="71">
        <f t="shared" si="1"/>
        <v>9198.2877366984849</v>
      </c>
      <c r="T18" s="70">
        <v>53.70967741935484</v>
      </c>
      <c r="U18" s="71">
        <v>37.225806451612904</v>
      </c>
      <c r="V18" s="71">
        <v>-71</v>
      </c>
      <c r="W18" s="72">
        <v>19</v>
      </c>
      <c r="X18" s="70">
        <v>55.12903225806452</v>
      </c>
      <c r="Y18" s="71">
        <v>38.677419354838712</v>
      </c>
      <c r="Z18" s="71">
        <v>41</v>
      </c>
      <c r="AA18" s="72">
        <v>27</v>
      </c>
      <c r="AB18" s="76">
        <v>2969.8666666666668</v>
      </c>
    </row>
    <row r="19" spans="1:28" x14ac:dyDescent="0.2">
      <c r="A19" s="16">
        <v>35886</v>
      </c>
      <c r="B19" s="63">
        <v>31636</v>
      </c>
      <c r="C19" s="64">
        <v>27422.639583333334</v>
      </c>
      <c r="D19" s="64">
        <v>21276.856250000001</v>
      </c>
      <c r="E19" s="65">
        <v>25420.186805555553</v>
      </c>
      <c r="F19" s="66">
        <v>21.95</v>
      </c>
      <c r="G19" s="67">
        <v>19.54</v>
      </c>
      <c r="H19" s="68">
        <v>20.745000000000001</v>
      </c>
      <c r="I19" s="67"/>
      <c r="J19" s="67">
        <v>22.521647727272736</v>
      </c>
      <c r="K19" s="67"/>
      <c r="L19" s="67">
        <v>15.961530570918367</v>
      </c>
      <c r="M19" s="66">
        <v>2.4468999999999999</v>
      </c>
      <c r="N19" s="67">
        <v>2.6638888888888883</v>
      </c>
      <c r="O19" s="68">
        <v>2.2140649439093565</v>
      </c>
      <c r="P19" s="63">
        <f t="shared" si="2"/>
        <v>9204.1553505548818</v>
      </c>
      <c r="Q19" s="64">
        <f t="shared" si="0"/>
        <v>10172.080899987714</v>
      </c>
      <c r="R19" s="64">
        <f t="shared" si="3"/>
        <v>6523.1642367560453</v>
      </c>
      <c r="S19" s="64">
        <f t="shared" si="1"/>
        <v>7209.1519333372498</v>
      </c>
      <c r="T19" s="63">
        <v>64.63333333333334</v>
      </c>
      <c r="U19" s="64">
        <v>45.9</v>
      </c>
      <c r="V19" s="64">
        <v>-87</v>
      </c>
      <c r="W19" s="65">
        <v>-6</v>
      </c>
      <c r="X19" s="63">
        <v>66</v>
      </c>
      <c r="Y19" s="64">
        <v>47.033333333333331</v>
      </c>
      <c r="Z19" s="64">
        <v>6</v>
      </c>
      <c r="AA19" s="65">
        <v>1</v>
      </c>
      <c r="AB19" s="69">
        <v>5390.9333333333334</v>
      </c>
    </row>
    <row r="20" spans="1:28" x14ac:dyDescent="0.2">
      <c r="A20" s="17">
        <v>35916</v>
      </c>
      <c r="B20" s="70">
        <v>39382</v>
      </c>
      <c r="C20" s="71">
        <v>29138.941532258064</v>
      </c>
      <c r="D20" s="71">
        <v>21571.129032258064</v>
      </c>
      <c r="E20" s="72">
        <v>26775.233870967746</v>
      </c>
      <c r="F20" s="73">
        <v>32.99</v>
      </c>
      <c r="G20" s="74">
        <v>26.71</v>
      </c>
      <c r="H20" s="75">
        <v>29.85</v>
      </c>
      <c r="I20" s="74"/>
      <c r="J20" s="74">
        <v>32.689791666666629</v>
      </c>
      <c r="K20" s="74"/>
      <c r="L20" s="74">
        <v>16.711797299999997</v>
      </c>
      <c r="M20" s="73">
        <v>2.1269999999999998</v>
      </c>
      <c r="N20" s="74">
        <v>2.3515000000000001</v>
      </c>
      <c r="O20" s="75">
        <v>2.1359971711456858</v>
      </c>
      <c r="P20" s="70">
        <f t="shared" si="2"/>
        <v>15368.966462936827</v>
      </c>
      <c r="Q20" s="71">
        <f t="shared" si="0"/>
        <v>15304.229850235612</v>
      </c>
      <c r="R20" s="71">
        <f t="shared" si="3"/>
        <v>7856.9803949224251</v>
      </c>
      <c r="S20" s="71">
        <f t="shared" si="1"/>
        <v>7823.8855021686586</v>
      </c>
      <c r="T20" s="70">
        <v>75.838709677419359</v>
      </c>
      <c r="U20" s="71">
        <v>56.645161290322584</v>
      </c>
      <c r="V20" s="71">
        <v>-50</v>
      </c>
      <c r="W20" s="72">
        <v>52</v>
      </c>
      <c r="X20" s="70">
        <v>75.838709677419359</v>
      </c>
      <c r="Y20" s="71">
        <v>59.12903225806452</v>
      </c>
      <c r="Z20" s="71">
        <v>-5</v>
      </c>
      <c r="AA20" s="72">
        <v>28</v>
      </c>
      <c r="AB20" s="76">
        <v>4122.875</v>
      </c>
    </row>
    <row r="21" spans="1:28" x14ac:dyDescent="0.2">
      <c r="A21" s="16">
        <v>35947</v>
      </c>
      <c r="B21" s="63">
        <v>47331</v>
      </c>
      <c r="C21" s="64">
        <v>32372.204166666666</v>
      </c>
      <c r="D21" s="64">
        <v>23834.575000000001</v>
      </c>
      <c r="E21" s="65">
        <v>29738.713888888891</v>
      </c>
      <c r="F21" s="66">
        <v>42.92</v>
      </c>
      <c r="G21" s="67">
        <v>34.58</v>
      </c>
      <c r="H21" s="68">
        <v>38.75</v>
      </c>
      <c r="I21" s="67"/>
      <c r="J21" s="67">
        <v>34.942102272727276</v>
      </c>
      <c r="K21" s="67"/>
      <c r="L21" s="67">
        <v>13.104161795833333</v>
      </c>
      <c r="M21" s="66">
        <v>2.1555</v>
      </c>
      <c r="N21" s="67">
        <v>2.3174999999999999</v>
      </c>
      <c r="O21" s="68">
        <v>2.0918163244895922</v>
      </c>
      <c r="P21" s="63">
        <f t="shared" si="2"/>
        <v>16210.671432487718</v>
      </c>
      <c r="Q21" s="64">
        <f t="shared" si="0"/>
        <v>16704.192363186201</v>
      </c>
      <c r="R21" s="64">
        <f t="shared" si="3"/>
        <v>6079.4070034021497</v>
      </c>
      <c r="S21" s="64">
        <f t="shared" si="1"/>
        <v>6264.4896888978901</v>
      </c>
      <c r="T21" s="63">
        <v>79.900000000000006</v>
      </c>
      <c r="U21" s="64">
        <v>63.133333333333333</v>
      </c>
      <c r="V21" s="64">
        <v>4</v>
      </c>
      <c r="W21" s="65">
        <v>1</v>
      </c>
      <c r="X21" s="63">
        <v>81.13333333333334</v>
      </c>
      <c r="Y21" s="64">
        <v>64.766666666666666</v>
      </c>
      <c r="Z21" s="64">
        <v>13</v>
      </c>
      <c r="AA21" s="65">
        <v>-61</v>
      </c>
      <c r="AB21" s="69">
        <v>646</v>
      </c>
    </row>
    <row r="22" spans="1:28" x14ac:dyDescent="0.2">
      <c r="A22" s="17">
        <v>35977</v>
      </c>
      <c r="B22" s="70">
        <v>48469</v>
      </c>
      <c r="C22" s="71">
        <v>35790.235887096773</v>
      </c>
      <c r="D22" s="71">
        <v>26129.774193548386</v>
      </c>
      <c r="E22" s="72">
        <v>32863.083333333336</v>
      </c>
      <c r="F22" s="73">
        <v>62.77</v>
      </c>
      <c r="G22" s="74">
        <v>47.94</v>
      </c>
      <c r="H22" s="75">
        <v>55.354999999999997</v>
      </c>
      <c r="I22" s="74"/>
      <c r="J22" s="74">
        <v>51.463070652173926</v>
      </c>
      <c r="K22" s="74"/>
      <c r="L22" s="74">
        <v>14.610605580645156</v>
      </c>
      <c r="M22" s="73">
        <v>2.1907000000000001</v>
      </c>
      <c r="N22" s="74">
        <v>2.4195000000000002</v>
      </c>
      <c r="O22" s="75">
        <v>2.0903876101895902</v>
      </c>
      <c r="P22" s="70">
        <f t="shared" si="2"/>
        <v>23491.61028537633</v>
      </c>
      <c r="Q22" s="71">
        <f t="shared" si="0"/>
        <v>24618.912971602629</v>
      </c>
      <c r="R22" s="71">
        <f t="shared" si="3"/>
        <v>6669.3776330146329</v>
      </c>
      <c r="S22" s="71">
        <f t="shared" si="1"/>
        <v>6989.4241189652048</v>
      </c>
      <c r="T22" s="70">
        <v>86.290322580645167</v>
      </c>
      <c r="U22" s="71">
        <v>68.709677419354833</v>
      </c>
      <c r="V22" s="71">
        <v>0</v>
      </c>
      <c r="W22" s="72">
        <v>35</v>
      </c>
      <c r="X22" s="70">
        <v>87.870967741935488</v>
      </c>
      <c r="Y22" s="71">
        <v>69.903225806451616</v>
      </c>
      <c r="Z22" s="71">
        <v>0</v>
      </c>
      <c r="AA22" s="72">
        <v>-27</v>
      </c>
      <c r="AB22" s="76">
        <v>1.1333333333333333</v>
      </c>
    </row>
    <row r="23" spans="1:28" x14ac:dyDescent="0.2">
      <c r="A23" s="16">
        <v>36008</v>
      </c>
      <c r="B23" s="63">
        <v>47126</v>
      </c>
      <c r="C23" s="64">
        <v>36136.487903225803</v>
      </c>
      <c r="D23" s="64">
        <v>26468.983870967742</v>
      </c>
      <c r="E23" s="65">
        <v>33183.099462365601</v>
      </c>
      <c r="F23" s="66">
        <v>36.07</v>
      </c>
      <c r="G23" s="67">
        <v>29</v>
      </c>
      <c r="H23" s="68">
        <v>32.534999999999997</v>
      </c>
      <c r="I23" s="67"/>
      <c r="J23" s="67">
        <v>42.051428571428566</v>
      </c>
      <c r="K23" s="67"/>
      <c r="L23" s="67">
        <v>14.688022016129034</v>
      </c>
      <c r="M23" s="66">
        <v>1.8472999999999999</v>
      </c>
      <c r="N23" s="67">
        <v>2.040322580645161</v>
      </c>
      <c r="O23" s="68">
        <v>1.6984351496374128</v>
      </c>
      <c r="P23" s="63">
        <f t="shared" si="2"/>
        <v>22763.724663795034</v>
      </c>
      <c r="Q23" s="64">
        <f t="shared" si="0"/>
        <v>24758.925049570385</v>
      </c>
      <c r="R23" s="64">
        <f t="shared" si="3"/>
        <v>7951.0756326146457</v>
      </c>
      <c r="S23" s="64">
        <f t="shared" si="1"/>
        <v>8647.9734120344128</v>
      </c>
      <c r="T23" s="63">
        <v>87.516129032258064</v>
      </c>
      <c r="U23" s="64">
        <v>68.451612903225808</v>
      </c>
      <c r="V23" s="64">
        <v>-2</v>
      </c>
      <c r="W23" s="65">
        <v>83</v>
      </c>
      <c r="X23" s="63">
        <v>89.032258064516128</v>
      </c>
      <c r="Y23" s="64">
        <v>69.838709677419359</v>
      </c>
      <c r="Z23" s="64">
        <v>0</v>
      </c>
      <c r="AA23" s="65">
        <v>37</v>
      </c>
      <c r="AB23" s="69">
        <v>13.125</v>
      </c>
    </row>
    <row r="24" spans="1:28" x14ac:dyDescent="0.2">
      <c r="A24" s="17">
        <v>36039</v>
      </c>
      <c r="B24" s="70">
        <v>44473</v>
      </c>
      <c r="C24" s="71">
        <v>32486.5625</v>
      </c>
      <c r="D24" s="71">
        <v>23905.345833333333</v>
      </c>
      <c r="E24" s="72">
        <v>29780.330555555549</v>
      </c>
      <c r="F24" s="73">
        <v>29.97</v>
      </c>
      <c r="G24" s="74">
        <v>25.14</v>
      </c>
      <c r="H24" s="75">
        <v>27.555</v>
      </c>
      <c r="I24" s="74"/>
      <c r="J24" s="74">
        <v>30.444573863636368</v>
      </c>
      <c r="K24" s="74"/>
      <c r="L24" s="74">
        <v>12.648790685483872</v>
      </c>
      <c r="M24" s="73">
        <v>1.9985999999999999</v>
      </c>
      <c r="N24" s="74">
        <v>2.1777586206896551</v>
      </c>
      <c r="O24" s="75">
        <v>1.8129363956803839</v>
      </c>
      <c r="P24" s="70">
        <f t="shared" si="2"/>
        <v>15232.949996815956</v>
      </c>
      <c r="Q24" s="71">
        <f t="shared" si="0"/>
        <v>16792.963027371243</v>
      </c>
      <c r="R24" s="71">
        <f t="shared" si="3"/>
        <v>6328.8255206063604</v>
      </c>
      <c r="S24" s="71">
        <f t="shared" si="1"/>
        <v>6976.9632931534034</v>
      </c>
      <c r="T24" s="70">
        <v>81.099999999999994</v>
      </c>
      <c r="U24" s="71">
        <v>62.5</v>
      </c>
      <c r="V24" s="71">
        <v>-32</v>
      </c>
      <c r="W24" s="72">
        <v>79</v>
      </c>
      <c r="X24" s="70">
        <v>85.166666666666671</v>
      </c>
      <c r="Y24" s="71">
        <v>65.63333333333334</v>
      </c>
      <c r="Z24" s="71">
        <v>-8</v>
      </c>
      <c r="AA24" s="72">
        <v>119</v>
      </c>
      <c r="AB24" s="76">
        <v>1775.1333333333334</v>
      </c>
    </row>
    <row r="25" spans="1:28" x14ac:dyDescent="0.2">
      <c r="A25" s="16">
        <v>36069</v>
      </c>
      <c r="B25" s="63">
        <v>33900</v>
      </c>
      <c r="C25" s="64">
        <v>27864.802419354837</v>
      </c>
      <c r="D25" s="64">
        <v>21234.739919354837</v>
      </c>
      <c r="E25" s="65">
        <v>25684.639112903227</v>
      </c>
      <c r="F25" s="66">
        <v>23.64</v>
      </c>
      <c r="G25" s="67">
        <v>21.45</v>
      </c>
      <c r="H25" s="68">
        <v>22.545000000000002</v>
      </c>
      <c r="I25" s="67"/>
      <c r="J25" s="67">
        <v>22.245028409090924</v>
      </c>
      <c r="K25" s="67"/>
      <c r="L25" s="67">
        <v>13.349928790322577</v>
      </c>
      <c r="M25" s="66">
        <v>1.8832</v>
      </c>
      <c r="N25" s="67">
        <v>2.1037096774193551</v>
      </c>
      <c r="O25" s="68">
        <v>1.9028688583144027</v>
      </c>
      <c r="P25" s="63">
        <f t="shared" si="2"/>
        <v>11812.355782227551</v>
      </c>
      <c r="Q25" s="64">
        <f t="shared" si="0"/>
        <v>11690.258270764909</v>
      </c>
      <c r="R25" s="64">
        <f t="shared" si="3"/>
        <v>7088.9596380217599</v>
      </c>
      <c r="S25" s="64">
        <f t="shared" si="1"/>
        <v>7015.6851492898986</v>
      </c>
      <c r="T25" s="63">
        <v>66.58064516129032</v>
      </c>
      <c r="U25" s="64">
        <v>49.87096774193548</v>
      </c>
      <c r="V25" s="64">
        <v>-66</v>
      </c>
      <c r="W25" s="65">
        <v>-14</v>
      </c>
      <c r="X25" s="63">
        <v>68.612903225806448</v>
      </c>
      <c r="Y25" s="64">
        <v>51.451612903225808</v>
      </c>
      <c r="Z25" s="64">
        <v>-25</v>
      </c>
      <c r="AA25" s="65">
        <v>-22</v>
      </c>
      <c r="AB25" s="69">
        <v>6655.4666666666662</v>
      </c>
    </row>
    <row r="26" spans="1:28" x14ac:dyDescent="0.2">
      <c r="A26" s="17">
        <v>36100</v>
      </c>
      <c r="B26" s="70">
        <v>33718</v>
      </c>
      <c r="C26" s="71">
        <v>28562.170833333334</v>
      </c>
      <c r="D26" s="71">
        <v>22582.316666666666</v>
      </c>
      <c r="E26" s="72">
        <v>26593.561111111117</v>
      </c>
      <c r="F26" s="73">
        <v>23.33</v>
      </c>
      <c r="G26" s="74">
        <v>21.66</v>
      </c>
      <c r="H26" s="75">
        <v>22.495000000000001</v>
      </c>
      <c r="I26" s="74"/>
      <c r="J26" s="74">
        <v>20.092083333333317</v>
      </c>
      <c r="K26" s="74"/>
      <c r="L26" s="74">
        <v>12.682364862499998</v>
      </c>
      <c r="M26" s="73">
        <v>2.0992999999999999</v>
      </c>
      <c r="N26" s="74">
        <v>2.3405357142857142</v>
      </c>
      <c r="O26" s="75">
        <v>1.7405311959767402</v>
      </c>
      <c r="P26" s="70">
        <f t="shared" si="2"/>
        <v>9570.8490131631097</v>
      </c>
      <c r="Q26" s="71">
        <f t="shared" si="0"/>
        <v>11543.650225733627</v>
      </c>
      <c r="R26" s="71">
        <f t="shared" si="3"/>
        <v>6041.2351081312809</v>
      </c>
      <c r="S26" s="71">
        <f t="shared" si="1"/>
        <v>7286.4909814977436</v>
      </c>
      <c r="T26" s="70">
        <v>56.866666666666667</v>
      </c>
      <c r="U26" s="71">
        <v>39.5</v>
      </c>
      <c r="V26" s="71">
        <v>-50</v>
      </c>
      <c r="W26" s="72">
        <v>-2</v>
      </c>
      <c r="X26" s="70">
        <v>59.43333333333333</v>
      </c>
      <c r="Y26" s="71">
        <v>41.133333333333333</v>
      </c>
      <c r="Z26" s="71">
        <v>-6</v>
      </c>
      <c r="AA26" s="72">
        <v>0</v>
      </c>
      <c r="AB26" s="76">
        <v>4471.8666666666668</v>
      </c>
    </row>
    <row r="27" spans="1:28" x14ac:dyDescent="0.2">
      <c r="A27" s="18">
        <v>36130</v>
      </c>
      <c r="B27" s="77">
        <v>38925</v>
      </c>
      <c r="C27" s="78">
        <v>30756.332661290322</v>
      </c>
      <c r="D27" s="78">
        <v>24313.169354838708</v>
      </c>
      <c r="E27" s="79">
        <v>28683.301075268817</v>
      </c>
      <c r="F27" s="80">
        <v>21.68</v>
      </c>
      <c r="G27" s="81">
        <v>20.100000000000001</v>
      </c>
      <c r="H27" s="82">
        <v>20.89</v>
      </c>
      <c r="I27" s="81"/>
      <c r="J27" s="81">
        <v>18.632364130434777</v>
      </c>
      <c r="K27" s="81"/>
      <c r="L27" s="81">
        <v>13.135887096774194</v>
      </c>
      <c r="M27" s="80">
        <v>1.6705000000000001</v>
      </c>
      <c r="N27" s="81">
        <v>1.9146551724137928</v>
      </c>
      <c r="O27" s="82">
        <v>1.5862300515765859</v>
      </c>
      <c r="P27" s="77">
        <f t="shared" si="2"/>
        <v>11153.764819176758</v>
      </c>
      <c r="Q27" s="78">
        <f t="shared" si="0"/>
        <v>11746.318960428025</v>
      </c>
      <c r="R27" s="78">
        <f t="shared" si="3"/>
        <v>7863.4463315020612</v>
      </c>
      <c r="S27" s="78">
        <f t="shared" si="1"/>
        <v>8281.1992394912522</v>
      </c>
      <c r="T27" s="77">
        <v>49.516129032258064</v>
      </c>
      <c r="U27" s="78">
        <v>34.483870967741936</v>
      </c>
      <c r="V27" s="78">
        <v>-187</v>
      </c>
      <c r="W27" s="79">
        <v>0</v>
      </c>
      <c r="X27" s="77">
        <v>51.967741935483872</v>
      </c>
      <c r="Y27" s="78">
        <v>36.967741935483872</v>
      </c>
      <c r="Z27" s="78">
        <v>-148</v>
      </c>
      <c r="AA27" s="79">
        <v>5</v>
      </c>
      <c r="AB27" s="83">
        <v>1578.9375</v>
      </c>
    </row>
    <row r="28" spans="1:28" x14ac:dyDescent="0.2">
      <c r="A28" s="11">
        <v>36161</v>
      </c>
      <c r="B28" s="28">
        <v>40706</v>
      </c>
      <c r="C28" s="29">
        <v>32716.739919354837</v>
      </c>
      <c r="D28" s="29">
        <v>26824.21370967742</v>
      </c>
      <c r="E28" s="30">
        <v>30778.932795698922</v>
      </c>
      <c r="F28" s="31">
        <v>24.76</v>
      </c>
      <c r="G28" s="32">
        <v>22.63</v>
      </c>
      <c r="H28" s="33">
        <v>23.695</v>
      </c>
      <c r="I28" s="32"/>
      <c r="J28" s="32">
        <v>22.778273809523814</v>
      </c>
      <c r="K28" s="32"/>
      <c r="L28" s="32">
        <v>15.137670370967744</v>
      </c>
      <c r="M28" s="31">
        <v>1.8445</v>
      </c>
      <c r="N28" s="32">
        <v>2.3665517241379304</v>
      </c>
      <c r="O28" s="33">
        <v>1.7262628518490946</v>
      </c>
      <c r="P28" s="28">
        <f t="shared" si="2"/>
        <v>12349.294556532293</v>
      </c>
      <c r="Q28" s="29">
        <f t="shared" si="0"/>
        <v>13195.136409918547</v>
      </c>
      <c r="R28" s="29">
        <f t="shared" si="3"/>
        <v>8206.9234865642411</v>
      </c>
      <c r="S28" s="29">
        <f t="shared" si="1"/>
        <v>8769.0413744077032</v>
      </c>
      <c r="T28" s="28">
        <v>43.096774193548384</v>
      </c>
      <c r="U28" s="29">
        <v>26.93548387096774</v>
      </c>
      <c r="V28" s="29">
        <v>-137</v>
      </c>
      <c r="W28" s="30">
        <v>0</v>
      </c>
      <c r="X28" s="28">
        <v>46.354838709677416</v>
      </c>
      <c r="Y28" s="29">
        <v>29.903225806451612</v>
      </c>
      <c r="Z28" s="29">
        <v>-100</v>
      </c>
      <c r="AA28" s="30">
        <v>0</v>
      </c>
      <c r="AB28" s="34">
        <v>902.75</v>
      </c>
    </row>
    <row r="29" spans="1:28" x14ac:dyDescent="0.2">
      <c r="A29" s="12">
        <v>36192</v>
      </c>
      <c r="B29" s="35">
        <v>38533</v>
      </c>
      <c r="C29" s="36">
        <v>31647.332589285714</v>
      </c>
      <c r="D29" s="36">
        <v>26010.946428571428</v>
      </c>
      <c r="E29" s="37">
        <v>29739.778273809523</v>
      </c>
      <c r="F29" s="38">
        <v>19.16</v>
      </c>
      <c r="G29" s="39">
        <v>18.11</v>
      </c>
      <c r="H29" s="40">
        <v>18.635000000000002</v>
      </c>
      <c r="I29" s="39"/>
      <c r="J29" s="39">
        <v>17.243906249999998</v>
      </c>
      <c r="K29" s="39"/>
      <c r="L29" s="39">
        <v>14.592010133928571</v>
      </c>
      <c r="M29" s="38">
        <v>1.7798</v>
      </c>
      <c r="N29" s="39">
        <v>2.0049999999999999</v>
      </c>
      <c r="O29" s="40">
        <v>1.371208549426371</v>
      </c>
      <c r="P29" s="35">
        <f t="shared" si="2"/>
        <v>9688.6763962242931</v>
      </c>
      <c r="Q29" s="36">
        <f t="shared" si="0"/>
        <v>12575.699194126075</v>
      </c>
      <c r="R29" s="36">
        <f t="shared" si="3"/>
        <v>8198.6797021736002</v>
      </c>
      <c r="S29" s="36">
        <f t="shared" si="1"/>
        <v>10641.71466844556</v>
      </c>
      <c r="T29" s="35">
        <v>46.571428571428569</v>
      </c>
      <c r="U29" s="36">
        <v>29.285714285714285</v>
      </c>
      <c r="V29" s="36">
        <v>-140</v>
      </c>
      <c r="W29" s="37">
        <v>0</v>
      </c>
      <c r="X29" s="35">
        <v>49.25</v>
      </c>
      <c r="Y29" s="36">
        <v>32.607142857142854</v>
      </c>
      <c r="Z29" s="36">
        <v>-89</v>
      </c>
      <c r="AA29" s="37">
        <v>0</v>
      </c>
      <c r="AB29" s="41">
        <v>2491.5</v>
      </c>
    </row>
    <row r="30" spans="1:28" x14ac:dyDescent="0.2">
      <c r="A30" s="13">
        <v>36220</v>
      </c>
      <c r="B30" s="42">
        <v>37147</v>
      </c>
      <c r="C30" s="43">
        <v>30654.866935483871</v>
      </c>
      <c r="D30" s="43">
        <v>25211.758064516129</v>
      </c>
      <c r="E30" s="44">
        <v>28827.606182795698</v>
      </c>
      <c r="F30" s="45">
        <v>21.91</v>
      </c>
      <c r="G30" s="46">
        <v>20.27</v>
      </c>
      <c r="H30" s="47">
        <v>21.09</v>
      </c>
      <c r="I30" s="46"/>
      <c r="J30" s="46">
        <v>20.94875</v>
      </c>
      <c r="K30" s="46"/>
      <c r="L30" s="46">
        <v>16.398097572580649</v>
      </c>
      <c r="M30" s="45">
        <v>1.7742</v>
      </c>
      <c r="N30" s="46">
        <v>2.0109677419354832</v>
      </c>
      <c r="O30" s="47">
        <v>1.7600051930658904</v>
      </c>
      <c r="P30" s="42">
        <f t="shared" si="2"/>
        <v>11807.434336602413</v>
      </c>
      <c r="Q30" s="43">
        <f t="shared" si="0"/>
        <v>11902.663743569834</v>
      </c>
      <c r="R30" s="43">
        <f t="shared" si="3"/>
        <v>9242.530477161903</v>
      </c>
      <c r="S30" s="43">
        <f t="shared" si="1"/>
        <v>9317.073402502594</v>
      </c>
      <c r="T30" s="42">
        <v>51.612903225806448</v>
      </c>
      <c r="U30" s="43">
        <v>33.161290322580648</v>
      </c>
      <c r="V30" s="43">
        <v>9</v>
      </c>
      <c r="W30" s="44">
        <v>-1</v>
      </c>
      <c r="X30" s="42">
        <v>53.387096774193552</v>
      </c>
      <c r="Y30" s="43">
        <v>35.548387096774192</v>
      </c>
      <c r="Z30" s="43">
        <v>91</v>
      </c>
      <c r="AA30" s="44">
        <v>0</v>
      </c>
      <c r="AB30" s="48">
        <v>6485.2666666666664</v>
      </c>
    </row>
    <row r="31" spans="1:28" x14ac:dyDescent="0.2">
      <c r="A31" s="12">
        <v>36251</v>
      </c>
      <c r="B31" s="35">
        <v>30855</v>
      </c>
      <c r="C31" s="36">
        <v>27466.704166666666</v>
      </c>
      <c r="D31" s="36">
        <v>21740.089583333334</v>
      </c>
      <c r="E31" s="37">
        <v>25602.200694444451</v>
      </c>
      <c r="F31" s="38">
        <v>25.66</v>
      </c>
      <c r="G31" s="39">
        <v>24.05</v>
      </c>
      <c r="H31" s="40">
        <v>24.855</v>
      </c>
      <c r="I31" s="39"/>
      <c r="J31" s="39">
        <v>25.66909090909088</v>
      </c>
      <c r="K31" s="39"/>
      <c r="L31" s="39">
        <v>16.327329954166672</v>
      </c>
      <c r="M31" s="38">
        <v>2.1244999999999998</v>
      </c>
      <c r="N31" s="39">
        <v>2.3126666666666669</v>
      </c>
      <c r="O31" s="40">
        <v>2.0518548453484802</v>
      </c>
      <c r="P31" s="35">
        <f t="shared" si="2"/>
        <v>12082.415113716585</v>
      </c>
      <c r="Q31" s="36">
        <f t="shared" si="0"/>
        <v>12510.188509329628</v>
      </c>
      <c r="R31" s="36">
        <f t="shared" si="3"/>
        <v>7685.2576861222278</v>
      </c>
      <c r="S31" s="36">
        <f t="shared" si="1"/>
        <v>7957.3513648786848</v>
      </c>
      <c r="T31" s="35">
        <v>63.366666666666667</v>
      </c>
      <c r="U31" s="36">
        <v>43.56666666666667</v>
      </c>
      <c r="V31" s="36">
        <v>-33</v>
      </c>
      <c r="W31" s="37">
        <v>-9</v>
      </c>
      <c r="X31" s="35">
        <v>66.400000000000006</v>
      </c>
      <c r="Y31" s="36">
        <v>46.633333333333333</v>
      </c>
      <c r="Z31" s="36">
        <v>0</v>
      </c>
      <c r="AA31" s="37">
        <v>-5</v>
      </c>
      <c r="AB31" s="41">
        <v>9075.8666666666668</v>
      </c>
    </row>
    <row r="32" spans="1:28" x14ac:dyDescent="0.2">
      <c r="A32" s="13">
        <v>36281</v>
      </c>
      <c r="B32" s="42">
        <v>33985</v>
      </c>
      <c r="C32" s="43">
        <v>28057.169354838708</v>
      </c>
      <c r="D32" s="43">
        <v>21114.145161290322</v>
      </c>
      <c r="E32" s="44">
        <v>25871.131720430109</v>
      </c>
      <c r="F32" s="45">
        <v>27.74</v>
      </c>
      <c r="G32" s="46">
        <v>25.67</v>
      </c>
      <c r="H32" s="47">
        <v>26.704999999999998</v>
      </c>
      <c r="I32" s="46"/>
      <c r="J32" s="46">
        <v>27.042946428571401</v>
      </c>
      <c r="K32" s="46"/>
      <c r="L32" s="46">
        <v>15.170219949218751</v>
      </c>
      <c r="M32" s="45">
        <v>2.2547999999999999</v>
      </c>
      <c r="N32" s="46">
        <v>2.4338709677419357</v>
      </c>
      <c r="O32" s="47">
        <v>2.1723243752946719</v>
      </c>
      <c r="P32" s="42">
        <f t="shared" si="2"/>
        <v>11993.501165766986</v>
      </c>
      <c r="Q32" s="43">
        <f t="shared" si="0"/>
        <v>12448.852821486696</v>
      </c>
      <c r="R32" s="43">
        <f t="shared" si="3"/>
        <v>6727.9669812039874</v>
      </c>
      <c r="S32" s="43">
        <f t="shared" si="1"/>
        <v>6983.4045604542544</v>
      </c>
      <c r="T32" s="42">
        <v>73.774193548387103</v>
      </c>
      <c r="U32" s="43">
        <v>54.064516129032256</v>
      </c>
      <c r="V32" s="43">
        <v>-44</v>
      </c>
      <c r="W32" s="44">
        <v>-11</v>
      </c>
      <c r="X32" s="42">
        <v>77.870967741935488</v>
      </c>
      <c r="Y32" s="43">
        <v>56.741935483870968</v>
      </c>
      <c r="Z32" s="43">
        <v>-22</v>
      </c>
      <c r="AA32" s="44">
        <v>8</v>
      </c>
      <c r="AB32" s="48">
        <v>9024.625</v>
      </c>
    </row>
    <row r="33" spans="1:28" x14ac:dyDescent="0.2">
      <c r="A33" s="12">
        <v>36312</v>
      </c>
      <c r="B33" s="35">
        <v>48447</v>
      </c>
      <c r="C33" s="36">
        <v>34363.70208333333</v>
      </c>
      <c r="D33" s="36">
        <v>25166.945833333335</v>
      </c>
      <c r="E33" s="37">
        <v>31541.916666666664</v>
      </c>
      <c r="F33" s="38">
        <v>55.67</v>
      </c>
      <c r="G33" s="39">
        <v>41.64</v>
      </c>
      <c r="H33" s="40">
        <v>48.655000000000001</v>
      </c>
      <c r="I33" s="39"/>
      <c r="J33" s="39">
        <v>57.363721590909115</v>
      </c>
      <c r="K33" s="39"/>
      <c r="L33" s="39">
        <v>13.519724457031252</v>
      </c>
      <c r="M33" s="38">
        <v>2.2951999999999999</v>
      </c>
      <c r="N33" s="39">
        <v>2.4821666666666671</v>
      </c>
      <c r="O33" s="40">
        <v>2.2961224693897964</v>
      </c>
      <c r="P33" s="35">
        <f t="shared" si="2"/>
        <v>24992.907629360892</v>
      </c>
      <c r="Q33" s="36">
        <f t="shared" si="0"/>
        <v>24982.866704907843</v>
      </c>
      <c r="R33" s="36">
        <f t="shared" si="3"/>
        <v>5890.4341482359932</v>
      </c>
      <c r="S33" s="36">
        <f t="shared" si="1"/>
        <v>5888.0676607046016</v>
      </c>
      <c r="T33" s="35">
        <v>82.033333333333331</v>
      </c>
      <c r="U33" s="36">
        <v>63.733333333333334</v>
      </c>
      <c r="V33" s="36">
        <v>-10</v>
      </c>
      <c r="W33" s="37">
        <v>31</v>
      </c>
      <c r="X33" s="35">
        <v>83.63333333333334</v>
      </c>
      <c r="Y33" s="36">
        <v>65.666666666666671</v>
      </c>
      <c r="Z33" s="36">
        <v>4</v>
      </c>
      <c r="AA33" s="37">
        <v>-17</v>
      </c>
      <c r="AB33" s="41">
        <v>2451.8000000000002</v>
      </c>
    </row>
    <row r="34" spans="1:28" x14ac:dyDescent="0.2">
      <c r="A34" s="13">
        <v>36342</v>
      </c>
      <c r="B34" s="42">
        <v>51714</v>
      </c>
      <c r="C34" s="43">
        <v>40095.155241935485</v>
      </c>
      <c r="D34" s="43">
        <v>29608.625</v>
      </c>
      <c r="E34" s="44">
        <v>36956.56317204301</v>
      </c>
      <c r="F34" s="45">
        <v>138.87</v>
      </c>
      <c r="G34" s="46">
        <v>107.63</v>
      </c>
      <c r="H34" s="47">
        <v>123.25</v>
      </c>
      <c r="I34" s="46"/>
      <c r="J34" s="46">
        <v>159.50497159090912</v>
      </c>
      <c r="K34" s="46"/>
      <c r="L34" s="46">
        <v>17.869314476562497</v>
      </c>
      <c r="M34" s="45">
        <v>2.2894000000000001</v>
      </c>
      <c r="N34" s="46">
        <v>2.5511290322580638</v>
      </c>
      <c r="O34" s="47">
        <v>2.575155474731146</v>
      </c>
      <c r="P34" s="42">
        <f t="shared" si="2"/>
        <v>69671.080453791001</v>
      </c>
      <c r="Q34" s="43">
        <f t="shared" si="0"/>
        <v>61939.938444905703</v>
      </c>
      <c r="R34" s="43">
        <f t="shared" si="3"/>
        <v>7805.2391353902749</v>
      </c>
      <c r="S34" s="43">
        <f t="shared" si="1"/>
        <v>6939.1206286013103</v>
      </c>
      <c r="T34" s="42">
        <v>91.064516129032256</v>
      </c>
      <c r="U34" s="43">
        <v>71.193548387096769</v>
      </c>
      <c r="V34" s="43">
        <v>0</v>
      </c>
      <c r="W34" s="44">
        <v>146</v>
      </c>
      <c r="X34" s="42">
        <v>92.806451612903231</v>
      </c>
      <c r="Y34" s="43">
        <v>73.064516129032256</v>
      </c>
      <c r="Z34" s="43">
        <v>0</v>
      </c>
      <c r="AA34" s="44">
        <v>99</v>
      </c>
      <c r="AB34" s="48">
        <v>1251.5333333333333</v>
      </c>
    </row>
    <row r="35" spans="1:28" x14ac:dyDescent="0.2">
      <c r="A35" s="12">
        <v>36373</v>
      </c>
      <c r="B35" s="35">
        <v>48371</v>
      </c>
      <c r="C35" s="36">
        <v>36322.971774193546</v>
      </c>
      <c r="D35" s="36">
        <v>26988.072580645163</v>
      </c>
      <c r="E35" s="37">
        <v>33461.192204301071</v>
      </c>
      <c r="F35" s="38">
        <v>62.83</v>
      </c>
      <c r="G35" s="39">
        <v>48.37</v>
      </c>
      <c r="H35" s="40">
        <v>55.6</v>
      </c>
      <c r="I35" s="39"/>
      <c r="J35" s="39">
        <v>44.121477272727219</v>
      </c>
      <c r="K35" s="39"/>
      <c r="L35" s="39">
        <v>15.722312078125</v>
      </c>
      <c r="M35" s="38">
        <v>2.7774999999999999</v>
      </c>
      <c r="N35" s="39">
        <v>2.9966129032258055</v>
      </c>
      <c r="O35" s="40">
        <v>2.9261854756904269</v>
      </c>
      <c r="P35" s="35">
        <f t="shared" si="2"/>
        <v>15885.320350216822</v>
      </c>
      <c r="Q35" s="36">
        <f t="shared" si="0"/>
        <v>15078.154696368609</v>
      </c>
      <c r="R35" s="36">
        <f t="shared" si="3"/>
        <v>5660.5984079657974</v>
      </c>
      <c r="S35" s="36">
        <f t="shared" si="1"/>
        <v>5372.9718121901878</v>
      </c>
      <c r="T35" s="35">
        <v>85.967741935483872</v>
      </c>
      <c r="U35" s="36">
        <v>68.806451612903231</v>
      </c>
      <c r="V35" s="36">
        <v>-2</v>
      </c>
      <c r="W35" s="37">
        <v>67</v>
      </c>
      <c r="X35" s="35">
        <v>88.774193548387103</v>
      </c>
      <c r="Y35" s="36">
        <v>70.451612903225808</v>
      </c>
      <c r="Z35" s="36">
        <v>0</v>
      </c>
      <c r="AA35" s="37">
        <v>43</v>
      </c>
      <c r="AB35" s="41">
        <v>649.8125</v>
      </c>
    </row>
    <row r="36" spans="1:28" x14ac:dyDescent="0.2">
      <c r="A36" s="13">
        <v>36404</v>
      </c>
      <c r="B36" s="42">
        <v>44936</v>
      </c>
      <c r="C36" s="43">
        <v>31695.979166666668</v>
      </c>
      <c r="D36" s="43">
        <v>23664.120833333334</v>
      </c>
      <c r="E36" s="44">
        <v>29140.041666666668</v>
      </c>
      <c r="F36" s="45">
        <v>27.43</v>
      </c>
      <c r="G36" s="46">
        <v>25.1</v>
      </c>
      <c r="H36" s="47">
        <v>26.265000000000001</v>
      </c>
      <c r="I36" s="46"/>
      <c r="J36" s="46">
        <v>26.86482954545454</v>
      </c>
      <c r="K36" s="46"/>
      <c r="L36" s="46">
        <v>14.007364257812497</v>
      </c>
      <c r="M36" s="45">
        <v>2.5737000000000001</v>
      </c>
      <c r="N36" s="46">
        <v>2.7894999999999994</v>
      </c>
      <c r="O36" s="47">
        <v>3.0614115833352042</v>
      </c>
      <c r="P36" s="42">
        <f t="shared" si="2"/>
        <v>10438.213290381373</v>
      </c>
      <c r="Q36" s="43">
        <f t="shared" si="0"/>
        <v>8775.3079957276095</v>
      </c>
      <c r="R36" s="43">
        <f t="shared" si="3"/>
        <v>5442.5007801268594</v>
      </c>
      <c r="S36" s="43">
        <f t="shared" si="1"/>
        <v>4575.4593515166644</v>
      </c>
      <c r="T36" s="42">
        <v>77.733333333333334</v>
      </c>
      <c r="U36" s="43">
        <v>62.06666666666667</v>
      </c>
      <c r="V36" s="43">
        <v>-23</v>
      </c>
      <c r="W36" s="44">
        <v>33</v>
      </c>
      <c r="X36" s="42">
        <v>77.666666666666671</v>
      </c>
      <c r="Y36" s="43">
        <v>62.466666666666669</v>
      </c>
      <c r="Z36" s="43">
        <v>12</v>
      </c>
      <c r="AA36" s="44">
        <v>-20</v>
      </c>
      <c r="AB36" s="48">
        <v>3385.2666666666669</v>
      </c>
    </row>
    <row r="37" spans="1:28" x14ac:dyDescent="0.2">
      <c r="A37" s="12">
        <v>36434</v>
      </c>
      <c r="B37" s="35">
        <v>32649</v>
      </c>
      <c r="C37" s="36">
        <v>28474.905241935485</v>
      </c>
      <c r="D37" s="36">
        <v>22260.336693548386</v>
      </c>
      <c r="E37" s="37">
        <v>26435.717069892464</v>
      </c>
      <c r="F37" s="38">
        <v>25.41</v>
      </c>
      <c r="G37" s="39">
        <v>23.61</v>
      </c>
      <c r="H37" s="40">
        <v>24.51</v>
      </c>
      <c r="I37" s="39"/>
      <c r="J37" s="39">
        <v>23.967232142857132</v>
      </c>
      <c r="K37" s="39"/>
      <c r="L37" s="39">
        <v>14.45637739453125</v>
      </c>
      <c r="M37" s="38">
        <v>2.6833999999999998</v>
      </c>
      <c r="N37" s="39">
        <v>2.9454838709677422</v>
      </c>
      <c r="O37" s="40">
        <v>3.0554245900780548</v>
      </c>
      <c r="P37" s="35">
        <f t="shared" si="2"/>
        <v>8931.665850360414</v>
      </c>
      <c r="Q37" s="36">
        <f t="shared" si="0"/>
        <v>7844.1576403771951</v>
      </c>
      <c r="R37" s="36">
        <f t="shared" si="3"/>
        <v>5387.3359896143893</v>
      </c>
      <c r="S37" s="36">
        <f t="shared" si="1"/>
        <v>4731.3808501364265</v>
      </c>
      <c r="T37" s="35">
        <v>65.193548387096769</v>
      </c>
      <c r="U37" s="36">
        <v>46.903225806451616</v>
      </c>
      <c r="V37" s="36">
        <v>3</v>
      </c>
      <c r="W37" s="37">
        <v>-13</v>
      </c>
      <c r="X37" s="35">
        <v>65.903225806451616</v>
      </c>
      <c r="Y37" s="36">
        <v>48.387096774193552</v>
      </c>
      <c r="Z37" s="36">
        <v>62</v>
      </c>
      <c r="AA37" s="37">
        <v>-25</v>
      </c>
      <c r="AB37" s="41">
        <v>6526.7333333333336</v>
      </c>
    </row>
    <row r="38" spans="1:28" x14ac:dyDescent="0.2">
      <c r="A38" s="13">
        <v>36465</v>
      </c>
      <c r="B38" s="42">
        <v>37715</v>
      </c>
      <c r="C38" s="43">
        <v>29293.439583333333</v>
      </c>
      <c r="D38" s="43">
        <v>23003.237499999999</v>
      </c>
      <c r="E38" s="44">
        <v>27233.08055555556</v>
      </c>
      <c r="F38" s="45">
        <v>22.12</v>
      </c>
      <c r="G38" s="46">
        <v>20.88</v>
      </c>
      <c r="H38" s="47">
        <v>21.5</v>
      </c>
      <c r="I38" s="46"/>
      <c r="J38" s="46">
        <v>21.305284090909101</v>
      </c>
      <c r="K38" s="46"/>
      <c r="L38" s="46">
        <v>9.9306348515624965</v>
      </c>
      <c r="M38" s="45">
        <v>2.3123</v>
      </c>
      <c r="N38" s="46">
        <v>2.5771666666666655</v>
      </c>
      <c r="O38" s="47">
        <v>3.0679317931793175</v>
      </c>
      <c r="P38" s="42">
        <f t="shared" si="2"/>
        <v>9213.89270030234</v>
      </c>
      <c r="Q38" s="43">
        <f t="shared" si="0"/>
        <v>6944.5103500264904</v>
      </c>
      <c r="R38" s="43">
        <f t="shared" si="3"/>
        <v>4294.7000179745255</v>
      </c>
      <c r="S38" s="43">
        <f t="shared" si="1"/>
        <v>3236.9151340458307</v>
      </c>
      <c r="T38" s="42">
        <v>59.133333333333333</v>
      </c>
      <c r="U38" s="43">
        <v>42.666666666666664</v>
      </c>
      <c r="V38" s="43">
        <v>-130</v>
      </c>
      <c r="W38" s="44">
        <v>-2</v>
      </c>
      <c r="X38" s="42">
        <v>61.8</v>
      </c>
      <c r="Y38" s="43">
        <v>44.43333333333333</v>
      </c>
      <c r="Z38" s="43">
        <v>-91</v>
      </c>
      <c r="AA38" s="44">
        <v>0</v>
      </c>
      <c r="AB38" s="48">
        <v>2939.2666666666669</v>
      </c>
    </row>
    <row r="39" spans="1:28" x14ac:dyDescent="0.2">
      <c r="A39" s="12">
        <v>36495</v>
      </c>
      <c r="B39" s="35">
        <v>38149</v>
      </c>
      <c r="C39" s="36">
        <v>31929.510080645163</v>
      </c>
      <c r="D39" s="36">
        <v>25775.282258064515</v>
      </c>
      <c r="E39" s="37">
        <v>29931.872311827959</v>
      </c>
      <c r="F39" s="38">
        <v>22.82</v>
      </c>
      <c r="G39" s="39">
        <v>21.31</v>
      </c>
      <c r="H39" s="40">
        <v>22.065000000000001</v>
      </c>
      <c r="I39" s="39"/>
      <c r="J39" s="39">
        <v>20.654211956521745</v>
      </c>
      <c r="K39" s="39"/>
      <c r="L39" s="39">
        <v>13.915749578124997</v>
      </c>
      <c r="M39" s="38">
        <v>2.3546999999999998</v>
      </c>
      <c r="N39" s="39">
        <v>2.8133870967741927</v>
      </c>
      <c r="O39" s="40">
        <v>3.0187542563780188</v>
      </c>
      <c r="P39" s="35">
        <f t="shared" si="2"/>
        <v>8771.4833976819755</v>
      </c>
      <c r="Q39" s="36">
        <f t="shared" ref="Q39:Q61" si="4">J39/O39*1000</f>
        <v>6841.9653282089994</v>
      </c>
      <c r="R39" s="36">
        <f t="shared" si="3"/>
        <v>5909.7760131333071</v>
      </c>
      <c r="S39" s="36">
        <f t="shared" ref="S39:S61" si="5">L39/O39*1000</f>
        <v>4609.7656172985344</v>
      </c>
      <c r="T39" s="35">
        <v>47.225806451612904</v>
      </c>
      <c r="U39" s="36">
        <v>32.516129032258064</v>
      </c>
      <c r="V39" s="36">
        <v>-121</v>
      </c>
      <c r="W39" s="37">
        <v>0</v>
      </c>
      <c r="X39" s="35">
        <v>49.354838709677416</v>
      </c>
      <c r="Y39" s="36">
        <v>34.548387096774192</v>
      </c>
      <c r="Z39" s="36">
        <v>-72</v>
      </c>
      <c r="AA39" s="37">
        <v>0</v>
      </c>
      <c r="AB39" s="41">
        <v>1359</v>
      </c>
    </row>
    <row r="40" spans="1:28" x14ac:dyDescent="0.2">
      <c r="A40" s="15">
        <v>36526</v>
      </c>
      <c r="B40" s="56">
        <v>43116</v>
      </c>
      <c r="C40" s="57">
        <v>34287.010080645159</v>
      </c>
      <c r="D40" s="57">
        <v>28398.072580645163</v>
      </c>
      <c r="E40" s="58">
        <v>32346.008064516129</v>
      </c>
      <c r="F40" s="59">
        <v>31.47</v>
      </c>
      <c r="G40" s="60">
        <v>26.97</v>
      </c>
      <c r="H40" s="61">
        <v>29.22</v>
      </c>
      <c r="I40" s="60"/>
      <c r="J40" s="60">
        <v>29.357023809523803</v>
      </c>
      <c r="K40" s="60"/>
      <c r="L40" s="60">
        <v>17.179093281653742</v>
      </c>
      <c r="M40" s="59">
        <v>2.3986999999999998</v>
      </c>
      <c r="N40" s="60">
        <v>4.8898387096774183</v>
      </c>
      <c r="O40" s="61">
        <v>3.4204736263099988</v>
      </c>
      <c r="P40" s="56">
        <f t="shared" si="2"/>
        <v>12238.72256202268</v>
      </c>
      <c r="Q40" s="57">
        <f t="shared" si="4"/>
        <v>8582.7364911432196</v>
      </c>
      <c r="R40" s="57">
        <f t="shared" si="3"/>
        <v>7161.8348612388982</v>
      </c>
      <c r="S40" s="57">
        <f t="shared" si="5"/>
        <v>5022.4311479888584</v>
      </c>
      <c r="T40" s="56">
        <v>39.612903225806448</v>
      </c>
      <c r="U40" s="57">
        <v>24.64516129032258</v>
      </c>
      <c r="V40" s="57">
        <v>-49</v>
      </c>
      <c r="W40" s="58">
        <v>0</v>
      </c>
      <c r="X40" s="56">
        <v>43.225806451612904</v>
      </c>
      <c r="Y40" s="57">
        <v>28.451612903225808</v>
      </c>
      <c r="Z40" s="57">
        <v>-30</v>
      </c>
      <c r="AA40" s="58">
        <v>0</v>
      </c>
      <c r="AB40" s="62">
        <v>134.6875</v>
      </c>
    </row>
    <row r="41" spans="1:28" x14ac:dyDescent="0.2">
      <c r="A41" s="16">
        <v>36557</v>
      </c>
      <c r="B41" s="63">
        <v>39998</v>
      </c>
      <c r="C41" s="64">
        <v>32750.101293103449</v>
      </c>
      <c r="D41" s="64">
        <v>27213.612068965518</v>
      </c>
      <c r="E41" s="65">
        <v>30886.349137931044</v>
      </c>
      <c r="F41" s="66">
        <v>27.4</v>
      </c>
      <c r="G41" s="67">
        <v>25.08</v>
      </c>
      <c r="H41" s="68">
        <v>26.24</v>
      </c>
      <c r="I41" s="67"/>
      <c r="J41" s="67">
        <v>27.591249999999999</v>
      </c>
      <c r="K41" s="67"/>
      <c r="L41" s="67">
        <v>19.298388141566246</v>
      </c>
      <c r="M41" s="66">
        <v>2.6587000000000001</v>
      </c>
      <c r="N41" s="67">
        <v>4.0739655172413798</v>
      </c>
      <c r="O41" s="68">
        <v>3.5993242181360992</v>
      </c>
      <c r="P41" s="63">
        <f t="shared" si="2"/>
        <v>10377.722195057733</v>
      </c>
      <c r="Q41" s="64">
        <f t="shared" si="4"/>
        <v>7665.6750900556708</v>
      </c>
      <c r="R41" s="64">
        <f t="shared" si="3"/>
        <v>7258.5805625178646</v>
      </c>
      <c r="S41" s="64">
        <f t="shared" si="5"/>
        <v>5361.6698502253475</v>
      </c>
      <c r="T41" s="63">
        <v>45.655172413793103</v>
      </c>
      <c r="U41" s="64">
        <v>29.206896551724139</v>
      </c>
      <c r="V41" s="64">
        <v>-98</v>
      </c>
      <c r="W41" s="65">
        <v>0</v>
      </c>
      <c r="X41" s="63">
        <v>51.172413793103445</v>
      </c>
      <c r="Y41" s="64">
        <v>33.655172413793103</v>
      </c>
      <c r="Z41" s="64">
        <v>-109</v>
      </c>
      <c r="AA41" s="65">
        <v>0</v>
      </c>
      <c r="AB41" s="69">
        <v>757</v>
      </c>
    </row>
    <row r="42" spans="1:28" x14ac:dyDescent="0.2">
      <c r="A42" s="17">
        <v>36586</v>
      </c>
      <c r="B42" s="70">
        <v>36127</v>
      </c>
      <c r="C42" s="71">
        <v>29846.872983870966</v>
      </c>
      <c r="D42" s="71">
        <v>24003.931451612902</v>
      </c>
      <c r="E42" s="72">
        <v>27900.86155913979</v>
      </c>
      <c r="F42" s="73">
        <v>27.83</v>
      </c>
      <c r="G42" s="74">
        <v>25.68</v>
      </c>
      <c r="H42" s="75">
        <v>26.754999999999999</v>
      </c>
      <c r="I42" s="74"/>
      <c r="J42" s="74">
        <v>27.068586956521763</v>
      </c>
      <c r="K42" s="74"/>
      <c r="L42" s="74">
        <v>16.201434552407925</v>
      </c>
      <c r="M42" s="73">
        <v>2.7814999999999999</v>
      </c>
      <c r="N42" s="74">
        <v>3.0354838709677416</v>
      </c>
      <c r="O42" s="75">
        <v>3.309896207012005</v>
      </c>
      <c r="P42" s="70">
        <f t="shared" si="2"/>
        <v>9731.6508921523509</v>
      </c>
      <c r="Q42" s="71">
        <f t="shared" si="4"/>
        <v>8178.0772760115688</v>
      </c>
      <c r="R42" s="71">
        <f t="shared" si="3"/>
        <v>5824.7113256904286</v>
      </c>
      <c r="S42" s="71">
        <f t="shared" si="5"/>
        <v>4894.8467079074071</v>
      </c>
      <c r="T42" s="70">
        <v>58.451612903225808</v>
      </c>
      <c r="U42" s="71">
        <v>37.548387096774192</v>
      </c>
      <c r="V42" s="71">
        <v>-167</v>
      </c>
      <c r="W42" s="72">
        <v>-1</v>
      </c>
      <c r="X42" s="70">
        <v>61.645161290322584</v>
      </c>
      <c r="Y42" s="71">
        <v>41.677419354838712</v>
      </c>
      <c r="Z42" s="71">
        <v>-127</v>
      </c>
      <c r="AA42" s="72">
        <v>4</v>
      </c>
      <c r="AB42" s="76">
        <v>5368.5</v>
      </c>
    </row>
    <row r="43" spans="1:28" x14ac:dyDescent="0.2">
      <c r="A43" s="16">
        <v>36617</v>
      </c>
      <c r="B43" s="63">
        <v>32780</v>
      </c>
      <c r="C43" s="64">
        <v>28223.427083333332</v>
      </c>
      <c r="D43" s="64">
        <v>22498.429166666665</v>
      </c>
      <c r="E43" s="65">
        <v>26371.281944444439</v>
      </c>
      <c r="F43" s="66">
        <v>29.3</v>
      </c>
      <c r="G43" s="67">
        <v>27.41</v>
      </c>
      <c r="H43" s="68">
        <v>28.355</v>
      </c>
      <c r="I43" s="67"/>
      <c r="J43" s="67">
        <v>30.504812499999993</v>
      </c>
      <c r="K43" s="67"/>
      <c r="L43" s="67">
        <v>17.436974639473664</v>
      </c>
      <c r="M43" s="66">
        <v>3.02</v>
      </c>
      <c r="N43" s="67">
        <v>3.3315000000000006</v>
      </c>
      <c r="O43" s="68">
        <v>3.2972282190625077</v>
      </c>
      <c r="P43" s="63">
        <f t="shared" si="2"/>
        <v>10100.931291390725</v>
      </c>
      <c r="Q43" s="64">
        <f t="shared" si="4"/>
        <v>9251.6533504233284</v>
      </c>
      <c r="R43" s="64">
        <f t="shared" si="3"/>
        <v>5773.8326620773723</v>
      </c>
      <c r="S43" s="64">
        <f t="shared" si="5"/>
        <v>5288.3735916925625</v>
      </c>
      <c r="T43" s="63">
        <v>61.56666666666667</v>
      </c>
      <c r="U43" s="64">
        <v>43.533333333333331</v>
      </c>
      <c r="V43" s="64">
        <v>-6</v>
      </c>
      <c r="W43" s="65">
        <v>-6</v>
      </c>
      <c r="X43" s="63">
        <v>64.5</v>
      </c>
      <c r="Y43" s="64">
        <v>46.7</v>
      </c>
      <c r="Z43" s="64">
        <v>30</v>
      </c>
      <c r="AA43" s="65">
        <v>-4</v>
      </c>
      <c r="AB43" s="69">
        <v>8390.7333333333336</v>
      </c>
    </row>
    <row r="44" spans="1:28" x14ac:dyDescent="0.2">
      <c r="A44" s="17">
        <v>36647</v>
      </c>
      <c r="B44" s="70">
        <v>44973</v>
      </c>
      <c r="C44" s="71">
        <v>30208.366935483871</v>
      </c>
      <c r="D44" s="71">
        <v>22658.370967741936</v>
      </c>
      <c r="E44" s="72">
        <v>27840.913978494624</v>
      </c>
      <c r="F44" s="73">
        <v>51.8</v>
      </c>
      <c r="G44" s="74">
        <v>42.1</v>
      </c>
      <c r="H44" s="75">
        <v>46.95</v>
      </c>
      <c r="I44" s="74"/>
      <c r="J44" s="74">
        <v>40.674374999999998</v>
      </c>
      <c r="K44" s="74"/>
      <c r="L44" s="74">
        <v>16.703598507082162</v>
      </c>
      <c r="M44" s="73">
        <v>3.5748000000000002</v>
      </c>
      <c r="N44" s="74">
        <v>3.8035483870967757</v>
      </c>
      <c r="O44" s="75">
        <v>3.8639578243538635</v>
      </c>
      <c r="P44" s="70">
        <f t="shared" si="2"/>
        <v>11378.08408862034</v>
      </c>
      <c r="Q44" s="71">
        <f t="shared" si="4"/>
        <v>10526.609463394343</v>
      </c>
      <c r="R44" s="71">
        <f t="shared" si="3"/>
        <v>4672.5966507447019</v>
      </c>
      <c r="S44" s="71">
        <f t="shared" si="5"/>
        <v>4322.9246452438592</v>
      </c>
      <c r="T44" s="70">
        <v>73.838709677419359</v>
      </c>
      <c r="U44" s="71">
        <v>54.41935483870968</v>
      </c>
      <c r="V44" s="71">
        <v>-11</v>
      </c>
      <c r="W44" s="72">
        <v>27</v>
      </c>
      <c r="X44" s="70">
        <v>77</v>
      </c>
      <c r="Y44" s="71">
        <v>58.645161290322584</v>
      </c>
      <c r="Z44" s="71">
        <v>-6</v>
      </c>
      <c r="AA44" s="72">
        <v>39</v>
      </c>
      <c r="AB44" s="76">
        <v>5001.7333333333336</v>
      </c>
    </row>
    <row r="45" spans="1:28" x14ac:dyDescent="0.2">
      <c r="A45" s="16">
        <v>36678</v>
      </c>
      <c r="B45" s="63">
        <v>49305</v>
      </c>
      <c r="C45" s="64">
        <v>35514.464583333334</v>
      </c>
      <c r="D45" s="64">
        <v>26016.712500000001</v>
      </c>
      <c r="E45" s="65">
        <v>32605.147222222222</v>
      </c>
      <c r="F45" s="66">
        <v>47.27</v>
      </c>
      <c r="G45" s="67">
        <v>38.17</v>
      </c>
      <c r="H45" s="68">
        <v>42.72</v>
      </c>
      <c r="I45" s="67">
        <v>35.895937500000002</v>
      </c>
      <c r="J45" s="67">
        <v>28.606562499999999</v>
      </c>
      <c r="K45" s="67">
        <v>19.919852507374646</v>
      </c>
      <c r="L45" s="67">
        <v>18.036034106936427</v>
      </c>
      <c r="M45" s="66">
        <v>4.3011999999999997</v>
      </c>
      <c r="N45" s="67">
        <v>4.5834999999999999</v>
      </c>
      <c r="O45" s="68">
        <v>4.2598902747417595</v>
      </c>
      <c r="P45" s="63">
        <f t="shared" si="2"/>
        <v>6650.8329070956952</v>
      </c>
      <c r="Q45" s="64">
        <f t="shared" si="4"/>
        <v>6715.3284838385107</v>
      </c>
      <c r="R45" s="64">
        <f t="shared" si="3"/>
        <v>4193.2563254292827</v>
      </c>
      <c r="S45" s="64">
        <f t="shared" si="5"/>
        <v>4233.919876734336</v>
      </c>
      <c r="T45" s="63">
        <v>81.966666666666669</v>
      </c>
      <c r="U45" s="64">
        <v>63.1</v>
      </c>
      <c r="V45" s="64">
        <v>6</v>
      </c>
      <c r="W45" s="65">
        <v>36</v>
      </c>
      <c r="X45" s="63">
        <v>82.833333333333329</v>
      </c>
      <c r="Y45" s="64">
        <v>66.533333333333331</v>
      </c>
      <c r="Z45" s="64">
        <v>3</v>
      </c>
      <c r="AA45" s="65">
        <v>-18</v>
      </c>
      <c r="AB45" s="69">
        <v>2076.1333333333332</v>
      </c>
    </row>
    <row r="46" spans="1:28" x14ac:dyDescent="0.2">
      <c r="A46" s="17">
        <v>36708</v>
      </c>
      <c r="B46" s="70">
        <v>47958</v>
      </c>
      <c r="C46" s="71">
        <v>34489.56451612903</v>
      </c>
      <c r="D46" s="71">
        <v>25636.399193548386</v>
      </c>
      <c r="E46" s="72">
        <v>31809.594086021505</v>
      </c>
      <c r="F46" s="73">
        <v>35.93</v>
      </c>
      <c r="G46" s="74">
        <v>31.91</v>
      </c>
      <c r="H46" s="75">
        <v>33.92</v>
      </c>
      <c r="I46" s="74">
        <v>36.994583333333352</v>
      </c>
      <c r="J46" s="74">
        <v>33.729999999999997</v>
      </c>
      <c r="K46" s="74">
        <v>16.906511627906973</v>
      </c>
      <c r="L46" s="74">
        <v>15.389462175710587</v>
      </c>
      <c r="M46" s="73">
        <v>4.0396999999999998</v>
      </c>
      <c r="N46" s="74">
        <v>4.2843548387096773</v>
      </c>
      <c r="O46" s="75">
        <v>3.8402524462972609</v>
      </c>
      <c r="P46" s="70">
        <f t="shared" si="2"/>
        <v>8349.6299230140849</v>
      </c>
      <c r="Q46" s="71">
        <f t="shared" si="4"/>
        <v>8783.2767433094614</v>
      </c>
      <c r="R46" s="71">
        <f t="shared" si="3"/>
        <v>3809.5557035697175</v>
      </c>
      <c r="S46" s="71">
        <f t="shared" si="5"/>
        <v>4007.4089896222781</v>
      </c>
      <c r="T46" s="70">
        <v>81.677419354838705</v>
      </c>
      <c r="U46" s="71">
        <v>66.387096774193552</v>
      </c>
      <c r="V46" s="71">
        <v>0</v>
      </c>
      <c r="W46" s="72">
        <v>-76</v>
      </c>
      <c r="X46" s="70">
        <v>82.161290322580641</v>
      </c>
      <c r="Y46" s="71">
        <v>67.129032258064512</v>
      </c>
      <c r="Z46" s="71">
        <v>0</v>
      </c>
      <c r="AA46" s="72">
        <v>-158</v>
      </c>
      <c r="AB46" s="76">
        <v>239.375</v>
      </c>
    </row>
    <row r="47" spans="1:28" x14ac:dyDescent="0.2">
      <c r="A47" s="16">
        <v>36739</v>
      </c>
      <c r="B47" s="63">
        <v>49462</v>
      </c>
      <c r="C47" s="64">
        <v>35756.977822580644</v>
      </c>
      <c r="D47" s="64">
        <v>26609.608870967742</v>
      </c>
      <c r="E47" s="65">
        <v>32929.252688172048</v>
      </c>
      <c r="F47" s="66">
        <v>47.05</v>
      </c>
      <c r="G47" s="67">
        <v>40.880000000000003</v>
      </c>
      <c r="H47" s="68">
        <v>43.965000000000003</v>
      </c>
      <c r="I47" s="67">
        <v>47.031195652173935</v>
      </c>
      <c r="J47" s="67">
        <v>40.768016304347832</v>
      </c>
      <c r="K47" s="67">
        <v>17.749219653179175</v>
      </c>
      <c r="L47" s="67">
        <v>17.469195193641614</v>
      </c>
      <c r="M47" s="66">
        <v>4.3846999999999996</v>
      </c>
      <c r="N47" s="67">
        <v>4.6298387096774185</v>
      </c>
      <c r="O47" s="68">
        <v>3.8500433894321104</v>
      </c>
      <c r="P47" s="63">
        <f t="shared" si="2"/>
        <v>9297.7891997965271</v>
      </c>
      <c r="Q47" s="64">
        <f t="shared" si="4"/>
        <v>10588.975806415834</v>
      </c>
      <c r="R47" s="64">
        <f t="shared" si="3"/>
        <v>3984.1255259519726</v>
      </c>
      <c r="S47" s="64">
        <f t="shared" si="5"/>
        <v>4537.4021606074302</v>
      </c>
      <c r="T47" s="63">
        <v>81.354838709677423</v>
      </c>
      <c r="U47" s="64">
        <v>66.741935483870961</v>
      </c>
      <c r="V47" s="64">
        <v>-2</v>
      </c>
      <c r="W47" s="65">
        <v>-41</v>
      </c>
      <c r="X47" s="63">
        <v>82.387096774193552</v>
      </c>
      <c r="Y47" s="64">
        <v>67.774193548387103</v>
      </c>
      <c r="Z47" s="64">
        <v>0</v>
      </c>
      <c r="AA47" s="65">
        <v>-100</v>
      </c>
      <c r="AB47" s="69">
        <v>16</v>
      </c>
    </row>
    <row r="48" spans="1:28" x14ac:dyDescent="0.2">
      <c r="A48" s="17">
        <v>36770</v>
      </c>
      <c r="B48" s="70">
        <v>45021</v>
      </c>
      <c r="C48" s="71">
        <v>32219.043750000001</v>
      </c>
      <c r="D48" s="71">
        <v>24192.229166666668</v>
      </c>
      <c r="E48" s="72">
        <v>29662.354166666672</v>
      </c>
      <c r="F48" s="73">
        <v>30.28</v>
      </c>
      <c r="G48" s="74">
        <v>27.73</v>
      </c>
      <c r="H48" s="75">
        <v>29.004999999999999</v>
      </c>
      <c r="I48" s="74">
        <v>29.701964285714272</v>
      </c>
      <c r="J48" s="74">
        <v>30.424404761904746</v>
      </c>
      <c r="K48" s="74">
        <v>17.280027548209368</v>
      </c>
      <c r="L48" s="74">
        <v>19.409315443526172</v>
      </c>
      <c r="M48" s="73">
        <v>5.0164999999999997</v>
      </c>
      <c r="N48" s="74">
        <v>5.3603333333333323</v>
      </c>
      <c r="O48" s="75">
        <v>4.6238016658808716</v>
      </c>
      <c r="P48" s="70">
        <f t="shared" si="2"/>
        <v>6064.8668916385423</v>
      </c>
      <c r="Q48" s="71">
        <f t="shared" si="4"/>
        <v>6579.9545396609592</v>
      </c>
      <c r="R48" s="71">
        <f t="shared" si="3"/>
        <v>3869.0950749578733</v>
      </c>
      <c r="S48" s="71">
        <f t="shared" si="5"/>
        <v>4197.6963646057557</v>
      </c>
      <c r="T48" s="70">
        <v>74.86666666666666</v>
      </c>
      <c r="U48" s="71">
        <v>57.9</v>
      </c>
      <c r="V48" s="71">
        <v>35</v>
      </c>
      <c r="W48" s="72">
        <v>-21</v>
      </c>
      <c r="X48" s="70">
        <v>75.533333333333331</v>
      </c>
      <c r="Y48" s="71">
        <v>59.7</v>
      </c>
      <c r="Z48" s="71">
        <v>53</v>
      </c>
      <c r="AA48" s="72">
        <v>-57</v>
      </c>
      <c r="AB48" s="76">
        <v>2438.5333333333333</v>
      </c>
    </row>
    <row r="49" spans="1:28" x14ac:dyDescent="0.2">
      <c r="A49" s="16">
        <v>36800</v>
      </c>
      <c r="B49" s="63">
        <v>35917</v>
      </c>
      <c r="C49" s="64">
        <v>29319.429435483871</v>
      </c>
      <c r="D49" s="64">
        <v>22594.649193548386</v>
      </c>
      <c r="E49" s="65">
        <v>27123.560483870973</v>
      </c>
      <c r="F49" s="66">
        <v>38.22</v>
      </c>
      <c r="G49" s="67">
        <v>34.869999999999997</v>
      </c>
      <c r="H49" s="68">
        <v>36.545000000000002</v>
      </c>
      <c r="I49" s="67">
        <v>42.543977272727268</v>
      </c>
      <c r="J49" s="67">
        <v>41.645397727272744</v>
      </c>
      <c r="K49" s="67">
        <v>17.46225895316805</v>
      </c>
      <c r="L49" s="67">
        <v>17.83460054594595</v>
      </c>
      <c r="M49" s="217">
        <v>5.0320999999999998</v>
      </c>
      <c r="N49" s="67">
        <v>5.4124193548387112</v>
      </c>
      <c r="O49" s="68">
        <v>4.6297486891546304</v>
      </c>
      <c r="P49" s="63">
        <f t="shared" si="2"/>
        <v>8275.9479595542107</v>
      </c>
      <c r="Q49" s="64">
        <f t="shared" si="4"/>
        <v>8995.1745814689111</v>
      </c>
      <c r="R49" s="64">
        <f t="shared" si="3"/>
        <v>3544.1665598747936</v>
      </c>
      <c r="S49" s="64">
        <f t="shared" si="5"/>
        <v>3852.1746520981164</v>
      </c>
      <c r="T49" s="63">
        <v>67.354838709677423</v>
      </c>
      <c r="U49" s="64">
        <v>48.096774193548384</v>
      </c>
      <c r="V49" s="64">
        <v>-42</v>
      </c>
      <c r="W49" s="65">
        <v>-5</v>
      </c>
      <c r="X49" s="63">
        <v>69.967741935483872</v>
      </c>
      <c r="Y49" s="64">
        <v>50.322580645161288</v>
      </c>
      <c r="Z49" s="64">
        <v>-10</v>
      </c>
      <c r="AA49" s="65">
        <v>-2</v>
      </c>
      <c r="AB49" s="69">
        <v>6382.25</v>
      </c>
    </row>
    <row r="50" spans="1:28" x14ac:dyDescent="0.2">
      <c r="A50" s="17">
        <v>36831</v>
      </c>
      <c r="B50" s="70">
        <v>38083</v>
      </c>
      <c r="C50" s="71">
        <v>30788.535416666666</v>
      </c>
      <c r="D50" s="71">
        <v>24727</v>
      </c>
      <c r="E50" s="72">
        <v>28790.652777777777</v>
      </c>
      <c r="F50" s="73">
        <v>44.76</v>
      </c>
      <c r="G50" s="74">
        <v>41.36</v>
      </c>
      <c r="H50" s="75">
        <v>43.06</v>
      </c>
      <c r="I50" s="74">
        <v>42.867812499999999</v>
      </c>
      <c r="J50" s="74">
        <v>40.105198863636389</v>
      </c>
      <c r="K50" s="74">
        <v>19.054017341040463</v>
      </c>
      <c r="L50" s="74">
        <v>19.84588351734104</v>
      </c>
      <c r="M50" s="73">
        <v>5.4935</v>
      </c>
      <c r="N50" s="74">
        <v>5.9036666666666635</v>
      </c>
      <c r="O50" s="75">
        <v>4.4778406412069778</v>
      </c>
      <c r="P50" s="70">
        <f t="shared" si="2"/>
        <v>7300.4821814210227</v>
      </c>
      <c r="Q50" s="71">
        <f t="shared" si="4"/>
        <v>8956.370285840776</v>
      </c>
      <c r="R50" s="71">
        <f t="shared" si="3"/>
        <v>3612.6119081352581</v>
      </c>
      <c r="S50" s="71">
        <f t="shared" si="5"/>
        <v>4432.0209465944035</v>
      </c>
      <c r="T50" s="70">
        <v>53.133333333333333</v>
      </c>
      <c r="U50" s="71">
        <v>37.56666666666667</v>
      </c>
      <c r="V50" s="71">
        <v>34</v>
      </c>
      <c r="W50" s="72">
        <v>-2</v>
      </c>
      <c r="X50" s="70">
        <v>55.1</v>
      </c>
      <c r="Y50" s="71">
        <v>38.166666666666664</v>
      </c>
      <c r="Z50" s="71">
        <v>102</v>
      </c>
      <c r="AA50" s="72">
        <v>0</v>
      </c>
      <c r="AB50" s="76">
        <v>4284.1333333333332</v>
      </c>
    </row>
    <row r="51" spans="1:28" x14ac:dyDescent="0.2">
      <c r="A51" s="18">
        <v>36861</v>
      </c>
      <c r="B51" s="77">
        <v>41489</v>
      </c>
      <c r="C51" s="78">
        <v>34857.600806451614</v>
      </c>
      <c r="D51" s="78">
        <v>29133.870967741936</v>
      </c>
      <c r="E51" s="79">
        <v>33037.280913978495</v>
      </c>
      <c r="F51" s="80">
        <v>62.76</v>
      </c>
      <c r="G51" s="81">
        <v>56.09</v>
      </c>
      <c r="H51" s="82">
        <v>59.424999999999997</v>
      </c>
      <c r="I51" s="81">
        <v>64.366726190476101</v>
      </c>
      <c r="J51" s="81">
        <v>54.908482142857167</v>
      </c>
      <c r="K51" s="81">
        <v>33.725633074935416</v>
      </c>
      <c r="L51" s="81">
        <v>34.05359520671832</v>
      </c>
      <c r="M51" s="80">
        <v>8.6895000000000007</v>
      </c>
      <c r="N51" s="81">
        <v>11.538387096774192</v>
      </c>
      <c r="O51" s="82">
        <v>4.0161873330190163</v>
      </c>
      <c r="P51" s="77">
        <f t="shared" si="2"/>
        <v>6318.9461007948858</v>
      </c>
      <c r="Q51" s="78">
        <f t="shared" si="4"/>
        <v>13671.793068871068</v>
      </c>
      <c r="R51" s="78">
        <f t="shared" si="3"/>
        <v>3918.9360960605691</v>
      </c>
      <c r="S51" s="78">
        <f t="shared" si="5"/>
        <v>8479.085357086622</v>
      </c>
      <c r="T51" s="77">
        <v>37.967741935483872</v>
      </c>
      <c r="U51" s="78">
        <v>24.548387096774192</v>
      </c>
      <c r="V51" s="78">
        <v>146</v>
      </c>
      <c r="W51" s="79">
        <v>0</v>
      </c>
      <c r="X51" s="77">
        <v>38.548387096774192</v>
      </c>
      <c r="Y51" s="78">
        <v>25.032258064516128</v>
      </c>
      <c r="Z51" s="78">
        <v>243</v>
      </c>
      <c r="AA51" s="79">
        <v>0</v>
      </c>
      <c r="AB51" s="83">
        <v>768.86666666666667</v>
      </c>
    </row>
    <row r="52" spans="1:28" x14ac:dyDescent="0.2">
      <c r="A52" s="13">
        <v>36892</v>
      </c>
      <c r="B52" s="42">
        <v>41476</v>
      </c>
      <c r="C52" s="43">
        <v>34588.955645161288</v>
      </c>
      <c r="D52" s="43">
        <v>28758.491935483871</v>
      </c>
      <c r="E52" s="44">
        <v>32657.685483870962</v>
      </c>
      <c r="F52" s="45">
        <v>49.02</v>
      </c>
      <c r="G52" s="46">
        <v>45.37</v>
      </c>
      <c r="H52" s="47">
        <v>47.195</v>
      </c>
      <c r="I52" s="46">
        <v>46.832907608695699</v>
      </c>
      <c r="J52" s="46">
        <v>44.699748445652176</v>
      </c>
      <c r="K52" s="46">
        <v>31.890566572237969</v>
      </c>
      <c r="L52" s="46">
        <v>27.449252634560867</v>
      </c>
      <c r="M52" s="45">
        <v>8.4491999999999994</v>
      </c>
      <c r="N52" s="46">
        <v>9.9474193548387095</v>
      </c>
      <c r="O52" s="47">
        <v>3.9742409615111169</v>
      </c>
      <c r="P52" s="42">
        <f t="shared" si="2"/>
        <v>5290.4119260583466</v>
      </c>
      <c r="Q52" s="43">
        <f t="shared" si="4"/>
        <v>11247.367454200887</v>
      </c>
      <c r="R52" s="43">
        <f t="shared" si="3"/>
        <v>3248.7398374474351</v>
      </c>
      <c r="S52" s="43">
        <f t="shared" si="5"/>
        <v>6906.7912339477016</v>
      </c>
      <c r="T52" s="42">
        <v>39.29032258064516</v>
      </c>
      <c r="U52" s="43">
        <v>25.677419354838708</v>
      </c>
      <c r="V52" s="43">
        <v>-58</v>
      </c>
      <c r="W52" s="44">
        <v>0</v>
      </c>
      <c r="X52" s="42">
        <v>42.806451612903224</v>
      </c>
      <c r="Y52" s="43">
        <v>28.225806451612904</v>
      </c>
      <c r="Z52" s="43">
        <v>-22</v>
      </c>
      <c r="AA52" s="44">
        <v>0</v>
      </c>
      <c r="AB52" s="48">
        <v>234.3125</v>
      </c>
    </row>
    <row r="53" spans="1:28" x14ac:dyDescent="0.2">
      <c r="A53" s="12">
        <v>36923</v>
      </c>
      <c r="B53" s="35">
        <v>41150</v>
      </c>
      <c r="C53" s="36">
        <v>32968.276785714283</v>
      </c>
      <c r="D53" s="36">
        <v>27265.388392857141</v>
      </c>
      <c r="E53" s="37">
        <v>31082.571428571424</v>
      </c>
      <c r="F53" s="38">
        <v>36.76</v>
      </c>
      <c r="G53" s="39">
        <v>34.340000000000003</v>
      </c>
      <c r="H53" s="40">
        <v>35.549999999999997</v>
      </c>
      <c r="I53" s="39">
        <v>36.237875000000024</v>
      </c>
      <c r="J53" s="39">
        <v>33.475500000000025</v>
      </c>
      <c r="K53" s="39">
        <v>23.052198795180736</v>
      </c>
      <c r="L53" s="39">
        <v>23.778163710843394</v>
      </c>
      <c r="M53" s="38">
        <v>5.6512000000000002</v>
      </c>
      <c r="N53" s="39">
        <v>6.1733928571428551</v>
      </c>
      <c r="O53" s="40">
        <v>3.6669644408049815</v>
      </c>
      <c r="P53" s="35">
        <f t="shared" si="2"/>
        <v>5923.6091449603664</v>
      </c>
      <c r="Q53" s="36">
        <f t="shared" si="4"/>
        <v>9128.9404466249471</v>
      </c>
      <c r="R53" s="36">
        <f t="shared" si="3"/>
        <v>4207.6308944725706</v>
      </c>
      <c r="S53" s="36">
        <f t="shared" si="5"/>
        <v>6484.4271316750346</v>
      </c>
      <c r="T53" s="35">
        <v>45.071428571428569</v>
      </c>
      <c r="U53" s="36">
        <v>29.571428571428573</v>
      </c>
      <c r="V53" s="36">
        <v>-123</v>
      </c>
      <c r="W53" s="37">
        <v>0</v>
      </c>
      <c r="X53" s="35">
        <v>49.928571428571431</v>
      </c>
      <c r="Y53" s="36">
        <v>31.785714285714285</v>
      </c>
      <c r="Z53" s="36">
        <v>-88</v>
      </c>
      <c r="AA53" s="37">
        <v>0</v>
      </c>
      <c r="AB53" s="41">
        <v>1646.5</v>
      </c>
    </row>
    <row r="54" spans="1:28" x14ac:dyDescent="0.2">
      <c r="A54" s="13">
        <v>36951</v>
      </c>
      <c r="B54" s="42">
        <v>38238</v>
      </c>
      <c r="C54" s="43">
        <v>31771.40120967742</v>
      </c>
      <c r="D54" s="43">
        <v>26311.044354838708</v>
      </c>
      <c r="E54" s="44">
        <v>29957.778225806451</v>
      </c>
      <c r="F54" s="45">
        <v>43.57</v>
      </c>
      <c r="G54" s="46">
        <v>40.74</v>
      </c>
      <c r="H54" s="47">
        <v>42.155000000000001</v>
      </c>
      <c r="I54" s="46">
        <v>45.028750000000002</v>
      </c>
      <c r="J54" s="46">
        <v>43.231903409090918</v>
      </c>
      <c r="K54" s="46">
        <v>29.969432432432477</v>
      </c>
      <c r="L54" s="46">
        <v>26.153309486486492</v>
      </c>
      <c r="M54" s="45">
        <v>5.1486999999999998</v>
      </c>
      <c r="N54" s="46">
        <v>5.6453225806451615</v>
      </c>
      <c r="O54" s="47">
        <v>3.6685811438286682</v>
      </c>
      <c r="P54" s="42">
        <f t="shared" si="2"/>
        <v>8396.6638975063452</v>
      </c>
      <c r="Q54" s="43">
        <f t="shared" si="4"/>
        <v>11784.366138886187</v>
      </c>
      <c r="R54" s="43">
        <f t="shared" si="3"/>
        <v>5079.5947494486945</v>
      </c>
      <c r="S54" s="43">
        <f t="shared" si="5"/>
        <v>7128.9985040897645</v>
      </c>
      <c r="T54" s="42">
        <v>48.322580645161288</v>
      </c>
      <c r="U54" s="43">
        <v>33.838709677419352</v>
      </c>
      <c r="V54" s="43">
        <v>47</v>
      </c>
      <c r="W54" s="44">
        <v>-1</v>
      </c>
      <c r="X54" s="42">
        <v>52.258064516129032</v>
      </c>
      <c r="Y54" s="43">
        <v>35.225806451612904</v>
      </c>
      <c r="Z54" s="43">
        <v>112</v>
      </c>
      <c r="AA54" s="44">
        <v>0</v>
      </c>
      <c r="AB54" s="48">
        <v>7146.8666666666668</v>
      </c>
    </row>
    <row r="55" spans="1:28" x14ac:dyDescent="0.2">
      <c r="A55" s="12">
        <v>36982</v>
      </c>
      <c r="B55" s="35">
        <v>35345</v>
      </c>
      <c r="C55" s="36">
        <v>28903.904166666667</v>
      </c>
      <c r="D55" s="36">
        <v>22979.387500000001</v>
      </c>
      <c r="E55" s="37">
        <v>26985.255555555559</v>
      </c>
      <c r="F55" s="38">
        <v>47.79</v>
      </c>
      <c r="G55" s="39">
        <v>44.87</v>
      </c>
      <c r="H55" s="40">
        <v>46.33</v>
      </c>
      <c r="I55" s="39">
        <v>47.817500000000003</v>
      </c>
      <c r="J55" s="39">
        <v>46.215089285714299</v>
      </c>
      <c r="K55" s="39">
        <v>24.513856749311316</v>
      </c>
      <c r="L55" s="39">
        <v>23.7517735757576</v>
      </c>
      <c r="M55" s="38">
        <v>5.1992000000000003</v>
      </c>
      <c r="N55" s="39">
        <v>5.6358333333333324</v>
      </c>
      <c r="O55" s="40">
        <v>3.5816438786735807</v>
      </c>
      <c r="P55" s="35">
        <f t="shared" si="2"/>
        <v>8888.884691051373</v>
      </c>
      <c r="Q55" s="36">
        <f t="shared" si="4"/>
        <v>12903.317820315935</v>
      </c>
      <c r="R55" s="36">
        <f t="shared" si="3"/>
        <v>4568.3515878899825</v>
      </c>
      <c r="S55" s="36">
        <f t="shared" si="5"/>
        <v>6631.5285328014761</v>
      </c>
      <c r="T55" s="35">
        <v>64.466666666666669</v>
      </c>
      <c r="U55" s="36">
        <v>45.2</v>
      </c>
      <c r="V55" s="36">
        <v>-56</v>
      </c>
      <c r="W55" s="37">
        <v>13</v>
      </c>
      <c r="X55" s="35">
        <v>68</v>
      </c>
      <c r="Y55" s="36">
        <v>47.133333333333333</v>
      </c>
      <c r="Z55" s="36">
        <v>-5</v>
      </c>
      <c r="AA55" s="37">
        <v>22</v>
      </c>
      <c r="AB55" s="41">
        <v>11264.133333333333</v>
      </c>
    </row>
    <row r="56" spans="1:28" x14ac:dyDescent="0.2">
      <c r="A56" s="13">
        <v>37012</v>
      </c>
      <c r="B56" s="42">
        <v>40647</v>
      </c>
      <c r="C56" s="43">
        <v>29807.171370967742</v>
      </c>
      <c r="D56" s="43">
        <v>22400.915322580644</v>
      </c>
      <c r="E56" s="44">
        <v>27466.35349462365</v>
      </c>
      <c r="F56" s="45">
        <v>38.67</v>
      </c>
      <c r="G56" s="46">
        <v>35.53</v>
      </c>
      <c r="H56" s="47">
        <v>37.1</v>
      </c>
      <c r="I56" s="46">
        <v>40.414347826087038</v>
      </c>
      <c r="J56" s="46">
        <v>36.327554347826094</v>
      </c>
      <c r="K56" s="46">
        <v>20.989263456090661</v>
      </c>
      <c r="L56" s="46">
        <v>20.626586750708224</v>
      </c>
      <c r="M56" s="45">
        <v>4.2077</v>
      </c>
      <c r="N56" s="46">
        <v>4.5435483870967737</v>
      </c>
      <c r="O56" s="47">
        <v>3.6410783935536402</v>
      </c>
      <c r="P56" s="42">
        <f t="shared" si="2"/>
        <v>8633.5894545300507</v>
      </c>
      <c r="Q56" s="43">
        <f t="shared" si="4"/>
        <v>9977.1415007549258</v>
      </c>
      <c r="R56" s="43">
        <f t="shared" si="3"/>
        <v>4902.1048912014221</v>
      </c>
      <c r="S56" s="43">
        <f t="shared" si="5"/>
        <v>5664.9663976547818</v>
      </c>
      <c r="T56" s="42">
        <v>74.322580645161295</v>
      </c>
      <c r="U56" s="43">
        <v>55</v>
      </c>
      <c r="V56" s="43">
        <v>-47</v>
      </c>
      <c r="W56" s="44">
        <v>10</v>
      </c>
      <c r="X56" s="42">
        <v>75.032258064516128</v>
      </c>
      <c r="Y56" s="43">
        <v>56.741935483870968</v>
      </c>
      <c r="Z56" s="43">
        <v>0</v>
      </c>
      <c r="AA56" s="44">
        <v>-16</v>
      </c>
      <c r="AB56" s="48">
        <v>5408.9375</v>
      </c>
    </row>
    <row r="57" spans="1:28" x14ac:dyDescent="0.2">
      <c r="A57" s="12">
        <v>37043</v>
      </c>
      <c r="B57" s="35">
        <v>50157</v>
      </c>
      <c r="C57" s="36">
        <v>35929.92291666667</v>
      </c>
      <c r="D57" s="36">
        <v>26151.216666666667</v>
      </c>
      <c r="E57" s="37">
        <v>32946.43472222222</v>
      </c>
      <c r="F57" s="38">
        <v>39.28</v>
      </c>
      <c r="G57" s="39">
        <v>36.409999999999997</v>
      </c>
      <c r="H57" s="40">
        <v>37.844999999999999</v>
      </c>
      <c r="I57" s="39">
        <v>40.932232142857139</v>
      </c>
      <c r="J57" s="39">
        <v>35.389255952380935</v>
      </c>
      <c r="K57" s="39">
        <v>19.839614325068876</v>
      </c>
      <c r="L57" s="39">
        <v>18.458264418732774</v>
      </c>
      <c r="M57" s="38">
        <v>3.7275</v>
      </c>
      <c r="N57" s="39">
        <v>4.0363333333333342</v>
      </c>
      <c r="O57" s="40">
        <v>3.2054736085853484</v>
      </c>
      <c r="P57" s="35">
        <f t="shared" si="2"/>
        <v>9494.0995177413643</v>
      </c>
      <c r="Q57" s="36">
        <f t="shared" si="4"/>
        <v>11040.258094029061</v>
      </c>
      <c r="R57" s="36">
        <f t="shared" si="3"/>
        <v>4951.9153370175109</v>
      </c>
      <c r="S57" s="36">
        <f t="shared" si="5"/>
        <v>5758.3579441413167</v>
      </c>
      <c r="T57" s="35">
        <v>84</v>
      </c>
      <c r="U57" s="36">
        <v>66.333333333333329</v>
      </c>
      <c r="V57" s="36">
        <v>-9</v>
      </c>
      <c r="W57" s="37">
        <v>101</v>
      </c>
      <c r="X57" s="35">
        <v>83.533333333333331</v>
      </c>
      <c r="Y57" s="36">
        <v>66.833333333333329</v>
      </c>
      <c r="Z57" s="36">
        <v>5</v>
      </c>
      <c r="AA57" s="37">
        <v>0</v>
      </c>
      <c r="AB57" s="41">
        <v>205.8</v>
      </c>
    </row>
    <row r="58" spans="1:28" x14ac:dyDescent="0.2">
      <c r="A58" s="13">
        <v>37073</v>
      </c>
      <c r="B58" s="42">
        <v>52132</v>
      </c>
      <c r="C58" s="43">
        <v>35884.677419354841</v>
      </c>
      <c r="D58" s="43">
        <v>26260.044354838708</v>
      </c>
      <c r="E58" s="44">
        <v>32676.466397849468</v>
      </c>
      <c r="F58" s="45">
        <v>38.46</v>
      </c>
      <c r="G58" s="46">
        <v>35.31</v>
      </c>
      <c r="H58" s="47">
        <f>AVERAGE(F58:G58)</f>
        <v>36.885000000000005</v>
      </c>
      <c r="I58" s="46">
        <v>39.010397727272739</v>
      </c>
      <c r="J58" s="46">
        <v>40.402727272727319</v>
      </c>
      <c r="K58" s="46">
        <v>20.257081081081086</v>
      </c>
      <c r="L58" s="46">
        <v>19.423668975675675</v>
      </c>
      <c r="M58" s="45">
        <v>3.0735000000000001</v>
      </c>
      <c r="N58" s="46">
        <v>3.33</v>
      </c>
      <c r="O58" s="47">
        <v>3.02</v>
      </c>
      <c r="P58" s="42">
        <f t="shared" si="2"/>
        <v>13145.510744339455</v>
      </c>
      <c r="Q58" s="43">
        <f t="shared" si="4"/>
        <v>13378.386514148118</v>
      </c>
      <c r="R58" s="43">
        <f t="shared" si="3"/>
        <v>6319.723109053416</v>
      </c>
      <c r="S58" s="43">
        <f t="shared" si="5"/>
        <v>6431.6784687667796</v>
      </c>
      <c r="T58" s="42">
        <v>84</v>
      </c>
      <c r="U58" s="43">
        <v>67</v>
      </c>
      <c r="V58" s="43">
        <v>0</v>
      </c>
      <c r="W58" s="44">
        <v>-32</v>
      </c>
      <c r="X58" s="42">
        <v>84</v>
      </c>
      <c r="Y58" s="43">
        <v>67</v>
      </c>
      <c r="Z58" s="43">
        <v>0</v>
      </c>
      <c r="AA58" s="44">
        <v>-142</v>
      </c>
      <c r="AB58" s="48">
        <v>460</v>
      </c>
    </row>
    <row r="59" spans="1:28" x14ac:dyDescent="0.2">
      <c r="A59" s="222">
        <v>37104</v>
      </c>
      <c r="B59" s="35">
        <v>54030</v>
      </c>
      <c r="C59" s="36">
        <v>40196.853105625756</v>
      </c>
      <c r="D59" s="36">
        <v>29267.913848445449</v>
      </c>
      <c r="E59" s="37">
        <v>36553.873353232331</v>
      </c>
      <c r="F59" s="38">
        <v>70.3613</v>
      </c>
      <c r="G59" s="39">
        <v>57.821599999999997</v>
      </c>
      <c r="H59" s="40">
        <v>63.845799999999997</v>
      </c>
      <c r="I59" s="38">
        <v>79.536960227272658</v>
      </c>
      <c r="J59" s="39">
        <v>73.492191954545547</v>
      </c>
      <c r="K59" s="39">
        <v>25.258152173913039</v>
      </c>
      <c r="L59" s="39">
        <v>24.764639418478268</v>
      </c>
      <c r="M59" s="38">
        <v>3.0259999999999998</v>
      </c>
      <c r="N59" s="39">
        <v>3.2911000000000001</v>
      </c>
      <c r="O59" s="40">
        <v>3.1687578616352203</v>
      </c>
      <c r="P59" s="35">
        <f t="shared" si="2"/>
        <v>24286.910758276787</v>
      </c>
      <c r="Q59" s="36">
        <f t="shared" si="4"/>
        <v>23192.744653774302</v>
      </c>
      <c r="R59" s="36">
        <f t="shared" si="3"/>
        <v>8183.952220250585</v>
      </c>
      <c r="S59" s="36">
        <f t="shared" si="5"/>
        <v>7815.2514328433444</v>
      </c>
      <c r="T59" s="35">
        <v>85</v>
      </c>
      <c r="U59" s="36">
        <v>63</v>
      </c>
      <c r="V59" s="36">
        <v>-2</v>
      </c>
      <c r="W59" s="37">
        <v>141</v>
      </c>
      <c r="X59" s="35">
        <v>87</v>
      </c>
      <c r="Y59" s="36">
        <v>71</v>
      </c>
      <c r="Z59" s="36">
        <v>0</v>
      </c>
      <c r="AA59" s="37">
        <v>22</v>
      </c>
      <c r="AB59" s="41">
        <v>1285</v>
      </c>
    </row>
    <row r="60" spans="1:28" s="239" customFormat="1" x14ac:dyDescent="0.2">
      <c r="A60" s="225" t="s">
        <v>48</v>
      </c>
      <c r="B60" s="226">
        <v>35256.9924279556</v>
      </c>
      <c r="C60" s="227">
        <v>32636.307803851454</v>
      </c>
      <c r="D60" s="227">
        <v>24192.246904298332</v>
      </c>
      <c r="E60" s="229">
        <v>29821.620837333743</v>
      </c>
      <c r="F60" s="230">
        <v>28.988199999999999</v>
      </c>
      <c r="G60" s="231">
        <v>27.915900000000001</v>
      </c>
      <c r="H60" s="220">
        <v>28.412400000000002</v>
      </c>
      <c r="I60" s="237">
        <v>33.938124999999999</v>
      </c>
      <c r="J60" s="238">
        <v>29.309301074999997</v>
      </c>
      <c r="K60" s="231">
        <v>21.7941875</v>
      </c>
      <c r="L60" s="231">
        <v>23.800366031250004</v>
      </c>
      <c r="M60" s="230">
        <v>2.3142</v>
      </c>
      <c r="N60" s="231">
        <v>2.5453000000000001</v>
      </c>
      <c r="O60" s="220">
        <f>21.3972/6.36</f>
        <v>3.3643396226415097</v>
      </c>
      <c r="P60" s="49">
        <f>J60/M60*1000</f>
        <v>12664.98188358828</v>
      </c>
      <c r="Q60" s="50">
        <f>J60/O60*1000</f>
        <v>8711.7545677471808</v>
      </c>
      <c r="R60" s="227">
        <f>L60/M60*1000</f>
        <v>10284.489685960592</v>
      </c>
      <c r="S60" s="227">
        <f>L60/O60*1000</f>
        <v>7074.3054212116549</v>
      </c>
      <c r="T60" s="226">
        <v>80</v>
      </c>
      <c r="U60" s="227">
        <v>61</v>
      </c>
      <c r="V60" s="227">
        <v>-40</v>
      </c>
      <c r="W60" s="229">
        <v>-33</v>
      </c>
      <c r="X60" s="226">
        <v>81</v>
      </c>
      <c r="Y60" s="227">
        <v>62</v>
      </c>
      <c r="Z60" s="227">
        <v>-9</v>
      </c>
      <c r="AA60" s="229">
        <v>-77</v>
      </c>
      <c r="AB60" s="221">
        <v>817</v>
      </c>
    </row>
    <row r="61" spans="1:28" s="146" customFormat="1" x14ac:dyDescent="0.2">
      <c r="A61" s="142" t="s">
        <v>47</v>
      </c>
      <c r="B61" s="133"/>
      <c r="C61" s="144"/>
      <c r="D61" s="144"/>
      <c r="E61" s="141"/>
      <c r="F61" s="131"/>
      <c r="G61" s="137"/>
      <c r="H61" s="138"/>
      <c r="I61" s="137"/>
      <c r="J61" s="137">
        <v>29.9</v>
      </c>
      <c r="K61" s="137"/>
      <c r="L61" s="137">
        <v>22.01</v>
      </c>
      <c r="M61" s="131">
        <v>2.581</v>
      </c>
      <c r="N61" s="137">
        <v>3.0569999999999999</v>
      </c>
      <c r="O61" s="138">
        <v>3.17</v>
      </c>
      <c r="P61" s="133">
        <f>J61/M61*1000</f>
        <v>11584.657109647424</v>
      </c>
      <c r="Q61" s="134">
        <f t="shared" si="4"/>
        <v>9432.1766561514196</v>
      </c>
      <c r="R61" s="193">
        <f>L61/M61*1000</f>
        <v>8527.7024409143742</v>
      </c>
      <c r="S61" s="134">
        <f t="shared" si="5"/>
        <v>6943.2176656151423</v>
      </c>
      <c r="T61" s="143"/>
      <c r="U61" s="144"/>
      <c r="V61" s="144"/>
      <c r="W61" s="141"/>
      <c r="X61" s="143"/>
      <c r="Y61" s="144"/>
      <c r="Z61" s="144"/>
      <c r="AA61" s="141"/>
      <c r="AB61" s="145"/>
    </row>
    <row r="62" spans="1:28" x14ac:dyDescent="0.2">
      <c r="A62" s="19"/>
    </row>
    <row r="63" spans="1:28" x14ac:dyDescent="0.2">
      <c r="A63" s="20" t="s">
        <v>13</v>
      </c>
      <c r="B63" s="56">
        <f>MAX(B4:B15)</f>
        <v>49175</v>
      </c>
      <c r="C63" s="57">
        <f t="shared" ref="C63:H63" si="6">AVERAGE(C4:C15)</f>
        <v>30416.562187980035</v>
      </c>
      <c r="D63" s="57">
        <f t="shared" si="6"/>
        <v>23444.951809715825</v>
      </c>
      <c r="E63" s="58">
        <f t="shared" si="6"/>
        <v>28188.178154068522</v>
      </c>
      <c r="F63" s="59">
        <f t="shared" si="6"/>
        <v>26.880833333333332</v>
      </c>
      <c r="G63" s="60">
        <f t="shared" si="6"/>
        <v>23.666666666666668</v>
      </c>
      <c r="H63" s="61">
        <f t="shared" si="6"/>
        <v>25.273749999999996</v>
      </c>
      <c r="I63" s="60"/>
      <c r="J63" s="60">
        <f>AVERAGE(J4:J15)</f>
        <v>26.077729252933057</v>
      </c>
      <c r="K63" s="60"/>
      <c r="L63" s="60">
        <f>AVERAGE(L4:L15)</f>
        <v>16.616779995962467</v>
      </c>
      <c r="M63" s="59">
        <f>AVERAGE(M4:M15)</f>
        <v>2.4843333333333333</v>
      </c>
      <c r="N63" s="60"/>
      <c r="O63" s="61">
        <f>AVERAGE(O4:O15)</f>
        <v>2.650500128126057</v>
      </c>
      <c r="P63" s="56"/>
      <c r="Q63" s="57">
        <f>AVERAGE(Q4:Q15)</f>
        <v>9859.0366232064262</v>
      </c>
      <c r="R63" s="57"/>
      <c r="S63" s="57">
        <f>AVERAGE(S4:S15)</f>
        <v>6318.8388566069543</v>
      </c>
      <c r="T63" s="56">
        <f>AVERAGE(T4:T15)</f>
        <v>63.617377112135181</v>
      </c>
      <c r="U63" s="57">
        <f>AVERAGE(U4:U15)</f>
        <v>45.857264464925755</v>
      </c>
      <c r="V63" s="57">
        <f>SUM(V4:V15)</f>
        <v>-179</v>
      </c>
      <c r="W63" s="58">
        <f>SUM(W4:W15)</f>
        <v>-61</v>
      </c>
      <c r="X63" s="56">
        <f>AVERAGE(X4:X15)</f>
        <v>66.937231182795699</v>
      </c>
      <c r="Y63" s="57">
        <f>AVERAGE(Y4:Y15)</f>
        <v>48.958461341525869</v>
      </c>
      <c r="Z63" s="57">
        <f>SUM(Z4:Z15)</f>
        <v>1</v>
      </c>
      <c r="AA63" s="58">
        <f>SUM(AA4:AA15)</f>
        <v>-75</v>
      </c>
      <c r="AB63" s="58">
        <f>AVERAGE(AB4:AB15)</f>
        <v>3205.3543154761905</v>
      </c>
    </row>
    <row r="64" spans="1:28" x14ac:dyDescent="0.2">
      <c r="A64" s="21" t="s">
        <v>14</v>
      </c>
      <c r="B64" s="63">
        <f>MAX(B16:B27)</f>
        <v>48469</v>
      </c>
      <c r="C64" s="64">
        <f t="shared" ref="C64:AB64" si="7">AVERAGE(C16:C27)</f>
        <v>30835.231996047747</v>
      </c>
      <c r="D64" s="64">
        <f>AVERAGE(D16:D27)</f>
        <v>23718.361679147467</v>
      </c>
      <c r="E64" s="65">
        <f t="shared" si="7"/>
        <v>28567.422128882925</v>
      </c>
      <c r="F64" s="66">
        <f t="shared" si="7"/>
        <v>29.990833333333331</v>
      </c>
      <c r="G64" s="67">
        <f t="shared" si="7"/>
        <v>25.526666666666671</v>
      </c>
      <c r="H64" s="68">
        <f t="shared" si="7"/>
        <v>27.758750000000003</v>
      </c>
      <c r="I64" s="67"/>
      <c r="J64" s="67">
        <f>AVERAGE(J16:J27)</f>
        <v>28.054475828745534</v>
      </c>
      <c r="K64" s="67"/>
      <c r="L64" s="67">
        <f>AVERAGE(L16:L27)</f>
        <v>14.259825264154131</v>
      </c>
      <c r="M64" s="66">
        <f>AVERAGE(M16:M27)</f>
        <v>2.0807249999999997</v>
      </c>
      <c r="N64" s="67">
        <f t="shared" si="7"/>
        <v>2.2973584466034178</v>
      </c>
      <c r="O64" s="68">
        <f t="shared" si="7"/>
        <v>1.9272178594813767</v>
      </c>
      <c r="P64" s="63"/>
      <c r="Q64" s="64">
        <f t="shared" si="7"/>
        <v>14588.429144400763</v>
      </c>
      <c r="R64" s="64"/>
      <c r="S64" s="64">
        <f>AVERAGE(S16:S27)</f>
        <v>7452.200768014879</v>
      </c>
      <c r="T64" s="63">
        <f t="shared" si="7"/>
        <v>66.591493855606771</v>
      </c>
      <c r="U64" s="64">
        <f t="shared" si="7"/>
        <v>49.551068868407576</v>
      </c>
      <c r="V64" s="64">
        <f>SUM(V16:V27)</f>
        <v>-1108</v>
      </c>
      <c r="W64" s="65">
        <f>SUM(W16:W27)</f>
        <v>247</v>
      </c>
      <c r="X64" s="63">
        <f t="shared" si="7"/>
        <v>68.341257040450586</v>
      </c>
      <c r="Y64" s="64">
        <f t="shared" si="7"/>
        <v>51.417421915002564</v>
      </c>
      <c r="Z64" s="64">
        <f>SUM(Z16:Z27)</f>
        <v>-533</v>
      </c>
      <c r="AA64" s="65">
        <f>SUM(AA16:AA27)</f>
        <v>107</v>
      </c>
      <c r="AB64" s="65">
        <f t="shared" si="7"/>
        <v>2551.5095238095237</v>
      </c>
    </row>
    <row r="65" spans="1:28" x14ac:dyDescent="0.2">
      <c r="A65" s="22" t="s">
        <v>15</v>
      </c>
      <c r="B65" s="70">
        <f>MAX(B28:B39)</f>
        <v>51714</v>
      </c>
      <c r="C65" s="71">
        <f t="shared" ref="C65:AB65" si="8">AVERAGE(C28:C39)</f>
        <v>31893.206344806069</v>
      </c>
      <c r="D65" s="71">
        <f>AVERAGE(D28:D39)</f>
        <v>24780.647803859447</v>
      </c>
      <c r="E65" s="72">
        <f t="shared" si="8"/>
        <v>29626.669442844341</v>
      </c>
      <c r="F65" s="73">
        <f t="shared" si="8"/>
        <v>39.531666666666666</v>
      </c>
      <c r="G65" s="74">
        <f t="shared" si="8"/>
        <v>33.272500000000001</v>
      </c>
      <c r="H65" s="75">
        <f t="shared" si="8"/>
        <v>36.40208333333333</v>
      </c>
      <c r="I65" s="74"/>
      <c r="J65" s="74">
        <f>AVERAGE(J30:J39)</f>
        <v>42.744251552795035</v>
      </c>
      <c r="K65" s="74"/>
      <c r="L65" s="74">
        <f>AVERAGE(L28:L39)</f>
        <v>14.753900422884366</v>
      </c>
      <c r="M65" s="73">
        <f>AVERAGE(M28:M39)</f>
        <v>2.2553333333333332</v>
      </c>
      <c r="N65" s="74">
        <f t="shared" si="8"/>
        <v>2.5237086114200964</v>
      </c>
      <c r="O65" s="75">
        <f t="shared" si="8"/>
        <v>2.4235534548138724</v>
      </c>
      <c r="P65" s="70"/>
      <c r="Q65" s="71">
        <f t="shared" si="8"/>
        <v>16253.28681991277</v>
      </c>
      <c r="R65" s="71"/>
      <c r="S65" s="71">
        <f>AVERAGE(S28:S39)</f>
        <v>6585.1888687651963</v>
      </c>
      <c r="T65" s="70">
        <f t="shared" si="8"/>
        <v>65.564464925755246</v>
      </c>
      <c r="U65" s="71">
        <f t="shared" si="8"/>
        <v>47.908307731694826</v>
      </c>
      <c r="V65" s="71">
        <f>SUM(V28:V39)</f>
        <v>-628</v>
      </c>
      <c r="W65" s="72">
        <f>SUM(W28:W39)</f>
        <v>241</v>
      </c>
      <c r="X65" s="70">
        <f t="shared" si="8"/>
        <v>67.766801075268816</v>
      </c>
      <c r="Y65" s="71">
        <f t="shared" si="8"/>
        <v>50.037692012288773</v>
      </c>
      <c r="Z65" s="71">
        <f>SUM(Z28:Z39)</f>
        <v>-205</v>
      </c>
      <c r="AA65" s="72">
        <f>SUM(AA28:AA39)</f>
        <v>83</v>
      </c>
      <c r="AB65" s="72">
        <f t="shared" si="8"/>
        <v>3878.6184027777776</v>
      </c>
    </row>
    <row r="66" spans="1:28" x14ac:dyDescent="0.2">
      <c r="A66" s="21" t="s">
        <v>16</v>
      </c>
      <c r="B66" s="63">
        <f>MAX(B40:B51)</f>
        <v>49462</v>
      </c>
      <c r="C66" s="64">
        <f t="shared" ref="C66:AB66" si="9">AVERAGE(C40:C51)</f>
        <v>32355.116225590158</v>
      </c>
      <c r="D66" s="64">
        <f>AVERAGE(D40:D51)</f>
        <v>25306.907177342113</v>
      </c>
      <c r="E66" s="65">
        <f t="shared" si="9"/>
        <v>30108.604751936306</v>
      </c>
      <c r="F66" s="66">
        <f t="shared" si="9"/>
        <v>39.505833333333335</v>
      </c>
      <c r="G66" s="67">
        <f t="shared" si="9"/>
        <v>34.854166666666664</v>
      </c>
      <c r="H66" s="68">
        <f t="shared" si="9"/>
        <v>37.18</v>
      </c>
      <c r="I66" s="67">
        <f>AVERAGE(I40:I51)</f>
        <v>42.771742390632134</v>
      </c>
      <c r="J66" s="67">
        <f>AVERAGE(J40:J51)</f>
        <v>35.44867588050537</v>
      </c>
      <c r="K66" s="67">
        <f>AVERAGE(K40:K51)</f>
        <v>20.299645815116296</v>
      </c>
      <c r="L66" s="67">
        <f>AVERAGE(L40:L51)</f>
        <v>19.071464609333656</v>
      </c>
      <c r="M66" s="66">
        <f>AVERAGE(M40:M51)</f>
        <v>4.2825749999999996</v>
      </c>
      <c r="N66" s="67">
        <f t="shared" si="9"/>
        <v>5.0705697070819431</v>
      </c>
      <c r="O66" s="68">
        <f t="shared" si="9"/>
        <v>3.9323870445505924</v>
      </c>
      <c r="P66" s="63">
        <f t="shared" si="9"/>
        <v>8840.4671827132333</v>
      </c>
      <c r="Q66" s="64">
        <f t="shared" si="9"/>
        <v>9041.3020983694714</v>
      </c>
      <c r="R66" s="64">
        <f>AVERAGE(R40:R51)</f>
        <v>4801.9419380207282</v>
      </c>
      <c r="S66" s="64">
        <f>AVERAGE(S40:S51)</f>
        <v>4885.8295242005815</v>
      </c>
      <c r="T66" s="63">
        <f t="shared" si="9"/>
        <v>63.120547521937958</v>
      </c>
      <c r="U66" s="64">
        <f t="shared" si="9"/>
        <v>46.141166110493145</v>
      </c>
      <c r="V66" s="64">
        <f>SUM(V40:V51)</f>
        <v>-154</v>
      </c>
      <c r="W66" s="65">
        <f>SUM(W40:W51)</f>
        <v>-89</v>
      </c>
      <c r="X66" s="63">
        <f t="shared" si="9"/>
        <v>65.339547027561494</v>
      </c>
      <c r="Y66" s="64">
        <f t="shared" si="9"/>
        <v>48.648952539859096</v>
      </c>
      <c r="Z66" s="64">
        <f>SUM(Z40:Z51)</f>
        <v>149</v>
      </c>
      <c r="AA66" s="65">
        <f>SUM(AA40:AA51)</f>
        <v>-296</v>
      </c>
      <c r="AB66" s="65">
        <f t="shared" si="9"/>
        <v>2988.1621527777775</v>
      </c>
    </row>
    <row r="67" spans="1:28" s="99" customFormat="1" x14ac:dyDescent="0.2">
      <c r="A67" s="23" t="s">
        <v>23</v>
      </c>
      <c r="B67" s="86">
        <f>MAX(B52:B60)</f>
        <v>54030</v>
      </c>
      <c r="C67" s="87">
        <f t="shared" ref="C67:U67" si="10">AVERAGE(C52:C60)</f>
        <v>33631.94115818735</v>
      </c>
      <c r="D67" s="87">
        <f t="shared" si="10"/>
        <v>25954.072142223282</v>
      </c>
      <c r="E67" s="88">
        <f t="shared" si="10"/>
        <v>31127.55994434065</v>
      </c>
      <c r="F67" s="89">
        <f t="shared" si="10"/>
        <v>43.655499999999996</v>
      </c>
      <c r="G67" s="90">
        <f t="shared" si="10"/>
        <v>39.81194444444445</v>
      </c>
      <c r="H67" s="91">
        <f t="shared" si="10"/>
        <v>41.702022222222219</v>
      </c>
      <c r="I67" s="90">
        <f t="shared" si="10"/>
        <v>45.527677281353917</v>
      </c>
      <c r="J67" s="90">
        <f t="shared" si="10"/>
        <v>42.504807971437479</v>
      </c>
      <c r="K67" s="90">
        <f t="shared" si="10"/>
        <v>24.173817009479574</v>
      </c>
      <c r="L67" s="90">
        <f t="shared" si="10"/>
        <v>23.134002778054807</v>
      </c>
      <c r="M67" s="89">
        <f t="shared" si="10"/>
        <v>4.5330222222222227</v>
      </c>
      <c r="N67" s="90">
        <f t="shared" si="10"/>
        <v>5.0164722051544626</v>
      </c>
      <c r="O67" s="91">
        <f t="shared" si="10"/>
        <v>3.4767866568037848</v>
      </c>
      <c r="P67" s="86">
        <f t="shared" si="10"/>
        <v>10747.184668672486</v>
      </c>
      <c r="Q67" s="87">
        <f t="shared" si="10"/>
        <v>12373.808576720172</v>
      </c>
      <c r="R67" s="87">
        <f t="shared" si="10"/>
        <v>5749.6113680824674</v>
      </c>
      <c r="S67" s="87">
        <f t="shared" si="10"/>
        <v>6655.1450074590957</v>
      </c>
      <c r="T67" s="86">
        <f t="shared" si="10"/>
        <v>67.163731012118106</v>
      </c>
      <c r="U67" s="87">
        <f t="shared" si="10"/>
        <v>49.624543437446661</v>
      </c>
      <c r="V67" s="87">
        <f>SUM(V52:V60)</f>
        <v>-288</v>
      </c>
      <c r="W67" s="88">
        <f>SUM(W52:W60)</f>
        <v>199</v>
      </c>
      <c r="X67" s="86">
        <f>AVERAGE(X52:X60)</f>
        <v>69.284297661717019</v>
      </c>
      <c r="Y67" s="87">
        <f>AVERAGE(Y52:Y60)</f>
        <v>51.771769926608641</v>
      </c>
      <c r="Z67" s="87">
        <f>SUM(Z52:Z60)</f>
        <v>-7</v>
      </c>
      <c r="AA67" s="88">
        <f>SUM(AA52:AA60)</f>
        <v>-191</v>
      </c>
      <c r="AB67" s="88">
        <f>AVERAGE(AB52:AB60)</f>
        <v>3163.172222222222</v>
      </c>
    </row>
    <row r="68" spans="1:28" s="99" customFormat="1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9"/>
      <c r="G69" s="103"/>
      <c r="H69" s="104"/>
      <c r="I69" s="103"/>
      <c r="J69" s="103">
        <v>38.520000000000003</v>
      </c>
      <c r="K69" s="103"/>
      <c r="L69" s="103">
        <v>22.68</v>
      </c>
      <c r="M69" s="109">
        <v>3.105</v>
      </c>
      <c r="N69" s="103">
        <v>3.8079999999999998</v>
      </c>
      <c r="O69" s="104">
        <v>3.16</v>
      </c>
      <c r="P69" s="147">
        <f>J69/M69*1000</f>
        <v>12405.797101449278</v>
      </c>
      <c r="Q69" s="107">
        <f>J69/O69*1000</f>
        <v>12189.873417721519</v>
      </c>
      <c r="R69" s="107">
        <f>L69/M69*1000</f>
        <v>7304.347826086956</v>
      </c>
      <c r="S69" s="107">
        <f>L69/O69*1000</f>
        <v>7177.2151898734173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4"/>
      <c r="G70" s="115"/>
      <c r="H70" s="116"/>
      <c r="I70" s="115"/>
      <c r="J70" s="115">
        <v>37.82</v>
      </c>
      <c r="K70" s="115"/>
      <c r="L70" s="115">
        <v>24.06</v>
      </c>
      <c r="M70" s="114">
        <v>3.266</v>
      </c>
      <c r="N70" s="115">
        <v>3.96</v>
      </c>
      <c r="O70" s="116">
        <v>3</v>
      </c>
      <c r="P70" s="112">
        <f>J70/M70*1000</f>
        <v>11579.914268218003</v>
      </c>
      <c r="Q70" s="112">
        <f>J70/O70*1000</f>
        <v>12606.666666666668</v>
      </c>
      <c r="R70" s="112">
        <f>L70/M70*1000</f>
        <v>7366.8095529699931</v>
      </c>
      <c r="S70" s="112">
        <f>L70/O70*1000</f>
        <v>8020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</row>
    <row r="72" spans="1:28" x14ac:dyDescent="0.2">
      <c r="A72" s="25" t="s">
        <v>11</v>
      </c>
      <c r="B72" s="92">
        <v>34054.716434044887</v>
      </c>
      <c r="C72" s="93">
        <v>31565.677754046606</v>
      </c>
      <c r="D72" s="93">
        <f>AVERAGE(D63:D67)</f>
        <v>24640.988122457627</v>
      </c>
      <c r="E72" s="94">
        <f t="shared" ref="E72:S72" si="11">AVERAGE(E63:E67)</f>
        <v>29523.68688441455</v>
      </c>
      <c r="F72" s="96">
        <f t="shared" si="11"/>
        <v>35.912933333333328</v>
      </c>
      <c r="G72" s="96">
        <f t="shared" si="11"/>
        <v>31.426388888888891</v>
      </c>
      <c r="H72" s="96">
        <f t="shared" si="11"/>
        <v>33.663321111111109</v>
      </c>
      <c r="I72" s="95">
        <f t="shared" si="11"/>
        <v>44.149709835993022</v>
      </c>
      <c r="J72" s="96">
        <f t="shared" si="11"/>
        <v>34.965988097283301</v>
      </c>
      <c r="K72" s="96">
        <f t="shared" si="11"/>
        <v>22.236731412297935</v>
      </c>
      <c r="L72" s="97">
        <f t="shared" si="11"/>
        <v>17.567194614077884</v>
      </c>
      <c r="M72" s="96">
        <f>AVERAGE(M63:M67)</f>
        <v>3.127197777777778</v>
      </c>
      <c r="N72" s="96">
        <f t="shared" si="11"/>
        <v>3.7270272425649797</v>
      </c>
      <c r="O72" s="96">
        <f t="shared" si="11"/>
        <v>2.8820890287551366</v>
      </c>
      <c r="P72" s="92">
        <f t="shared" si="11"/>
        <v>9793.8259256928595</v>
      </c>
      <c r="Q72" s="93">
        <f t="shared" si="11"/>
        <v>12423.17265252192</v>
      </c>
      <c r="R72" s="93">
        <f t="shared" si="11"/>
        <v>5275.7766530515983</v>
      </c>
      <c r="S72" s="94">
        <f t="shared" si="11"/>
        <v>6379.4406050093412</v>
      </c>
      <c r="T72" s="92">
        <v>63.627895986722457</v>
      </c>
      <c r="U72" s="93">
        <v>46.412257799671593</v>
      </c>
      <c r="V72" s="93">
        <f>SUM(V63:V67)</f>
        <v>-2357</v>
      </c>
      <c r="W72" s="94">
        <f>SUM(W63:W67)</f>
        <v>537</v>
      </c>
      <c r="X72" s="92">
        <v>66.062256563730415</v>
      </c>
      <c r="Y72" s="93">
        <v>48.677369873051184</v>
      </c>
      <c r="Z72" s="93">
        <f>SUM(Z63:Z67)</f>
        <v>-595</v>
      </c>
      <c r="AA72" s="94">
        <f>SUM(AA63:AA67)</f>
        <v>-372</v>
      </c>
      <c r="AB72" s="98">
        <f>AVERAGE(AB63:AB67)</f>
        <v>3157.3633234126983</v>
      </c>
    </row>
    <row r="74" spans="1:28" x14ac:dyDescent="0.2">
      <c r="A74" s="19"/>
      <c r="Q74" s="85"/>
    </row>
    <row r="75" spans="1:28" x14ac:dyDescent="0.2">
      <c r="F75"/>
      <c r="G75"/>
      <c r="H75"/>
      <c r="Q75" s="85"/>
    </row>
    <row r="76" spans="1:28" x14ac:dyDescent="0.2">
      <c r="Q76" s="85"/>
    </row>
  </sheetData>
  <mergeCells count="18">
    <mergeCell ref="A1:A3"/>
    <mergeCell ref="V2:W2"/>
    <mergeCell ref="T2:U2"/>
    <mergeCell ref="I2:J2"/>
    <mergeCell ref="I1:L1"/>
    <mergeCell ref="K2:L2"/>
    <mergeCell ref="P1:S1"/>
    <mergeCell ref="R2:S2"/>
    <mergeCell ref="M1:O1"/>
    <mergeCell ref="X2:Y2"/>
    <mergeCell ref="P2:Q2"/>
    <mergeCell ref="B1:E1"/>
    <mergeCell ref="F1:H1"/>
    <mergeCell ref="T1:W1"/>
    <mergeCell ref="X1:AA1"/>
    <mergeCell ref="Z2:AA2"/>
    <mergeCell ref="B2:E2"/>
    <mergeCell ref="F2:H2"/>
  </mergeCells>
  <phoneticPr fontId="0" type="noConversion"/>
  <pageMargins left="0.25" right="0.25" top="0.5" bottom="0.25" header="0.25" footer="0.25"/>
  <pageSetup paperSize="5" scale="54" orientation="landscape" r:id="rId1"/>
  <headerFooter alignWithMargins="0">
    <oddHeader>&amp;C&amp;"Arial,Bold"&amp;12PJM Historical Data
 1997-2001</oddHeader>
    <oddFooter>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6"/>
  <sheetViews>
    <sheetView topLeftCell="J1" zoomScale="65" workbookViewId="0">
      <pane ySplit="3" topLeftCell="A27" activePane="bottomLeft" state="frozen"/>
      <selection activeCell="B68" sqref="B68"/>
      <selection pane="bottomLeft" activeCell="AB61" sqref="AB61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7" width="12" style="148" bestFit="1" customWidth="1"/>
    <col min="8" max="8" width="8.140625" style="148" bestFit="1" customWidth="1"/>
    <col min="9" max="9" width="7.7109375" style="148" bestFit="1" customWidth="1"/>
    <col min="10" max="10" width="9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4" style="189" customWidth="1"/>
    <col min="15" max="15" width="10.42578125" style="189" bestFit="1" customWidth="1"/>
    <col min="16" max="16" width="11.28515625" style="173" bestFit="1" customWidth="1"/>
    <col min="17" max="17" width="10.85546875" style="173" bestFit="1" customWidth="1"/>
    <col min="18" max="19" width="11.28515625" style="173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52" t="s">
        <v>42</v>
      </c>
      <c r="B1" s="242"/>
      <c r="C1" s="243"/>
      <c r="D1" s="243"/>
      <c r="E1" s="244"/>
      <c r="F1" s="190"/>
      <c r="G1" s="190" t="s">
        <v>40</v>
      </c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74" t="s">
        <v>27</v>
      </c>
      <c r="O2" s="174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150" t="s">
        <v>8</v>
      </c>
      <c r="Q3" s="117" t="s">
        <v>9</v>
      </c>
      <c r="R3" s="117" t="s">
        <v>8</v>
      </c>
      <c r="S3" s="151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205">
        <v>4.3724999999999996</v>
      </c>
      <c r="O4" s="175">
        <v>2.9204706184904201</v>
      </c>
      <c r="P4" s="152"/>
      <c r="Q4" s="118"/>
      <c r="R4" s="118"/>
      <c r="S4" s="153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206">
        <v>2.8587500000000001</v>
      </c>
      <c r="O5" s="176">
        <v>2.6630106619684524</v>
      </c>
      <c r="P5" s="154"/>
      <c r="Q5" s="119"/>
      <c r="R5" s="119"/>
      <c r="S5" s="155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207">
        <v>2.1869999999999994</v>
      </c>
      <c r="O6" s="177">
        <v>2.4579600817224572</v>
      </c>
      <c r="P6" s="156"/>
      <c r="Q6" s="120"/>
      <c r="R6" s="120"/>
      <c r="S6" s="157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206">
        <v>2.35</v>
      </c>
      <c r="O7" s="176">
        <v>2.3523830954524025</v>
      </c>
      <c r="P7" s="154"/>
      <c r="Q7" s="119"/>
      <c r="R7" s="119"/>
      <c r="S7" s="155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207">
        <v>2.4938888888888893</v>
      </c>
      <c r="O8" s="177">
        <v>2.4849763887953427</v>
      </c>
      <c r="P8" s="156"/>
      <c r="Q8" s="120"/>
      <c r="R8" s="120"/>
      <c r="S8" s="157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206">
        <v>2.4605555555555561</v>
      </c>
      <c r="O9" s="176">
        <v>2.5341819896275344</v>
      </c>
      <c r="P9" s="154"/>
      <c r="Q9" s="119"/>
      <c r="R9" s="119"/>
      <c r="S9" s="155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207">
        <v>2.4412500000000001</v>
      </c>
      <c r="O10" s="177">
        <v>2.63008443701513</v>
      </c>
      <c r="P10" s="156"/>
      <c r="Q10" s="120"/>
      <c r="R10" s="120"/>
      <c r="S10" s="157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206">
        <v>2.6540000000000004</v>
      </c>
      <c r="O11" s="176">
        <v>2.552142969398981</v>
      </c>
      <c r="P11" s="154"/>
      <c r="Q11" s="119"/>
      <c r="R11" s="119"/>
      <c r="S11" s="155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65</v>
      </c>
      <c r="I12" s="45"/>
      <c r="J12" s="46"/>
      <c r="K12" s="46"/>
      <c r="L12" s="46"/>
      <c r="M12" s="45">
        <v>2.8645</v>
      </c>
      <c r="N12" s="207">
        <v>3.1175000000000002</v>
      </c>
      <c r="O12" s="177">
        <v>2.6131354632061838</v>
      </c>
      <c r="P12" s="156"/>
      <c r="Q12" s="120"/>
      <c r="R12" s="120"/>
      <c r="S12" s="157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206">
        <v>3.2562500000000001</v>
      </c>
      <c r="O13" s="176">
        <v>3.0355520024052094</v>
      </c>
      <c r="P13" s="154"/>
      <c r="Q13" s="119"/>
      <c r="R13" s="119"/>
      <c r="S13" s="155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207">
        <v>3.3630000000000004</v>
      </c>
      <c r="O14" s="177">
        <v>3.0632825187280641</v>
      </c>
      <c r="P14" s="156"/>
      <c r="Q14" s="120"/>
      <c r="R14" s="120"/>
      <c r="S14" s="157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208">
        <v>2.7774999999999999</v>
      </c>
      <c r="O15" s="178">
        <v>2.4988213107024992</v>
      </c>
      <c r="P15" s="158"/>
      <c r="Q15" s="121"/>
      <c r="R15" s="121"/>
      <c r="S15" s="159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209">
        <v>2.5708888888888897</v>
      </c>
      <c r="O16" s="179">
        <v>2.1475719000471476</v>
      </c>
      <c r="P16" s="160"/>
      <c r="Q16" s="122"/>
      <c r="R16" s="122"/>
      <c r="S16" s="161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210">
        <v>2.4313333333333333</v>
      </c>
      <c r="O17" s="180">
        <v>1.8639833908202845</v>
      </c>
      <c r="P17" s="162"/>
      <c r="Q17" s="123"/>
      <c r="R17" s="123"/>
      <c r="S17" s="163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211">
        <v>2.5051612903225795</v>
      </c>
      <c r="O18" s="181">
        <v>1.8417913219893416</v>
      </c>
      <c r="P18" s="164"/>
      <c r="Q18" s="124"/>
      <c r="R18" s="124"/>
      <c r="S18" s="165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210">
        <v>2.7055555555555562</v>
      </c>
      <c r="O19" s="180">
        <v>2.2140649439093565</v>
      </c>
      <c r="P19" s="162"/>
      <c r="Q19" s="123"/>
      <c r="R19" s="123"/>
      <c r="S19" s="163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211">
        <v>2.3828333333333327</v>
      </c>
      <c r="O20" s="181">
        <v>2.1359971711456858</v>
      </c>
      <c r="P20" s="164"/>
      <c r="Q20" s="124"/>
      <c r="R20" s="124"/>
      <c r="S20" s="165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210">
        <v>2.3403333333333336</v>
      </c>
      <c r="O21" s="180">
        <v>2.0918163244895922</v>
      </c>
      <c r="P21" s="162"/>
      <c r="Q21" s="123"/>
      <c r="R21" s="123"/>
      <c r="S21" s="163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211">
        <v>2.4630000000000001</v>
      </c>
      <c r="O22" s="181">
        <v>2.0903876101895902</v>
      </c>
      <c r="P22" s="164"/>
      <c r="Q22" s="124"/>
      <c r="R22" s="124"/>
      <c r="S22" s="165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210">
        <v>2.0598387096774196</v>
      </c>
      <c r="O23" s="180">
        <v>1.6984351496374128</v>
      </c>
      <c r="P23" s="162"/>
      <c r="Q23" s="123"/>
      <c r="R23" s="123"/>
      <c r="S23" s="163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211">
        <v>2.1884482758620689</v>
      </c>
      <c r="O24" s="181">
        <v>1.8129363956803839</v>
      </c>
      <c r="P24" s="164"/>
      <c r="Q24" s="124"/>
      <c r="R24" s="124"/>
      <c r="S24" s="165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210">
        <v>2.1075806451612906</v>
      </c>
      <c r="O25" s="180">
        <v>1.9028688583144027</v>
      </c>
      <c r="P25" s="162"/>
      <c r="Q25" s="123"/>
      <c r="R25" s="123"/>
      <c r="S25" s="163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211">
        <v>2.3650000000000002</v>
      </c>
      <c r="O26" s="181">
        <v>1.7405311959767402</v>
      </c>
      <c r="P26" s="164"/>
      <c r="Q26" s="124"/>
      <c r="R26" s="124"/>
      <c r="S26" s="165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212">
        <v>2.0877586206896557</v>
      </c>
      <c r="O27" s="182">
        <v>1.5862300515765859</v>
      </c>
      <c r="P27" s="166"/>
      <c r="Q27" s="125"/>
      <c r="R27" s="125"/>
      <c r="S27" s="167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205">
        <v>2.5453448275862058</v>
      </c>
      <c r="O28" s="175">
        <v>1.7262628518490946</v>
      </c>
      <c r="P28" s="152"/>
      <c r="Q28" s="118"/>
      <c r="R28" s="118"/>
      <c r="S28" s="153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206">
        <v>2.0619642857142861</v>
      </c>
      <c r="O29" s="176">
        <v>1.371208549426371</v>
      </c>
      <c r="P29" s="154"/>
      <c r="Q29" s="119"/>
      <c r="R29" s="119"/>
      <c r="S29" s="155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207">
        <v>2.0593548387096772</v>
      </c>
      <c r="O30" s="177">
        <v>1.7600051930658904</v>
      </c>
      <c r="P30" s="156"/>
      <c r="Q30" s="120"/>
      <c r="R30" s="120"/>
      <c r="S30" s="157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206">
        <v>2.3348333333333331</v>
      </c>
      <c r="O31" s="176">
        <v>2.0518548453484802</v>
      </c>
      <c r="P31" s="154"/>
      <c r="Q31" s="119"/>
      <c r="R31" s="119"/>
      <c r="S31" s="155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207">
        <v>2.4529032258064518</v>
      </c>
      <c r="O32" s="177">
        <v>2.1723243752946719</v>
      </c>
      <c r="P32" s="156"/>
      <c r="Q32" s="120"/>
      <c r="R32" s="120"/>
      <c r="S32" s="157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206">
        <v>2.5121666666666664</v>
      </c>
      <c r="O33" s="176">
        <v>2.2961224693897964</v>
      </c>
      <c r="P33" s="154"/>
      <c r="Q33" s="119"/>
      <c r="R33" s="119"/>
      <c r="S33" s="155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207">
        <v>2.629032258064516</v>
      </c>
      <c r="O34" s="177">
        <v>2.575155474731146</v>
      </c>
      <c r="P34" s="156"/>
      <c r="Q34" s="120"/>
      <c r="R34" s="120"/>
      <c r="S34" s="157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206">
        <v>3.05258064516129</v>
      </c>
      <c r="O35" s="176">
        <v>2.9261854756904269</v>
      </c>
      <c r="P35" s="154"/>
      <c r="Q35" s="119"/>
      <c r="R35" s="119"/>
      <c r="S35" s="155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207">
        <v>2.8441666666666663</v>
      </c>
      <c r="O36" s="177">
        <v>3.0614115833352042</v>
      </c>
      <c r="P36" s="156"/>
      <c r="Q36" s="120"/>
      <c r="R36" s="120"/>
      <c r="S36" s="157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206">
        <v>2.9698387096774184</v>
      </c>
      <c r="O37" s="176">
        <v>3.0554245900780548</v>
      </c>
      <c r="P37" s="154"/>
      <c r="Q37" s="119"/>
      <c r="R37" s="119"/>
      <c r="S37" s="155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207">
        <v>2.6808333333333345</v>
      </c>
      <c r="O38" s="177">
        <v>3.0679317931793175</v>
      </c>
      <c r="P38" s="156"/>
      <c r="Q38" s="120"/>
      <c r="R38" s="120"/>
      <c r="S38" s="157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206">
        <v>3.3391935483870969</v>
      </c>
      <c r="O39" s="176">
        <v>3.0187542563780188</v>
      </c>
      <c r="P39" s="154"/>
      <c r="Q39" s="119"/>
      <c r="R39" s="119"/>
      <c r="S39" s="155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35.153958333333357</v>
      </c>
      <c r="J40" s="60"/>
      <c r="K40" s="60">
        <v>24.658914728682163</v>
      </c>
      <c r="L40" s="60"/>
      <c r="M40" s="59">
        <v>2.3986999999999998</v>
      </c>
      <c r="N40" s="209">
        <v>5.8711290322580654</v>
      </c>
      <c r="O40" s="179">
        <v>3.4204736263099988</v>
      </c>
      <c r="P40" s="160">
        <f>J40/M40*1000</f>
        <v>0</v>
      </c>
      <c r="Q40" s="122">
        <f t="shared" ref="Q40:Q59" si="0">J40/O40*1000</f>
        <v>0</v>
      </c>
      <c r="R40" s="122"/>
      <c r="S40" s="161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33.499156249999984</v>
      </c>
      <c r="J41" s="67">
        <v>23.951875000000001</v>
      </c>
      <c r="K41" s="67">
        <v>24.086174698795187</v>
      </c>
      <c r="L41" s="67">
        <v>16.866388888888899</v>
      </c>
      <c r="M41" s="66">
        <v>2.6587000000000001</v>
      </c>
      <c r="N41" s="210">
        <v>4.7120689655172425</v>
      </c>
      <c r="O41" s="180">
        <v>3.5993242181360992</v>
      </c>
      <c r="P41" s="162">
        <f t="shared" ref="P41:P59" si="1">J41/M41*1000</f>
        <v>9008.867115507579</v>
      </c>
      <c r="Q41" s="123">
        <f t="shared" si="0"/>
        <v>6654.547784084707</v>
      </c>
      <c r="R41" s="123">
        <f>L41/M41*1000</f>
        <v>6343.8480794707557</v>
      </c>
      <c r="S41" s="163">
        <f t="shared" ref="S41:S61" si="2">L41/O41*1000</f>
        <v>4685.9876651020659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29.673994565217413</v>
      </c>
      <c r="J42" s="74">
        <v>25.952038043478286</v>
      </c>
      <c r="K42" s="74">
        <v>20.784135977337094</v>
      </c>
      <c r="L42" s="74">
        <v>17.992450142450132</v>
      </c>
      <c r="M42" s="73">
        <v>2.7814999999999999</v>
      </c>
      <c r="N42" s="211">
        <v>3.1127419354838706</v>
      </c>
      <c r="O42" s="181">
        <v>3.309896207012005</v>
      </c>
      <c r="P42" s="164">
        <f t="shared" si="1"/>
        <v>9330.2311858631274</v>
      </c>
      <c r="Q42" s="124">
        <f t="shared" si="0"/>
        <v>7840.7407424133035</v>
      </c>
      <c r="R42" s="124">
        <f t="shared" ref="R42:R59" si="3">L42/M42*1000</f>
        <v>6468.6141083768225</v>
      </c>
      <c r="S42" s="165">
        <f t="shared" si="2"/>
        <v>5435.9559989624995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32.218800000000002</v>
      </c>
      <c r="G43" s="67">
        <v>31</v>
      </c>
      <c r="H43" s="67">
        <v>31.694199999999999</v>
      </c>
      <c r="I43" s="66">
        <v>34.564548611111114</v>
      </c>
      <c r="J43" s="67">
        <v>30.169893617021263</v>
      </c>
      <c r="K43" s="67">
        <v>20.485299684542586</v>
      </c>
      <c r="L43" s="67">
        <v>19.646107594936698</v>
      </c>
      <c r="M43" s="66">
        <v>3.02</v>
      </c>
      <c r="N43" s="210">
        <v>3.3893333333333331</v>
      </c>
      <c r="O43" s="180">
        <v>3.2972282190625077</v>
      </c>
      <c r="P43" s="162">
        <f t="shared" si="1"/>
        <v>9990.0309990136629</v>
      </c>
      <c r="Q43" s="123">
        <f t="shared" si="0"/>
        <v>9150.0774628209947</v>
      </c>
      <c r="R43" s="123">
        <f t="shared" si="3"/>
        <v>6505.3336407075158</v>
      </c>
      <c r="S43" s="163">
        <f t="shared" si="2"/>
        <v>5958.370573609438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39.490400000000001</v>
      </c>
      <c r="G44" s="74">
        <v>36.163499999999999</v>
      </c>
      <c r="H44" s="74">
        <v>37.9392</v>
      </c>
      <c r="I44" s="73">
        <v>37.411331521739115</v>
      </c>
      <c r="J44" s="74">
        <v>78.064234972677568</v>
      </c>
      <c r="K44" s="74">
        <v>20.532634560906523</v>
      </c>
      <c r="L44" s="74">
        <v>16.137904761904757</v>
      </c>
      <c r="M44" s="73">
        <v>3.5748000000000002</v>
      </c>
      <c r="N44" s="211">
        <v>3.8738709677419361</v>
      </c>
      <c r="O44" s="181">
        <v>3.8639578243538635</v>
      </c>
      <c r="P44" s="164">
        <f t="shared" si="1"/>
        <v>21837.371313829462</v>
      </c>
      <c r="Q44" s="124">
        <f t="shared" si="0"/>
        <v>20203.179879617754</v>
      </c>
      <c r="R44" s="124">
        <f t="shared" si="3"/>
        <v>4514.3517852480572</v>
      </c>
      <c r="S44" s="165">
        <f t="shared" si="2"/>
        <v>4176.5219744869646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43.798099999999998</v>
      </c>
      <c r="G45" s="67">
        <v>40.75</v>
      </c>
      <c r="H45" s="67">
        <v>42.222299999999997</v>
      </c>
      <c r="I45" s="66">
        <v>47.410539772727255</v>
      </c>
      <c r="J45" s="67">
        <v>26.992492836676206</v>
      </c>
      <c r="K45" s="67">
        <v>24.438757225433523</v>
      </c>
      <c r="L45" s="67">
        <v>11.00064417177914</v>
      </c>
      <c r="M45" s="66">
        <v>4.3011999999999997</v>
      </c>
      <c r="N45" s="210">
        <v>4.6893333333333329</v>
      </c>
      <c r="O45" s="180">
        <v>4.2598902747417595</v>
      </c>
      <c r="P45" s="162">
        <f t="shared" si="1"/>
        <v>6275.5725929220234</v>
      </c>
      <c r="Q45" s="123">
        <f t="shared" si="0"/>
        <v>6336.4291321594028</v>
      </c>
      <c r="R45" s="123">
        <f t="shared" si="3"/>
        <v>2557.5756002462431</v>
      </c>
      <c r="S45" s="163">
        <f t="shared" si="2"/>
        <v>2582.3773530049466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34.204500000000003</v>
      </c>
      <c r="G46" s="74">
        <v>32.556800000000003</v>
      </c>
      <c r="H46" s="74">
        <v>33.453200000000002</v>
      </c>
      <c r="I46" s="73">
        <v>35.861517857142886</v>
      </c>
      <c r="J46" s="74">
        <v>19.458429003021166</v>
      </c>
      <c r="K46" s="74">
        <v>20.275219638242874</v>
      </c>
      <c r="L46" s="74">
        <v>18.386761658031091</v>
      </c>
      <c r="M46" s="73">
        <v>4.0396999999999998</v>
      </c>
      <c r="N46" s="211">
        <v>4.3409677419354837</v>
      </c>
      <c r="O46" s="181">
        <v>3.8402524462972609</v>
      </c>
      <c r="P46" s="164">
        <f t="shared" si="1"/>
        <v>4816.8005057358632</v>
      </c>
      <c r="Q46" s="124">
        <f t="shared" si="0"/>
        <v>5066.9661109864846</v>
      </c>
      <c r="R46" s="124">
        <f t="shared" si="3"/>
        <v>4551.5166121323591</v>
      </c>
      <c r="S46" s="165">
        <f t="shared" si="2"/>
        <v>4787.9044190856393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41.875</v>
      </c>
      <c r="G47" s="67">
        <v>39.423099999999998</v>
      </c>
      <c r="H47" s="67">
        <v>40.6492</v>
      </c>
      <c r="I47" s="66">
        <v>45.596249999999998</v>
      </c>
      <c r="J47" s="67">
        <v>33.855852272727283</v>
      </c>
      <c r="K47" s="67">
        <v>22.786676300578051</v>
      </c>
      <c r="L47" s="67">
        <v>12.909971098265894</v>
      </c>
      <c r="M47" s="66">
        <v>4.3846999999999996</v>
      </c>
      <c r="N47" s="210">
        <v>4.7030645161290332</v>
      </c>
      <c r="O47" s="180">
        <v>3.8500433894321104</v>
      </c>
      <c r="P47" s="162">
        <f t="shared" si="1"/>
        <v>7721.3611587400019</v>
      </c>
      <c r="Q47" s="123">
        <f t="shared" si="0"/>
        <v>8793.6287590049978</v>
      </c>
      <c r="R47" s="123">
        <f t="shared" si="3"/>
        <v>2944.3225530289174</v>
      </c>
      <c r="S47" s="163">
        <f t="shared" si="2"/>
        <v>3353.2014557815519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43.869599999999998</v>
      </c>
      <c r="G48" s="74">
        <v>42.315199999999997</v>
      </c>
      <c r="H48" s="74">
        <v>43.116100000000003</v>
      </c>
      <c r="I48" s="73">
        <v>46.445119047619038</v>
      </c>
      <c r="J48" s="74">
        <v>40.236815476190479</v>
      </c>
      <c r="K48" s="74">
        <v>31.391322314049589</v>
      </c>
      <c r="L48" s="74">
        <v>27.154611111111112</v>
      </c>
      <c r="M48" s="73">
        <v>5.0164999999999997</v>
      </c>
      <c r="N48" s="211">
        <v>5.4204999999999997</v>
      </c>
      <c r="O48" s="181">
        <v>4.6238016658808716</v>
      </c>
      <c r="P48" s="164">
        <f t="shared" si="1"/>
        <v>8020.8941445610444</v>
      </c>
      <c r="Q48" s="124">
        <f t="shared" si="0"/>
        <v>8702.1067043378553</v>
      </c>
      <c r="R48" s="124">
        <f t="shared" si="3"/>
        <v>5413.0591271027843</v>
      </c>
      <c r="S48" s="165">
        <f t="shared" si="2"/>
        <v>5872.7889025789218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51.346200000000003</v>
      </c>
      <c r="G49" s="67">
        <v>50.25</v>
      </c>
      <c r="H49" s="67">
        <v>50.726500000000001</v>
      </c>
      <c r="I49" s="66">
        <v>51.576250000000002</v>
      </c>
      <c r="J49" s="67">
        <v>48.975568862275445</v>
      </c>
      <c r="K49" s="67">
        <v>37.701216216216181</v>
      </c>
      <c r="L49" s="67">
        <v>34.517122093023261</v>
      </c>
      <c r="M49" s="66">
        <v>5.0320999999999998</v>
      </c>
      <c r="N49" s="210">
        <v>5.4525806451612899</v>
      </c>
      <c r="O49" s="180">
        <v>4.6297486891546304</v>
      </c>
      <c r="P49" s="162">
        <f t="shared" si="1"/>
        <v>9732.630286018848</v>
      </c>
      <c r="Q49" s="123">
        <f t="shared" si="0"/>
        <v>10578.450829739992</v>
      </c>
      <c r="R49" s="123">
        <f t="shared" si="3"/>
        <v>6859.3871530818669</v>
      </c>
      <c r="S49" s="163">
        <f t="shared" si="2"/>
        <v>7455.5066398919207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46.7</v>
      </c>
      <c r="G50" s="74">
        <v>45.630400000000002</v>
      </c>
      <c r="H50" s="74">
        <v>46.1843</v>
      </c>
      <c r="I50" s="73">
        <v>46.046505681818168</v>
      </c>
      <c r="J50" s="74">
        <v>44.518068181818187</v>
      </c>
      <c r="K50" s="74">
        <v>38.21592485549133</v>
      </c>
      <c r="L50" s="74">
        <v>34.042215743440231</v>
      </c>
      <c r="M50" s="73">
        <v>5.4935</v>
      </c>
      <c r="N50" s="211">
        <v>5.9318333333333335</v>
      </c>
      <c r="O50" s="181">
        <v>4.4778406412069778</v>
      </c>
      <c r="P50" s="164">
        <f t="shared" si="1"/>
        <v>8103.7713992569743</v>
      </c>
      <c r="Q50" s="124">
        <f t="shared" si="0"/>
        <v>9941.8607647945646</v>
      </c>
      <c r="R50" s="124">
        <f t="shared" si="3"/>
        <v>6196.8172828688867</v>
      </c>
      <c r="S50" s="165">
        <f t="shared" si="2"/>
        <v>7602.3732131441675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60.613599999999998</v>
      </c>
      <c r="G51" s="81">
        <v>57.75</v>
      </c>
      <c r="H51" s="81">
        <v>59.034500000000001</v>
      </c>
      <c r="I51" s="80">
        <v>59.834851190476193</v>
      </c>
      <c r="J51" s="81">
        <v>56.323005952380967</v>
      </c>
      <c r="K51" s="81">
        <v>42.047364341085263</v>
      </c>
      <c r="L51" s="81">
        <v>35.1144559585492</v>
      </c>
      <c r="M51" s="80">
        <v>8.6895000000000007</v>
      </c>
      <c r="N51" s="212">
        <v>12.761451612903228</v>
      </c>
      <c r="O51" s="182">
        <v>4.0161873330190163</v>
      </c>
      <c r="P51" s="166">
        <f t="shared" si="1"/>
        <v>6481.7315095668291</v>
      </c>
      <c r="Q51" s="125">
        <f t="shared" si="0"/>
        <v>14023.998703776173</v>
      </c>
      <c r="R51" s="125">
        <f t="shared" si="3"/>
        <v>4041.0214579146323</v>
      </c>
      <c r="S51" s="167">
        <f t="shared" si="2"/>
        <v>8743.2315892877541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60.325000000000003</v>
      </c>
      <c r="G52" s="46">
        <v>59.405000000000001</v>
      </c>
      <c r="H52" s="46">
        <v>59.865000000000002</v>
      </c>
      <c r="I52" s="45">
        <v>51.697554347826049</v>
      </c>
      <c r="J52" s="46">
        <v>43.452173913043545</v>
      </c>
      <c r="K52" s="46">
        <v>37.737308781869679</v>
      </c>
      <c r="L52" s="46">
        <v>31.681246458923486</v>
      </c>
      <c r="M52" s="45">
        <v>8.4491999999999994</v>
      </c>
      <c r="N52" s="207">
        <v>11.469838709677422</v>
      </c>
      <c r="O52" s="177">
        <v>3.9742409615111169</v>
      </c>
      <c r="P52" s="156">
        <f t="shared" si="1"/>
        <v>5142.7559902764224</v>
      </c>
      <c r="Q52" s="120">
        <f t="shared" si="0"/>
        <v>10933.452282803159</v>
      </c>
      <c r="R52" s="120">
        <f t="shared" si="3"/>
        <v>3749.6149290966587</v>
      </c>
      <c r="S52" s="157">
        <f t="shared" si="2"/>
        <v>7971.6471058859488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43.79</v>
      </c>
      <c r="G53" s="39">
        <v>43.06</v>
      </c>
      <c r="H53" s="39">
        <v>43.424999999999997</v>
      </c>
      <c r="I53" s="38">
        <v>39.399125000000005</v>
      </c>
      <c r="J53" s="39">
        <v>35.160531250000005</v>
      </c>
      <c r="K53" s="39">
        <v>29.053704819277119</v>
      </c>
      <c r="L53" s="39">
        <v>27.00731927710844</v>
      </c>
      <c r="M53" s="38">
        <v>5.6512000000000002</v>
      </c>
      <c r="N53" s="206">
        <v>6.1819642857142858</v>
      </c>
      <c r="O53" s="176">
        <v>3.6669644408049815</v>
      </c>
      <c r="P53" s="154">
        <f t="shared" si="1"/>
        <v>6221.7814358012465</v>
      </c>
      <c r="Q53" s="119">
        <f t="shared" si="0"/>
        <v>9588.4571060311318</v>
      </c>
      <c r="R53" s="119">
        <f t="shared" si="3"/>
        <v>4779.041491560808</v>
      </c>
      <c r="S53" s="155">
        <f t="shared" si="2"/>
        <v>7365.0344073638535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50.74</v>
      </c>
      <c r="G54" s="46">
        <v>49.76</v>
      </c>
      <c r="H54" s="46">
        <v>50.25</v>
      </c>
      <c r="I54" s="45">
        <v>44.911619318181799</v>
      </c>
      <c r="J54" s="46">
        <v>44.288977272727216</v>
      </c>
      <c r="K54" s="46">
        <v>31.799232876712331</v>
      </c>
      <c r="L54" s="46">
        <v>29.464486486486475</v>
      </c>
      <c r="M54" s="45">
        <v>5.1486999999999998</v>
      </c>
      <c r="N54" s="207">
        <v>5.6816129032258065</v>
      </c>
      <c r="O54" s="177">
        <v>3.6685811438286682</v>
      </c>
      <c r="P54" s="156">
        <f t="shared" si="1"/>
        <v>8601.9727839507486</v>
      </c>
      <c r="Q54" s="120">
        <f t="shared" si="0"/>
        <v>12072.508562944196</v>
      </c>
      <c r="R54" s="120">
        <f t="shared" si="3"/>
        <v>5722.7040780170673</v>
      </c>
      <c r="S54" s="157">
        <f t="shared" si="2"/>
        <v>8031.5755141608333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51.225000000000001</v>
      </c>
      <c r="G55" s="39">
        <v>49.484999999999999</v>
      </c>
      <c r="H55" s="39">
        <v>50.354999999999997</v>
      </c>
      <c r="I55" s="38">
        <v>46.728363095238095</v>
      </c>
      <c r="J55" s="39">
        <v>41.424851190476176</v>
      </c>
      <c r="K55" s="39">
        <v>28.614502762430941</v>
      </c>
      <c r="L55" s="39">
        <v>23.47198895027622</v>
      </c>
      <c r="M55" s="38">
        <v>5.1992000000000003</v>
      </c>
      <c r="N55" s="206">
        <v>5.6593333333333344</v>
      </c>
      <c r="O55" s="176">
        <v>3.5816438786735807</v>
      </c>
      <c r="P55" s="154">
        <f t="shared" si="1"/>
        <v>7967.543312524268</v>
      </c>
      <c r="Q55" s="119">
        <f t="shared" si="0"/>
        <v>11565.876618034225</v>
      </c>
      <c r="R55" s="119">
        <f t="shared" si="3"/>
        <v>4514.5385732951645</v>
      </c>
      <c r="S55" s="155">
        <f t="shared" si="2"/>
        <v>6553.4122725145953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51.844999999999999</v>
      </c>
      <c r="G56" s="46">
        <v>50.29</v>
      </c>
      <c r="H56" s="46">
        <v>51.067500000000003</v>
      </c>
      <c r="I56" s="45">
        <v>43.584456521739128</v>
      </c>
      <c r="J56" s="46">
        <v>38.689211956521724</v>
      </c>
      <c r="K56" s="46">
        <v>28.74016997167141</v>
      </c>
      <c r="L56" s="46">
        <v>18.960226628895185</v>
      </c>
      <c r="M56" s="45">
        <v>4.2077</v>
      </c>
      <c r="N56" s="207">
        <v>4.5920967741935481</v>
      </c>
      <c r="O56" s="177">
        <v>3.6410783935536402</v>
      </c>
      <c r="P56" s="156">
        <f t="shared" si="1"/>
        <v>9194.859889374653</v>
      </c>
      <c r="Q56" s="120">
        <f t="shared" si="0"/>
        <v>10625.756376193156</v>
      </c>
      <c r="R56" s="120">
        <f t="shared" si="3"/>
        <v>4506.0785295755841</v>
      </c>
      <c r="S56" s="157">
        <f t="shared" si="2"/>
        <v>5207.3107413626094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50.365000000000002</v>
      </c>
      <c r="G57" s="39">
        <v>48.26</v>
      </c>
      <c r="H57" s="39">
        <v>49.3125</v>
      </c>
      <c r="I57" s="38">
        <v>41.070089285714275</v>
      </c>
      <c r="J57" s="39">
        <v>33.736785714285702</v>
      </c>
      <c r="K57" s="39">
        <v>23.8282920110193</v>
      </c>
      <c r="L57" s="39">
        <v>20.598705234159787</v>
      </c>
      <c r="M57" s="38">
        <v>3.7275</v>
      </c>
      <c r="N57" s="206">
        <v>4.1683333333333339</v>
      </c>
      <c r="O57" s="176">
        <v>3.2054736085853484</v>
      </c>
      <c r="P57" s="154">
        <f t="shared" si="1"/>
        <v>9050.7808757305702</v>
      </c>
      <c r="Q57" s="119">
        <f t="shared" si="0"/>
        <v>10524.742934687441</v>
      </c>
      <c r="R57" s="119">
        <f t="shared" si="3"/>
        <v>5526.1449320348183</v>
      </c>
      <c r="S57" s="155">
        <f t="shared" si="2"/>
        <v>6426.1035183660388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195">
        <v>52.883000000000003</v>
      </c>
      <c r="G58" s="196">
        <v>50.287566666666663</v>
      </c>
      <c r="H58" s="46">
        <f>AVERAGE(F58:G58)</f>
        <v>51.585283333333336</v>
      </c>
      <c r="I58" s="45">
        <v>38.095852272727271</v>
      </c>
      <c r="J58" s="46">
        <v>40.019289772727262</v>
      </c>
      <c r="K58" s="46">
        <v>29.072648648648638</v>
      </c>
      <c r="L58" s="46">
        <v>24.584675675675669</v>
      </c>
      <c r="M58" s="45">
        <v>3.0735000000000001</v>
      </c>
      <c r="N58" s="207">
        <v>3.39</v>
      </c>
      <c r="O58" s="177">
        <v>3.02</v>
      </c>
      <c r="P58" s="156">
        <f t="shared" si="1"/>
        <v>13020.754765813328</v>
      </c>
      <c r="Q58" s="120">
        <f t="shared" si="0"/>
        <v>13251.420454545452</v>
      </c>
      <c r="R58" s="120">
        <f t="shared" si="3"/>
        <v>7998.9183913049192</v>
      </c>
      <c r="S58" s="157">
        <f t="shared" si="2"/>
        <v>8140.6210846608183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223">
        <v>61.467199999999998</v>
      </c>
      <c r="G59" s="224">
        <v>55.258600000000001</v>
      </c>
      <c r="H59" s="39">
        <v>57.6907</v>
      </c>
      <c r="I59" s="38">
        <v>71.574728260869605</v>
      </c>
      <c r="J59" s="39">
        <v>59.090027397260279</v>
      </c>
      <c r="K59" s="39">
        <v>32.678590425531915</v>
      </c>
      <c r="L59" s="39">
        <v>31.711069518716602</v>
      </c>
      <c r="M59" s="38">
        <v>3.0259999999999998</v>
      </c>
      <c r="N59" s="206">
        <v>3.3605</v>
      </c>
      <c r="O59" s="176">
        <v>3.1687578616352203</v>
      </c>
      <c r="P59" s="154">
        <f t="shared" si="1"/>
        <v>19527.438003060241</v>
      </c>
      <c r="Q59" s="119">
        <f t="shared" si="0"/>
        <v>18647.69413677042</v>
      </c>
      <c r="R59" s="119">
        <f t="shared" si="3"/>
        <v>10479.533879285063</v>
      </c>
      <c r="S59" s="155">
        <f t="shared" si="2"/>
        <v>10007.41328412903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2">
        <v>34.8857</v>
      </c>
      <c r="G60" s="232">
        <v>34.2393</v>
      </c>
      <c r="H60" s="231">
        <v>34.552900000000001</v>
      </c>
      <c r="I60" s="237">
        <v>38.205875000000006</v>
      </c>
      <c r="J60" s="231">
        <v>38.028541666666662</v>
      </c>
      <c r="K60" s="231">
        <v>27.7534375</v>
      </c>
      <c r="L60" s="231">
        <v>35.461547619047614</v>
      </c>
      <c r="M60" s="230">
        <v>2.3142</v>
      </c>
      <c r="N60" s="233">
        <v>2.5708000000000002</v>
      </c>
      <c r="O60" s="234">
        <f>21.3972/6.36</f>
        <v>3.3643396226415097</v>
      </c>
      <c r="P60" s="235">
        <f>J60/M60*1000</f>
        <v>16432.694523665483</v>
      </c>
      <c r="Q60" s="228">
        <f>J60/O60*1000</f>
        <v>11303.419372628194</v>
      </c>
      <c r="R60" s="228">
        <f>L60/M60*1000</f>
        <v>15323.458482001388</v>
      </c>
      <c r="S60" s="228">
        <f>L60/O60*1000</f>
        <v>10540.418506026153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871</v>
      </c>
    </row>
    <row r="61" spans="1:28" s="140" customFormat="1" x14ac:dyDescent="0.2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34.65</v>
      </c>
      <c r="K61" s="137"/>
      <c r="L61" s="137">
        <v>26.63</v>
      </c>
      <c r="M61" s="131">
        <v>2.581</v>
      </c>
      <c r="N61" s="213">
        <v>3.0569999999999999</v>
      </c>
      <c r="O61" s="183">
        <v>3.17</v>
      </c>
      <c r="P61" s="168">
        <f>J61/M61*1000</f>
        <v>13425.029058504455</v>
      </c>
      <c r="Q61" s="135">
        <f>J61/O61*1000</f>
        <v>10930.599369085174</v>
      </c>
      <c r="R61" s="194">
        <f>L61/M61*1000</f>
        <v>10317.706315381634</v>
      </c>
      <c r="S61" s="135">
        <f t="shared" si="2"/>
        <v>8400.6309148264991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">
      <c r="A62" s="19"/>
      <c r="B62" s="84"/>
      <c r="C62" s="84"/>
      <c r="D62" s="84"/>
      <c r="E62" s="84"/>
      <c r="F62" s="85"/>
      <c r="G62" s="85"/>
      <c r="H62" s="85"/>
      <c r="I62" s="85"/>
      <c r="J62" s="85"/>
      <c r="K62" s="85"/>
      <c r="L62" s="85"/>
      <c r="M62" s="85"/>
      <c r="N62" s="184"/>
      <c r="O62" s="184"/>
      <c r="P62" s="126"/>
      <c r="Q62" s="126"/>
      <c r="R62" s="126"/>
      <c r="S62" s="126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27.895866046831955</v>
      </c>
      <c r="I63" s="60"/>
      <c r="J63" s="60"/>
      <c r="K63" s="60"/>
      <c r="L63" s="60"/>
      <c r="M63" s="59">
        <f>AVERAGE(M4:M15)</f>
        <v>2.4843333333333333</v>
      </c>
      <c r="N63" s="209">
        <f>AVERAGE(N4:N15)</f>
        <v>2.8610162037037035</v>
      </c>
      <c r="O63" s="179">
        <f>AVERAGE(O4:O15)</f>
        <v>2.650500128126057</v>
      </c>
      <c r="P63" s="160"/>
      <c r="Q63" s="122"/>
      <c r="R63" s="122"/>
      <c r="S63" s="122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210">
        <f>AVERAGE(N16:N27)</f>
        <v>2.3506443321797881</v>
      </c>
      <c r="O64" s="180">
        <f>AVERAGE(O16:O27)</f>
        <v>1.9272178594813767</v>
      </c>
      <c r="P64" s="162"/>
      <c r="Q64" s="123"/>
      <c r="R64" s="123"/>
      <c r="S64" s="123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211">
        <f>AVERAGE(N28:N39)</f>
        <v>2.6235176949255785</v>
      </c>
      <c r="O65" s="181">
        <f>AVERAGE(O28:O39)</f>
        <v>2.4235534548138724</v>
      </c>
      <c r="P65" s="164"/>
      <c r="Q65" s="124"/>
      <c r="R65" s="124"/>
      <c r="S65" s="124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40.655144140800722</v>
      </c>
      <c r="G66" s="67">
        <f t="shared" si="7"/>
        <v>38.788529605263157</v>
      </c>
      <c r="H66" s="68">
        <f t="shared" si="7"/>
        <v>39.725328539698602</v>
      </c>
      <c r="I66" s="67">
        <f t="shared" si="7"/>
        <v>41.922835235932041</v>
      </c>
      <c r="J66" s="67">
        <f t="shared" si="7"/>
        <v>38.954388565296988</v>
      </c>
      <c r="K66" s="67">
        <f t="shared" si="7"/>
        <v>27.283636711780034</v>
      </c>
      <c r="L66" s="67">
        <f t="shared" si="7"/>
        <v>22.160784838398222</v>
      </c>
      <c r="M66" s="66">
        <f>AVERAGE(M40:M51)</f>
        <v>4.2825749999999996</v>
      </c>
      <c r="N66" s="210">
        <f t="shared" si="7"/>
        <v>5.3549062847608466</v>
      </c>
      <c r="O66" s="180">
        <f t="shared" si="7"/>
        <v>3.9323870445505924</v>
      </c>
      <c r="P66" s="162">
        <f t="shared" si="7"/>
        <v>8443.2718509179504</v>
      </c>
      <c r="Q66" s="123">
        <f t="shared" si="7"/>
        <v>8940.998906144685</v>
      </c>
      <c r="R66" s="123">
        <f t="shared" si="7"/>
        <v>5126.8952181980767</v>
      </c>
      <c r="S66" s="123">
        <f t="shared" si="7"/>
        <v>5514.0199804487156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x14ac:dyDescent="0.2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50.836211111111112</v>
      </c>
      <c r="G67" s="90">
        <f t="shared" si="8"/>
        <v>48.893940740740739</v>
      </c>
      <c r="H67" s="91">
        <f t="shared" si="8"/>
        <v>49.789320370370369</v>
      </c>
      <c r="I67" s="90">
        <f t="shared" si="8"/>
        <v>46.14085145581069</v>
      </c>
      <c r="J67" s="90">
        <f t="shared" si="8"/>
        <v>41.543376681523171</v>
      </c>
      <c r="K67" s="90">
        <f t="shared" si="8"/>
        <v>29.919765310795711</v>
      </c>
      <c r="L67" s="90">
        <f t="shared" si="8"/>
        <v>26.99347398325439</v>
      </c>
      <c r="M67" s="89">
        <f t="shared" si="8"/>
        <v>4.5330222222222227</v>
      </c>
      <c r="N67" s="214">
        <f t="shared" si="8"/>
        <v>5.2304977043864156</v>
      </c>
      <c r="O67" s="185">
        <f t="shared" si="8"/>
        <v>3.4767866568037848</v>
      </c>
      <c r="P67" s="169">
        <f t="shared" si="8"/>
        <v>10573.397953355217</v>
      </c>
      <c r="Q67" s="192">
        <f t="shared" si="8"/>
        <v>12057.036427181931</v>
      </c>
      <c r="R67" s="192">
        <f t="shared" si="8"/>
        <v>6955.5592540190519</v>
      </c>
      <c r="S67" s="192">
        <f t="shared" si="8"/>
        <v>7804.8373816077637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2145.2329365079363</v>
      </c>
    </row>
    <row r="68" spans="1:28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86"/>
      <c r="O68" s="186"/>
      <c r="P68" s="127"/>
      <c r="Q68" s="127"/>
      <c r="R68" s="127"/>
      <c r="S68" s="127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40.35</v>
      </c>
      <c r="K69" s="103"/>
      <c r="L69" s="103">
        <v>30.21</v>
      </c>
      <c r="M69" s="109">
        <v>3.105</v>
      </c>
      <c r="N69" s="215">
        <v>3.8079999999999998</v>
      </c>
      <c r="O69" s="187">
        <v>3.16</v>
      </c>
      <c r="P69" s="170">
        <f>J69/M69*1000</f>
        <v>12995.169082125605</v>
      </c>
      <c r="Q69" s="128">
        <f>J69/O69*1000</f>
        <v>12768.987341772152</v>
      </c>
      <c r="R69" s="202">
        <f>L69/M69*1000</f>
        <v>9729.4685990338166</v>
      </c>
      <c r="S69" s="197">
        <f>L69/O69*1000</f>
        <v>9560.1265822784808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40.119999999999997</v>
      </c>
      <c r="K70" s="115"/>
      <c r="L70" s="115">
        <v>29.58</v>
      </c>
      <c r="M70" s="114">
        <v>3.266</v>
      </c>
      <c r="N70" s="216">
        <v>3.96</v>
      </c>
      <c r="O70" s="188">
        <v>3</v>
      </c>
      <c r="P70" s="111">
        <f>J70/M70*1000</f>
        <v>12284.139620330679</v>
      </c>
      <c r="Q70" s="112">
        <f>J70/O70*1000</f>
        <v>13373.333333333334</v>
      </c>
      <c r="R70" s="203">
        <f>L70/M70*1000</f>
        <v>9056.9503980404152</v>
      </c>
      <c r="S70" s="198">
        <f>L70/O70*1000</f>
        <v>9860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  <c r="B71" s="84"/>
      <c r="C71" s="84"/>
      <c r="D71" s="84"/>
      <c r="E71" s="84"/>
      <c r="F71" s="85"/>
      <c r="G71" s="85"/>
      <c r="H71" s="85"/>
      <c r="I71" s="85"/>
      <c r="J71" s="85"/>
      <c r="K71" s="85"/>
      <c r="L71" s="85"/>
      <c r="M71" s="85"/>
      <c r="N71" s="184"/>
      <c r="O71" s="184"/>
      <c r="P71" s="126"/>
      <c r="Q71" s="126"/>
      <c r="R71" s="126"/>
      <c r="S71" s="126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35.010512667437851</v>
      </c>
      <c r="G72" s="96">
        <f t="shared" si="9"/>
        <v>32.251316077990118</v>
      </c>
      <c r="H72" s="96">
        <f t="shared" si="9"/>
        <v>34.429610945585559</v>
      </c>
      <c r="I72" s="95">
        <f t="shared" si="9"/>
        <v>44.031843345871366</v>
      </c>
      <c r="J72" s="96">
        <f t="shared" si="9"/>
        <v>40.248882623410083</v>
      </c>
      <c r="K72" s="96">
        <f t="shared" si="9"/>
        <v>28.601701011287872</v>
      </c>
      <c r="L72" s="97">
        <f t="shared" si="9"/>
        <v>24.577129410826306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9508.334902136583</v>
      </c>
      <c r="Q72" s="93">
        <f t="shared" si="9"/>
        <v>10499.017666663309</v>
      </c>
      <c r="R72" s="93">
        <f t="shared" si="9"/>
        <v>6041.2272361085643</v>
      </c>
      <c r="S72" s="94">
        <f t="shared" si="9"/>
        <v>6659.4286810282392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2082.2472718253966</v>
      </c>
    </row>
    <row r="74" spans="1:28" x14ac:dyDescent="0.2">
      <c r="A74" s="218"/>
      <c r="Q74" s="219"/>
    </row>
    <row r="75" spans="1:28" x14ac:dyDescent="0.2">
      <c r="J75" s="236"/>
      <c r="Q75" s="219"/>
    </row>
    <row r="76" spans="1:28" x14ac:dyDescent="0.2">
      <c r="J76" s="236"/>
      <c r="Q76" s="219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A Historical Data
 1997-2001</oddHeader>
    <oddFooter>&amp;C©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6"/>
  <sheetViews>
    <sheetView topLeftCell="J1" zoomScale="65" workbookViewId="0">
      <pane ySplit="3" topLeftCell="A26" activePane="bottomLeft" state="frozen"/>
      <selection activeCell="B68" sqref="B68"/>
      <selection pane="bottomLeft" activeCell="AB61" sqref="AB61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bestFit="1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8" width="8.140625" style="148" bestFit="1" customWidth="1"/>
    <col min="9" max="9" width="8" style="148" bestFit="1" customWidth="1"/>
    <col min="10" max="10" width="8.42578125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6.5703125" style="148" bestFit="1" customWidth="1"/>
    <col min="15" max="15" width="10.42578125" style="148" bestFit="1" customWidth="1"/>
    <col min="16" max="17" width="10.85546875" style="149" bestFit="1" customWidth="1"/>
    <col min="18" max="19" width="11.28515625" style="149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52" t="s">
        <v>43</v>
      </c>
      <c r="B1" s="242"/>
      <c r="C1" s="243"/>
      <c r="D1" s="243"/>
      <c r="E1" s="244"/>
      <c r="F1" s="190"/>
      <c r="G1" s="190"/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91" t="s">
        <v>27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39.673124999999999</v>
      </c>
      <c r="J40" s="60"/>
      <c r="K40" s="60">
        <v>27.679534883720912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38.621218750000011</v>
      </c>
      <c r="J41" s="67">
        <v>33.021406249999998</v>
      </c>
      <c r="K41" s="67">
        <v>27.868614457831303</v>
      </c>
      <c r="L41" s="67">
        <v>23.690416666666678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12420.132489562568</v>
      </c>
      <c r="Q41" s="64">
        <f t="shared" si="0"/>
        <v>9174.3350275624944</v>
      </c>
      <c r="R41" s="64">
        <f>L41/M41*1000</f>
        <v>8910.5264477626952</v>
      </c>
      <c r="S41" s="65">
        <f t="shared" ref="S41:S61" si="2">L41/O41*1000</f>
        <v>6581.9068333151445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33.360380434782662</v>
      </c>
      <c r="J42" s="74">
        <v>35.31203804347826</v>
      </c>
      <c r="K42" s="74">
        <v>23.239858356940498</v>
      </c>
      <c r="L42" s="74">
        <v>20.21145299145299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12695.321964220118</v>
      </c>
      <c r="Q42" s="71">
        <f t="shared" si="0"/>
        <v>10668.623979407515</v>
      </c>
      <c r="R42" s="71">
        <f t="shared" ref="R42:R59" si="3">L42/M42*1000</f>
        <v>7266.3861195229156</v>
      </c>
      <c r="S42" s="72">
        <f t="shared" si="2"/>
        <v>6106.3706313917301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7">
        <v>38.625</v>
      </c>
      <c r="G43" s="67">
        <v>38.166699999999999</v>
      </c>
      <c r="H43" s="67">
        <v>38.3917</v>
      </c>
      <c r="I43" s="66">
        <v>37.547326388888877</v>
      </c>
      <c r="J43" s="67">
        <v>35.259007092198608</v>
      </c>
      <c r="K43" s="67">
        <v>22.432933753943203</v>
      </c>
      <c r="L43" s="67">
        <v>21.633639240506323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11675.167911324043</v>
      </c>
      <c r="Q43" s="64">
        <f t="shared" si="0"/>
        <v>10693.529458577699</v>
      </c>
      <c r="R43" s="64">
        <f t="shared" si="3"/>
        <v>7163.4567021544108</v>
      </c>
      <c r="S43" s="65">
        <f t="shared" si="2"/>
        <v>6561.1591928742373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4">
        <v>65.125</v>
      </c>
      <c r="G44" s="74">
        <v>62.875</v>
      </c>
      <c r="H44" s="74">
        <v>64.655000000000001</v>
      </c>
      <c r="I44" s="73">
        <v>50.080407608695602</v>
      </c>
      <c r="J44" s="74">
        <v>109.84478142076513</v>
      </c>
      <c r="K44" s="74">
        <v>29.918866855524087</v>
      </c>
      <c r="L44" s="74">
        <v>22.536285714285711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30727.532007599064</v>
      </c>
      <c r="Q44" s="71">
        <f t="shared" si="0"/>
        <v>28428.048755716824</v>
      </c>
      <c r="R44" s="71">
        <f t="shared" si="3"/>
        <v>6304.2088268674361</v>
      </c>
      <c r="S44" s="72">
        <f t="shared" si="2"/>
        <v>5832.435740432612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7">
        <v>84.875</v>
      </c>
      <c r="G45" s="67">
        <v>83.791700000000006</v>
      </c>
      <c r="H45" s="67">
        <v>84.388300000000001</v>
      </c>
      <c r="I45" s="66">
        <v>92.855568181818199</v>
      </c>
      <c r="J45" s="67">
        <v>59.087048710601678</v>
      </c>
      <c r="K45" s="67">
        <v>36.639942196531798</v>
      </c>
      <c r="L45" s="67">
        <v>25.575828220858899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13737.340442342063</v>
      </c>
      <c r="Q45" s="64">
        <f t="shared" si="0"/>
        <v>13870.556493191276</v>
      </c>
      <c r="R45" s="64">
        <f t="shared" si="3"/>
        <v>5946.2076213286755</v>
      </c>
      <c r="S45" s="65">
        <f t="shared" si="2"/>
        <v>6003.870187104606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4">
        <v>48.25</v>
      </c>
      <c r="G46" s="74">
        <v>47.75</v>
      </c>
      <c r="H46" s="74">
        <v>48</v>
      </c>
      <c r="I46" s="73">
        <v>62.054672619047594</v>
      </c>
      <c r="J46" s="74">
        <v>50.243051359516627</v>
      </c>
      <c r="K46" s="74">
        <v>31.13036175710597</v>
      </c>
      <c r="L46" s="74">
        <v>30.36484455958551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12437.322414911163</v>
      </c>
      <c r="Q46" s="71">
        <f t="shared" si="0"/>
        <v>13083.267848175074</v>
      </c>
      <c r="R46" s="71">
        <f t="shared" si="3"/>
        <v>7516.608797580393</v>
      </c>
      <c r="S46" s="72">
        <f t="shared" si="2"/>
        <v>7906.9917887463462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7">
        <v>55.25</v>
      </c>
      <c r="G47" s="67">
        <v>54.75</v>
      </c>
      <c r="H47" s="67">
        <v>55</v>
      </c>
      <c r="I47" s="66">
        <v>76.189943181818236</v>
      </c>
      <c r="J47" s="67">
        <v>70.8374147727273</v>
      </c>
      <c r="K47" s="67">
        <v>33.823988439306341</v>
      </c>
      <c r="L47" s="67">
        <v>32.609364161849712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16155.589840291768</v>
      </c>
      <c r="Q47" s="64">
        <f t="shared" si="0"/>
        <v>18399.121154625733</v>
      </c>
      <c r="R47" s="64">
        <f t="shared" si="3"/>
        <v>7437.0798827399176</v>
      </c>
      <c r="S47" s="65">
        <f t="shared" si="2"/>
        <v>8469.869262086333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4">
        <v>50.166699999999999</v>
      </c>
      <c r="G48" s="74">
        <v>49.833300000000001</v>
      </c>
      <c r="H48" s="74">
        <v>50.043300000000002</v>
      </c>
      <c r="I48" s="73">
        <v>56.329553571428548</v>
      </c>
      <c r="J48" s="74">
        <v>54.646726190476222</v>
      </c>
      <c r="K48" s="74">
        <v>36.627327823691459</v>
      </c>
      <c r="L48" s="74">
        <v>39.211194444444452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10893.397027903164</v>
      </c>
      <c r="Q48" s="71">
        <f t="shared" si="0"/>
        <v>11818.570548498123</v>
      </c>
      <c r="R48" s="71">
        <f t="shared" si="3"/>
        <v>7816.4446216374872</v>
      </c>
      <c r="S48" s="72">
        <f t="shared" si="2"/>
        <v>8480.2933338998228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7">
        <v>62.041699999999999</v>
      </c>
      <c r="G49" s="67">
        <v>60.791699999999999</v>
      </c>
      <c r="H49" s="67">
        <v>61.6417</v>
      </c>
      <c r="I49" s="66">
        <v>60.732272727272765</v>
      </c>
      <c r="J49" s="67">
        <v>55.163592814371221</v>
      </c>
      <c r="K49" s="67">
        <v>43.134162162162148</v>
      </c>
      <c r="L49" s="67">
        <v>44.328720930232564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10962.340337904894</v>
      </c>
      <c r="Q49" s="64">
        <f t="shared" si="0"/>
        <v>11915.02963078625</v>
      </c>
      <c r="R49" s="64">
        <f t="shared" si="3"/>
        <v>8809.1891914374846</v>
      </c>
      <c r="S49" s="65">
        <f t="shared" si="2"/>
        <v>9574.7574882572681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4">
        <v>61.343800000000002</v>
      </c>
      <c r="G50" s="74">
        <v>60.5625</v>
      </c>
      <c r="H50" s="74">
        <v>60.928699999999999</v>
      </c>
      <c r="I50" s="73">
        <v>58.16230113636361</v>
      </c>
      <c r="J50" s="74">
        <v>52.64201704545448</v>
      </c>
      <c r="K50" s="74">
        <v>46.407861271676317</v>
      </c>
      <c r="L50" s="74">
        <v>42.118872832369938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9582.6007182041467</v>
      </c>
      <c r="Q50" s="71">
        <f t="shared" si="0"/>
        <v>11756.116678432109</v>
      </c>
      <c r="R50" s="71">
        <f t="shared" si="3"/>
        <v>7667.0379234313168</v>
      </c>
      <c r="S50" s="72">
        <f t="shared" si="2"/>
        <v>9406.0678365313652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1">
        <v>75.75</v>
      </c>
      <c r="G51" s="81">
        <v>73.928600000000003</v>
      </c>
      <c r="H51" s="81">
        <v>74.922899999999998</v>
      </c>
      <c r="I51" s="80">
        <v>70.927797619047638</v>
      </c>
      <c r="J51" s="81">
        <v>66.688690476190402</v>
      </c>
      <c r="K51" s="81">
        <v>49.308604651162817</v>
      </c>
      <c r="L51" s="81">
        <v>45.844922279792755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7674.6292049243802</v>
      </c>
      <c r="Q51" s="78">
        <f t="shared" si="0"/>
        <v>16604.975053805501</v>
      </c>
      <c r="R51" s="78">
        <f t="shared" si="3"/>
        <v>5275.8987605492557</v>
      </c>
      <c r="S51" s="79">
        <f t="shared" si="2"/>
        <v>11415.03582337395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6">
        <v>69.031199999999998</v>
      </c>
      <c r="G52" s="46">
        <v>68.093800000000002</v>
      </c>
      <c r="H52" s="46">
        <v>68.567499999999995</v>
      </c>
      <c r="I52" s="45">
        <v>66.167282608695686</v>
      </c>
      <c r="J52" s="46">
        <v>56.418750000000053</v>
      </c>
      <c r="K52" s="46">
        <v>45.350339943342789</v>
      </c>
      <c r="L52" s="46">
        <v>41.788215297450421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6677.4073285044806</v>
      </c>
      <c r="Q52" s="43">
        <f t="shared" si="0"/>
        <v>14196.107016759264</v>
      </c>
      <c r="R52" s="43">
        <f t="shared" si="3"/>
        <v>4945.8191660098501</v>
      </c>
      <c r="S52" s="44">
        <f t="shared" si="2"/>
        <v>10514.766392413554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9">
        <v>49.1477</v>
      </c>
      <c r="G53" s="39">
        <v>48.465899999999998</v>
      </c>
      <c r="H53" s="39">
        <v>48.780500000000004</v>
      </c>
      <c r="I53" s="38">
        <v>49.483312499999968</v>
      </c>
      <c r="J53" s="39">
        <v>46.026156249999985</v>
      </c>
      <c r="K53" s="39">
        <v>35.870391566265063</v>
      </c>
      <c r="L53" s="39">
        <v>37.1087951807229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8144.4925414071322</v>
      </c>
      <c r="Q53" s="36">
        <f t="shared" si="0"/>
        <v>12551.568741118255</v>
      </c>
      <c r="R53" s="36">
        <f t="shared" si="3"/>
        <v>6566.5336885480774</v>
      </c>
      <c r="S53" s="37">
        <f t="shared" si="2"/>
        <v>10119.758666810711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6">
        <v>58.137500000000003</v>
      </c>
      <c r="G54" s="46">
        <v>57.2</v>
      </c>
      <c r="H54" s="46">
        <v>57.621499999999997</v>
      </c>
      <c r="I54" s="45">
        <v>58.022386363636322</v>
      </c>
      <c r="J54" s="46">
        <v>54.751619318181831</v>
      </c>
      <c r="K54" s="46">
        <v>37.816324324324334</v>
      </c>
      <c r="L54" s="46">
        <v>38.595378378378371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10634.066719401369</v>
      </c>
      <c r="Q54" s="43">
        <f t="shared" si="0"/>
        <v>14924.467299922115</v>
      </c>
      <c r="R54" s="43">
        <f t="shared" si="3"/>
        <v>7496.1404584416205</v>
      </c>
      <c r="S54" s="44">
        <f t="shared" si="2"/>
        <v>10520.519204898597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9">
        <v>56.524999999999999</v>
      </c>
      <c r="G55" s="39">
        <v>54.95</v>
      </c>
      <c r="H55" s="39">
        <v>55.889499999999998</v>
      </c>
      <c r="I55" s="38">
        <v>55.599464285714305</v>
      </c>
      <c r="J55" s="39">
        <v>49.00940476190474</v>
      </c>
      <c r="K55" s="39">
        <v>33.456049723756905</v>
      </c>
      <c r="L55" s="39">
        <v>26.62204419889504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9426.3357366334712</v>
      </c>
      <c r="Q55" s="36">
        <f t="shared" si="0"/>
        <v>13683.494624835452</v>
      </c>
      <c r="R55" s="36">
        <f t="shared" si="3"/>
        <v>5120.4116400398207</v>
      </c>
      <c r="S55" s="37">
        <f t="shared" si="2"/>
        <v>7432.9121209990863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6">
        <v>59.134099999999997</v>
      </c>
      <c r="G56" s="46">
        <v>56.943199999999997</v>
      </c>
      <c r="H56" s="46">
        <v>58.424500000000002</v>
      </c>
      <c r="I56" s="45">
        <v>57.465081521739123</v>
      </c>
      <c r="J56" s="46">
        <v>52.075353260869541</v>
      </c>
      <c r="K56" s="46">
        <v>37.043966005665716</v>
      </c>
      <c r="L56" s="46">
        <v>49.508980169971657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12376.203926342074</v>
      </c>
      <c r="Q56" s="43">
        <f t="shared" si="0"/>
        <v>14302.178539486138</v>
      </c>
      <c r="R56" s="43">
        <f t="shared" si="3"/>
        <v>11766.280906426708</v>
      </c>
      <c r="S56" s="44">
        <f t="shared" si="2"/>
        <v>13597.339803950666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9">
        <v>60.2</v>
      </c>
      <c r="G57" s="39">
        <v>57.1571</v>
      </c>
      <c r="H57" s="39">
        <v>59.039000000000001</v>
      </c>
      <c r="I57" s="38">
        <v>58.798869047619078</v>
      </c>
      <c r="J57" s="39">
        <v>52.591994047619103</v>
      </c>
      <c r="K57" s="39">
        <v>28.863002754820922</v>
      </c>
      <c r="L57" s="39">
        <v>25.327658402203859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14109.186867235172</v>
      </c>
      <c r="Q57" s="36">
        <f t="shared" si="0"/>
        <v>16406.934035195256</v>
      </c>
      <c r="R57" s="36">
        <f t="shared" si="3"/>
        <v>6794.8111072310821</v>
      </c>
      <c r="S57" s="37">
        <f t="shared" si="2"/>
        <v>7901.3779225534026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6">
        <v>54.195700000000002</v>
      </c>
      <c r="G58" s="46">
        <v>51.152200000000001</v>
      </c>
      <c r="H58" s="46">
        <v>52.592599999999997</v>
      </c>
      <c r="I58" s="45">
        <v>49.324857954545472</v>
      </c>
      <c r="J58" s="46">
        <v>51.538267045454567</v>
      </c>
      <c r="K58" s="46">
        <v>33.165540540540533</v>
      </c>
      <c r="L58" s="46">
        <v>28.802540540540548</v>
      </c>
      <c r="M58" s="45">
        <v>3.0735000000000001</v>
      </c>
      <c r="N58" s="46">
        <v>3.39</v>
      </c>
      <c r="O58" s="47">
        <v>3.02</v>
      </c>
      <c r="P58" s="42">
        <f t="shared" si="1"/>
        <v>16768.591848203861</v>
      </c>
      <c r="Q58" s="43">
        <f t="shared" si="0"/>
        <v>17065.651339554493</v>
      </c>
      <c r="R58" s="43">
        <f t="shared" si="3"/>
        <v>9371.2511926274765</v>
      </c>
      <c r="S58" s="44">
        <f t="shared" si="2"/>
        <v>9537.2650796491889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9">
        <v>80.837000000000003</v>
      </c>
      <c r="G59" s="39">
        <v>75.95</v>
      </c>
      <c r="H59" s="39">
        <v>78.450900000000004</v>
      </c>
      <c r="I59" s="38">
        <v>84.996114130434776</v>
      </c>
      <c r="J59" s="39">
        <v>80.491534246575384</v>
      </c>
      <c r="K59" s="39">
        <v>37.335186170212765</v>
      </c>
      <c r="L59" s="39">
        <v>34.817566844919781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26599.978270514006</v>
      </c>
      <c r="Q59" s="36">
        <f t="shared" si="0"/>
        <v>25401.604591219275</v>
      </c>
      <c r="R59" s="36">
        <f t="shared" si="3"/>
        <v>11506.135771619227</v>
      </c>
      <c r="S59" s="37">
        <f t="shared" si="2"/>
        <v>10987.765037670744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1">
        <v>41.431800000000003</v>
      </c>
      <c r="G60" s="231">
        <v>39.545499999999997</v>
      </c>
      <c r="H60" s="231">
        <v>40.236400000000003</v>
      </c>
      <c r="I60" s="237"/>
      <c r="J60" s="231">
        <v>37.681874999999998</v>
      </c>
      <c r="K60" s="231">
        <v>30.468611111111109</v>
      </c>
      <c r="L60" s="231">
        <v>24.669374999999999</v>
      </c>
      <c r="M60" s="230">
        <v>2.3142</v>
      </c>
      <c r="N60" s="231">
        <v>2.5708000000000002</v>
      </c>
      <c r="O60" s="220">
        <f>21.3972/6.36</f>
        <v>3.3643396226415097</v>
      </c>
      <c r="P60" s="226">
        <f>J60/M60*1000</f>
        <v>16282.894736842103</v>
      </c>
      <c r="Q60" s="227">
        <f>J60/O60*1000</f>
        <v>11200.377853177049</v>
      </c>
      <c r="R60" s="227">
        <f>L60/M60*1000</f>
        <v>10660.001296344308</v>
      </c>
      <c r="S60" s="227">
        <f>L60/O60*1000</f>
        <v>7332.6054343558963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817</v>
      </c>
    </row>
    <row r="61" spans="1:28" s="140" customFormat="1" x14ac:dyDescent="0.2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40.9</v>
      </c>
      <c r="K61" s="137"/>
      <c r="L61" s="137">
        <v>35.159999999999997</v>
      </c>
      <c r="M61" s="131">
        <v>2.581</v>
      </c>
      <c r="N61" s="137">
        <v>3.0569999999999999</v>
      </c>
      <c r="O61" s="138">
        <v>3.17</v>
      </c>
      <c r="P61" s="133">
        <f>J61/M61*1000</f>
        <v>15846.571096474234</v>
      </c>
      <c r="Q61" s="134">
        <f>J61/O61*1000</f>
        <v>12902.208201892745</v>
      </c>
      <c r="R61" s="193">
        <f>L61/M61*1000</f>
        <v>13622.626888802788</v>
      </c>
      <c r="S61" s="134">
        <f t="shared" si="2"/>
        <v>11091.48264984227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">
      <c r="A62" s="19"/>
      <c r="B62" s="84"/>
      <c r="C62" s="84"/>
      <c r="D62" s="84"/>
      <c r="E62" s="84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23.830119293585202</v>
      </c>
      <c r="I63" s="60"/>
      <c r="J63" s="60"/>
      <c r="K63" s="60"/>
      <c r="L63" s="60"/>
      <c r="M63" s="59">
        <f>AVERAGE(M4:M15)</f>
        <v>2.4843333333333333</v>
      </c>
      <c r="N63" s="60">
        <f>AVERAGE(N4:N15)</f>
        <v>2.8610162037037035</v>
      </c>
      <c r="O63" s="61">
        <f>AVERAGE(O4:O15)</f>
        <v>2.650500128126057</v>
      </c>
      <c r="P63" s="56"/>
      <c r="Q63" s="57"/>
      <c r="R63" s="57"/>
      <c r="S63" s="57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67">
        <f>AVERAGE(N16:N27)</f>
        <v>2.3506443321797881</v>
      </c>
      <c r="O64" s="68">
        <f>AVERAGE(O16:O27)</f>
        <v>1.9272178594813767</v>
      </c>
      <c r="P64" s="63"/>
      <c r="Q64" s="64"/>
      <c r="R64" s="64"/>
      <c r="S64" s="64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74">
        <f>AVERAGE(N28:N39)</f>
        <v>2.6235176949255785</v>
      </c>
      <c r="O65" s="75">
        <f>AVERAGE(O28:O39)</f>
        <v>2.4235534548138724</v>
      </c>
      <c r="P65" s="70"/>
      <c r="Q65" s="71"/>
      <c r="R65" s="71"/>
      <c r="S65" s="71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52.931060807467389</v>
      </c>
      <c r="G66" s="67">
        <f t="shared" si="7"/>
        <v>51.839404605263155</v>
      </c>
      <c r="H66" s="68">
        <f t="shared" si="7"/>
        <v>52.471336873031937</v>
      </c>
      <c r="I66" s="67">
        <f t="shared" si="7"/>
        <v>56.377880601596978</v>
      </c>
      <c r="J66" s="67">
        <f t="shared" si="7"/>
        <v>56.613252197798168</v>
      </c>
      <c r="K66" s="67">
        <f t="shared" si="7"/>
        <v>34.017671384133074</v>
      </c>
      <c r="L66" s="67">
        <f t="shared" si="7"/>
        <v>31.647776549276866</v>
      </c>
      <c r="M66" s="66">
        <f>AVERAGE(M40:M51)</f>
        <v>4.2825749999999996</v>
      </c>
      <c r="N66" s="67">
        <f t="shared" si="7"/>
        <v>5.3549062847608466</v>
      </c>
      <c r="O66" s="68">
        <f t="shared" si="7"/>
        <v>3.9323870445505924</v>
      </c>
      <c r="P66" s="63">
        <f t="shared" si="7"/>
        <v>12413.447863265612</v>
      </c>
      <c r="Q66" s="64">
        <f t="shared" si="7"/>
        <v>13034.347885731549</v>
      </c>
      <c r="R66" s="64">
        <f t="shared" si="7"/>
        <v>7283.0040813647265</v>
      </c>
      <c r="S66" s="64">
        <f t="shared" si="7"/>
        <v>7848.9780107284923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x14ac:dyDescent="0.2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58.737777777777779</v>
      </c>
      <c r="G67" s="90">
        <f t="shared" si="8"/>
        <v>56.606411111111107</v>
      </c>
      <c r="H67" s="91">
        <f t="shared" si="8"/>
        <v>57.733599999999996</v>
      </c>
      <c r="I67" s="90">
        <f t="shared" si="8"/>
        <v>59.982171051548086</v>
      </c>
      <c r="J67" s="90">
        <f t="shared" si="8"/>
        <v>53.398328214511686</v>
      </c>
      <c r="K67" s="90">
        <f t="shared" si="8"/>
        <v>35.48549023778223</v>
      </c>
      <c r="L67" s="90">
        <f t="shared" si="8"/>
        <v>34.137839334786953</v>
      </c>
      <c r="M67" s="89">
        <f t="shared" si="8"/>
        <v>4.5330222222222227</v>
      </c>
      <c r="N67" s="90">
        <f t="shared" si="8"/>
        <v>5.2304977043864156</v>
      </c>
      <c r="O67" s="91">
        <f t="shared" si="8"/>
        <v>3.4767866568037848</v>
      </c>
      <c r="P67" s="86">
        <f t="shared" si="8"/>
        <v>13446.573108342629</v>
      </c>
      <c r="Q67" s="87">
        <f t="shared" si="8"/>
        <v>15525.820449029699</v>
      </c>
      <c r="R67" s="87">
        <f t="shared" si="8"/>
        <v>8247.4872474764634</v>
      </c>
      <c r="S67" s="87">
        <f t="shared" si="8"/>
        <v>9771.5899625890943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2139.2329365079363</v>
      </c>
    </row>
    <row r="68" spans="1:28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49.25</v>
      </c>
      <c r="K69" s="103"/>
      <c r="L69" s="103">
        <v>35.94</v>
      </c>
      <c r="M69" s="109">
        <v>3.105</v>
      </c>
      <c r="N69" s="103">
        <v>3.8079999999999998</v>
      </c>
      <c r="O69" s="104">
        <v>3.16</v>
      </c>
      <c r="P69" s="147">
        <f>J69/M69*1000</f>
        <v>15861.513687600644</v>
      </c>
      <c r="Q69" s="107">
        <f>J69/O69*1000</f>
        <v>15585.443037974683</v>
      </c>
      <c r="R69" s="107">
        <f>L69/M69*1000</f>
        <v>11574.879227053139</v>
      </c>
      <c r="S69" s="108">
        <f>L69/O69*1000</f>
        <v>11373.417721518987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48.96</v>
      </c>
      <c r="K70" s="115"/>
      <c r="L70" s="115">
        <v>35.549999999999997</v>
      </c>
      <c r="M70" s="114">
        <v>3.266</v>
      </c>
      <c r="N70" s="115">
        <v>3.96</v>
      </c>
      <c r="O70" s="116">
        <v>3</v>
      </c>
      <c r="P70" s="111">
        <f>J70/M70*1000</f>
        <v>14990.814451928965</v>
      </c>
      <c r="Q70" s="112">
        <f>J70/O70*1000</f>
        <v>16320</v>
      </c>
      <c r="R70" s="112">
        <f>L70/M70*1000</f>
        <v>10884.874464176361</v>
      </c>
      <c r="S70" s="113">
        <f>L70/O70*1000</f>
        <v>11850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  <c r="B71" s="84"/>
      <c r="C71" s="84"/>
      <c r="D71" s="84"/>
      <c r="E71" s="84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39.046009334104511</v>
      </c>
      <c r="G72" s="96">
        <f t="shared" si="9"/>
        <v>36.403985152064195</v>
      </c>
      <c r="H72" s="96">
        <f t="shared" si="9"/>
        <v>37.7545191875288</v>
      </c>
      <c r="I72" s="95">
        <f t="shared" si="9"/>
        <v>58.180025826572532</v>
      </c>
      <c r="J72" s="96">
        <f t="shared" si="9"/>
        <v>55.005790206154927</v>
      </c>
      <c r="K72" s="96">
        <f t="shared" si="9"/>
        <v>34.751580810957648</v>
      </c>
      <c r="L72" s="97">
        <f t="shared" si="9"/>
        <v>32.892807942031908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12930.01048580412</v>
      </c>
      <c r="Q72" s="93">
        <f t="shared" si="9"/>
        <v>14280.084167380624</v>
      </c>
      <c r="R72" s="93">
        <f t="shared" si="9"/>
        <v>7765.2456644205949</v>
      </c>
      <c r="S72" s="94">
        <f t="shared" si="9"/>
        <v>8810.2839866587929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2081.0472718253968</v>
      </c>
    </row>
    <row r="74" spans="1:28" x14ac:dyDescent="0.2">
      <c r="A74" s="218"/>
      <c r="Q74" s="148"/>
    </row>
    <row r="75" spans="1:28" x14ac:dyDescent="0.2">
      <c r="Q75" s="148"/>
    </row>
    <row r="76" spans="1:28" x14ac:dyDescent="0.2">
      <c r="Q76" s="148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G Historical Data
 1997-2001</oddHeader>
    <oddFooter>&amp;C© 2001 East Power Trading. 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76"/>
  <sheetViews>
    <sheetView tabSelected="1" zoomScale="65" workbookViewId="0">
      <pane ySplit="3" topLeftCell="A36" activePane="bottomLeft" state="frozen"/>
      <selection activeCell="B68" sqref="B68"/>
      <selection pane="bottomLeft" activeCell="E74" sqref="E74"/>
    </sheetView>
  </sheetViews>
  <sheetFormatPr defaultColWidth="9" defaultRowHeight="12.75" x14ac:dyDescent="0.2"/>
  <cols>
    <col min="1" max="1" width="17.5703125" style="2" customWidth="1"/>
    <col min="2" max="2" width="10.42578125" style="84" customWidth="1"/>
    <col min="3" max="3" width="12" style="84" bestFit="1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140625" style="85" bestFit="1" customWidth="1"/>
    <col min="14" max="15" width="10.42578125" style="85" customWidth="1"/>
    <col min="16" max="28" width="10.42578125" style="84" customWidth="1"/>
  </cols>
  <sheetData>
    <row r="1" spans="1:28" x14ac:dyDescent="0.2">
      <c r="A1" s="252" t="s">
        <v>44</v>
      </c>
      <c r="B1" s="242"/>
      <c r="C1" s="243"/>
      <c r="D1" s="243"/>
      <c r="E1" s="244"/>
      <c r="F1" s="190"/>
      <c r="G1" s="190" t="s">
        <v>41</v>
      </c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91" t="s">
        <v>27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57.066636904761914</v>
      </c>
      <c r="J40" s="60"/>
      <c r="K40" s="60">
        <v>38.147622739018139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50.648062500000009</v>
      </c>
      <c r="J41" s="67">
        <v>34.935937500000001</v>
      </c>
      <c r="K41" s="67">
        <v>29.814608433734957</v>
      </c>
      <c r="L41" s="67">
        <v>24.430972222222213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13140.233008613233</v>
      </c>
      <c r="Q41" s="64">
        <f t="shared" si="0"/>
        <v>9706.2491130880917</v>
      </c>
      <c r="R41" s="64">
        <f>L41/M41*1000</f>
        <v>9189.0669207590981</v>
      </c>
      <c r="S41" s="65">
        <f t="shared" ref="S41:S59" si="2">L41/O41*1000</f>
        <v>6787.6553323872922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35.039402173912997</v>
      </c>
      <c r="J42" s="74">
        <v>37.940869565217383</v>
      </c>
      <c r="K42" s="74">
        <v>24.290396600566542</v>
      </c>
      <c r="L42" s="74">
        <v>22.125327635327636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13640.434860764835</v>
      </c>
      <c r="Q42" s="71">
        <f t="shared" si="0"/>
        <v>11462.857803468207</v>
      </c>
      <c r="R42" s="71">
        <f t="shared" ref="R42:R59" si="3">L42/M42*1000</f>
        <v>7954.4589736932003</v>
      </c>
      <c r="S42" s="72">
        <f t="shared" si="2"/>
        <v>6684.5986253149567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35.14</v>
      </c>
      <c r="G43" s="67">
        <v>33.29</v>
      </c>
      <c r="H43" s="67">
        <v>34.215000000000003</v>
      </c>
      <c r="I43" s="66">
        <v>40.242743055555572</v>
      </c>
      <c r="J43" s="67">
        <v>39.342730496453896</v>
      </c>
      <c r="K43" s="67">
        <v>23.788422712933759</v>
      </c>
      <c r="L43" s="67">
        <v>22.351075949367086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13027.394204123806</v>
      </c>
      <c r="Q43" s="64">
        <f t="shared" si="0"/>
        <v>11932.061684113607</v>
      </c>
      <c r="R43" s="64">
        <f t="shared" si="3"/>
        <v>7401.0185262804916</v>
      </c>
      <c r="S43" s="65">
        <f t="shared" si="2"/>
        <v>6778.7470154923367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63.94</v>
      </c>
      <c r="G44" s="74">
        <v>53.52</v>
      </c>
      <c r="H44" s="74">
        <v>58.73</v>
      </c>
      <c r="I44" s="73">
        <v>51.829429347826036</v>
      </c>
      <c r="J44" s="74">
        <v>126.96800546448091</v>
      </c>
      <c r="K44" s="74">
        <v>31.88048158640224</v>
      </c>
      <c r="L44" s="74">
        <v>23.43539682539684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35517.512997784739</v>
      </c>
      <c r="Q44" s="71">
        <f t="shared" si="0"/>
        <v>32859.573327696111</v>
      </c>
      <c r="R44" s="71">
        <f t="shared" si="3"/>
        <v>6555.7225090625598</v>
      </c>
      <c r="S44" s="72">
        <f t="shared" si="2"/>
        <v>6065.1274912183444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88.14</v>
      </c>
      <c r="G45" s="67">
        <v>62.25</v>
      </c>
      <c r="H45" s="67">
        <v>75.194999999999993</v>
      </c>
      <c r="I45" s="66">
        <v>95.857755681818205</v>
      </c>
      <c r="J45" s="67">
        <v>69.757593123209134</v>
      </c>
      <c r="K45" s="67">
        <v>39.768092485549126</v>
      </c>
      <c r="L45" s="67">
        <v>27.545920245398726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16218.170074213973</v>
      </c>
      <c r="Q45" s="64">
        <f t="shared" si="0"/>
        <v>16375.44364389478</v>
      </c>
      <c r="R45" s="64">
        <f t="shared" si="3"/>
        <v>6404.2407340739164</v>
      </c>
      <c r="S45" s="65">
        <f t="shared" si="2"/>
        <v>6466.3450156749859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53.27</v>
      </c>
      <c r="G46" s="74">
        <v>50.2</v>
      </c>
      <c r="H46" s="74">
        <v>51.734999999999999</v>
      </c>
      <c r="I46" s="73">
        <v>64.326815476190419</v>
      </c>
      <c r="J46" s="74">
        <v>60.581631419939576</v>
      </c>
      <c r="K46" s="74">
        <v>33.601886304909527</v>
      </c>
      <c r="L46" s="74">
        <v>32.538860103626938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14996.566928222288</v>
      </c>
      <c r="Q46" s="71">
        <f t="shared" si="0"/>
        <v>15775.429419582006</v>
      </c>
      <c r="R46" s="71">
        <f t="shared" si="3"/>
        <v>8054.7714195675262</v>
      </c>
      <c r="S46" s="72">
        <f t="shared" si="2"/>
        <v>8473.1044530680865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56.77</v>
      </c>
      <c r="G47" s="67">
        <v>51.6</v>
      </c>
      <c r="H47" s="67">
        <v>54.185000000000002</v>
      </c>
      <c r="I47" s="66">
        <v>79.615482954545399</v>
      </c>
      <c r="J47" s="67">
        <v>94.152471590909101</v>
      </c>
      <c r="K47" s="67">
        <v>38.131213872832376</v>
      </c>
      <c r="L47" s="67">
        <v>34.087456647398831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21472.956323330927</v>
      </c>
      <c r="Q47" s="64">
        <f t="shared" si="0"/>
        <v>24454.911819785179</v>
      </c>
      <c r="R47" s="64">
        <f t="shared" si="3"/>
        <v>7774.1821897504587</v>
      </c>
      <c r="S47" s="65">
        <f t="shared" si="2"/>
        <v>8853.7850614786985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53.8</v>
      </c>
      <c r="G48" s="74">
        <v>50.29</v>
      </c>
      <c r="H48" s="74">
        <v>52.045000000000002</v>
      </c>
      <c r="I48" s="73">
        <v>61.115476190476159</v>
      </c>
      <c r="J48" s="74">
        <v>69.226160714285768</v>
      </c>
      <c r="K48" s="74">
        <v>40.080192837465589</v>
      </c>
      <c r="L48" s="74">
        <v>48.248305555555575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13799.693155444189</v>
      </c>
      <c r="Q48" s="71">
        <f t="shared" si="0"/>
        <v>14971.697688745398</v>
      </c>
      <c r="R48" s="71">
        <f t="shared" si="3"/>
        <v>9617.9219686146862</v>
      </c>
      <c r="S48" s="72">
        <f t="shared" si="2"/>
        <v>10434.769707269415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61.69</v>
      </c>
      <c r="G49" s="67">
        <v>59.05</v>
      </c>
      <c r="H49" s="67">
        <v>60.37</v>
      </c>
      <c r="I49" s="66">
        <v>63.901164772727277</v>
      </c>
      <c r="J49" s="67">
        <v>66.693323353293522</v>
      </c>
      <c r="K49" s="67">
        <v>46.044027027027042</v>
      </c>
      <c r="L49" s="67">
        <v>46.634534883720946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13253.576708192111</v>
      </c>
      <c r="Q49" s="64">
        <f t="shared" si="0"/>
        <v>14405.387383018278</v>
      </c>
      <c r="R49" s="64">
        <f t="shared" si="3"/>
        <v>9267.410203239393</v>
      </c>
      <c r="S49" s="65">
        <f t="shared" si="2"/>
        <v>10072.800494109797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62.25</v>
      </c>
      <c r="G50" s="74">
        <v>62.083300000000001</v>
      </c>
      <c r="H50" s="74">
        <v>62.223300000000002</v>
      </c>
      <c r="I50" s="73">
        <v>60.085056818181847</v>
      </c>
      <c r="J50" s="74">
        <v>60.452051282051336</v>
      </c>
      <c r="K50" s="74">
        <v>47.189797687861258</v>
      </c>
      <c r="L50" s="74">
        <v>48.992199413489729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11004.287117875914</v>
      </c>
      <c r="Q50" s="71">
        <f t="shared" si="0"/>
        <v>13500.26857270133</v>
      </c>
      <c r="R50" s="71">
        <f t="shared" si="3"/>
        <v>8918.2123261108081</v>
      </c>
      <c r="S50" s="72">
        <f t="shared" si="2"/>
        <v>10941.032372309737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87.291700000000006</v>
      </c>
      <c r="G51" s="81">
        <v>85.75</v>
      </c>
      <c r="H51" s="81">
        <v>86.475800000000007</v>
      </c>
      <c r="I51" s="80">
        <v>78.071964285714259</v>
      </c>
      <c r="J51" s="81">
        <v>85.277619047618984</v>
      </c>
      <c r="K51" s="81">
        <v>53.04441860465117</v>
      </c>
      <c r="L51" s="81">
        <v>69.155621761657997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9813.8695031496609</v>
      </c>
      <c r="Q51" s="78">
        <f t="shared" si="0"/>
        <v>21233.476423400494</v>
      </c>
      <c r="R51" s="78">
        <f t="shared" si="3"/>
        <v>7958.5271605567623</v>
      </c>
      <c r="S51" s="79">
        <f t="shared" si="2"/>
        <v>17219.222119719423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70.4833</v>
      </c>
      <c r="G52" s="46">
        <v>69.383300000000006</v>
      </c>
      <c r="H52" s="46">
        <v>69.958699999999993</v>
      </c>
      <c r="I52" s="45">
        <v>68.756222826087011</v>
      </c>
      <c r="J52" s="46">
        <v>62.467853260869568</v>
      </c>
      <c r="K52" s="46">
        <v>46.421728045325743</v>
      </c>
      <c r="L52" s="46">
        <v>47.058866855524087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7393.3453180028373</v>
      </c>
      <c r="Q52" s="43">
        <f t="shared" si="0"/>
        <v>15718.184646035543</v>
      </c>
      <c r="R52" s="43">
        <f t="shared" si="3"/>
        <v>5569.623970970516</v>
      </c>
      <c r="S52" s="44">
        <f t="shared" si="2"/>
        <v>11840.969712523671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53.3</v>
      </c>
      <c r="G53" s="39">
        <v>52.662500000000001</v>
      </c>
      <c r="H53" s="39">
        <v>52.923000000000002</v>
      </c>
      <c r="I53" s="38">
        <v>55.029468749999992</v>
      </c>
      <c r="J53" s="39">
        <v>54.065406250000002</v>
      </c>
      <c r="K53" s="39">
        <v>37.556355421686739</v>
      </c>
      <c r="L53" s="39">
        <v>39.893554216867479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9567.0665079983009</v>
      </c>
      <c r="Q53" s="36">
        <f t="shared" si="0"/>
        <v>14743.913425604811</v>
      </c>
      <c r="R53" s="36">
        <f t="shared" si="3"/>
        <v>7059.3067342984632</v>
      </c>
      <c r="S53" s="37">
        <f t="shared" si="2"/>
        <v>10879.176730742975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61.906199999999998</v>
      </c>
      <c r="G54" s="46">
        <v>61.343800000000002</v>
      </c>
      <c r="H54" s="46">
        <v>61.673699999999997</v>
      </c>
      <c r="I54" s="45">
        <v>61.068409090909107</v>
      </c>
      <c r="J54" s="46">
        <v>69.946619318181845</v>
      </c>
      <c r="K54" s="46">
        <v>44.442675675675652</v>
      </c>
      <c r="L54" s="46">
        <v>42.213932432432429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13585.297127077096</v>
      </c>
      <c r="Q54" s="43">
        <f t="shared" si="0"/>
        <v>19066.395583438818</v>
      </c>
      <c r="R54" s="43">
        <f t="shared" si="3"/>
        <v>8198.9497217613061</v>
      </c>
      <c r="S54" s="44">
        <f t="shared" si="2"/>
        <v>11506.882573238217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64.611099999999993</v>
      </c>
      <c r="G55" s="39">
        <v>63.402799999999999</v>
      </c>
      <c r="H55" s="39">
        <v>63.818300000000001</v>
      </c>
      <c r="I55" s="38">
        <v>67.623035714285663</v>
      </c>
      <c r="J55" s="39">
        <v>68.738571428571461</v>
      </c>
      <c r="K55" s="39">
        <v>37.449944751381231</v>
      </c>
      <c r="L55" s="39">
        <v>32.198646408839778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13220.990042424115</v>
      </c>
      <c r="Q55" s="36">
        <f t="shared" si="0"/>
        <v>19191.905660377372</v>
      </c>
      <c r="R55" s="36">
        <f t="shared" si="3"/>
        <v>6193.0001555700446</v>
      </c>
      <c r="S55" s="37">
        <f t="shared" si="2"/>
        <v>8989.9072882600958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69.138199999999998</v>
      </c>
      <c r="G56" s="46">
        <v>67.823499999999996</v>
      </c>
      <c r="H56" s="46">
        <v>68.509399999999999</v>
      </c>
      <c r="I56" s="45">
        <v>63.380788043478276</v>
      </c>
      <c r="J56" s="46">
        <v>59.989320652174001</v>
      </c>
      <c r="K56" s="46">
        <v>39.285637393767708</v>
      </c>
      <c r="L56" s="46">
        <v>50.565155807365471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14257.033688754902</v>
      </c>
      <c r="Q56" s="43">
        <f t="shared" si="0"/>
        <v>16475.701473053232</v>
      </c>
      <c r="R56" s="43">
        <f t="shared" si="3"/>
        <v>12017.291110907498</v>
      </c>
      <c r="S56" s="44">
        <f t="shared" si="2"/>
        <v>13887.41200873036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68.947400000000002</v>
      </c>
      <c r="G57" s="39">
        <v>66.671099999999996</v>
      </c>
      <c r="H57" s="39">
        <v>67.704700000000003</v>
      </c>
      <c r="I57" s="38">
        <v>65.049880952380903</v>
      </c>
      <c r="J57" s="39">
        <v>55.908303571428597</v>
      </c>
      <c r="K57" s="39">
        <v>35.26570247933882</v>
      </c>
      <c r="L57" s="39">
        <v>28.580991735537182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14998.874197566356</v>
      </c>
      <c r="Q57" s="36">
        <f t="shared" si="0"/>
        <v>17441.511114515855</v>
      </c>
      <c r="R57" s="36">
        <f t="shared" si="3"/>
        <v>7667.6034166431073</v>
      </c>
      <c r="S57" s="37">
        <f t="shared" si="2"/>
        <v>8916.3085476628366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5">
        <v>63.642099999999999</v>
      </c>
      <c r="G58" s="46">
        <v>61.460500000000003</v>
      </c>
      <c r="H58" s="46">
        <v>62.544699999999999</v>
      </c>
      <c r="I58" s="45">
        <v>55.296164772727231</v>
      </c>
      <c r="J58" s="46">
        <v>57.316960227272716</v>
      </c>
      <c r="K58" s="46">
        <v>36.501810810810859</v>
      </c>
      <c r="L58" s="46">
        <v>32.049621621621647</v>
      </c>
      <c r="M58" s="45">
        <v>3.0735000000000001</v>
      </c>
      <c r="N58" s="46">
        <v>3.39</v>
      </c>
      <c r="O58" s="47">
        <v>3.02</v>
      </c>
      <c r="P58" s="42">
        <f t="shared" si="1"/>
        <v>18648.758818048711</v>
      </c>
      <c r="Q58" s="43">
        <f t="shared" si="0"/>
        <v>18979.125903070435</v>
      </c>
      <c r="R58" s="43">
        <f t="shared" si="3"/>
        <v>10427.727874287179</v>
      </c>
      <c r="S58" s="44">
        <f t="shared" si="2"/>
        <v>10612.457490603194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8">
        <v>93.215900000000005</v>
      </c>
      <c r="G59" s="39">
        <v>82.443200000000004</v>
      </c>
      <c r="H59" s="39">
        <v>88.3964</v>
      </c>
      <c r="I59" s="38">
        <v>87.958831521739043</v>
      </c>
      <c r="J59" s="39">
        <v>95.638657534246519</v>
      </c>
      <c r="K59" s="39">
        <v>39.214228723404275</v>
      </c>
      <c r="L59" s="39">
        <v>36.695133689839622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31605.63699082833</v>
      </c>
      <c r="Q59" s="36">
        <f t="shared" si="0"/>
        <v>30181.749982276244</v>
      </c>
      <c r="R59" s="36">
        <f t="shared" si="3"/>
        <v>12126.613909398422</v>
      </c>
      <c r="S59" s="37">
        <f t="shared" si="2"/>
        <v>11580.289593633797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1">
        <v>43.575000000000003</v>
      </c>
      <c r="G60" s="231">
        <v>42.325000000000003</v>
      </c>
      <c r="H60" s="231">
        <v>42.901000000000003</v>
      </c>
      <c r="I60" s="237">
        <v>45.361000000000004</v>
      </c>
      <c r="J60" s="231">
        <v>46.911666666666683</v>
      </c>
      <c r="K60" s="231">
        <v>31.27</v>
      </c>
      <c r="L60" s="231">
        <v>39.322738095238108</v>
      </c>
      <c r="M60" s="230">
        <v>2.3142</v>
      </c>
      <c r="N60" s="231">
        <v>2.5708000000000002</v>
      </c>
      <c r="O60" s="220">
        <f>21.3972/6.36</f>
        <v>3.3643396226415097</v>
      </c>
      <c r="P60" s="226">
        <f>J60/M60*1000</f>
        <v>20271.224037104261</v>
      </c>
      <c r="Q60" s="227">
        <f>J60/O60*1000</f>
        <v>13943.796384573685</v>
      </c>
      <c r="R60" s="227">
        <f>L60/M60*1000</f>
        <v>16991.93591532197</v>
      </c>
      <c r="S60" s="227">
        <f>L60/O60*1000</f>
        <v>11688.100045132744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871</v>
      </c>
    </row>
    <row r="61" spans="1:28" s="140" customFormat="1" x14ac:dyDescent="0.2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45.25</v>
      </c>
      <c r="K61" s="137"/>
      <c r="L61" s="137">
        <v>38</v>
      </c>
      <c r="M61" s="131">
        <v>2.581</v>
      </c>
      <c r="N61" s="137">
        <v>3.0569999999999999</v>
      </c>
      <c r="O61" s="138">
        <v>3.17</v>
      </c>
      <c r="P61" s="133">
        <f>J61/M61*1000</f>
        <v>17531.964354901203</v>
      </c>
      <c r="Q61" s="134">
        <f>J61/O61*1000</f>
        <v>14274.447949526815</v>
      </c>
      <c r="R61" s="193">
        <f>L61/M61*1000</f>
        <v>14722.975590856258</v>
      </c>
      <c r="S61" s="134">
        <f>L61*O61*1000</f>
        <v>120460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">
      <c r="A62" s="19"/>
    </row>
    <row r="63" spans="1:28" x14ac:dyDescent="0.2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23.830119293585202</v>
      </c>
      <c r="I63" s="60"/>
      <c r="J63" s="60"/>
      <c r="K63" s="60"/>
      <c r="L63" s="60"/>
      <c r="M63" s="59">
        <f>AVERAGE(M4:M15)</f>
        <v>2.4843333333333333</v>
      </c>
      <c r="N63" s="60">
        <f>AVERAGE(N4:N15)</f>
        <v>2.8610162037037035</v>
      </c>
      <c r="O63" s="61">
        <f>AVERAGE(O4:O15)</f>
        <v>2.650500128126057</v>
      </c>
      <c r="P63" s="56"/>
      <c r="Q63" s="57"/>
      <c r="R63" s="57"/>
      <c r="S63" s="57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67">
        <f>AVERAGE(N16:N27)</f>
        <v>2.3506443321797881</v>
      </c>
      <c r="O64" s="68">
        <f>AVERAGE(O16:O27)</f>
        <v>1.9272178594813767</v>
      </c>
      <c r="P64" s="63"/>
      <c r="Q64" s="64"/>
      <c r="R64" s="64"/>
      <c r="S64" s="64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74">
        <f>AVERAGE(N28:N39)</f>
        <v>2.6235176949255785</v>
      </c>
      <c r="O65" s="75">
        <f>AVERAGE(O28:O39)</f>
        <v>2.4235534548138724</v>
      </c>
      <c r="P65" s="70"/>
      <c r="Q65" s="71"/>
      <c r="R65" s="71"/>
      <c r="S65" s="71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54.669769140800717</v>
      </c>
      <c r="G66" s="67">
        <f t="shared" si="7"/>
        <v>49.804721271929829</v>
      </c>
      <c r="H66" s="68">
        <f t="shared" si="7"/>
        <v>52.23821187303195</v>
      </c>
      <c r="I66" s="67">
        <f t="shared" si="7"/>
        <v>61.483332513475851</v>
      </c>
      <c r="J66" s="67">
        <f t="shared" si="7"/>
        <v>67.757126687041776</v>
      </c>
      <c r="K66" s="67">
        <f t="shared" si="7"/>
        <v>37.148430074412637</v>
      </c>
      <c r="L66" s="67">
        <f t="shared" si="7"/>
        <v>36.322333749378409</v>
      </c>
      <c r="M66" s="66">
        <f>AVERAGE(M40:M51)</f>
        <v>4.2825749999999996</v>
      </c>
      <c r="N66" s="67">
        <f t="shared" si="7"/>
        <v>5.3549062847608466</v>
      </c>
      <c r="O66" s="68">
        <f t="shared" si="7"/>
        <v>3.9323870445505924</v>
      </c>
      <c r="P66" s="63">
        <f t="shared" si="7"/>
        <v>14657.057906809641</v>
      </c>
      <c r="Q66" s="64">
        <f t="shared" si="7"/>
        <v>15556.446406624456</v>
      </c>
      <c r="R66" s="64">
        <f t="shared" si="7"/>
        <v>8099.593902882626</v>
      </c>
      <c r="S66" s="64">
        <f t="shared" si="7"/>
        <v>8979.7443352766441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s="99" customFormat="1" x14ac:dyDescent="0.2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65.424355555555564</v>
      </c>
      <c r="G67" s="90">
        <f t="shared" si="8"/>
        <v>63.057300000000019</v>
      </c>
      <c r="H67" s="91">
        <f t="shared" si="8"/>
        <v>64.269988888888889</v>
      </c>
      <c r="I67" s="90">
        <f t="shared" si="8"/>
        <v>63.280422407956365</v>
      </c>
      <c r="J67" s="90">
        <f t="shared" si="8"/>
        <v>63.442595434379037</v>
      </c>
      <c r="K67" s="90">
        <f t="shared" si="8"/>
        <v>38.600898144599</v>
      </c>
      <c r="L67" s="90">
        <f t="shared" si="8"/>
        <v>38.730960095918419</v>
      </c>
      <c r="M67" s="89">
        <f t="shared" si="8"/>
        <v>4.5330222222222227</v>
      </c>
      <c r="N67" s="90">
        <f t="shared" si="8"/>
        <v>5.2304977043864156</v>
      </c>
      <c r="O67" s="91">
        <f t="shared" si="8"/>
        <v>3.4767866568037848</v>
      </c>
      <c r="P67" s="86">
        <f t="shared" si="8"/>
        <v>15949.8029697561</v>
      </c>
      <c r="Q67" s="87">
        <f t="shared" si="8"/>
        <v>18415.809352549553</v>
      </c>
      <c r="R67" s="87">
        <f t="shared" si="8"/>
        <v>9583.5614232398329</v>
      </c>
      <c r="S67" s="87">
        <f t="shared" si="8"/>
        <v>11100.167110058655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2145.2329365079363</v>
      </c>
    </row>
    <row r="68" spans="1:28" s="99" customFormat="1" x14ac:dyDescent="0.2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56.19</v>
      </c>
      <c r="K69" s="103"/>
      <c r="L69" s="103">
        <v>38.47</v>
      </c>
      <c r="M69" s="109">
        <v>3.105</v>
      </c>
      <c r="N69" s="103">
        <v>3.8079999999999998</v>
      </c>
      <c r="O69" s="104">
        <v>3.16</v>
      </c>
      <c r="P69" s="147">
        <f>J69/M69*1000</f>
        <v>18096.618357487921</v>
      </c>
      <c r="Q69" s="107">
        <f>J69/O69*1000</f>
        <v>17781.645569620254</v>
      </c>
      <c r="R69" s="107">
        <f>L69/M69*1000</f>
        <v>12389.694041867955</v>
      </c>
      <c r="S69" s="108">
        <f>L69*O69*1000</f>
        <v>121565.20000000001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55.22</v>
      </c>
      <c r="K70" s="115"/>
      <c r="L70" s="115">
        <v>37.14</v>
      </c>
      <c r="M70" s="114">
        <v>3.266</v>
      </c>
      <c r="N70" s="115">
        <v>3.96</v>
      </c>
      <c r="O70" s="116">
        <v>3</v>
      </c>
      <c r="P70" s="111">
        <f>J70/M70*1000</f>
        <v>16907.53214941825</v>
      </c>
      <c r="Q70" s="112">
        <f>J70/O70*1000</f>
        <v>18406.666666666668</v>
      </c>
      <c r="R70" s="112">
        <f>L70/M70*1000</f>
        <v>11371.708511941213</v>
      </c>
      <c r="S70" s="113">
        <f>L70*O70*1000</f>
        <v>111420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">
      <c r="A71" s="24"/>
    </row>
    <row r="72" spans="1:28" x14ac:dyDescent="0.2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40.731066556326738</v>
      </c>
      <c r="G72" s="96">
        <f t="shared" si="9"/>
        <v>37.287226263175313</v>
      </c>
      <c r="H72" s="96">
        <f t="shared" si="9"/>
        <v>39.015171965306578</v>
      </c>
      <c r="I72" s="95">
        <f t="shared" si="9"/>
        <v>62.381877460716112</v>
      </c>
      <c r="J72" s="96">
        <f t="shared" si="9"/>
        <v>65.59986106071041</v>
      </c>
      <c r="K72" s="96">
        <f t="shared" si="9"/>
        <v>37.874664109505815</v>
      </c>
      <c r="L72" s="97">
        <f t="shared" si="9"/>
        <v>37.526646922648411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15303.43043828287</v>
      </c>
      <c r="Q72" s="93">
        <f t="shared" si="9"/>
        <v>16986.127879587006</v>
      </c>
      <c r="R72" s="93">
        <f t="shared" si="9"/>
        <v>8841.577663061229</v>
      </c>
      <c r="S72" s="94">
        <f t="shared" si="9"/>
        <v>10039.95572266765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2082.2472718253966</v>
      </c>
    </row>
    <row r="74" spans="1:28" x14ac:dyDescent="0.2">
      <c r="A74" s="19"/>
      <c r="Q74" s="85"/>
    </row>
    <row r="75" spans="1:28" x14ac:dyDescent="0.2">
      <c r="Q75" s="85"/>
    </row>
    <row r="76" spans="1:28" x14ac:dyDescent="0.2">
      <c r="Q76" s="85"/>
    </row>
  </sheetData>
  <mergeCells count="17">
    <mergeCell ref="A1:A3"/>
    <mergeCell ref="V2:W2"/>
    <mergeCell ref="T2:U2"/>
    <mergeCell ref="I2:J2"/>
    <mergeCell ref="F2:H2"/>
    <mergeCell ref="I1:L1"/>
    <mergeCell ref="K2:L2"/>
    <mergeCell ref="P1:S1"/>
    <mergeCell ref="R2:S2"/>
    <mergeCell ref="M1:O1"/>
    <mergeCell ref="X2:Y2"/>
    <mergeCell ref="P2:Q2"/>
    <mergeCell ref="B1:E1"/>
    <mergeCell ref="T1:W1"/>
    <mergeCell ref="X1:AA1"/>
    <mergeCell ref="Z2:AA2"/>
    <mergeCell ref="B2:E2"/>
  </mergeCells>
  <phoneticPr fontId="0" type="noConversion"/>
  <pageMargins left="0.25" right="0.25" top="0.5" bottom="0.25" header="0.25" footer="0.25"/>
  <pageSetup paperSize="5" scale="55" orientation="landscape" r:id="rId1"/>
  <headerFooter alignWithMargins="0">
    <oddHeader>&amp;C&amp;"Arial,Bold"&amp;12NYPP Zone J Historical Data
 1997-2001</oddHeader>
    <oddFooter>&amp;C© 2001 East Power Trading. 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Z76"/>
  <sheetViews>
    <sheetView topLeftCell="J1" zoomScale="65" workbookViewId="0">
      <pane ySplit="3" topLeftCell="A22" activePane="bottomLeft" state="frozen"/>
      <selection activeCell="B68" sqref="B68"/>
      <selection pane="bottomLeft" activeCell="Z61" sqref="Z61"/>
    </sheetView>
  </sheetViews>
  <sheetFormatPr defaultColWidth="9" defaultRowHeight="12.75" x14ac:dyDescent="0.2"/>
  <cols>
    <col min="1" max="1" width="18.5703125" style="2" customWidth="1"/>
    <col min="2" max="3" width="10.42578125" style="84" customWidth="1"/>
    <col min="4" max="4" width="11.5703125" style="126" customWidth="1"/>
    <col min="5" max="5" width="10.42578125" style="84" customWidth="1"/>
    <col min="6" max="8" width="10.42578125" style="85" customWidth="1"/>
    <col min="9" max="9" width="10.28515625" style="85" customWidth="1"/>
    <col min="10" max="10" width="13.5703125" style="85" bestFit="1" customWidth="1"/>
    <col min="11" max="11" width="15.28515625" style="85" bestFit="1" customWidth="1"/>
    <col min="12" max="12" width="10.7109375" style="85" customWidth="1"/>
    <col min="13" max="13" width="10.42578125" style="85" customWidth="1"/>
    <col min="14" max="14" width="10.42578125" style="84" customWidth="1"/>
    <col min="15" max="15" width="10.85546875" style="84" bestFit="1" customWidth="1"/>
    <col min="16" max="16" width="10.42578125" style="84" customWidth="1"/>
    <col min="17" max="17" width="10.85546875" style="84" bestFit="1" customWidth="1"/>
    <col min="18" max="23" width="10.42578125" style="84" customWidth="1"/>
    <col min="24" max="25" width="12" style="84" customWidth="1"/>
    <col min="26" max="26" width="10.42578125" style="84" customWidth="1"/>
  </cols>
  <sheetData>
    <row r="1" spans="1:26" x14ac:dyDescent="0.2">
      <c r="A1" s="252" t="s">
        <v>31</v>
      </c>
      <c r="B1" s="242"/>
      <c r="C1" s="243"/>
      <c r="D1" s="243"/>
      <c r="E1" s="244"/>
      <c r="F1" s="245"/>
      <c r="G1" s="246"/>
      <c r="H1" s="247"/>
      <c r="I1" s="246" t="s">
        <v>38</v>
      </c>
      <c r="J1" s="246"/>
      <c r="K1" s="245" t="s">
        <v>10</v>
      </c>
      <c r="L1" s="246"/>
      <c r="M1" s="247"/>
      <c r="N1" s="242" t="s">
        <v>49</v>
      </c>
      <c r="O1" s="243"/>
      <c r="P1" s="243"/>
      <c r="Q1" s="244"/>
      <c r="R1" s="243" t="s">
        <v>28</v>
      </c>
      <c r="S1" s="243"/>
      <c r="T1" s="243"/>
      <c r="U1" s="244"/>
      <c r="V1" s="242" t="s">
        <v>29</v>
      </c>
      <c r="W1" s="243"/>
      <c r="X1" s="243"/>
      <c r="Y1" s="244"/>
      <c r="Z1" s="10"/>
    </row>
    <row r="2" spans="1:26" x14ac:dyDescent="0.2">
      <c r="A2" s="253"/>
      <c r="B2" s="240" t="s">
        <v>1</v>
      </c>
      <c r="C2" s="241"/>
      <c r="D2" s="241"/>
      <c r="E2" s="248"/>
      <c r="F2" s="249" t="s">
        <v>4</v>
      </c>
      <c r="G2" s="250"/>
      <c r="H2" s="251"/>
      <c r="I2" s="191" t="s">
        <v>2</v>
      </c>
      <c r="J2" s="191" t="s">
        <v>45</v>
      </c>
      <c r="K2" s="27" t="s">
        <v>46</v>
      </c>
      <c r="L2" s="191" t="s">
        <v>30</v>
      </c>
      <c r="M2" s="1" t="s">
        <v>32</v>
      </c>
      <c r="N2" s="240" t="s">
        <v>2</v>
      </c>
      <c r="O2" s="241"/>
      <c r="P2" s="241" t="s">
        <v>45</v>
      </c>
      <c r="Q2" s="248"/>
      <c r="R2" s="241" t="s">
        <v>21</v>
      </c>
      <c r="S2" s="241"/>
      <c r="T2" s="241" t="s">
        <v>18</v>
      </c>
      <c r="U2" s="248"/>
      <c r="V2" s="240" t="s">
        <v>21</v>
      </c>
      <c r="W2" s="241"/>
      <c r="X2" s="241" t="s">
        <v>18</v>
      </c>
      <c r="Y2" s="248"/>
      <c r="Z2" s="26"/>
    </row>
    <row r="3" spans="1:26" x14ac:dyDescent="0.2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37</v>
      </c>
      <c r="J3" s="4" t="s">
        <v>37</v>
      </c>
      <c r="K3" s="7" t="s">
        <v>8</v>
      </c>
      <c r="L3" s="4" t="s">
        <v>8</v>
      </c>
      <c r="M3" s="8" t="s">
        <v>9</v>
      </c>
      <c r="N3" s="6" t="s">
        <v>8</v>
      </c>
      <c r="O3" s="3" t="s">
        <v>9</v>
      </c>
      <c r="P3" s="3" t="s">
        <v>8</v>
      </c>
      <c r="Q3" s="5" t="s">
        <v>9</v>
      </c>
      <c r="R3" s="3" t="s">
        <v>5</v>
      </c>
      <c r="S3" s="3" t="s">
        <v>6</v>
      </c>
      <c r="T3" s="3" t="s">
        <v>19</v>
      </c>
      <c r="U3" s="5" t="s">
        <v>20</v>
      </c>
      <c r="V3" s="6" t="s">
        <v>5</v>
      </c>
      <c r="W3" s="3" t="s">
        <v>6</v>
      </c>
      <c r="X3" s="3" t="s">
        <v>19</v>
      </c>
      <c r="Y3" s="5" t="s">
        <v>20</v>
      </c>
      <c r="Z3" s="9" t="s">
        <v>0</v>
      </c>
    </row>
    <row r="4" spans="1:26" x14ac:dyDescent="0.2">
      <c r="A4" s="11">
        <v>35431</v>
      </c>
      <c r="B4" s="28">
        <v>18480</v>
      </c>
      <c r="C4" s="29">
        <v>15694.233870967742</v>
      </c>
      <c r="D4" s="118">
        <v>11722.383064516129</v>
      </c>
      <c r="E4" s="30">
        <v>14367.028225806447</v>
      </c>
      <c r="F4" s="31">
        <v>35.880000000000003</v>
      </c>
      <c r="G4" s="32">
        <v>33.75</v>
      </c>
      <c r="H4" s="33">
        <v>34.814999999999998</v>
      </c>
      <c r="I4" s="32"/>
      <c r="J4" s="32"/>
      <c r="K4" s="31">
        <v>3.3496999999999999</v>
      </c>
      <c r="L4" s="32">
        <v>4.1808333333333332</v>
      </c>
      <c r="M4" s="33">
        <v>2.9204706184904201</v>
      </c>
      <c r="N4" s="28"/>
      <c r="O4" s="29"/>
      <c r="P4" s="29"/>
      <c r="Q4" s="30"/>
      <c r="R4" s="28">
        <v>34.70967741935484</v>
      </c>
      <c r="S4" s="29">
        <v>19.516129032258064</v>
      </c>
      <c r="T4" s="29">
        <v>-70</v>
      </c>
      <c r="U4" s="30">
        <v>0</v>
      </c>
      <c r="V4" s="28">
        <v>36.741935483870968</v>
      </c>
      <c r="W4" s="29">
        <v>21.677419354838708</v>
      </c>
      <c r="X4" s="29">
        <v>-13</v>
      </c>
      <c r="Y4" s="30">
        <v>0</v>
      </c>
      <c r="Z4" s="34">
        <v>2163</v>
      </c>
    </row>
    <row r="5" spans="1:26" x14ac:dyDescent="0.2">
      <c r="A5" s="12">
        <v>35462</v>
      </c>
      <c r="B5" s="35">
        <v>17456</v>
      </c>
      <c r="C5" s="36">
        <v>14816.258928571429</v>
      </c>
      <c r="D5" s="119">
        <v>11068.433035714286</v>
      </c>
      <c r="E5" s="37">
        <v>13564.287202380956</v>
      </c>
      <c r="F5" s="38">
        <v>32.46</v>
      </c>
      <c r="G5" s="39">
        <v>30.67</v>
      </c>
      <c r="H5" s="40">
        <v>31.565000000000001</v>
      </c>
      <c r="I5" s="39"/>
      <c r="J5" s="39"/>
      <c r="K5" s="38">
        <v>2.2239</v>
      </c>
      <c r="L5" s="39">
        <v>2.6477777777777778</v>
      </c>
      <c r="M5" s="40">
        <v>2.6630106619684524</v>
      </c>
      <c r="N5" s="35"/>
      <c r="O5" s="36"/>
      <c r="P5" s="36"/>
      <c r="Q5" s="37"/>
      <c r="R5" s="35">
        <v>42.785714285714285</v>
      </c>
      <c r="S5" s="36">
        <v>26.607142857142858</v>
      </c>
      <c r="T5" s="36">
        <v>-194</v>
      </c>
      <c r="U5" s="37">
        <v>0</v>
      </c>
      <c r="V5" s="35">
        <v>43.035714285714285</v>
      </c>
      <c r="W5" s="36">
        <v>28.964285714285715</v>
      </c>
      <c r="X5" s="36">
        <v>-154</v>
      </c>
      <c r="Y5" s="37">
        <v>0</v>
      </c>
      <c r="Z5" s="41">
        <v>2163</v>
      </c>
    </row>
    <row r="6" spans="1:26" x14ac:dyDescent="0.2">
      <c r="A6" s="13">
        <v>35490</v>
      </c>
      <c r="B6" s="42">
        <v>16949</v>
      </c>
      <c r="C6" s="43">
        <v>14417.957661290322</v>
      </c>
      <c r="D6" s="120">
        <v>10772.008064516129</v>
      </c>
      <c r="E6" s="44">
        <v>13206.307795698924</v>
      </c>
      <c r="F6" s="45">
        <v>27.8</v>
      </c>
      <c r="G6" s="46">
        <v>26.58</v>
      </c>
      <c r="H6" s="47">
        <v>27.19</v>
      </c>
      <c r="I6" s="46"/>
      <c r="J6" s="46"/>
      <c r="K6" s="45">
        <v>1.8927</v>
      </c>
      <c r="L6" s="46">
        <v>2.2246666666666668</v>
      </c>
      <c r="M6" s="47">
        <v>2.4579600817224572</v>
      </c>
      <c r="N6" s="42"/>
      <c r="O6" s="43"/>
      <c r="P6" s="43"/>
      <c r="Q6" s="44"/>
      <c r="R6" s="42">
        <v>45.096774193548384</v>
      </c>
      <c r="S6" s="43">
        <v>27.258064516129032</v>
      </c>
      <c r="T6" s="43">
        <v>51</v>
      </c>
      <c r="U6" s="44">
        <v>0</v>
      </c>
      <c r="V6" s="42">
        <v>43.70967741935484</v>
      </c>
      <c r="W6" s="43">
        <v>29.741935483870968</v>
      </c>
      <c r="X6" s="43">
        <v>67</v>
      </c>
      <c r="Y6" s="44">
        <v>0</v>
      </c>
      <c r="Z6" s="48">
        <v>2579</v>
      </c>
    </row>
    <row r="7" spans="1:26" x14ac:dyDescent="0.2">
      <c r="A7" s="12">
        <v>35521</v>
      </c>
      <c r="B7" s="35">
        <v>15711</v>
      </c>
      <c r="C7" s="36">
        <v>13432.477083333333</v>
      </c>
      <c r="D7" s="119">
        <v>9918.2000000000007</v>
      </c>
      <c r="E7" s="37">
        <v>12274.404166666669</v>
      </c>
      <c r="F7" s="38">
        <v>27.27</v>
      </c>
      <c r="G7" s="39">
        <v>26.3</v>
      </c>
      <c r="H7" s="40">
        <v>26.785</v>
      </c>
      <c r="I7" s="39"/>
      <c r="J7" s="39"/>
      <c r="K7" s="38">
        <v>2.0303</v>
      </c>
      <c r="L7" s="39">
        <v>2.3796666666666666</v>
      </c>
      <c r="M7" s="40">
        <v>2.3523830954524025</v>
      </c>
      <c r="N7" s="35"/>
      <c r="O7" s="36"/>
      <c r="P7" s="36"/>
      <c r="Q7" s="37"/>
      <c r="R7" s="35">
        <v>58</v>
      </c>
      <c r="S7" s="36">
        <v>36.333333333333336</v>
      </c>
      <c r="T7" s="36">
        <v>55</v>
      </c>
      <c r="U7" s="37">
        <v>0</v>
      </c>
      <c r="V7" s="35">
        <v>53.7</v>
      </c>
      <c r="W7" s="36">
        <v>38.93333333333333</v>
      </c>
      <c r="X7" s="36">
        <v>63</v>
      </c>
      <c r="Y7" s="37">
        <v>0</v>
      </c>
      <c r="Z7" s="41">
        <v>2939.8</v>
      </c>
    </row>
    <row r="8" spans="1:26" x14ac:dyDescent="0.2">
      <c r="A8" s="13">
        <v>35551</v>
      </c>
      <c r="B8" s="42">
        <v>14877</v>
      </c>
      <c r="C8" s="43">
        <v>12930.780241935483</v>
      </c>
      <c r="D8" s="120">
        <v>9257.3064516129034</v>
      </c>
      <c r="E8" s="44">
        <v>11737.216397849463</v>
      </c>
      <c r="F8" s="45">
        <v>27.2</v>
      </c>
      <c r="G8" s="46">
        <v>26.05</v>
      </c>
      <c r="H8" s="47">
        <v>26.625</v>
      </c>
      <c r="I8" s="46"/>
      <c r="J8" s="46"/>
      <c r="K8" s="45">
        <v>2.2393000000000001</v>
      </c>
      <c r="L8" s="46">
        <v>2.5021666666666675</v>
      </c>
      <c r="M8" s="47">
        <v>2.4849763887953427</v>
      </c>
      <c r="N8" s="42"/>
      <c r="O8" s="43"/>
      <c r="P8" s="43"/>
      <c r="Q8" s="44"/>
      <c r="R8" s="42">
        <v>66.258064516129039</v>
      </c>
      <c r="S8" s="43">
        <v>45.935483870967744</v>
      </c>
      <c r="T8" s="43">
        <v>94</v>
      </c>
      <c r="U8" s="44">
        <v>-22</v>
      </c>
      <c r="V8" s="42">
        <v>64.225806451612897</v>
      </c>
      <c r="W8" s="43">
        <v>47.967741935483872</v>
      </c>
      <c r="X8" s="43">
        <v>62</v>
      </c>
      <c r="Y8" s="44">
        <v>-10</v>
      </c>
      <c r="Z8" s="48">
        <v>2534.875</v>
      </c>
    </row>
    <row r="9" spans="1:26" x14ac:dyDescent="0.2">
      <c r="A9" s="12">
        <v>35582</v>
      </c>
      <c r="B9" s="35">
        <v>19695</v>
      </c>
      <c r="C9" s="36">
        <v>14722.106250000001</v>
      </c>
      <c r="D9" s="119">
        <v>10109.204166666666</v>
      </c>
      <c r="E9" s="37">
        <v>13258.91527777778</v>
      </c>
      <c r="F9" s="38">
        <v>33.36</v>
      </c>
      <c r="G9" s="39">
        <v>31.39</v>
      </c>
      <c r="H9" s="40">
        <v>32.375</v>
      </c>
      <c r="I9" s="39"/>
      <c r="J9" s="39"/>
      <c r="K9" s="38">
        <v>2.1941999999999999</v>
      </c>
      <c r="L9" s="39">
        <v>2.4636666666666671</v>
      </c>
      <c r="M9" s="40">
        <v>2.5341819896275344</v>
      </c>
      <c r="N9" s="35"/>
      <c r="O9" s="36"/>
      <c r="P9" s="36"/>
      <c r="Q9" s="37"/>
      <c r="R9" s="35">
        <v>81.533333333333331</v>
      </c>
      <c r="S9" s="36">
        <v>55.93333333333333</v>
      </c>
      <c r="T9" s="36">
        <v>33</v>
      </c>
      <c r="U9" s="37">
        <v>43</v>
      </c>
      <c r="V9" s="35">
        <v>76.7</v>
      </c>
      <c r="W9" s="36">
        <v>59.633333333333333</v>
      </c>
      <c r="X9" s="36">
        <v>59</v>
      </c>
      <c r="Y9" s="37">
        <v>76</v>
      </c>
      <c r="Z9" s="41">
        <v>2233.8666666666668</v>
      </c>
    </row>
    <row r="10" spans="1:26" x14ac:dyDescent="0.2">
      <c r="A10" s="13">
        <v>35612</v>
      </c>
      <c r="B10" s="42">
        <v>20569</v>
      </c>
      <c r="C10" s="43">
        <v>15513.461693548386</v>
      </c>
      <c r="D10" s="120">
        <v>10773.560483870968</v>
      </c>
      <c r="E10" s="44">
        <v>14024.444892473117</v>
      </c>
      <c r="F10" s="45">
        <v>35.93</v>
      </c>
      <c r="G10" s="46">
        <v>32.200000000000003</v>
      </c>
      <c r="H10" s="47">
        <v>34.064999999999998</v>
      </c>
      <c r="I10" s="46"/>
      <c r="J10" s="46"/>
      <c r="K10" s="45">
        <v>2.1848000000000001</v>
      </c>
      <c r="L10" s="46">
        <v>2.4420000000000002</v>
      </c>
      <c r="M10" s="47">
        <v>2.63008443701513</v>
      </c>
      <c r="N10" s="42"/>
      <c r="O10" s="43"/>
      <c r="P10" s="43"/>
      <c r="Q10" s="44"/>
      <c r="R10" s="42">
        <v>84.064516129032256</v>
      </c>
      <c r="S10" s="43">
        <v>60.41935483870968</v>
      </c>
      <c r="T10" s="43">
        <v>4</v>
      </c>
      <c r="U10" s="44">
        <v>-33</v>
      </c>
      <c r="V10" s="42">
        <v>82.451612903225808</v>
      </c>
      <c r="W10" s="43">
        <v>64.806451612903231</v>
      </c>
      <c r="X10" s="43">
        <v>6</v>
      </c>
      <c r="Y10" s="44">
        <v>16</v>
      </c>
      <c r="Z10" s="48">
        <v>2172.8000000000002</v>
      </c>
    </row>
    <row r="11" spans="1:26" x14ac:dyDescent="0.2">
      <c r="A11" s="12">
        <v>35643</v>
      </c>
      <c r="B11" s="35">
        <v>19137</v>
      </c>
      <c r="C11" s="36">
        <v>14978.802419354839</v>
      </c>
      <c r="D11" s="119">
        <v>10448.201612903225</v>
      </c>
      <c r="E11" s="37">
        <v>13543.114247311829</v>
      </c>
      <c r="F11" s="38">
        <v>30.06</v>
      </c>
      <c r="G11" s="39">
        <v>28.01</v>
      </c>
      <c r="H11" s="40">
        <v>29.035</v>
      </c>
      <c r="I11" s="39"/>
      <c r="J11" s="39"/>
      <c r="K11" s="38">
        <v>2.4653</v>
      </c>
      <c r="L11" s="39">
        <v>2.6958064516129037</v>
      </c>
      <c r="M11" s="40">
        <v>2.552142969398981</v>
      </c>
      <c r="N11" s="35"/>
      <c r="O11" s="36"/>
      <c r="P11" s="36"/>
      <c r="Q11" s="37"/>
      <c r="R11" s="35">
        <v>80.322580645161295</v>
      </c>
      <c r="S11" s="36">
        <v>59.903225806451616</v>
      </c>
      <c r="T11" s="36">
        <v>1</v>
      </c>
      <c r="U11" s="37">
        <v>-38</v>
      </c>
      <c r="V11" s="35">
        <v>78.774193548387103</v>
      </c>
      <c r="W11" s="36">
        <v>63.483870967741936</v>
      </c>
      <c r="X11" s="36">
        <v>-3</v>
      </c>
      <c r="Y11" s="37">
        <v>-18</v>
      </c>
      <c r="Z11" s="41">
        <v>2686.3125</v>
      </c>
    </row>
    <row r="12" spans="1:26" x14ac:dyDescent="0.2">
      <c r="A12" s="13">
        <v>35674</v>
      </c>
      <c r="B12" s="42">
        <v>17968</v>
      </c>
      <c r="C12" s="43">
        <v>14180.041666666666</v>
      </c>
      <c r="D12" s="120">
        <v>9807.2708333333339</v>
      </c>
      <c r="E12" s="44">
        <v>12748.145833333334</v>
      </c>
      <c r="F12" s="45">
        <v>30.19</v>
      </c>
      <c r="G12" s="46">
        <v>27.83</v>
      </c>
      <c r="H12" s="47">
        <v>29.01</v>
      </c>
      <c r="I12" s="46"/>
      <c r="J12" s="46"/>
      <c r="K12" s="45">
        <v>2.8645</v>
      </c>
      <c r="L12" s="46">
        <v>3.0571428571428569</v>
      </c>
      <c r="M12" s="47">
        <v>2.6131354632061838</v>
      </c>
      <c r="N12" s="42"/>
      <c r="O12" s="43"/>
      <c r="P12" s="43"/>
      <c r="Q12" s="44"/>
      <c r="R12" s="42">
        <v>74.13333333333334</v>
      </c>
      <c r="S12" s="43">
        <v>52.266666666666666</v>
      </c>
      <c r="T12" s="43">
        <v>18</v>
      </c>
      <c r="U12" s="44">
        <v>13</v>
      </c>
      <c r="V12" s="42">
        <v>71.86666666666666</v>
      </c>
      <c r="W12" s="43">
        <v>56.533333333333331</v>
      </c>
      <c r="X12" s="43">
        <v>20</v>
      </c>
      <c r="Y12" s="44">
        <v>0</v>
      </c>
      <c r="Z12" s="48">
        <v>3716.5333333333333</v>
      </c>
    </row>
    <row r="13" spans="1:26" x14ac:dyDescent="0.2">
      <c r="A13" s="12">
        <v>35704</v>
      </c>
      <c r="B13" s="35">
        <v>16591</v>
      </c>
      <c r="C13" s="36">
        <v>13860.929435483871</v>
      </c>
      <c r="D13" s="119">
        <v>9770.9032258064508</v>
      </c>
      <c r="E13" s="37">
        <v>12499.994623655915</v>
      </c>
      <c r="F13" s="38">
        <v>32.69</v>
      </c>
      <c r="G13" s="39">
        <v>30.98</v>
      </c>
      <c r="H13" s="40">
        <v>31.835000000000001</v>
      </c>
      <c r="I13" s="39"/>
      <c r="J13" s="39"/>
      <c r="K13" s="38">
        <v>3.0247999999999999</v>
      </c>
      <c r="L13" s="39">
        <v>3.3101612903225801</v>
      </c>
      <c r="M13" s="40">
        <v>3.0355520024052094</v>
      </c>
      <c r="N13" s="35"/>
      <c r="O13" s="36"/>
      <c r="P13" s="36"/>
      <c r="Q13" s="37"/>
      <c r="R13" s="35">
        <v>62.064516129032256</v>
      </c>
      <c r="S13" s="36">
        <v>39.064516129032256</v>
      </c>
      <c r="T13" s="36">
        <v>65</v>
      </c>
      <c r="U13" s="37">
        <v>6</v>
      </c>
      <c r="V13" s="35">
        <v>60.451612903225808</v>
      </c>
      <c r="W13" s="36">
        <v>45.12903225806452</v>
      </c>
      <c r="X13" s="36">
        <v>76</v>
      </c>
      <c r="Y13" s="37">
        <v>7</v>
      </c>
      <c r="Z13" s="41">
        <v>5196.6000000000004</v>
      </c>
    </row>
    <row r="14" spans="1:26" x14ac:dyDescent="0.2">
      <c r="A14" s="13">
        <v>35735</v>
      </c>
      <c r="B14" s="42">
        <v>17800</v>
      </c>
      <c r="C14" s="43">
        <v>14433.31875</v>
      </c>
      <c r="D14" s="120">
        <v>10458.391666666666</v>
      </c>
      <c r="E14" s="44">
        <v>13117.55</v>
      </c>
      <c r="F14" s="45">
        <v>34.42</v>
      </c>
      <c r="G14" s="46">
        <v>32.130000000000003</v>
      </c>
      <c r="H14" s="47">
        <v>33.274999999999999</v>
      </c>
      <c r="I14" s="46"/>
      <c r="J14" s="46"/>
      <c r="K14" s="45">
        <v>2.9929999999999999</v>
      </c>
      <c r="L14" s="46">
        <v>3.4033928571428578</v>
      </c>
      <c r="M14" s="47">
        <v>3.0632825187280641</v>
      </c>
      <c r="N14" s="42"/>
      <c r="O14" s="43"/>
      <c r="P14" s="43"/>
      <c r="Q14" s="44"/>
      <c r="R14" s="42">
        <v>46.733333333333334</v>
      </c>
      <c r="S14" s="43">
        <v>30.933333333333334</v>
      </c>
      <c r="T14" s="43">
        <v>100</v>
      </c>
      <c r="U14" s="44">
        <v>0</v>
      </c>
      <c r="V14" s="42">
        <v>47.366666666666667</v>
      </c>
      <c r="W14" s="43">
        <v>35.9</v>
      </c>
      <c r="X14" s="43">
        <v>118</v>
      </c>
      <c r="Y14" s="44">
        <v>0</v>
      </c>
      <c r="Z14" s="48">
        <v>3347.5333333333333</v>
      </c>
    </row>
    <row r="15" spans="1:26" x14ac:dyDescent="0.2">
      <c r="A15" s="14">
        <v>35765</v>
      </c>
      <c r="B15" s="49">
        <v>18610</v>
      </c>
      <c r="C15" s="50">
        <v>15296.645161290322</v>
      </c>
      <c r="D15" s="121">
        <v>11274.770161290322</v>
      </c>
      <c r="E15" s="51">
        <v>13977.279569892471</v>
      </c>
      <c r="F15" s="52">
        <v>33.380000000000003</v>
      </c>
      <c r="G15" s="53">
        <v>31.65</v>
      </c>
      <c r="H15" s="54">
        <v>32.515000000000001</v>
      </c>
      <c r="I15" s="53"/>
      <c r="J15" s="53"/>
      <c r="K15" s="52">
        <v>2.3494999999999999</v>
      </c>
      <c r="L15" s="53">
        <v>2.768275862068966</v>
      </c>
      <c r="M15" s="54">
        <v>2.4988213107024992</v>
      </c>
      <c r="N15" s="49"/>
      <c r="O15" s="50"/>
      <c r="P15" s="50"/>
      <c r="Q15" s="51"/>
      <c r="R15" s="49">
        <v>39.29032258064516</v>
      </c>
      <c r="S15" s="50">
        <v>23.451612903225808</v>
      </c>
      <c r="T15" s="50">
        <v>-52</v>
      </c>
      <c r="U15" s="51">
        <v>0</v>
      </c>
      <c r="V15" s="49">
        <v>41.741935483870968</v>
      </c>
      <c r="W15" s="50">
        <v>28.580645161290324</v>
      </c>
      <c r="X15" s="50">
        <v>-40</v>
      </c>
      <c r="Y15" s="51">
        <v>0</v>
      </c>
      <c r="Z15" s="55">
        <v>2163</v>
      </c>
    </row>
    <row r="16" spans="1:26" x14ac:dyDescent="0.2">
      <c r="A16" s="15">
        <v>35796</v>
      </c>
      <c r="B16" s="56">
        <v>18238</v>
      </c>
      <c r="C16" s="57">
        <v>15141.512096774193</v>
      </c>
      <c r="D16" s="122">
        <v>11176.58064516129</v>
      </c>
      <c r="E16" s="58">
        <v>13826.444892473117</v>
      </c>
      <c r="F16" s="59">
        <v>31.74</v>
      </c>
      <c r="G16" s="60">
        <v>29.35</v>
      </c>
      <c r="H16" s="61">
        <v>30.545000000000002</v>
      </c>
      <c r="I16" s="60"/>
      <c r="J16" s="60"/>
      <c r="K16" s="59">
        <v>2.1061999999999999</v>
      </c>
      <c r="L16" s="60">
        <v>2.4765000000000006</v>
      </c>
      <c r="M16" s="61">
        <v>2.1475719000471476</v>
      </c>
      <c r="N16" s="56"/>
      <c r="O16" s="57"/>
      <c r="P16" s="57"/>
      <c r="Q16" s="58"/>
      <c r="R16" s="56">
        <v>38.70967741935484</v>
      </c>
      <c r="S16" s="57">
        <v>26.387096774193548</v>
      </c>
      <c r="T16" s="57">
        <v>-238</v>
      </c>
      <c r="U16" s="58">
        <v>0</v>
      </c>
      <c r="V16" s="56">
        <v>39.70967741935484</v>
      </c>
      <c r="W16" s="57">
        <v>28.129032258064516</v>
      </c>
      <c r="X16" s="57">
        <v>-156</v>
      </c>
      <c r="Y16" s="58">
        <v>0</v>
      </c>
      <c r="Z16" s="62">
        <v>2610.6875</v>
      </c>
    </row>
    <row r="17" spans="1:26" x14ac:dyDescent="0.2">
      <c r="A17" s="16">
        <v>35827</v>
      </c>
      <c r="B17" s="63">
        <v>17817</v>
      </c>
      <c r="C17" s="64">
        <v>14829.613839285714</v>
      </c>
      <c r="D17" s="123">
        <v>11086.848214285714</v>
      </c>
      <c r="E17" s="65">
        <v>13579.681547619044</v>
      </c>
      <c r="F17" s="66">
        <v>27.39</v>
      </c>
      <c r="G17" s="67">
        <v>25.24</v>
      </c>
      <c r="H17" s="68">
        <v>26.315000000000001</v>
      </c>
      <c r="I17" s="67"/>
      <c r="J17" s="67"/>
      <c r="K17" s="66">
        <v>2.2185000000000001</v>
      </c>
      <c r="L17" s="67">
        <v>2.3988888888888886</v>
      </c>
      <c r="M17" s="68">
        <v>1.8639833908202845</v>
      </c>
      <c r="N17" s="63"/>
      <c r="O17" s="64"/>
      <c r="P17" s="64"/>
      <c r="Q17" s="65"/>
      <c r="R17" s="63">
        <v>44.321428571428569</v>
      </c>
      <c r="S17" s="64">
        <v>28.035714285714285</v>
      </c>
      <c r="T17" s="64">
        <v>-237</v>
      </c>
      <c r="U17" s="65">
        <v>0</v>
      </c>
      <c r="V17" s="63">
        <v>40.964285714285715</v>
      </c>
      <c r="W17" s="64">
        <v>29.464285714285715</v>
      </c>
      <c r="X17" s="64">
        <v>-130</v>
      </c>
      <c r="Y17" s="65">
        <v>0</v>
      </c>
      <c r="Z17" s="69">
        <v>2706.7142857142858</v>
      </c>
    </row>
    <row r="18" spans="1:26" x14ac:dyDescent="0.2">
      <c r="A18" s="17">
        <v>35855</v>
      </c>
      <c r="B18" s="70">
        <v>18161</v>
      </c>
      <c r="C18" s="71">
        <v>14577.899193548386</v>
      </c>
      <c r="D18" s="124">
        <v>10738.338709677419</v>
      </c>
      <c r="E18" s="72">
        <v>13301.577956989244</v>
      </c>
      <c r="F18" s="73">
        <v>25.76</v>
      </c>
      <c r="G18" s="74">
        <v>23.42</v>
      </c>
      <c r="H18" s="75">
        <v>24.59</v>
      </c>
      <c r="I18" s="74"/>
      <c r="J18" s="74"/>
      <c r="K18" s="73">
        <v>2.2250000000000001</v>
      </c>
      <c r="L18" s="74">
        <v>2.4545161290322581</v>
      </c>
      <c r="M18" s="75">
        <v>1.8417913219893416</v>
      </c>
      <c r="N18" s="70"/>
      <c r="O18" s="71"/>
      <c r="P18" s="71"/>
      <c r="Q18" s="72"/>
      <c r="R18" s="70">
        <v>50.064516129032256</v>
      </c>
      <c r="S18" s="71">
        <v>30.516129032258064</v>
      </c>
      <c r="T18" s="71">
        <v>-66</v>
      </c>
      <c r="U18" s="72">
        <v>13</v>
      </c>
      <c r="V18" s="70">
        <v>48.741935483870968</v>
      </c>
      <c r="W18" s="71">
        <v>34.258064516129032</v>
      </c>
      <c r="X18" s="71">
        <v>-67</v>
      </c>
      <c r="Y18" s="72">
        <v>16</v>
      </c>
      <c r="Z18" s="76">
        <v>3460</v>
      </c>
    </row>
    <row r="19" spans="1:26" x14ac:dyDescent="0.2">
      <c r="A19" s="16">
        <v>35886</v>
      </c>
      <c r="B19" s="63">
        <v>15954</v>
      </c>
      <c r="C19" s="64">
        <v>13445.083333333334</v>
      </c>
      <c r="D19" s="123">
        <v>9808.0249999999996</v>
      </c>
      <c r="E19" s="65">
        <v>12254.338888888888</v>
      </c>
      <c r="F19" s="66">
        <v>25.87</v>
      </c>
      <c r="G19" s="67">
        <v>23.57</v>
      </c>
      <c r="H19" s="68">
        <v>24.72</v>
      </c>
      <c r="I19" s="67"/>
      <c r="J19" s="67"/>
      <c r="K19" s="66">
        <v>2.4468999999999999</v>
      </c>
      <c r="L19" s="67">
        <v>2.6662962962962959</v>
      </c>
      <c r="M19" s="68">
        <v>2.2140649439093565</v>
      </c>
      <c r="N19" s="63"/>
      <c r="O19" s="64"/>
      <c r="P19" s="64"/>
      <c r="Q19" s="65"/>
      <c r="R19" s="63">
        <v>60.93333333333333</v>
      </c>
      <c r="S19" s="64">
        <v>38.833333333333336</v>
      </c>
      <c r="T19" s="64">
        <v>-26</v>
      </c>
      <c r="U19" s="65">
        <v>1</v>
      </c>
      <c r="V19" s="63">
        <v>56.733333333333334</v>
      </c>
      <c r="W19" s="64">
        <v>42.133333333333333</v>
      </c>
      <c r="X19" s="64">
        <v>-31</v>
      </c>
      <c r="Y19" s="65">
        <v>2</v>
      </c>
      <c r="Z19" s="69">
        <v>4351.3999999999996</v>
      </c>
    </row>
    <row r="20" spans="1:26" x14ac:dyDescent="0.2">
      <c r="A20" s="17">
        <v>35916</v>
      </c>
      <c r="B20" s="70">
        <v>17593</v>
      </c>
      <c r="C20" s="71">
        <v>13586.491935483871</v>
      </c>
      <c r="D20" s="124">
        <v>9539.4395161290322</v>
      </c>
      <c r="E20" s="72">
        <v>12292.033602150537</v>
      </c>
      <c r="F20" s="73">
        <v>27.95</v>
      </c>
      <c r="G20" s="74">
        <v>25.92</v>
      </c>
      <c r="H20" s="75">
        <v>26.934999999999999</v>
      </c>
      <c r="I20" s="74"/>
      <c r="J20" s="74"/>
      <c r="K20" s="73">
        <v>2.1269999999999998</v>
      </c>
      <c r="L20" s="74">
        <v>2.3584999999999994</v>
      </c>
      <c r="M20" s="75">
        <v>2.1359971711456858</v>
      </c>
      <c r="N20" s="70"/>
      <c r="O20" s="71"/>
      <c r="P20" s="71"/>
      <c r="Q20" s="72"/>
      <c r="R20" s="70">
        <v>74.870967741935488</v>
      </c>
      <c r="S20" s="71">
        <v>50.935483870967744</v>
      </c>
      <c r="T20" s="71">
        <v>-85</v>
      </c>
      <c r="U20" s="72">
        <v>15</v>
      </c>
      <c r="V20" s="70">
        <v>68.741935483870961</v>
      </c>
      <c r="W20" s="71">
        <v>51.935483870967744</v>
      </c>
      <c r="X20" s="71">
        <v>-23</v>
      </c>
      <c r="Y20" s="72">
        <v>42</v>
      </c>
      <c r="Z20" s="76">
        <v>4249.9375</v>
      </c>
    </row>
    <row r="21" spans="1:26" x14ac:dyDescent="0.2">
      <c r="A21" s="16">
        <v>35947</v>
      </c>
      <c r="B21" s="63">
        <v>20059</v>
      </c>
      <c r="C21" s="64">
        <v>14735.216666666667</v>
      </c>
      <c r="D21" s="123">
        <v>10175.870833333332</v>
      </c>
      <c r="E21" s="65">
        <v>13273.423611111115</v>
      </c>
      <c r="F21" s="66">
        <v>30.34</v>
      </c>
      <c r="G21" s="67">
        <v>26.93</v>
      </c>
      <c r="H21" s="68">
        <v>28.635000000000002</v>
      </c>
      <c r="I21" s="67"/>
      <c r="J21" s="67"/>
      <c r="K21" s="66">
        <v>2.1555</v>
      </c>
      <c r="L21" s="67">
        <v>2.312333333333334</v>
      </c>
      <c r="M21" s="68">
        <v>2.0918163244895922</v>
      </c>
      <c r="N21" s="63"/>
      <c r="O21" s="64"/>
      <c r="P21" s="64"/>
      <c r="Q21" s="65"/>
      <c r="R21" s="63">
        <v>75.599999999999994</v>
      </c>
      <c r="S21" s="64">
        <v>58.3</v>
      </c>
      <c r="T21" s="64">
        <v>47</v>
      </c>
      <c r="U21" s="65">
        <v>2</v>
      </c>
      <c r="V21" s="63">
        <v>72</v>
      </c>
      <c r="W21" s="64">
        <v>57.266666666666666</v>
      </c>
      <c r="X21" s="64">
        <v>-30</v>
      </c>
      <c r="Y21" s="65">
        <v>-112</v>
      </c>
      <c r="Z21" s="69">
        <v>2666.2</v>
      </c>
    </row>
    <row r="22" spans="1:26" x14ac:dyDescent="0.2">
      <c r="A22" s="17">
        <v>35977</v>
      </c>
      <c r="B22" s="70">
        <v>21406</v>
      </c>
      <c r="C22" s="71">
        <v>16099.663306451614</v>
      </c>
      <c r="D22" s="124">
        <v>11143.334677419354</v>
      </c>
      <c r="E22" s="72">
        <v>14541.369623655914</v>
      </c>
      <c r="F22" s="73">
        <v>32.380000000000003</v>
      </c>
      <c r="G22" s="74">
        <v>28.02</v>
      </c>
      <c r="H22" s="75">
        <v>30.2</v>
      </c>
      <c r="I22" s="74"/>
      <c r="J22" s="74"/>
      <c r="K22" s="73">
        <v>2.1907000000000001</v>
      </c>
      <c r="L22" s="74">
        <v>2.4189999999999996</v>
      </c>
      <c r="M22" s="75">
        <v>2.0903876101895902</v>
      </c>
      <c r="N22" s="70"/>
      <c r="O22" s="71"/>
      <c r="P22" s="71"/>
      <c r="Q22" s="72"/>
      <c r="R22" s="70">
        <v>83.645161290322577</v>
      </c>
      <c r="S22" s="71">
        <v>62.048387096774192</v>
      </c>
      <c r="T22" s="71">
        <v>2</v>
      </c>
      <c r="U22" s="72">
        <v>-17</v>
      </c>
      <c r="V22" s="70">
        <v>82.612903225806448</v>
      </c>
      <c r="W22" s="71">
        <v>66.064516129032256</v>
      </c>
      <c r="X22" s="71">
        <v>0</v>
      </c>
      <c r="Y22" s="72">
        <v>34</v>
      </c>
      <c r="Z22" s="76">
        <v>1009.7333333333333</v>
      </c>
    </row>
    <row r="23" spans="1:26" x14ac:dyDescent="0.2">
      <c r="A23" s="16">
        <v>36008</v>
      </c>
      <c r="B23" s="63">
        <v>20684</v>
      </c>
      <c r="C23" s="64">
        <v>16154.887096774193</v>
      </c>
      <c r="D23" s="123">
        <v>11217.310483870968</v>
      </c>
      <c r="E23" s="65">
        <v>14598.088709677415</v>
      </c>
      <c r="F23" s="66">
        <v>29.22</v>
      </c>
      <c r="G23" s="67">
        <v>25.63</v>
      </c>
      <c r="H23" s="68">
        <v>27.425000000000001</v>
      </c>
      <c r="I23" s="67"/>
      <c r="J23" s="67"/>
      <c r="K23" s="66">
        <v>1.8472999999999999</v>
      </c>
      <c r="L23" s="67">
        <v>2.0514516129032261</v>
      </c>
      <c r="M23" s="68">
        <v>1.6984351496374128</v>
      </c>
      <c r="N23" s="63"/>
      <c r="O23" s="64"/>
      <c r="P23" s="64"/>
      <c r="Q23" s="65"/>
      <c r="R23" s="63">
        <v>84.177419354838705</v>
      </c>
      <c r="S23" s="64">
        <v>62.5</v>
      </c>
      <c r="T23" s="64">
        <v>-3</v>
      </c>
      <c r="U23" s="65">
        <v>57</v>
      </c>
      <c r="V23" s="63">
        <v>80.274193548387103</v>
      </c>
      <c r="W23" s="64">
        <v>64.645161290322577</v>
      </c>
      <c r="X23" s="64">
        <v>-4</v>
      </c>
      <c r="Y23" s="65">
        <v>20</v>
      </c>
      <c r="Z23" s="69">
        <v>917.5</v>
      </c>
    </row>
    <row r="24" spans="1:26" x14ac:dyDescent="0.2">
      <c r="A24" s="17">
        <v>36039</v>
      </c>
      <c r="B24" s="70">
        <v>17991</v>
      </c>
      <c r="C24" s="71">
        <v>14709.258333333333</v>
      </c>
      <c r="D24" s="124">
        <v>10168.216666666667</v>
      </c>
      <c r="E24" s="72">
        <v>13231.181944444445</v>
      </c>
      <c r="F24" s="73">
        <v>24.47</v>
      </c>
      <c r="G24" s="74">
        <v>21.84</v>
      </c>
      <c r="H24" s="75">
        <v>23.155000000000001</v>
      </c>
      <c r="I24" s="74"/>
      <c r="J24" s="74"/>
      <c r="K24" s="73">
        <v>1.9985999999999999</v>
      </c>
      <c r="L24" s="74">
        <v>2.1775862068965512</v>
      </c>
      <c r="M24" s="75">
        <v>1.8129363956803839</v>
      </c>
      <c r="N24" s="70"/>
      <c r="O24" s="71"/>
      <c r="P24" s="71"/>
      <c r="Q24" s="72"/>
      <c r="R24" s="70">
        <v>77.533333333333331</v>
      </c>
      <c r="S24" s="71">
        <v>53.833333333333336</v>
      </c>
      <c r="T24" s="71">
        <v>-29</v>
      </c>
      <c r="U24" s="72">
        <v>44</v>
      </c>
      <c r="V24" s="70">
        <v>74.433333333333337</v>
      </c>
      <c r="W24" s="71">
        <v>58.133333333333333</v>
      </c>
      <c r="X24" s="71">
        <v>-29</v>
      </c>
      <c r="Y24" s="72">
        <v>17</v>
      </c>
      <c r="Z24" s="76">
        <v>1691.2</v>
      </c>
    </row>
    <row r="25" spans="1:26" x14ac:dyDescent="0.2">
      <c r="A25" s="16">
        <v>36069</v>
      </c>
      <c r="B25" s="63">
        <v>16422</v>
      </c>
      <c r="C25" s="64">
        <v>13800.560483870968</v>
      </c>
      <c r="D25" s="123">
        <v>9741.1008064516136</v>
      </c>
      <c r="E25" s="65">
        <v>12449.770161290322</v>
      </c>
      <c r="F25" s="66">
        <v>23.92</v>
      </c>
      <c r="G25" s="67">
        <v>21.44</v>
      </c>
      <c r="H25" s="68">
        <v>22.68</v>
      </c>
      <c r="I25" s="67"/>
      <c r="J25" s="67"/>
      <c r="K25" s="66">
        <v>1.8832</v>
      </c>
      <c r="L25" s="67">
        <v>2.1175806451612891</v>
      </c>
      <c r="M25" s="68">
        <v>1.9028688583144027</v>
      </c>
      <c r="N25" s="63"/>
      <c r="O25" s="64"/>
      <c r="P25" s="64"/>
      <c r="Q25" s="65"/>
      <c r="R25" s="63">
        <v>62.354838709677416</v>
      </c>
      <c r="S25" s="64">
        <v>42.70967741935484</v>
      </c>
      <c r="T25" s="64">
        <v>-2</v>
      </c>
      <c r="U25" s="65">
        <v>0</v>
      </c>
      <c r="V25" s="63">
        <v>61.58064516129032</v>
      </c>
      <c r="W25" s="64">
        <v>47.258064516129032</v>
      </c>
      <c r="X25" s="64">
        <v>15</v>
      </c>
      <c r="Y25" s="65">
        <v>-4</v>
      </c>
      <c r="Z25" s="69">
        <v>2206.3333333333335</v>
      </c>
    </row>
    <row r="26" spans="1:26" x14ac:dyDescent="0.2">
      <c r="A26" s="17">
        <v>36100</v>
      </c>
      <c r="B26" s="70">
        <v>17388</v>
      </c>
      <c r="C26" s="71">
        <v>14248.768749999999</v>
      </c>
      <c r="D26" s="124">
        <v>10269.941666666668</v>
      </c>
      <c r="E26" s="72">
        <v>12929.129166666664</v>
      </c>
      <c r="F26" s="73">
        <v>25.17</v>
      </c>
      <c r="G26" s="74">
        <v>22.75</v>
      </c>
      <c r="H26" s="75">
        <v>23.96</v>
      </c>
      <c r="I26" s="74"/>
      <c r="J26" s="74"/>
      <c r="K26" s="73">
        <v>2.0992999999999999</v>
      </c>
      <c r="L26" s="74">
        <v>2.3414285714285716</v>
      </c>
      <c r="M26" s="75">
        <v>1.7405311959767402</v>
      </c>
      <c r="N26" s="70"/>
      <c r="O26" s="71"/>
      <c r="P26" s="71"/>
      <c r="Q26" s="72"/>
      <c r="R26" s="70">
        <v>50.266666666666666</v>
      </c>
      <c r="S26" s="71">
        <v>32.799999999999997</v>
      </c>
      <c r="T26" s="71">
        <v>21</v>
      </c>
      <c r="U26" s="72">
        <v>0</v>
      </c>
      <c r="V26" s="70">
        <v>50.766666666666666</v>
      </c>
      <c r="W26" s="71">
        <v>38.4</v>
      </c>
      <c r="X26" s="71">
        <v>28</v>
      </c>
      <c r="Y26" s="72">
        <v>0</v>
      </c>
      <c r="Z26" s="76">
        <v>1670.1333333333334</v>
      </c>
    </row>
    <row r="27" spans="1:26" x14ac:dyDescent="0.2">
      <c r="A27" s="18">
        <v>36130</v>
      </c>
      <c r="B27" s="77">
        <v>18780</v>
      </c>
      <c r="C27" s="78">
        <v>15178.95564516129</v>
      </c>
      <c r="D27" s="125">
        <v>10997.197580645161</v>
      </c>
      <c r="E27" s="79">
        <v>13811.38844086021</v>
      </c>
      <c r="F27" s="80">
        <v>22.95</v>
      </c>
      <c r="G27" s="81">
        <v>20.72</v>
      </c>
      <c r="H27" s="82">
        <v>21.835000000000001</v>
      </c>
      <c r="I27" s="81"/>
      <c r="J27" s="81"/>
      <c r="K27" s="80">
        <v>1.6705000000000001</v>
      </c>
      <c r="L27" s="81">
        <v>1.941551724137931</v>
      </c>
      <c r="M27" s="82">
        <v>1.5862300515765859</v>
      </c>
      <c r="N27" s="77"/>
      <c r="O27" s="78"/>
      <c r="P27" s="78"/>
      <c r="Q27" s="79"/>
      <c r="R27" s="77">
        <v>45.87096774193548</v>
      </c>
      <c r="S27" s="78">
        <v>27.612903225806452</v>
      </c>
      <c r="T27" s="78">
        <v>-222</v>
      </c>
      <c r="U27" s="79">
        <v>0</v>
      </c>
      <c r="V27" s="77">
        <v>46.29032258064516</v>
      </c>
      <c r="W27" s="78">
        <v>31.967741935483872</v>
      </c>
      <c r="X27" s="78">
        <v>-167</v>
      </c>
      <c r="Y27" s="79">
        <v>0</v>
      </c>
      <c r="Z27" s="83">
        <v>1268.4375</v>
      </c>
    </row>
    <row r="28" spans="1:26" x14ac:dyDescent="0.2">
      <c r="A28" s="11">
        <v>36161</v>
      </c>
      <c r="B28" s="28">
        <v>20320</v>
      </c>
      <c r="C28" s="29">
        <v>15920.036290322581</v>
      </c>
      <c r="D28" s="118">
        <v>11924.129032258064</v>
      </c>
      <c r="E28" s="30">
        <v>14592.951612903227</v>
      </c>
      <c r="F28" s="31">
        <v>24.97</v>
      </c>
      <c r="G28" s="32">
        <v>22.82</v>
      </c>
      <c r="H28" s="33">
        <v>23.895</v>
      </c>
      <c r="I28" s="32"/>
      <c r="J28" s="32"/>
      <c r="K28" s="31">
        <v>1.8445</v>
      </c>
      <c r="L28" s="32">
        <v>2.3358620689655165</v>
      </c>
      <c r="M28" s="33">
        <v>1.7262628518490946</v>
      </c>
      <c r="N28" s="28"/>
      <c r="O28" s="29"/>
      <c r="P28" s="29"/>
      <c r="Q28" s="30"/>
      <c r="R28" s="28">
        <v>34.322580645161288</v>
      </c>
      <c r="S28" s="29">
        <v>17.387096774193548</v>
      </c>
      <c r="T28" s="29">
        <v>-32</v>
      </c>
      <c r="U28" s="30">
        <v>0</v>
      </c>
      <c r="V28" s="28">
        <v>37.451612903225808</v>
      </c>
      <c r="W28" s="29">
        <v>21.548387096774192</v>
      </c>
      <c r="X28" s="29">
        <v>-19</v>
      </c>
      <c r="Y28" s="30">
        <v>0</v>
      </c>
      <c r="Z28" s="34">
        <v>1274.625</v>
      </c>
    </row>
    <row r="29" spans="1:26" x14ac:dyDescent="0.2">
      <c r="A29" s="12">
        <v>36192</v>
      </c>
      <c r="B29" s="35">
        <v>18771</v>
      </c>
      <c r="C29" s="36">
        <v>15307.029017857143</v>
      </c>
      <c r="D29" s="119">
        <v>11541.1875</v>
      </c>
      <c r="E29" s="37">
        <v>14044.674107142859</v>
      </c>
      <c r="F29" s="38">
        <v>20.5</v>
      </c>
      <c r="G29" s="39">
        <v>18.89</v>
      </c>
      <c r="H29" s="40">
        <v>19.695</v>
      </c>
      <c r="I29" s="39"/>
      <c r="J29" s="39"/>
      <c r="K29" s="38">
        <v>1.7798</v>
      </c>
      <c r="L29" s="39">
        <v>1.9866071428571435</v>
      </c>
      <c r="M29" s="40">
        <v>1.371208549426371</v>
      </c>
      <c r="N29" s="35"/>
      <c r="O29" s="36"/>
      <c r="P29" s="36"/>
      <c r="Q29" s="37"/>
      <c r="R29" s="35">
        <v>40.5</v>
      </c>
      <c r="S29" s="36">
        <v>23.071428571428573</v>
      </c>
      <c r="T29" s="36">
        <v>-113</v>
      </c>
      <c r="U29" s="37">
        <v>0</v>
      </c>
      <c r="V29" s="35">
        <v>40.785714285714285</v>
      </c>
      <c r="W29" s="36">
        <v>26.357142857142858</v>
      </c>
      <c r="X29" s="36">
        <v>-84</v>
      </c>
      <c r="Y29" s="37">
        <v>0</v>
      </c>
      <c r="Z29" s="41">
        <v>1397.1428571428571</v>
      </c>
    </row>
    <row r="30" spans="1:26" x14ac:dyDescent="0.2">
      <c r="A30" s="13">
        <v>36220</v>
      </c>
      <c r="B30" s="42">
        <v>18273</v>
      </c>
      <c r="C30" s="43">
        <v>14837.546370967742</v>
      </c>
      <c r="D30" s="120">
        <v>11122.798387096775</v>
      </c>
      <c r="E30" s="44">
        <v>13593.641129032259</v>
      </c>
      <c r="F30" s="45">
        <v>20.23</v>
      </c>
      <c r="G30" s="46">
        <v>18.77</v>
      </c>
      <c r="H30" s="47">
        <v>19.5</v>
      </c>
      <c r="I30" s="46">
        <v>19.478082191780825</v>
      </c>
      <c r="J30" s="46"/>
      <c r="K30" s="45">
        <v>1.7742</v>
      </c>
      <c r="L30" s="46">
        <v>1.9945161290322577</v>
      </c>
      <c r="M30" s="47">
        <v>1.7600051930658904</v>
      </c>
      <c r="N30" s="42">
        <f t="shared" ref="N30:N61" si="0">I30/K30*1000</f>
        <v>10978.515495311027</v>
      </c>
      <c r="O30" s="43">
        <f t="shared" ref="O30:O61" si="1">I30/M30*1000</f>
        <v>11067.05949989297</v>
      </c>
      <c r="P30" s="43"/>
      <c r="Q30" s="44"/>
      <c r="R30" s="42">
        <v>48.387096774193552</v>
      </c>
      <c r="S30" s="43">
        <v>28.451612903225808</v>
      </c>
      <c r="T30" s="43">
        <v>-20</v>
      </c>
      <c r="U30" s="44">
        <v>0</v>
      </c>
      <c r="V30" s="42">
        <v>47.225806451612904</v>
      </c>
      <c r="W30" s="43">
        <v>31.451612903225808</v>
      </c>
      <c r="X30" s="43">
        <v>-17</v>
      </c>
      <c r="Y30" s="44">
        <v>0</v>
      </c>
      <c r="Z30" s="48">
        <v>2180.8666666666668</v>
      </c>
    </row>
    <row r="31" spans="1:26" x14ac:dyDescent="0.2">
      <c r="A31" s="12">
        <v>36251</v>
      </c>
      <c r="B31" s="35">
        <v>15163</v>
      </c>
      <c r="C31" s="36">
        <v>13485.722916666668</v>
      </c>
      <c r="D31" s="119">
        <v>9883.0541666666668</v>
      </c>
      <c r="E31" s="37">
        <v>12299.959722222224</v>
      </c>
      <c r="F31" s="38">
        <v>24.41</v>
      </c>
      <c r="G31" s="39">
        <v>22.54</v>
      </c>
      <c r="H31" s="40">
        <v>23.475000000000001</v>
      </c>
      <c r="I31" s="39">
        <v>21.244986595174286</v>
      </c>
      <c r="J31" s="39"/>
      <c r="K31" s="38">
        <v>2.1244999999999998</v>
      </c>
      <c r="L31" s="39">
        <v>2.3239999999999994</v>
      </c>
      <c r="M31" s="40">
        <v>2.0518548453484802</v>
      </c>
      <c r="N31" s="35">
        <f t="shared" si="0"/>
        <v>9999.9936903621037</v>
      </c>
      <c r="O31" s="36">
        <f t="shared" si="1"/>
        <v>10354.039733042669</v>
      </c>
      <c r="P31" s="36"/>
      <c r="Q31" s="37"/>
      <c r="R31" s="35">
        <v>60.8</v>
      </c>
      <c r="S31" s="36">
        <v>37.5</v>
      </c>
      <c r="T31" s="36">
        <v>-4</v>
      </c>
      <c r="U31" s="37">
        <v>0</v>
      </c>
      <c r="V31" s="35">
        <v>57.266666666666666</v>
      </c>
      <c r="W31" s="36">
        <v>41.133333333333333</v>
      </c>
      <c r="X31" s="36">
        <v>-27</v>
      </c>
      <c r="Y31" s="37">
        <v>0</v>
      </c>
      <c r="Z31" s="41">
        <v>4004.2</v>
      </c>
    </row>
    <row r="32" spans="1:26" x14ac:dyDescent="0.2">
      <c r="A32" s="13">
        <v>36281</v>
      </c>
      <c r="B32" s="42">
        <v>15774</v>
      </c>
      <c r="C32" s="43">
        <v>13591.987903225807</v>
      </c>
      <c r="D32" s="120">
        <v>9635.3830645161288</v>
      </c>
      <c r="E32" s="44">
        <v>12314.341397849463</v>
      </c>
      <c r="F32" s="45">
        <v>31.78</v>
      </c>
      <c r="G32" s="46">
        <v>28.96</v>
      </c>
      <c r="H32" s="47">
        <v>30.37</v>
      </c>
      <c r="I32" s="46">
        <v>31.359943977591037</v>
      </c>
      <c r="J32" s="46">
        <v>25.28782945736436</v>
      </c>
      <c r="K32" s="45">
        <v>2.2547999999999999</v>
      </c>
      <c r="L32" s="46">
        <v>2.4409677419354843</v>
      </c>
      <c r="M32" s="47">
        <v>2.1723243752946719</v>
      </c>
      <c r="N32" s="42">
        <f t="shared" si="0"/>
        <v>13908.082303348874</v>
      </c>
      <c r="O32" s="43">
        <f t="shared" si="1"/>
        <v>14436.123966678373</v>
      </c>
      <c r="P32" s="43">
        <f>J32/K32*1000</f>
        <v>11215.109746924056</v>
      </c>
      <c r="Q32" s="44">
        <f t="shared" ref="Q32:Q61" si="2">J32/M32*1000</f>
        <v>11640.908579288078</v>
      </c>
      <c r="R32" s="42">
        <v>72.129032258064512</v>
      </c>
      <c r="S32" s="43">
        <v>47.70967741935484</v>
      </c>
      <c r="T32" s="43">
        <v>-13</v>
      </c>
      <c r="U32" s="44">
        <v>-10</v>
      </c>
      <c r="V32" s="42">
        <v>65.645161290322577</v>
      </c>
      <c r="W32" s="43">
        <v>50.70967741935484</v>
      </c>
      <c r="X32" s="43">
        <v>8</v>
      </c>
      <c r="Y32" s="44">
        <v>1</v>
      </c>
      <c r="Z32" s="48">
        <v>4280.625</v>
      </c>
    </row>
    <row r="33" spans="1:26" x14ac:dyDescent="0.2">
      <c r="A33" s="12">
        <v>36312</v>
      </c>
      <c r="B33" s="35">
        <v>21749</v>
      </c>
      <c r="C33" s="36">
        <v>16152.620833333332</v>
      </c>
      <c r="D33" s="119">
        <v>11189.520833333334</v>
      </c>
      <c r="E33" s="37">
        <v>14576.194444444445</v>
      </c>
      <c r="F33" s="38">
        <v>56.08</v>
      </c>
      <c r="G33" s="39">
        <v>41.83</v>
      </c>
      <c r="H33" s="40">
        <v>48.954999999999998</v>
      </c>
      <c r="I33" s="39">
        <v>70.985855614973303</v>
      </c>
      <c r="J33" s="39">
        <v>25.602716763005777</v>
      </c>
      <c r="K33" s="38">
        <v>2.2951999999999999</v>
      </c>
      <c r="L33" s="39">
        <v>2.5035000000000003</v>
      </c>
      <c r="M33" s="40">
        <v>2.2961224693897964</v>
      </c>
      <c r="N33" s="35">
        <f t="shared" si="0"/>
        <v>30927.960794254665</v>
      </c>
      <c r="O33" s="36">
        <f t="shared" si="1"/>
        <v>30915.535456537767</v>
      </c>
      <c r="P33" s="36">
        <f t="shared" ref="P33:P59" si="3">J33/K33*1000</f>
        <v>11154.895766384532</v>
      </c>
      <c r="Q33" s="37">
        <f t="shared" si="2"/>
        <v>11150.414276382131</v>
      </c>
      <c r="R33" s="35">
        <v>81.433333333333337</v>
      </c>
      <c r="S33" s="36">
        <v>57.966666666666669</v>
      </c>
      <c r="T33" s="36">
        <v>5</v>
      </c>
      <c r="U33" s="37">
        <v>45</v>
      </c>
      <c r="V33" s="35">
        <v>79.86666666666666</v>
      </c>
      <c r="W33" s="36">
        <v>62.033333333333331</v>
      </c>
      <c r="X33" s="36">
        <v>0</v>
      </c>
      <c r="Y33" s="37">
        <v>102</v>
      </c>
      <c r="Z33" s="41">
        <v>2332.8666666666668</v>
      </c>
    </row>
    <row r="34" spans="1:26" x14ac:dyDescent="0.2">
      <c r="A34" s="13">
        <v>36342</v>
      </c>
      <c r="B34" s="42">
        <v>22544</v>
      </c>
      <c r="C34" s="43">
        <v>17507.907258064515</v>
      </c>
      <c r="D34" s="120">
        <v>12351.866935483871</v>
      </c>
      <c r="E34" s="44">
        <v>15899.483870967744</v>
      </c>
      <c r="F34" s="45">
        <v>76.64</v>
      </c>
      <c r="G34" s="46">
        <v>57.33</v>
      </c>
      <c r="H34" s="47">
        <v>66.984999999999999</v>
      </c>
      <c r="I34" s="46">
        <v>54.296818181818132</v>
      </c>
      <c r="J34" s="46">
        <v>27.848918918918926</v>
      </c>
      <c r="K34" s="45">
        <v>2.2894000000000001</v>
      </c>
      <c r="L34" s="46">
        <v>2.5619354838709678</v>
      </c>
      <c r="M34" s="47">
        <v>2.575155474731146</v>
      </c>
      <c r="N34" s="42">
        <f t="shared" si="0"/>
        <v>23716.614912998222</v>
      </c>
      <c r="O34" s="43">
        <f t="shared" si="1"/>
        <v>21084.869909645702</v>
      </c>
      <c r="P34" s="43">
        <f t="shared" si="3"/>
        <v>12164.287114055614</v>
      </c>
      <c r="Q34" s="44">
        <f t="shared" si="2"/>
        <v>10814.46118193172</v>
      </c>
      <c r="R34" s="42">
        <v>88.58064516129032</v>
      </c>
      <c r="S34" s="43">
        <v>64.677419354838705</v>
      </c>
      <c r="T34" s="43">
        <v>0</v>
      </c>
      <c r="U34" s="44">
        <v>101</v>
      </c>
      <c r="V34" s="42">
        <v>84.193548387096769</v>
      </c>
      <c r="W34" s="43">
        <v>67.161290322580641</v>
      </c>
      <c r="X34" s="43">
        <v>2</v>
      </c>
      <c r="Y34" s="44">
        <v>80</v>
      </c>
      <c r="Z34" s="48">
        <v>597.4666666666667</v>
      </c>
    </row>
    <row r="35" spans="1:26" x14ac:dyDescent="0.2">
      <c r="A35" s="12">
        <v>36373</v>
      </c>
      <c r="B35" s="35">
        <v>20785</v>
      </c>
      <c r="C35" s="36">
        <v>16450.008064516129</v>
      </c>
      <c r="D35" s="119">
        <v>11673.931451612903</v>
      </c>
      <c r="E35" s="37">
        <v>14939.965053763439</v>
      </c>
      <c r="F35" s="38">
        <v>35.74</v>
      </c>
      <c r="G35" s="39">
        <v>33.17</v>
      </c>
      <c r="H35" s="40">
        <v>34.454999999999998</v>
      </c>
      <c r="I35" s="39">
        <v>32.68569518716577</v>
      </c>
      <c r="J35" s="39">
        <v>25.768864864864863</v>
      </c>
      <c r="K35" s="38">
        <v>2.7774999999999999</v>
      </c>
      <c r="L35" s="39">
        <v>2.9862903225806443</v>
      </c>
      <c r="M35" s="40">
        <v>2.9261854756904269</v>
      </c>
      <c r="N35" s="35">
        <f t="shared" si="0"/>
        <v>11768.027070086686</v>
      </c>
      <c r="O35" s="36">
        <f t="shared" si="1"/>
        <v>11170.069518390203</v>
      </c>
      <c r="P35" s="36">
        <f t="shared" si="3"/>
        <v>9277.7191232636778</v>
      </c>
      <c r="Q35" s="37">
        <f t="shared" si="2"/>
        <v>8806.2992175110703</v>
      </c>
      <c r="R35" s="35">
        <v>82.161290322580641</v>
      </c>
      <c r="S35" s="36">
        <v>60.258064516129032</v>
      </c>
      <c r="T35" s="36">
        <v>6</v>
      </c>
      <c r="U35" s="37">
        <v>0</v>
      </c>
      <c r="V35" s="35">
        <v>78.935483870967744</v>
      </c>
      <c r="W35" s="36">
        <v>63.677419354838712</v>
      </c>
      <c r="X35" s="36">
        <v>4</v>
      </c>
      <c r="Y35" s="37">
        <v>-7</v>
      </c>
      <c r="Z35" s="41">
        <v>122.5</v>
      </c>
    </row>
    <row r="36" spans="1:26" x14ac:dyDescent="0.2">
      <c r="A36" s="13">
        <v>36404</v>
      </c>
      <c r="B36" s="42">
        <v>20291</v>
      </c>
      <c r="C36" s="43">
        <v>15494.637500000001</v>
      </c>
      <c r="D36" s="120">
        <v>10852.825000000001</v>
      </c>
      <c r="E36" s="44">
        <v>13984.929166666665</v>
      </c>
      <c r="F36" s="45">
        <v>31.89</v>
      </c>
      <c r="G36" s="46">
        <v>30.4</v>
      </c>
      <c r="H36" s="47">
        <v>31.145</v>
      </c>
      <c r="I36" s="46">
        <v>33.377032085561481</v>
      </c>
      <c r="J36" s="46">
        <v>23.056242774566464</v>
      </c>
      <c r="K36" s="45">
        <v>2.5737000000000001</v>
      </c>
      <c r="L36" s="46">
        <v>2.7813333333333339</v>
      </c>
      <c r="M36" s="47">
        <v>3.0614115833352042</v>
      </c>
      <c r="N36" s="42">
        <f t="shared" si="0"/>
        <v>12968.501412581683</v>
      </c>
      <c r="O36" s="43">
        <f t="shared" si="1"/>
        <v>10902.497484248564</v>
      </c>
      <c r="P36" s="43">
        <f t="shared" si="3"/>
        <v>8958.4033782361821</v>
      </c>
      <c r="Q36" s="44">
        <f t="shared" si="2"/>
        <v>7531.2456842043503</v>
      </c>
      <c r="R36" s="42">
        <v>76.099999999999994</v>
      </c>
      <c r="S36" s="43">
        <v>55.833333333333336</v>
      </c>
      <c r="T36" s="43">
        <v>-24</v>
      </c>
      <c r="U36" s="44">
        <v>56</v>
      </c>
      <c r="V36" s="42">
        <v>74.233333333333334</v>
      </c>
      <c r="W36" s="43">
        <v>59.866666666666667</v>
      </c>
      <c r="X36" s="43">
        <v>-25</v>
      </c>
      <c r="Y36" s="44">
        <v>44</v>
      </c>
      <c r="Z36" s="48">
        <v>1083.1333333333334</v>
      </c>
    </row>
    <row r="37" spans="1:26" x14ac:dyDescent="0.2">
      <c r="A37" s="12">
        <v>36434</v>
      </c>
      <c r="B37" s="35">
        <v>16510</v>
      </c>
      <c r="C37" s="36">
        <v>14197.796370967742</v>
      </c>
      <c r="D37" s="119">
        <v>10252.774193548386</v>
      </c>
      <c r="E37" s="37">
        <v>12890.174731182798</v>
      </c>
      <c r="F37" s="38">
        <v>29.07</v>
      </c>
      <c r="G37" s="39">
        <v>27.99</v>
      </c>
      <c r="H37" s="40">
        <v>28.53</v>
      </c>
      <c r="I37" s="39">
        <v>29.631092436974814</v>
      </c>
      <c r="J37" s="39">
        <v>20.36682170542635</v>
      </c>
      <c r="K37" s="38">
        <v>2.6833999999999998</v>
      </c>
      <c r="L37" s="39">
        <v>2.9019354838709677</v>
      </c>
      <c r="M37" s="40">
        <v>3.0554245900780548</v>
      </c>
      <c r="N37" s="35">
        <f t="shared" si="0"/>
        <v>11042.368799647766</v>
      </c>
      <c r="O37" s="36">
        <f t="shared" si="1"/>
        <v>9697.8640982325305</v>
      </c>
      <c r="P37" s="36">
        <f t="shared" si="3"/>
        <v>7589.931320498752</v>
      </c>
      <c r="Q37" s="37">
        <f t="shared" si="2"/>
        <v>6665.7909907395406</v>
      </c>
      <c r="R37" s="35">
        <v>62.741935483870968</v>
      </c>
      <c r="S37" s="36">
        <v>39.451612903225808</v>
      </c>
      <c r="T37" s="36">
        <v>43</v>
      </c>
      <c r="U37" s="37">
        <v>0</v>
      </c>
      <c r="V37" s="35">
        <v>61.41935483870968</v>
      </c>
      <c r="W37" s="36">
        <v>44.58064516129032</v>
      </c>
      <c r="X37" s="36">
        <v>60</v>
      </c>
      <c r="Y37" s="37">
        <v>-5</v>
      </c>
      <c r="Z37" s="41">
        <v>2536.7333333333331</v>
      </c>
    </row>
    <row r="38" spans="1:26" x14ac:dyDescent="0.2">
      <c r="A38" s="13">
        <v>36465</v>
      </c>
      <c r="B38" s="42">
        <v>18624</v>
      </c>
      <c r="C38" s="43">
        <v>14673.708333333334</v>
      </c>
      <c r="D38" s="120">
        <v>10575.9125</v>
      </c>
      <c r="E38" s="44">
        <v>13314.693055555552</v>
      </c>
      <c r="F38" s="45">
        <v>30.82</v>
      </c>
      <c r="G38" s="46">
        <v>29.13</v>
      </c>
      <c r="H38" s="47">
        <v>29.975000000000001</v>
      </c>
      <c r="I38" s="46">
        <v>29.529893048128343</v>
      </c>
      <c r="J38" s="46">
        <v>19.868843930635826</v>
      </c>
      <c r="K38" s="45">
        <v>2.3123</v>
      </c>
      <c r="L38" s="46">
        <v>2.5223333333333335</v>
      </c>
      <c r="M38" s="47">
        <v>3.0679317931793175</v>
      </c>
      <c r="N38" s="42">
        <f t="shared" si="0"/>
        <v>12770.787980853846</v>
      </c>
      <c r="O38" s="43">
        <f t="shared" si="1"/>
        <v>9625.3420997754074</v>
      </c>
      <c r="P38" s="43">
        <f t="shared" si="3"/>
        <v>8592.6756608726482</v>
      </c>
      <c r="Q38" s="44">
        <f t="shared" si="2"/>
        <v>6476.299106391024</v>
      </c>
      <c r="R38" s="42">
        <v>55.866666666666667</v>
      </c>
      <c r="S38" s="43">
        <v>36.6</v>
      </c>
      <c r="T38" s="43">
        <v>-122</v>
      </c>
      <c r="U38" s="44">
        <v>0</v>
      </c>
      <c r="V38" s="42">
        <v>55.56666666666667</v>
      </c>
      <c r="W38" s="43">
        <v>40.43333333333333</v>
      </c>
      <c r="X38" s="43">
        <v>-76</v>
      </c>
      <c r="Y38" s="44">
        <v>0</v>
      </c>
      <c r="Z38" s="48">
        <v>2400</v>
      </c>
    </row>
    <row r="39" spans="1:26" x14ac:dyDescent="0.2">
      <c r="A39" s="12">
        <v>36495</v>
      </c>
      <c r="B39" s="35">
        <v>19147</v>
      </c>
      <c r="C39" s="36">
        <v>15809.304435483871</v>
      </c>
      <c r="D39" s="119">
        <v>11704.588709677419</v>
      </c>
      <c r="E39" s="37">
        <v>14463.978494623658</v>
      </c>
      <c r="F39" s="38">
        <v>29.09</v>
      </c>
      <c r="G39" s="39">
        <v>28.1</v>
      </c>
      <c r="H39" s="40">
        <v>28.594999999999999</v>
      </c>
      <c r="I39" s="39">
        <v>26.174015345268565</v>
      </c>
      <c r="J39" s="39">
        <v>22.282861189801697</v>
      </c>
      <c r="K39" s="38">
        <v>2.3546999999999998</v>
      </c>
      <c r="L39" s="39">
        <v>2.7470967741935493</v>
      </c>
      <c r="M39" s="40">
        <v>3.0187542563780188</v>
      </c>
      <c r="N39" s="35">
        <f t="shared" si="0"/>
        <v>11115.647575176696</v>
      </c>
      <c r="O39" s="36">
        <f t="shared" si="1"/>
        <v>8670.4690486044528</v>
      </c>
      <c r="P39" s="36">
        <f t="shared" si="3"/>
        <v>9463.1423067913947</v>
      </c>
      <c r="Q39" s="37">
        <f t="shared" si="2"/>
        <v>7381.4757006876289</v>
      </c>
      <c r="R39" s="35">
        <v>42.903225806451616</v>
      </c>
      <c r="S39" s="36">
        <v>26.225806451612904</v>
      </c>
      <c r="T39" s="36">
        <v>-148</v>
      </c>
      <c r="U39" s="37">
        <v>0</v>
      </c>
      <c r="V39" s="35">
        <v>43.935483870967744</v>
      </c>
      <c r="W39" s="36">
        <v>30.70967741935484</v>
      </c>
      <c r="X39" s="36">
        <v>-108</v>
      </c>
      <c r="Y39" s="37">
        <v>0</v>
      </c>
      <c r="Z39" s="41">
        <v>351.75</v>
      </c>
    </row>
    <row r="40" spans="1:26" x14ac:dyDescent="0.2">
      <c r="A40" s="15">
        <v>36526</v>
      </c>
      <c r="B40" s="56">
        <v>21176</v>
      </c>
      <c r="C40" s="57">
        <v>16763.383064516129</v>
      </c>
      <c r="D40" s="122">
        <v>12803.028225806451</v>
      </c>
      <c r="E40" s="58">
        <v>15443.685483870971</v>
      </c>
      <c r="F40" s="59">
        <v>46.78</v>
      </c>
      <c r="G40" s="60">
        <v>41.06</v>
      </c>
      <c r="H40" s="61">
        <v>43.92</v>
      </c>
      <c r="I40" s="60">
        <v>43.171456582633027</v>
      </c>
      <c r="J40" s="60">
        <v>31.592480620155047</v>
      </c>
      <c r="K40" s="59">
        <v>2.3986999999999998</v>
      </c>
      <c r="L40" s="60">
        <v>3.3906451612903235</v>
      </c>
      <c r="M40" s="61">
        <v>3.4204736263099988</v>
      </c>
      <c r="N40" s="56">
        <f t="shared" si="0"/>
        <v>17997.855747960573</v>
      </c>
      <c r="O40" s="57">
        <f t="shared" si="1"/>
        <v>12621.485004463057</v>
      </c>
      <c r="P40" s="57">
        <f t="shared" si="3"/>
        <v>13170.667703403948</v>
      </c>
      <c r="Q40" s="58">
        <f t="shared" si="2"/>
        <v>9236.2883248531161</v>
      </c>
      <c r="R40" s="56">
        <v>33.322580645161288</v>
      </c>
      <c r="S40" s="57">
        <v>15.03225806451613</v>
      </c>
      <c r="T40" s="57">
        <v>20</v>
      </c>
      <c r="U40" s="58">
        <v>0</v>
      </c>
      <c r="V40" s="56">
        <v>35.677419354838712</v>
      </c>
      <c r="W40" s="57">
        <v>18.70967741935484</v>
      </c>
      <c r="X40" s="57">
        <v>54</v>
      </c>
      <c r="Y40" s="58">
        <v>0</v>
      </c>
      <c r="Z40" s="62">
        <v>373.875</v>
      </c>
    </row>
    <row r="41" spans="1:26" x14ac:dyDescent="0.2">
      <c r="A41" s="16">
        <v>36557</v>
      </c>
      <c r="B41" s="63">
        <v>19622</v>
      </c>
      <c r="C41" s="64">
        <v>16041.581896551725</v>
      </c>
      <c r="D41" s="123">
        <v>12261.987068965518</v>
      </c>
      <c r="E41" s="65">
        <v>14773.997126436781</v>
      </c>
      <c r="F41" s="66">
        <v>40.9</v>
      </c>
      <c r="G41" s="67">
        <v>38.85</v>
      </c>
      <c r="H41" s="68">
        <v>39.875</v>
      </c>
      <c r="I41" s="67">
        <v>38.017142857142858</v>
      </c>
      <c r="J41" s="67">
        <v>30.377951807228921</v>
      </c>
      <c r="K41" s="66">
        <v>2.6587000000000001</v>
      </c>
      <c r="L41" s="67">
        <v>3.1631034482758613</v>
      </c>
      <c r="M41" s="68">
        <v>3.5993242181360992</v>
      </c>
      <c r="N41" s="63">
        <f t="shared" si="0"/>
        <v>14299.147273909375</v>
      </c>
      <c r="O41" s="64">
        <f t="shared" si="1"/>
        <v>10562.300185569262</v>
      </c>
      <c r="P41" s="64">
        <f t="shared" si="3"/>
        <v>11425.866704490511</v>
      </c>
      <c r="Q41" s="65">
        <f t="shared" si="2"/>
        <v>8439.9042615171984</v>
      </c>
      <c r="R41" s="63">
        <v>39.241379310344826</v>
      </c>
      <c r="S41" s="64">
        <v>22.827586206896552</v>
      </c>
      <c r="T41" s="64">
        <v>-58</v>
      </c>
      <c r="U41" s="65">
        <v>0</v>
      </c>
      <c r="V41" s="63">
        <v>41.413793103448278</v>
      </c>
      <c r="W41" s="64">
        <v>26.896551724137932</v>
      </c>
      <c r="X41" s="64">
        <v>-70</v>
      </c>
      <c r="Y41" s="65">
        <v>0</v>
      </c>
      <c r="Z41" s="69">
        <v>764.35714285714289</v>
      </c>
    </row>
    <row r="42" spans="1:26" x14ac:dyDescent="0.2">
      <c r="A42" s="17">
        <v>36586</v>
      </c>
      <c r="B42" s="70">
        <v>17376</v>
      </c>
      <c r="C42" s="71">
        <v>14877.552419354839</v>
      </c>
      <c r="D42" s="124">
        <v>11136.713709677419</v>
      </c>
      <c r="E42" s="72">
        <v>13626.357526881722</v>
      </c>
      <c r="F42" s="73">
        <v>31.02</v>
      </c>
      <c r="G42" s="74">
        <v>29.78</v>
      </c>
      <c r="H42" s="75">
        <v>30.4</v>
      </c>
      <c r="I42" s="74">
        <v>28.038235294117626</v>
      </c>
      <c r="J42" s="74">
        <v>19.314815864022655</v>
      </c>
      <c r="K42" s="73">
        <v>2.7814999999999999</v>
      </c>
      <c r="L42" s="74">
        <v>2.9827419354838711</v>
      </c>
      <c r="M42" s="75">
        <v>3.309896207012005</v>
      </c>
      <c r="N42" s="70">
        <f t="shared" si="0"/>
        <v>10080.257161286223</v>
      </c>
      <c r="O42" s="71">
        <f t="shared" si="1"/>
        <v>8471.0315793947575</v>
      </c>
      <c r="P42" s="71">
        <f t="shared" si="3"/>
        <v>6944.0287125733084</v>
      </c>
      <c r="Q42" s="72">
        <f t="shared" si="2"/>
        <v>5835.474787126037</v>
      </c>
      <c r="R42" s="70">
        <v>54.387096774193552</v>
      </c>
      <c r="S42" s="71">
        <v>32.774193548387096</v>
      </c>
      <c r="T42" s="71">
        <v>-183</v>
      </c>
      <c r="U42" s="72">
        <v>0</v>
      </c>
      <c r="V42" s="70">
        <v>51.064516129032256</v>
      </c>
      <c r="W42" s="71">
        <v>35.548387096774192</v>
      </c>
      <c r="X42" s="71">
        <v>-138</v>
      </c>
      <c r="Y42" s="72">
        <v>0</v>
      </c>
      <c r="Z42" s="76">
        <v>2409.25</v>
      </c>
    </row>
    <row r="43" spans="1:26" x14ac:dyDescent="0.2">
      <c r="A43" s="16">
        <v>36617</v>
      </c>
      <c r="B43" s="63">
        <v>16293.89</v>
      </c>
      <c r="C43" s="64">
        <v>14171.553333333328</v>
      </c>
      <c r="D43" s="123">
        <v>11288.509520833335</v>
      </c>
      <c r="E43" s="65">
        <v>13222.289368055555</v>
      </c>
      <c r="F43" s="66">
        <v>35.14</v>
      </c>
      <c r="G43" s="67">
        <v>33.29</v>
      </c>
      <c r="H43" s="68">
        <v>34.215000000000003</v>
      </c>
      <c r="I43" s="67">
        <v>32.561735294117639</v>
      </c>
      <c r="J43" s="67">
        <v>20.414763157894733</v>
      </c>
      <c r="K43" s="66">
        <v>3.02</v>
      </c>
      <c r="L43" s="67">
        <v>3.321166666666667</v>
      </c>
      <c r="M43" s="68">
        <v>3.2972282190625077</v>
      </c>
      <c r="N43" s="63">
        <f t="shared" si="0"/>
        <v>10782.03155434359</v>
      </c>
      <c r="O43" s="64">
        <f t="shared" si="1"/>
        <v>9875.4872671130506</v>
      </c>
      <c r="P43" s="64">
        <f t="shared" si="3"/>
        <v>6759.8553502962695</v>
      </c>
      <c r="Q43" s="65">
        <f t="shared" si="2"/>
        <v>6191.4923085606761</v>
      </c>
      <c r="R43" s="63">
        <v>57.2</v>
      </c>
      <c r="S43" s="64">
        <v>38.299999999999997</v>
      </c>
      <c r="T43" s="64">
        <v>34</v>
      </c>
      <c r="U43" s="65">
        <v>0</v>
      </c>
      <c r="V43" s="63">
        <v>54.4</v>
      </c>
      <c r="W43" s="64">
        <v>40.233333333333334</v>
      </c>
      <c r="X43" s="64">
        <v>31</v>
      </c>
      <c r="Y43" s="65">
        <v>0</v>
      </c>
      <c r="Z43" s="69">
        <v>3414</v>
      </c>
    </row>
    <row r="44" spans="1:26" x14ac:dyDescent="0.2">
      <c r="A44" s="17">
        <v>36647</v>
      </c>
      <c r="B44" s="70">
        <v>18882.560000000001</v>
      </c>
      <c r="C44" s="71">
        <v>14392.85951612903</v>
      </c>
      <c r="D44" s="124">
        <v>11095.388709677422</v>
      </c>
      <c r="E44" s="72">
        <v>13314.650336021507</v>
      </c>
      <c r="F44" s="73">
        <v>63.94</v>
      </c>
      <c r="G44" s="74">
        <v>53.52</v>
      </c>
      <c r="H44" s="75">
        <v>58.73</v>
      </c>
      <c r="I44" s="74">
        <v>114.63317135549872</v>
      </c>
      <c r="J44" s="74">
        <v>26.430368271954684</v>
      </c>
      <c r="K44" s="73">
        <v>3.5748000000000002</v>
      </c>
      <c r="L44" s="74">
        <v>3.7970967741935491</v>
      </c>
      <c r="M44" s="75">
        <v>3.8639578243538635</v>
      </c>
      <c r="N44" s="70">
        <f t="shared" si="0"/>
        <v>32067.016715759961</v>
      </c>
      <c r="O44" s="71">
        <f t="shared" si="1"/>
        <v>29667.293631671004</v>
      </c>
      <c r="P44" s="71">
        <f t="shared" si="3"/>
        <v>7393.5236298407417</v>
      </c>
      <c r="Q44" s="72">
        <f t="shared" si="2"/>
        <v>6840.2320815637813</v>
      </c>
      <c r="R44" s="70">
        <v>70.677419354838705</v>
      </c>
      <c r="S44" s="71">
        <v>48.354838709677416</v>
      </c>
      <c r="T44" s="71">
        <v>27</v>
      </c>
      <c r="U44" s="72">
        <v>19</v>
      </c>
      <c r="V44" s="70">
        <v>65.903225806451616</v>
      </c>
      <c r="W44" s="71">
        <v>48.516129032258064</v>
      </c>
      <c r="X44" s="71">
        <v>41</v>
      </c>
      <c r="Y44" s="72">
        <v>5</v>
      </c>
      <c r="Z44" s="76">
        <v>3122.5333333333333</v>
      </c>
    </row>
    <row r="45" spans="1:26" x14ac:dyDescent="0.2">
      <c r="A45" s="16">
        <v>36678</v>
      </c>
      <c r="B45" s="63">
        <v>21992.1</v>
      </c>
      <c r="C45" s="64">
        <v>16115.404666666667</v>
      </c>
      <c r="D45" s="123">
        <v>12063.11275</v>
      </c>
      <c r="E45" s="65">
        <v>14817.488597222224</v>
      </c>
      <c r="F45" s="66">
        <v>88.14</v>
      </c>
      <c r="G45" s="67">
        <v>62.25</v>
      </c>
      <c r="H45" s="68">
        <v>75.194999999999993</v>
      </c>
      <c r="I45" s="67">
        <v>46.908983957219256</v>
      </c>
      <c r="J45" s="67">
        <v>30.042601156069374</v>
      </c>
      <c r="K45" s="66">
        <v>4.3011999999999997</v>
      </c>
      <c r="L45" s="67">
        <v>4.5371666666666668</v>
      </c>
      <c r="M45" s="68">
        <v>4.2598902747417595</v>
      </c>
      <c r="N45" s="63">
        <f t="shared" si="0"/>
        <v>10906.02249540111</v>
      </c>
      <c r="O45" s="64">
        <f t="shared" si="1"/>
        <v>11011.782213114151</v>
      </c>
      <c r="P45" s="64">
        <f t="shared" si="3"/>
        <v>6984.7022124219693</v>
      </c>
      <c r="Q45" s="65">
        <f t="shared" si="2"/>
        <v>7052.4354428097558</v>
      </c>
      <c r="R45" s="63">
        <v>78.400000000000006</v>
      </c>
      <c r="S45" s="64">
        <v>57.033333333333331</v>
      </c>
      <c r="T45" s="64">
        <v>51</v>
      </c>
      <c r="U45" s="65">
        <v>29</v>
      </c>
      <c r="V45" s="63">
        <v>75.433333333333337</v>
      </c>
      <c r="W45" s="64">
        <v>59.233333333333334</v>
      </c>
      <c r="X45" s="64">
        <v>49</v>
      </c>
      <c r="Y45" s="65">
        <v>38</v>
      </c>
      <c r="Z45" s="69">
        <v>264.46666666666664</v>
      </c>
    </row>
    <row r="46" spans="1:26" x14ac:dyDescent="0.2">
      <c r="A46" s="17">
        <v>36708</v>
      </c>
      <c r="B46" s="70">
        <v>20335.86</v>
      </c>
      <c r="C46" s="71">
        <v>15959.14989919355</v>
      </c>
      <c r="D46" s="124">
        <v>12313.372822580641</v>
      </c>
      <c r="E46" s="72">
        <v>14804.236518817203</v>
      </c>
      <c r="F46" s="73">
        <v>53.27</v>
      </c>
      <c r="G46" s="74">
        <v>50.2</v>
      </c>
      <c r="H46" s="75">
        <v>51.734999999999999</v>
      </c>
      <c r="I46" s="74">
        <v>43.956526610644254</v>
      </c>
      <c r="J46" s="74">
        <v>30.856666666666705</v>
      </c>
      <c r="K46" s="73">
        <v>4.0396999999999998</v>
      </c>
      <c r="L46" s="74">
        <v>4.2570967741935481</v>
      </c>
      <c r="M46" s="75">
        <v>3.8402524462972609</v>
      </c>
      <c r="N46" s="70">
        <f t="shared" si="0"/>
        <v>10881.136374147647</v>
      </c>
      <c r="O46" s="71">
        <f t="shared" si="1"/>
        <v>11446.25964707783</v>
      </c>
      <c r="P46" s="71">
        <f t="shared" si="3"/>
        <v>7638.3559835301394</v>
      </c>
      <c r="Q46" s="72">
        <f t="shared" si="2"/>
        <v>8035.062042970234</v>
      </c>
      <c r="R46" s="70">
        <v>79.677419354838705</v>
      </c>
      <c r="S46" s="71">
        <v>59.41935483870968</v>
      </c>
      <c r="T46" s="71">
        <v>4</v>
      </c>
      <c r="U46" s="72">
        <v>-118</v>
      </c>
      <c r="V46" s="70">
        <v>77.064516129032256</v>
      </c>
      <c r="W46" s="71">
        <v>62.838709677419352</v>
      </c>
      <c r="X46" s="71">
        <v>9</v>
      </c>
      <c r="Y46" s="72">
        <v>-97</v>
      </c>
      <c r="Z46" s="76">
        <v>24</v>
      </c>
    </row>
    <row r="47" spans="1:26" x14ac:dyDescent="0.2">
      <c r="A47" s="16">
        <v>36739</v>
      </c>
      <c r="B47" s="63">
        <v>21937.52</v>
      </c>
      <c r="C47" s="64">
        <v>16746.991088709674</v>
      </c>
      <c r="D47" s="123">
        <v>12793.772701612899</v>
      </c>
      <c r="E47" s="65">
        <v>15484.903669354837</v>
      </c>
      <c r="F47" s="66">
        <v>56.77</v>
      </c>
      <c r="G47" s="67">
        <v>51.6</v>
      </c>
      <c r="H47" s="68">
        <v>54.185000000000002</v>
      </c>
      <c r="I47" s="67">
        <v>49.177058823529478</v>
      </c>
      <c r="J47" s="67">
        <v>34.341156069364168</v>
      </c>
      <c r="K47" s="66">
        <v>4.3846999999999996</v>
      </c>
      <c r="L47" s="67">
        <v>4.6056451612903224</v>
      </c>
      <c r="M47" s="68">
        <v>3.8500433894321104</v>
      </c>
      <c r="N47" s="63">
        <f t="shared" si="0"/>
        <v>11215.603991956001</v>
      </c>
      <c r="O47" s="64">
        <f t="shared" si="1"/>
        <v>12773.118079270063</v>
      </c>
      <c r="P47" s="64">
        <f t="shared" si="3"/>
        <v>7832.0423448272795</v>
      </c>
      <c r="Q47" s="65">
        <f t="shared" si="2"/>
        <v>8919.6802725980615</v>
      </c>
      <c r="R47" s="63">
        <v>79.58064516129032</v>
      </c>
      <c r="S47" s="64">
        <v>59.548387096774192</v>
      </c>
      <c r="T47" s="64">
        <v>14</v>
      </c>
      <c r="U47" s="65">
        <v>-44</v>
      </c>
      <c r="V47" s="63">
        <v>77.096774193548384</v>
      </c>
      <c r="W47" s="64">
        <v>62.096774193548384</v>
      </c>
      <c r="X47" s="64">
        <v>14</v>
      </c>
      <c r="Y47" s="65">
        <v>-51</v>
      </c>
      <c r="Z47" s="69">
        <v>8.1999999999999993</v>
      </c>
    </row>
    <row r="48" spans="1:26" x14ac:dyDescent="0.2">
      <c r="A48" s="17">
        <v>36770</v>
      </c>
      <c r="B48" s="70">
        <v>21563.200000000001</v>
      </c>
      <c r="C48" s="71">
        <v>15565.894874999998</v>
      </c>
      <c r="D48" s="124">
        <v>12034.399333333335</v>
      </c>
      <c r="E48" s="72">
        <v>14403.904041666665</v>
      </c>
      <c r="F48" s="73">
        <v>53.8</v>
      </c>
      <c r="G48" s="74">
        <v>50.29</v>
      </c>
      <c r="H48" s="75">
        <v>52.045000000000002</v>
      </c>
      <c r="I48" s="74">
        <v>48.445462184873954</v>
      </c>
      <c r="J48" s="74">
        <v>37.938842975206605</v>
      </c>
      <c r="K48" s="73">
        <v>5.0164999999999997</v>
      </c>
      <c r="L48" s="74">
        <v>5.3439999999999994</v>
      </c>
      <c r="M48" s="75">
        <v>4.6238016658808716</v>
      </c>
      <c r="N48" s="70">
        <f t="shared" si="0"/>
        <v>9657.2235990977697</v>
      </c>
      <c r="O48" s="71">
        <f t="shared" si="1"/>
        <v>10477.409215528</v>
      </c>
      <c r="P48" s="71">
        <f t="shared" si="3"/>
        <v>7562.8113176929346</v>
      </c>
      <c r="Q48" s="72">
        <f t="shared" si="2"/>
        <v>8205.1190160594724</v>
      </c>
      <c r="R48" s="70">
        <v>73.066666666666663</v>
      </c>
      <c r="S48" s="71">
        <v>51.133333333333333</v>
      </c>
      <c r="T48" s="71">
        <v>69</v>
      </c>
      <c r="U48" s="72">
        <v>32</v>
      </c>
      <c r="V48" s="70">
        <v>71.63333333333334</v>
      </c>
      <c r="W48" s="71">
        <v>55.366666666666667</v>
      </c>
      <c r="X48" s="71">
        <v>46</v>
      </c>
      <c r="Y48" s="72">
        <v>5</v>
      </c>
      <c r="Z48" s="76">
        <v>110.2</v>
      </c>
    </row>
    <row r="49" spans="1:26" x14ac:dyDescent="0.2">
      <c r="A49" s="16">
        <v>36800</v>
      </c>
      <c r="B49" s="63">
        <v>18051.900000000001</v>
      </c>
      <c r="C49" s="64">
        <v>14825.528024193547</v>
      </c>
      <c r="D49" s="123">
        <v>11533.857298387094</v>
      </c>
      <c r="E49" s="65">
        <v>13731.298266129032</v>
      </c>
      <c r="F49" s="66">
        <v>61.69</v>
      </c>
      <c r="G49" s="67">
        <v>59.05</v>
      </c>
      <c r="H49" s="68">
        <v>60.37</v>
      </c>
      <c r="I49" s="67">
        <v>55.796042780748678</v>
      </c>
      <c r="J49" s="67">
        <v>44.827810810810774</v>
      </c>
      <c r="K49" s="66">
        <v>5.0320999999999998</v>
      </c>
      <c r="L49" s="67">
        <v>5.3662903225806442</v>
      </c>
      <c r="M49" s="68">
        <v>4.6297486891546304</v>
      </c>
      <c r="N49" s="63">
        <f t="shared" si="0"/>
        <v>11088.0234456288</v>
      </c>
      <c r="O49" s="64">
        <f t="shared" si="1"/>
        <v>12051.635310454996</v>
      </c>
      <c r="P49" s="64">
        <f t="shared" si="3"/>
        <v>8908.3704240398201</v>
      </c>
      <c r="Q49" s="65">
        <f t="shared" si="2"/>
        <v>9682.5581301684251</v>
      </c>
      <c r="R49" s="63">
        <v>62.774193548387096</v>
      </c>
      <c r="S49" s="64">
        <v>40.806451612903224</v>
      </c>
      <c r="T49" s="64">
        <v>25</v>
      </c>
      <c r="U49" s="65">
        <v>1</v>
      </c>
      <c r="V49" s="63">
        <v>62.689655172413794</v>
      </c>
      <c r="W49" s="64">
        <v>46.620689655172413</v>
      </c>
      <c r="X49" s="64">
        <v>121</v>
      </c>
      <c r="Y49" s="65">
        <v>0</v>
      </c>
      <c r="Z49" s="69">
        <v>2190.375</v>
      </c>
    </row>
    <row r="50" spans="1:26" x14ac:dyDescent="0.2">
      <c r="A50" s="17">
        <v>36831</v>
      </c>
      <c r="B50" s="70">
        <v>18729.07</v>
      </c>
      <c r="C50" s="71">
        <v>15358.412250000001</v>
      </c>
      <c r="D50" s="124">
        <v>11987.379208333334</v>
      </c>
      <c r="E50" s="72">
        <v>14236.876208333331</v>
      </c>
      <c r="F50" s="73">
        <v>59.23</v>
      </c>
      <c r="G50" s="74">
        <v>57.09</v>
      </c>
      <c r="H50" s="75">
        <v>58.16</v>
      </c>
      <c r="I50" s="74">
        <v>52.462700534759406</v>
      </c>
      <c r="J50" s="74">
        <v>45.881676300578064</v>
      </c>
      <c r="K50" s="73">
        <v>5.4935</v>
      </c>
      <c r="L50" s="74">
        <v>5.8370000000000006</v>
      </c>
      <c r="M50" s="75">
        <v>4.4778406412069778</v>
      </c>
      <c r="N50" s="70">
        <f t="shared" si="0"/>
        <v>9549.9591398488046</v>
      </c>
      <c r="O50" s="71">
        <f t="shared" si="1"/>
        <v>11716.071369752535</v>
      </c>
      <c r="P50" s="71">
        <f t="shared" si="3"/>
        <v>8351.9935015159845</v>
      </c>
      <c r="Q50" s="72">
        <f t="shared" si="2"/>
        <v>10246.384357307299</v>
      </c>
      <c r="R50" s="70">
        <v>48.9</v>
      </c>
      <c r="S50" s="71">
        <v>32.833333333333336</v>
      </c>
      <c r="T50" s="71">
        <v>39</v>
      </c>
      <c r="U50" s="72">
        <v>0</v>
      </c>
      <c r="V50" s="70">
        <v>49.166666666666664</v>
      </c>
      <c r="W50" s="71">
        <v>38.4</v>
      </c>
      <c r="X50" s="71">
        <v>54</v>
      </c>
      <c r="Y50" s="72">
        <v>0</v>
      </c>
      <c r="Z50" s="76">
        <v>2125.9333333333334</v>
      </c>
    </row>
    <row r="51" spans="1:26" x14ac:dyDescent="0.2">
      <c r="A51" s="18">
        <v>36861</v>
      </c>
      <c r="B51" s="77">
        <v>20192.740000000002</v>
      </c>
      <c r="C51" s="78">
        <v>16900.845403225805</v>
      </c>
      <c r="D51" s="125">
        <v>13551.232540322582</v>
      </c>
      <c r="E51" s="79">
        <v>15797.809408602152</v>
      </c>
      <c r="F51" s="80">
        <v>87.56</v>
      </c>
      <c r="G51" s="81">
        <v>79.09</v>
      </c>
      <c r="H51" s="82">
        <v>83.325000000000003</v>
      </c>
      <c r="I51" s="81">
        <v>70.353221288515485</v>
      </c>
      <c r="J51" s="81">
        <v>55.359870801033559</v>
      </c>
      <c r="K51" s="80">
        <v>8.6895000000000007</v>
      </c>
      <c r="L51" s="81">
        <v>9.7716129032258063</v>
      </c>
      <c r="M51" s="82">
        <v>4.0161873330190163</v>
      </c>
      <c r="N51" s="77">
        <f t="shared" si="0"/>
        <v>8096.3486148242691</v>
      </c>
      <c r="O51" s="78">
        <f t="shared" si="1"/>
        <v>17517.41526350319</v>
      </c>
      <c r="P51" s="78">
        <f t="shared" si="3"/>
        <v>6370.8925485969912</v>
      </c>
      <c r="Q51" s="79">
        <f t="shared" si="2"/>
        <v>13784.185400390394</v>
      </c>
      <c r="R51" s="77">
        <v>34.935483870967744</v>
      </c>
      <c r="S51" s="78">
        <v>16.93548387096774</v>
      </c>
      <c r="T51" s="78">
        <v>118</v>
      </c>
      <c r="U51" s="79">
        <v>0</v>
      </c>
      <c r="V51" s="77">
        <v>36.29032258064516</v>
      </c>
      <c r="W51" s="78">
        <v>22.516129032258064</v>
      </c>
      <c r="X51" s="78">
        <v>137</v>
      </c>
      <c r="Y51" s="79">
        <v>0</v>
      </c>
      <c r="Z51" s="83">
        <v>1272.5333333333333</v>
      </c>
    </row>
    <row r="52" spans="1:26" x14ac:dyDescent="0.2">
      <c r="A52" s="13">
        <v>36892</v>
      </c>
      <c r="B52" s="42">
        <v>19954.21</v>
      </c>
      <c r="C52" s="43">
        <v>16869.971824596778</v>
      </c>
      <c r="D52" s="120">
        <v>13523.047862903226</v>
      </c>
      <c r="E52" s="44">
        <v>15651.782966129034</v>
      </c>
      <c r="F52" s="45">
        <v>74.3</v>
      </c>
      <c r="G52" s="46">
        <v>70.680000000000007</v>
      </c>
      <c r="H52" s="47">
        <v>72.489999999999995</v>
      </c>
      <c r="I52" s="46">
        <v>69.27705882352943</v>
      </c>
      <c r="J52" s="46">
        <v>55.146628895184151</v>
      </c>
      <c r="K52" s="45">
        <v>8.4491999999999994</v>
      </c>
      <c r="L52" s="46">
        <v>9.1733870967741939</v>
      </c>
      <c r="M52" s="47">
        <v>3.9742409615111169</v>
      </c>
      <c r="N52" s="42">
        <f t="shared" si="0"/>
        <v>8199.2447596848742</v>
      </c>
      <c r="O52" s="43">
        <f t="shared" si="1"/>
        <v>17431.519501320916</v>
      </c>
      <c r="P52" s="43">
        <f t="shared" si="3"/>
        <v>6526.8461978866817</v>
      </c>
      <c r="Q52" s="44">
        <f t="shared" si="2"/>
        <v>13876.015427664424</v>
      </c>
      <c r="R52" s="42">
        <v>34.741935483870968</v>
      </c>
      <c r="S52" s="43">
        <v>16.129032258064516</v>
      </c>
      <c r="T52" s="43">
        <v>-16</v>
      </c>
      <c r="U52" s="44">
        <v>0</v>
      </c>
      <c r="V52" s="42">
        <v>36.161290322580648</v>
      </c>
      <c r="W52" s="43">
        <v>23.741935483870968</v>
      </c>
      <c r="X52" s="43">
        <v>-34</v>
      </c>
      <c r="Y52" s="44">
        <v>0</v>
      </c>
      <c r="Z52" s="48">
        <v>1292.1875</v>
      </c>
    </row>
    <row r="53" spans="1:26" x14ac:dyDescent="0.2">
      <c r="A53" s="12">
        <v>36923</v>
      </c>
      <c r="B53" s="35">
        <v>19501.189999999999</v>
      </c>
      <c r="C53" s="36">
        <v>16324.637589285716</v>
      </c>
      <c r="D53" s="119">
        <v>13123.215714285716</v>
      </c>
      <c r="E53" s="37">
        <v>15162.195399999997</v>
      </c>
      <c r="F53" s="38">
        <v>51.33</v>
      </c>
      <c r="G53" s="39">
        <v>49.92</v>
      </c>
      <c r="H53" s="40">
        <v>50.625</v>
      </c>
      <c r="I53" s="39">
        <v>48.007970588235303</v>
      </c>
      <c r="J53" s="39">
        <v>37.882319277108458</v>
      </c>
      <c r="K53" s="38">
        <v>5.6512000000000002</v>
      </c>
      <c r="L53" s="39">
        <v>6.1183928571428572</v>
      </c>
      <c r="M53" s="40">
        <v>3.6669644408049815</v>
      </c>
      <c r="N53" s="35">
        <f t="shared" si="0"/>
        <v>8495.1816584504722</v>
      </c>
      <c r="O53" s="36">
        <f t="shared" si="1"/>
        <v>13092.019670007072</v>
      </c>
      <c r="P53" s="36">
        <f t="shared" si="3"/>
        <v>6703.4115368609246</v>
      </c>
      <c r="Q53" s="37">
        <f t="shared" si="2"/>
        <v>10330.702653007575</v>
      </c>
      <c r="R53" s="35">
        <v>36.392857142857146</v>
      </c>
      <c r="S53" s="36">
        <v>20.25</v>
      </c>
      <c r="T53" s="36">
        <v>-19</v>
      </c>
      <c r="U53" s="37">
        <v>0</v>
      </c>
      <c r="V53" s="35">
        <v>39.178571428571431</v>
      </c>
      <c r="W53" s="36">
        <v>24.25</v>
      </c>
      <c r="X53" s="36">
        <v>-33</v>
      </c>
      <c r="Y53" s="37">
        <v>0</v>
      </c>
      <c r="Z53" s="41">
        <v>1421.5714285714287</v>
      </c>
    </row>
    <row r="54" spans="1:26" x14ac:dyDescent="0.2">
      <c r="A54" s="13">
        <v>36951</v>
      </c>
      <c r="B54" s="42">
        <v>18710.689999999999</v>
      </c>
      <c r="C54" s="43">
        <v>15624.80120967742</v>
      </c>
      <c r="D54" s="120">
        <v>12669.724354838712</v>
      </c>
      <c r="E54" s="44">
        <v>14553.056483870969</v>
      </c>
      <c r="F54" s="45">
        <v>53.61</v>
      </c>
      <c r="G54" s="46">
        <v>50.84</v>
      </c>
      <c r="H54" s="47">
        <v>52.225000000000001</v>
      </c>
      <c r="I54" s="46">
        <v>56.305080213903693</v>
      </c>
      <c r="J54" s="46">
        <v>43.996189189189188</v>
      </c>
      <c r="K54" s="45">
        <v>5.1486999999999998</v>
      </c>
      <c r="L54" s="46">
        <v>5.646166666666665</v>
      </c>
      <c r="M54" s="47">
        <v>3.6685811438286682</v>
      </c>
      <c r="N54" s="42">
        <f t="shared" si="0"/>
        <v>10935.785773865966</v>
      </c>
      <c r="O54" s="43">
        <f t="shared" si="1"/>
        <v>15347.91735726516</v>
      </c>
      <c r="P54" s="43">
        <f t="shared" si="3"/>
        <v>8545.106374267134</v>
      </c>
      <c r="Q54" s="44">
        <f t="shared" si="2"/>
        <v>11992.698938443848</v>
      </c>
      <c r="R54" s="42">
        <v>41.225806451612904</v>
      </c>
      <c r="S54" s="43">
        <v>27.29032258064516</v>
      </c>
      <c r="T54" s="43">
        <v>107</v>
      </c>
      <c r="U54" s="44">
        <v>0</v>
      </c>
      <c r="V54" s="42">
        <v>41.096774193548384</v>
      </c>
      <c r="W54" s="43">
        <v>30.29032258064516</v>
      </c>
      <c r="X54" s="43">
        <v>97</v>
      </c>
      <c r="Y54" s="44">
        <v>0</v>
      </c>
      <c r="Z54" s="48">
        <v>2730.6</v>
      </c>
    </row>
    <row r="55" spans="1:26" x14ac:dyDescent="0.2">
      <c r="A55" s="12">
        <v>36982</v>
      </c>
      <c r="B55" s="35">
        <v>16789.29</v>
      </c>
      <c r="C55" s="36">
        <v>14293.123520833333</v>
      </c>
      <c r="D55" s="119">
        <v>11431.598208333337</v>
      </c>
      <c r="E55" s="37">
        <v>13265.015048333335</v>
      </c>
      <c r="F55" s="38">
        <v>51.43</v>
      </c>
      <c r="G55" s="39">
        <v>48.71</v>
      </c>
      <c r="H55" s="40">
        <v>50.07</v>
      </c>
      <c r="I55" s="39">
        <v>44.385574229691855</v>
      </c>
      <c r="J55" s="39">
        <v>28.182589531680449</v>
      </c>
      <c r="K55" s="38">
        <v>5.1992000000000003</v>
      </c>
      <c r="L55" s="39">
        <v>5.5843333333333334</v>
      </c>
      <c r="M55" s="40">
        <v>3.5816438786735807</v>
      </c>
      <c r="N55" s="35">
        <f t="shared" si="0"/>
        <v>8537.0007365925248</v>
      </c>
      <c r="O55" s="36">
        <f t="shared" si="1"/>
        <v>12392.514647807342</v>
      </c>
      <c r="P55" s="36">
        <f t="shared" si="3"/>
        <v>5420.5626888137494</v>
      </c>
      <c r="Q55" s="37">
        <f t="shared" si="2"/>
        <v>7868.6185691128885</v>
      </c>
      <c r="R55" s="35">
        <v>61.533333333333331</v>
      </c>
      <c r="S55" s="36">
        <v>37.766666666666666</v>
      </c>
      <c r="T55" s="36">
        <v>-14</v>
      </c>
      <c r="U55" s="37">
        <v>11</v>
      </c>
      <c r="V55" s="35">
        <v>56.7</v>
      </c>
      <c r="W55" s="36">
        <v>40.700000000000003</v>
      </c>
      <c r="X55" s="36">
        <v>-1</v>
      </c>
      <c r="Y55" s="37">
        <v>9</v>
      </c>
      <c r="Z55" s="41">
        <v>2845.0666666666666</v>
      </c>
    </row>
    <row r="56" spans="1:26" x14ac:dyDescent="0.2">
      <c r="A56" s="13">
        <v>37012</v>
      </c>
      <c r="B56" s="42">
        <v>18965.599999999999</v>
      </c>
      <c r="C56" s="43">
        <v>14699.703245967739</v>
      </c>
      <c r="D56" s="120">
        <v>11220.497620967742</v>
      </c>
      <c r="E56" s="44">
        <v>13471.73953064516</v>
      </c>
      <c r="F56" s="45">
        <v>56.84</v>
      </c>
      <c r="G56" s="46">
        <v>52.18</v>
      </c>
      <c r="H56" s="47">
        <v>54.51</v>
      </c>
      <c r="I56" s="46">
        <v>49.693427109974472</v>
      </c>
      <c r="J56" s="46">
        <v>31.394305949008483</v>
      </c>
      <c r="K56" s="45">
        <v>4.2077</v>
      </c>
      <c r="L56" s="46">
        <v>4.5028333333333341</v>
      </c>
      <c r="M56" s="47">
        <v>3.6410783935536402</v>
      </c>
      <c r="N56" s="42">
        <f t="shared" si="0"/>
        <v>11810.116479305672</v>
      </c>
      <c r="O56" s="43">
        <f t="shared" si="1"/>
        <v>13647.997032405117</v>
      </c>
      <c r="P56" s="43">
        <f t="shared" si="3"/>
        <v>7461.155963830236</v>
      </c>
      <c r="Q56" s="44">
        <f t="shared" si="2"/>
        <v>8622.2548804745984</v>
      </c>
      <c r="R56" s="42">
        <v>71.548387096774192</v>
      </c>
      <c r="S56" s="43">
        <v>47.451612903225808</v>
      </c>
      <c r="T56" s="43">
        <v>22</v>
      </c>
      <c r="U56" s="44">
        <v>13</v>
      </c>
      <c r="V56" s="42">
        <v>67.967741935483872</v>
      </c>
      <c r="W56" s="43">
        <v>51.12903225806452</v>
      </c>
      <c r="X56" s="43">
        <v>8</v>
      </c>
      <c r="Y56" s="44">
        <v>45</v>
      </c>
      <c r="Z56" s="48">
        <v>2072.5</v>
      </c>
    </row>
    <row r="57" spans="1:26" x14ac:dyDescent="0.2">
      <c r="A57" s="12">
        <v>37043</v>
      </c>
      <c r="B57" s="35">
        <v>22413.56</v>
      </c>
      <c r="C57" s="36">
        <v>16880.010625000003</v>
      </c>
      <c r="D57" s="119">
        <v>12490.939291666664</v>
      </c>
      <c r="E57" s="37">
        <v>15358.573585000002</v>
      </c>
      <c r="F57" s="38">
        <v>48.6</v>
      </c>
      <c r="G57" s="39">
        <v>44.14</v>
      </c>
      <c r="H57" s="40">
        <v>46.37</v>
      </c>
      <c r="I57" s="39">
        <v>41.280364145658247</v>
      </c>
      <c r="J57" s="39">
        <v>29.643691460055106</v>
      </c>
      <c r="K57" s="38">
        <v>3.7275</v>
      </c>
      <c r="L57" s="39">
        <v>4.0286666666666671</v>
      </c>
      <c r="M57" s="40">
        <v>3.2054736085853484</v>
      </c>
      <c r="N57" s="35">
        <f t="shared" si="0"/>
        <v>11074.544371739303</v>
      </c>
      <c r="O57" s="36">
        <f t="shared" si="1"/>
        <v>12878.085795214596</v>
      </c>
      <c r="P57" s="36">
        <f t="shared" si="3"/>
        <v>7952.7005929054612</v>
      </c>
      <c r="Q57" s="37">
        <f t="shared" si="2"/>
        <v>9247.8351344585135</v>
      </c>
      <c r="R57" s="35">
        <v>80.599999999999994</v>
      </c>
      <c r="S57" s="36">
        <v>58.533333333333331</v>
      </c>
      <c r="T57" s="36">
        <v>9</v>
      </c>
      <c r="U57" s="37">
        <v>45</v>
      </c>
      <c r="V57" s="35">
        <v>79.733333333333334</v>
      </c>
      <c r="W57" s="36">
        <v>62.43333333333333</v>
      </c>
      <c r="X57" s="36">
        <v>-11</v>
      </c>
      <c r="Y57" s="37">
        <v>97</v>
      </c>
      <c r="Z57" s="41">
        <v>209.53333333333333</v>
      </c>
    </row>
    <row r="58" spans="1:26" x14ac:dyDescent="0.2">
      <c r="A58" s="13">
        <v>37073</v>
      </c>
      <c r="B58" s="42">
        <v>24189.98</v>
      </c>
      <c r="C58" s="43">
        <v>16500.27300403226</v>
      </c>
      <c r="D58" s="120">
        <v>12345.775362903229</v>
      </c>
      <c r="E58" s="44">
        <v>15004.653853225807</v>
      </c>
      <c r="F58" s="45">
        <v>44.2</v>
      </c>
      <c r="G58" s="46">
        <v>40.729999999999997</v>
      </c>
      <c r="H58" s="47">
        <f>AVERAGE(F58:G58)</f>
        <v>42.465000000000003</v>
      </c>
      <c r="I58" s="46">
        <v>74.53</v>
      </c>
      <c r="J58" s="46">
        <v>29.709378378378375</v>
      </c>
      <c r="K58" s="45">
        <v>3.0735000000000001</v>
      </c>
      <c r="L58" s="46">
        <v>3.3</v>
      </c>
      <c r="M58" s="47">
        <v>3.02</v>
      </c>
      <c r="N58" s="42">
        <f t="shared" si="0"/>
        <v>24249.22726533268</v>
      </c>
      <c r="O58" s="43">
        <f t="shared" si="1"/>
        <v>24678.807947019865</v>
      </c>
      <c r="P58" s="43">
        <f t="shared" si="3"/>
        <v>9666.3017336516587</v>
      </c>
      <c r="Q58" s="44">
        <f t="shared" si="2"/>
        <v>9837.5425093968133</v>
      </c>
      <c r="R58" s="42">
        <v>82</v>
      </c>
      <c r="S58" s="43">
        <v>57</v>
      </c>
      <c r="T58" s="43">
        <v>12</v>
      </c>
      <c r="U58" s="44">
        <v>-104</v>
      </c>
      <c r="V58" s="42">
        <v>78</v>
      </c>
      <c r="W58" s="43">
        <v>62</v>
      </c>
      <c r="X58" s="43">
        <v>2</v>
      </c>
      <c r="Y58" s="44">
        <v>-106</v>
      </c>
      <c r="Z58" s="48">
        <v>102</v>
      </c>
    </row>
    <row r="59" spans="1:26" s="99" customFormat="1" x14ac:dyDescent="0.2">
      <c r="A59" s="222">
        <v>37104</v>
      </c>
      <c r="B59" s="35">
        <v>25037.95</v>
      </c>
      <c r="C59" s="36">
        <v>18472.110078903726</v>
      </c>
      <c r="D59" s="119">
        <v>13864.878969705311</v>
      </c>
      <c r="E59" s="37">
        <v>16936.366375837584</v>
      </c>
      <c r="F59" s="38">
        <v>109.14</v>
      </c>
      <c r="G59" s="39">
        <v>82.93</v>
      </c>
      <c r="H59" s="40">
        <v>95.172799999999995</v>
      </c>
      <c r="I59" s="39">
        <v>53.925217391304365</v>
      </c>
      <c r="J59" s="39">
        <v>33.084122340425488</v>
      </c>
      <c r="K59" s="38">
        <v>3.0259999999999998</v>
      </c>
      <c r="L59" s="39">
        <v>3.407</v>
      </c>
      <c r="M59" s="40">
        <v>3.1687578616352203</v>
      </c>
      <c r="N59" s="35">
        <f t="shared" si="0"/>
        <v>17820.627029512347</v>
      </c>
      <c r="O59" s="36">
        <f t="shared" si="1"/>
        <v>17017.777863114017</v>
      </c>
      <c r="P59" s="36">
        <f t="shared" si="3"/>
        <v>10933.285637946294</v>
      </c>
      <c r="Q59" s="37">
        <f t="shared" si="2"/>
        <v>10440.722764267197</v>
      </c>
      <c r="R59" s="35">
        <v>86</v>
      </c>
      <c r="S59" s="36">
        <v>64</v>
      </c>
      <c r="T59" s="36">
        <v>-6</v>
      </c>
      <c r="U59" s="37">
        <v>112</v>
      </c>
      <c r="V59" s="35">
        <v>81</v>
      </c>
      <c r="W59" s="36">
        <v>67</v>
      </c>
      <c r="X59" s="36">
        <v>-5</v>
      </c>
      <c r="Y59" s="37">
        <v>63</v>
      </c>
      <c r="Z59" s="41">
        <v>175</v>
      </c>
    </row>
    <row r="60" spans="1:26" s="239" customFormat="1" x14ac:dyDescent="0.2">
      <c r="A60" s="225" t="s">
        <v>48</v>
      </c>
      <c r="B60" s="226">
        <v>16770.635555555553</v>
      </c>
      <c r="C60" s="227">
        <v>15685.7265625</v>
      </c>
      <c r="D60" s="228">
        <v>12007.083124999999</v>
      </c>
      <c r="E60" s="229">
        <v>14459.512083333335</v>
      </c>
      <c r="F60" s="230">
        <v>41.964300000000001</v>
      </c>
      <c r="G60" s="231">
        <v>40.196399999999997</v>
      </c>
      <c r="H60" s="220">
        <v>41.003599999999999</v>
      </c>
      <c r="I60" s="231">
        <v>43.35</v>
      </c>
      <c r="J60" s="231">
        <v>28.895773809523792</v>
      </c>
      <c r="K60" s="230">
        <v>2.3142</v>
      </c>
      <c r="L60" s="231">
        <v>2.6089000000000002</v>
      </c>
      <c r="M60" s="220">
        <f>21.3972/6.36</f>
        <v>3.3643396226415097</v>
      </c>
      <c r="N60" s="226">
        <f t="shared" si="0"/>
        <v>18732.175265750586</v>
      </c>
      <c r="O60" s="227">
        <f t="shared" si="1"/>
        <v>12885.143850597273</v>
      </c>
      <c r="P60" s="227">
        <f>J60/K60*1000</f>
        <v>12486.29064450946</v>
      </c>
      <c r="Q60" s="227">
        <f>J60/M60*1000</f>
        <v>8588.8397280284953</v>
      </c>
      <c r="R60" s="226">
        <v>78</v>
      </c>
      <c r="S60" s="227">
        <v>51</v>
      </c>
      <c r="T60" s="227">
        <v>-44</v>
      </c>
      <c r="U60" s="229">
        <v>-3</v>
      </c>
      <c r="V60" s="226">
        <v>77</v>
      </c>
      <c r="W60" s="227">
        <v>57</v>
      </c>
      <c r="X60" s="227">
        <v>-43</v>
      </c>
      <c r="Y60" s="229">
        <v>3</v>
      </c>
      <c r="Z60" s="221">
        <v>326</v>
      </c>
    </row>
    <row r="61" spans="1:26" s="140" customFormat="1" x14ac:dyDescent="0.2">
      <c r="A61" s="132" t="s">
        <v>35</v>
      </c>
      <c r="B61" s="133"/>
      <c r="C61" s="134"/>
      <c r="D61" s="135"/>
      <c r="E61" s="136"/>
      <c r="F61" s="133"/>
      <c r="G61" s="134"/>
      <c r="H61" s="204"/>
      <c r="I61" s="199">
        <v>39.15</v>
      </c>
      <c r="J61" s="137">
        <v>33.950000000000003</v>
      </c>
      <c r="K61" s="131">
        <v>2.581</v>
      </c>
      <c r="L61" s="137">
        <v>3.0470000000000002</v>
      </c>
      <c r="M61" s="138">
        <v>3.17</v>
      </c>
      <c r="N61" s="133">
        <f t="shared" si="0"/>
        <v>15168.539325842696</v>
      </c>
      <c r="O61" s="134">
        <f t="shared" si="1"/>
        <v>12350.157728706625</v>
      </c>
      <c r="P61" s="193">
        <f>J61/K61*1000</f>
        <v>13153.81635025184</v>
      </c>
      <c r="Q61" s="134">
        <f t="shared" si="2"/>
        <v>10709.779179810728</v>
      </c>
      <c r="R61" s="133"/>
      <c r="S61" s="134"/>
      <c r="T61" s="134"/>
      <c r="U61" s="136"/>
      <c r="V61" s="133"/>
      <c r="W61" s="134"/>
      <c r="X61" s="134"/>
      <c r="Y61" s="136"/>
      <c r="Z61" s="139"/>
    </row>
    <row r="62" spans="1:26" x14ac:dyDescent="0.2">
      <c r="A62" s="19"/>
    </row>
    <row r="63" spans="1:26" x14ac:dyDescent="0.2">
      <c r="A63" s="20" t="s">
        <v>13</v>
      </c>
      <c r="B63" s="56">
        <f>MAX(B4:B15)</f>
        <v>20569</v>
      </c>
      <c r="C63" s="57">
        <f t="shared" ref="C63:H63" si="4">AVERAGE(C4:C15)</f>
        <v>14523.084430203535</v>
      </c>
      <c r="D63" s="57">
        <f t="shared" si="4"/>
        <v>10448.38606390809</v>
      </c>
      <c r="E63" s="58">
        <f t="shared" si="4"/>
        <v>13193.224019403906</v>
      </c>
      <c r="F63" s="59">
        <f t="shared" si="4"/>
        <v>31.72</v>
      </c>
      <c r="G63" s="60">
        <f t="shared" si="4"/>
        <v>29.794999999999998</v>
      </c>
      <c r="H63" s="61">
        <f t="shared" si="4"/>
        <v>30.757499999999993</v>
      </c>
      <c r="I63" s="60"/>
      <c r="J63" s="60"/>
      <c r="K63" s="59">
        <f>AVERAGE(K4:K15)</f>
        <v>2.4843333333333333</v>
      </c>
      <c r="L63" s="60">
        <f>AVERAGE(L4:L15)</f>
        <v>2.8396297580056622</v>
      </c>
      <c r="M63" s="61">
        <f>AVERAGE(M4:M15)</f>
        <v>2.650500128126057</v>
      </c>
      <c r="N63" s="56"/>
      <c r="O63" s="57"/>
      <c r="P63" s="57"/>
      <c r="Q63" s="57"/>
      <c r="R63" s="56">
        <f>AVERAGE(R4:R15)</f>
        <v>59.582680491551457</v>
      </c>
      <c r="S63" s="57">
        <f>AVERAGE(S4:S15)</f>
        <v>39.801849718381973</v>
      </c>
      <c r="T63" s="57">
        <f>SUM(T4:T15)</f>
        <v>105</v>
      </c>
      <c r="U63" s="58">
        <f>SUM(U4:U15)</f>
        <v>-31</v>
      </c>
      <c r="V63" s="56">
        <f>AVERAGE(V4:V15)</f>
        <v>58.397151817716342</v>
      </c>
      <c r="W63" s="57">
        <f>AVERAGE(W4:W15)</f>
        <v>43.44594854070661</v>
      </c>
      <c r="X63" s="57">
        <f>SUM(X4:X15)</f>
        <v>261</v>
      </c>
      <c r="Y63" s="58">
        <f>SUM(Y4:Y15)</f>
        <v>71</v>
      </c>
      <c r="Z63" s="58">
        <f>AVERAGE(Z4:Z15)</f>
        <v>2824.6934027777775</v>
      </c>
    </row>
    <row r="64" spans="1:26" x14ac:dyDescent="0.2">
      <c r="A64" s="21" t="s">
        <v>14</v>
      </c>
      <c r="B64" s="63">
        <f>MAX(B16:B27)</f>
        <v>21406</v>
      </c>
      <c r="C64" s="64">
        <f t="shared" ref="C64:H64" si="5">AVERAGE(C16:C27)</f>
        <v>14708.992556723633</v>
      </c>
      <c r="D64" s="64">
        <f t="shared" si="5"/>
        <v>10505.183733358936</v>
      </c>
      <c r="E64" s="65">
        <f t="shared" si="5"/>
        <v>13340.702378818909</v>
      </c>
      <c r="F64" s="66">
        <f t="shared" si="5"/>
        <v>27.263333333333335</v>
      </c>
      <c r="G64" s="67">
        <f t="shared" si="5"/>
        <v>24.569166666666671</v>
      </c>
      <c r="H64" s="68">
        <f t="shared" si="5"/>
        <v>25.916249999999994</v>
      </c>
      <c r="I64" s="67"/>
      <c r="J64" s="67"/>
      <c r="K64" s="66">
        <f>AVERAGE(K16:K27)</f>
        <v>2.0807249999999997</v>
      </c>
      <c r="L64" s="67">
        <f>AVERAGE(L16:L27)</f>
        <v>2.3096361173398621</v>
      </c>
      <c r="M64" s="68">
        <f>AVERAGE(M16:M27)</f>
        <v>1.9272178594813767</v>
      </c>
      <c r="N64" s="63"/>
      <c r="O64" s="64"/>
      <c r="P64" s="64"/>
      <c r="Q64" s="64"/>
      <c r="R64" s="63">
        <f>AVERAGE(R16:R27)</f>
        <v>62.362359190988222</v>
      </c>
      <c r="S64" s="64">
        <f>AVERAGE(S16:S27)</f>
        <v>42.876004864311312</v>
      </c>
      <c r="T64" s="64">
        <f>SUM(T16:T27)</f>
        <v>-838</v>
      </c>
      <c r="U64" s="65">
        <f>SUM(U16:U27)</f>
        <v>115</v>
      </c>
      <c r="V64" s="63">
        <f>AVERAGE(V16:V27)</f>
        <v>60.237435995903745</v>
      </c>
      <c r="W64" s="64">
        <f>AVERAGE(W16:W27)</f>
        <v>45.804640296979009</v>
      </c>
      <c r="X64" s="64">
        <f>SUM(X16:X27)</f>
        <v>-594</v>
      </c>
      <c r="Y64" s="65">
        <f>SUM(Y16:Y27)</f>
        <v>15</v>
      </c>
      <c r="Z64" s="65">
        <f>AVERAGE(Z16:Z27)</f>
        <v>2400.6897321428573</v>
      </c>
    </row>
    <row r="65" spans="1:26" x14ac:dyDescent="0.2">
      <c r="A65" s="22" t="s">
        <v>15</v>
      </c>
      <c r="B65" s="70">
        <f>MAX(B28:B39)</f>
        <v>22544</v>
      </c>
      <c r="C65" s="71">
        <f t="shared" ref="C65:Z65" si="6">AVERAGE(C28:C39)</f>
        <v>15285.692107894907</v>
      </c>
      <c r="D65" s="71">
        <f>AVERAGE(D28:D39)</f>
        <v>11058.997647849465</v>
      </c>
      <c r="E65" s="72">
        <f t="shared" si="6"/>
        <v>13909.582232196191</v>
      </c>
      <c r="F65" s="73">
        <f t="shared" si="6"/>
        <v>34.268333333333331</v>
      </c>
      <c r="G65" s="74">
        <f t="shared" si="6"/>
        <v>29.994166666666668</v>
      </c>
      <c r="H65" s="75">
        <f t="shared" si="6"/>
        <v>32.131250000000001</v>
      </c>
      <c r="I65" s="74">
        <f>AVERAGE(I30:I39)</f>
        <v>34.876341466443662</v>
      </c>
      <c r="J65" s="74">
        <f>AVERAGE(J28:J39)</f>
        <v>23.760387450573035</v>
      </c>
      <c r="K65" s="73">
        <f>AVERAGE(K28:K39)</f>
        <v>2.2553333333333332</v>
      </c>
      <c r="L65" s="74">
        <f t="shared" si="6"/>
        <v>2.5071981511644328</v>
      </c>
      <c r="M65" s="75">
        <f t="shared" si="6"/>
        <v>2.4235534548138724</v>
      </c>
      <c r="N65" s="70">
        <f t="shared" si="6"/>
        <v>14919.650003462157</v>
      </c>
      <c r="O65" s="71">
        <f t="shared" si="6"/>
        <v>13792.387081504863</v>
      </c>
      <c r="P65" s="71">
        <f>AVERAGE(P28:P39)</f>
        <v>9802.0205521283569</v>
      </c>
      <c r="Q65" s="71">
        <f>AVERAGE(Q28:Q39)</f>
        <v>8808.3618421419415</v>
      </c>
      <c r="R65" s="70">
        <f t="shared" si="6"/>
        <v>62.160483870967738</v>
      </c>
      <c r="S65" s="71">
        <f t="shared" si="6"/>
        <v>41.261059907834102</v>
      </c>
      <c r="T65" s="71">
        <f>SUM(T28:T39)</f>
        <v>-422</v>
      </c>
      <c r="U65" s="72">
        <f>SUM(U28:U39)</f>
        <v>192</v>
      </c>
      <c r="V65" s="70">
        <f t="shared" si="6"/>
        <v>60.543791602662566</v>
      </c>
      <c r="W65" s="71">
        <f t="shared" si="6"/>
        <v>44.971876600102405</v>
      </c>
      <c r="X65" s="71">
        <f>SUM(X28:X39)</f>
        <v>-282</v>
      </c>
      <c r="Y65" s="72">
        <f>SUM(Y28:Y39)</f>
        <v>215</v>
      </c>
      <c r="Z65" s="72">
        <f t="shared" si="6"/>
        <v>1880.1591269841272</v>
      </c>
    </row>
    <row r="66" spans="1:26" x14ac:dyDescent="0.2">
      <c r="A66" s="21" t="s">
        <v>16</v>
      </c>
      <c r="B66" s="63">
        <f>MAX(B40:B51)</f>
        <v>21992.1</v>
      </c>
      <c r="C66" s="64">
        <f t="shared" ref="C66:Z66" si="7">AVERAGE(C40:C51)</f>
        <v>15643.263036406192</v>
      </c>
      <c r="D66" s="64">
        <f>AVERAGE(D40:D51)</f>
        <v>12071.896157460835</v>
      </c>
      <c r="E66" s="65">
        <f t="shared" si="7"/>
        <v>14471.458045949332</v>
      </c>
      <c r="F66" s="66">
        <f t="shared" si="7"/>
        <v>56.52</v>
      </c>
      <c r="G66" s="67">
        <f t="shared" si="7"/>
        <v>50.505833333333335</v>
      </c>
      <c r="H66" s="68">
        <f t="shared" si="7"/>
        <v>53.512916666666676</v>
      </c>
      <c r="I66" s="67">
        <f>AVERAGE(I40:I51)</f>
        <v>51.960144796983364</v>
      </c>
      <c r="J66" s="67">
        <f>AVERAGE(J40:J51)</f>
        <v>33.948250375082104</v>
      </c>
      <c r="K66" s="66">
        <f>AVERAGE(K40:K51)</f>
        <v>4.2825749999999996</v>
      </c>
      <c r="L66" s="67">
        <f t="shared" si="7"/>
        <v>4.6977971511556058</v>
      </c>
      <c r="M66" s="68">
        <f t="shared" si="7"/>
        <v>3.9323870445505924</v>
      </c>
      <c r="N66" s="63">
        <f t="shared" si="7"/>
        <v>13051.718842847009</v>
      </c>
      <c r="O66" s="64">
        <f t="shared" si="7"/>
        <v>13182.607397242655</v>
      </c>
      <c r="P66" s="64">
        <f>AVERAGE(P40:P51)</f>
        <v>8278.5925361024911</v>
      </c>
      <c r="Q66" s="64">
        <f>AVERAGE(Q40:Q51)</f>
        <v>8539.0680354937049</v>
      </c>
      <c r="R66" s="63">
        <f t="shared" si="7"/>
        <v>59.346907057224065</v>
      </c>
      <c r="S66" s="64">
        <f t="shared" si="7"/>
        <v>39.583212829069332</v>
      </c>
      <c r="T66" s="64">
        <f>SUM(T40:T51)</f>
        <v>160</v>
      </c>
      <c r="U66" s="65">
        <f>SUM(U40:U51)</f>
        <v>-81</v>
      </c>
      <c r="V66" s="63">
        <f t="shared" si="7"/>
        <v>58.152796316895312</v>
      </c>
      <c r="W66" s="64">
        <f t="shared" si="7"/>
        <v>43.081365097021376</v>
      </c>
      <c r="X66" s="64">
        <f>SUM(X40:X51)</f>
        <v>348</v>
      </c>
      <c r="Y66" s="65">
        <f>SUM(Y40:Y51)</f>
        <v>-100</v>
      </c>
      <c r="Z66" s="65">
        <f t="shared" si="7"/>
        <v>1339.9769841269842</v>
      </c>
    </row>
    <row r="67" spans="1:26" s="99" customFormat="1" x14ac:dyDescent="0.2">
      <c r="A67" s="23" t="s">
        <v>23</v>
      </c>
      <c r="B67" s="86">
        <f>MAX(B52:B60)</f>
        <v>25037.95</v>
      </c>
      <c r="C67" s="87">
        <f t="shared" ref="C67:S67" si="8">AVERAGE(C52:C60)</f>
        <v>16150.039740088554</v>
      </c>
      <c r="D67" s="87">
        <f t="shared" si="8"/>
        <v>12519.640056733771</v>
      </c>
      <c r="E67" s="88">
        <f t="shared" si="8"/>
        <v>14873.655036263915</v>
      </c>
      <c r="F67" s="89">
        <f t="shared" si="8"/>
        <v>59.046033333333334</v>
      </c>
      <c r="G67" s="90">
        <f t="shared" si="8"/>
        <v>53.369599999999998</v>
      </c>
      <c r="H67" s="91">
        <f t="shared" si="8"/>
        <v>56.10348888888889</v>
      </c>
      <c r="I67" s="90">
        <f t="shared" si="8"/>
        <v>53.417188055810826</v>
      </c>
      <c r="J67" s="90">
        <f t="shared" si="8"/>
        <v>35.326110981172604</v>
      </c>
      <c r="K67" s="89">
        <f t="shared" si="8"/>
        <v>4.5330222222222227</v>
      </c>
      <c r="L67" s="90">
        <f t="shared" si="8"/>
        <v>4.9299644393241167</v>
      </c>
      <c r="M67" s="91">
        <f t="shared" si="8"/>
        <v>3.4767866568037848</v>
      </c>
      <c r="N67" s="86">
        <f t="shared" si="8"/>
        <v>13317.100371137158</v>
      </c>
      <c r="O67" s="87">
        <f t="shared" si="8"/>
        <v>15485.753740527929</v>
      </c>
      <c r="P67" s="87">
        <f t="shared" si="8"/>
        <v>8410.6290411857335</v>
      </c>
      <c r="Q67" s="87">
        <f t="shared" si="8"/>
        <v>10089.470067206039</v>
      </c>
      <c r="R67" s="86">
        <f t="shared" si="8"/>
        <v>63.560257723160944</v>
      </c>
      <c r="S67" s="87">
        <f t="shared" si="8"/>
        <v>42.157885304659494</v>
      </c>
      <c r="T67" s="87">
        <f>SUM(T52:T60)</f>
        <v>51</v>
      </c>
      <c r="U67" s="88">
        <f>SUM(U52:U60)</f>
        <v>74</v>
      </c>
      <c r="V67" s="86">
        <f>AVERAGE(V52:V60)</f>
        <v>61.870856801501958</v>
      </c>
      <c r="W67" s="87">
        <f>AVERAGE(W52:W60)</f>
        <v>46.504958183990446</v>
      </c>
      <c r="X67" s="87">
        <f>SUM(X52:X60)</f>
        <v>-20</v>
      </c>
      <c r="Y67" s="88">
        <f>SUM(Y52:Y60)</f>
        <v>111</v>
      </c>
      <c r="Z67" s="88">
        <f>AVERAGE(Z52:Z60)</f>
        <v>1241.6065476190477</v>
      </c>
    </row>
    <row r="68" spans="1:26" s="99" customFormat="1" x14ac:dyDescent="0.2">
      <c r="A68" s="100"/>
      <c r="B68" s="101"/>
      <c r="C68" s="101"/>
      <c r="D68" s="127"/>
      <c r="E68" s="101"/>
      <c r="F68" s="102"/>
      <c r="G68" s="102"/>
      <c r="H68" s="102"/>
      <c r="I68" s="102"/>
      <c r="J68" s="102"/>
      <c r="K68" s="102"/>
      <c r="L68" s="102"/>
      <c r="M68" s="102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x14ac:dyDescent="0.2">
      <c r="A69" s="105" t="s">
        <v>24</v>
      </c>
      <c r="B69" s="106"/>
      <c r="C69" s="107"/>
      <c r="D69" s="128"/>
      <c r="E69" s="108"/>
      <c r="F69" s="109"/>
      <c r="G69" s="103"/>
      <c r="H69" s="104"/>
      <c r="I69" s="103">
        <v>41.56</v>
      </c>
      <c r="J69" s="103">
        <v>31.43</v>
      </c>
      <c r="K69" s="109">
        <v>3.105</v>
      </c>
      <c r="L69" s="103">
        <v>3.6840000000000002</v>
      </c>
      <c r="M69" s="104">
        <v>3.16</v>
      </c>
      <c r="N69" s="147">
        <f>I69/K69*1000</f>
        <v>13384.86312399356</v>
      </c>
      <c r="O69" s="107">
        <f>I69/M69*1000</f>
        <v>13151.898734177215</v>
      </c>
      <c r="P69" s="107">
        <f>J69/K69*1000</f>
        <v>10122.383252818036</v>
      </c>
      <c r="Q69" s="107">
        <f>J69/M69*1000</f>
        <v>9946.2025316455693</v>
      </c>
      <c r="R69" s="106"/>
      <c r="S69" s="107"/>
      <c r="T69" s="107"/>
      <c r="U69" s="108"/>
      <c r="V69" s="106"/>
      <c r="W69" s="107"/>
      <c r="X69" s="107"/>
      <c r="Y69" s="108"/>
      <c r="Z69" s="108"/>
    </row>
    <row r="70" spans="1:26" x14ac:dyDescent="0.2">
      <c r="A70" s="110" t="s">
        <v>39</v>
      </c>
      <c r="B70" s="111"/>
      <c r="C70" s="112"/>
      <c r="D70" s="129"/>
      <c r="E70" s="113"/>
      <c r="F70" s="114"/>
      <c r="G70" s="115"/>
      <c r="H70" s="116"/>
      <c r="I70" s="115">
        <v>38.92</v>
      </c>
      <c r="J70" s="115">
        <v>30.1</v>
      </c>
      <c r="K70" s="114">
        <v>3.266</v>
      </c>
      <c r="L70" s="115">
        <v>3.8679999999999999</v>
      </c>
      <c r="M70" s="116">
        <v>3</v>
      </c>
      <c r="N70" s="112">
        <f>I70/K70*1000</f>
        <v>11916.717697489285</v>
      </c>
      <c r="O70" s="112">
        <f>I70/M70*1000</f>
        <v>12973.333333333334</v>
      </c>
      <c r="P70" s="112">
        <f>J70/K70*1000</f>
        <v>9216.1665646050224</v>
      </c>
      <c r="Q70" s="112">
        <f>J70/M70*1000</f>
        <v>10033.333333333334</v>
      </c>
      <c r="R70" s="111"/>
      <c r="S70" s="112"/>
      <c r="T70" s="112"/>
      <c r="U70" s="113"/>
      <c r="V70" s="111"/>
      <c r="W70" s="112"/>
      <c r="X70" s="112"/>
      <c r="Y70" s="113"/>
      <c r="Z70" s="113"/>
    </row>
    <row r="71" spans="1:26" x14ac:dyDescent="0.2">
      <c r="A71" s="24"/>
    </row>
    <row r="72" spans="1:26" x14ac:dyDescent="0.2">
      <c r="A72" s="25" t="s">
        <v>11</v>
      </c>
      <c r="B72" s="92">
        <v>16458.131054984373</v>
      </c>
      <c r="C72" s="93">
        <v>15188.614693424353</v>
      </c>
      <c r="D72" s="130">
        <f>AVERAGE(D63:D67)</f>
        <v>11320.820731862219</v>
      </c>
      <c r="E72" s="172">
        <f t="shared" ref="E72:Q72" si="9">AVERAGE(E63:E67)</f>
        <v>13957.72434252645</v>
      </c>
      <c r="F72" s="200">
        <f t="shared" si="9"/>
        <v>41.763539999999999</v>
      </c>
      <c r="G72" s="200">
        <f t="shared" si="9"/>
        <v>37.646753333333336</v>
      </c>
      <c r="H72" s="200">
        <f t="shared" si="9"/>
        <v>39.684281111111112</v>
      </c>
      <c r="I72" s="200">
        <f t="shared" si="9"/>
        <v>46.751224773079286</v>
      </c>
      <c r="J72" s="201">
        <f t="shared" si="9"/>
        <v>31.011582935609244</v>
      </c>
      <c r="K72" s="200">
        <f>AVERAGE(K63:K67)</f>
        <v>3.127197777777778</v>
      </c>
      <c r="L72" s="200">
        <f t="shared" si="9"/>
        <v>3.4568451233979358</v>
      </c>
      <c r="M72" s="200">
        <f t="shared" si="9"/>
        <v>2.8820890287551366</v>
      </c>
      <c r="N72" s="171">
        <f t="shared" si="9"/>
        <v>13762.82307248211</v>
      </c>
      <c r="O72" s="130">
        <f t="shared" si="9"/>
        <v>14153.582739758482</v>
      </c>
      <c r="P72" s="130">
        <f t="shared" si="9"/>
        <v>8830.4140431388605</v>
      </c>
      <c r="Q72" s="172">
        <f t="shared" si="9"/>
        <v>9145.6333149472284</v>
      </c>
      <c r="R72" s="92">
        <f>AVERAGE(R63:R67)</f>
        <v>61.402537666778485</v>
      </c>
      <c r="S72" s="93">
        <f>AVERAGE(S63:S67)</f>
        <v>41.136002524851243</v>
      </c>
      <c r="T72" s="93">
        <f>SUM(T63:T67)</f>
        <v>-944</v>
      </c>
      <c r="U72" s="94">
        <f>SUM(U63:U67)</f>
        <v>269</v>
      </c>
      <c r="V72" s="92">
        <f>AVERAGE(V63:V67)</f>
        <v>59.840406506935985</v>
      </c>
      <c r="W72" s="93">
        <f>AVERAGE(W63:W67)</f>
        <v>44.761757743759972</v>
      </c>
      <c r="X72" s="93">
        <f>SUM(X63:X67)</f>
        <v>-287</v>
      </c>
      <c r="Y72" s="94">
        <f>SUM(Y63:Y67)</f>
        <v>312</v>
      </c>
      <c r="Z72" s="98">
        <f>AVERAGE(Z63:Z67)</f>
        <v>1937.4251587301587</v>
      </c>
    </row>
    <row r="73" spans="1:26" x14ac:dyDescent="0.2">
      <c r="F73" s="84"/>
      <c r="G73" s="84"/>
      <c r="H73" s="84"/>
      <c r="I73" s="84"/>
      <c r="J73" s="84"/>
      <c r="K73" s="84"/>
    </row>
    <row r="74" spans="1:26" x14ac:dyDescent="0.2">
      <c r="A74" s="19"/>
      <c r="O74" s="85"/>
    </row>
    <row r="75" spans="1:26" x14ac:dyDescent="0.2">
      <c r="O75" s="85"/>
    </row>
    <row r="76" spans="1:26" x14ac:dyDescent="0.2">
      <c r="O76" s="85"/>
    </row>
  </sheetData>
  <mergeCells count="16">
    <mergeCell ref="B2:E2"/>
    <mergeCell ref="F2:H2"/>
    <mergeCell ref="N2:O2"/>
    <mergeCell ref="N1:Q1"/>
    <mergeCell ref="P2:Q2"/>
    <mergeCell ref="K1:M1"/>
    <mergeCell ref="A1:A3"/>
    <mergeCell ref="T2:U2"/>
    <mergeCell ref="R2:S2"/>
    <mergeCell ref="V2:W2"/>
    <mergeCell ref="B1:E1"/>
    <mergeCell ref="F1:H1"/>
    <mergeCell ref="R1:U1"/>
    <mergeCell ref="V1:Y1"/>
    <mergeCell ref="I1:J1"/>
    <mergeCell ref="X2:Y2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&amp;C&amp;"Arial,Bold"&amp;12NEPOOL Historical Data
 1997-2001</oddHeader>
    <oddFooter>&amp;C©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PJM</vt:lpstr>
      <vt:lpstr>NYPP Zone A</vt:lpstr>
      <vt:lpstr>NYPP Zone G</vt:lpstr>
      <vt:lpstr>NYPP Zone J</vt:lpstr>
      <vt:lpstr>NEPOOL</vt:lpstr>
      <vt:lpstr>NEPOOL!Print_Area</vt:lpstr>
      <vt:lpstr>'NYPP Zone J'!Print_Area</vt:lpstr>
      <vt:lpstr>PJM!Print_Area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Jan Havlíček</cp:lastModifiedBy>
  <cp:lastPrinted>2001-09-13T21:52:34Z</cp:lastPrinted>
  <dcterms:created xsi:type="dcterms:W3CDTF">2001-08-02T15:49:46Z</dcterms:created>
  <dcterms:modified xsi:type="dcterms:W3CDTF">2023-09-13T21:52:22Z</dcterms:modified>
</cp:coreProperties>
</file>