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79B94F-7852-431C-878F-2CF72532E55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3" r:id="rId1"/>
    <sheet name="Data Entry" sheetId="2" r:id="rId2"/>
  </sheets>
  <externalReferences>
    <externalReference r:id="rId3"/>
  </externalReferences>
  <definedNames>
    <definedName name="_xlnm.Print_Area" localSheetId="0">Summary!$A$1:$AF$103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G3" i="2"/>
  <c r="G4" i="2"/>
  <c r="G5" i="2"/>
  <c r="G6" i="2"/>
  <c r="G7" i="2"/>
  <c r="G9" i="2"/>
  <c r="G10" i="2"/>
  <c r="G11" i="2"/>
  <c r="B14" i="2"/>
  <c r="G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B15" i="2"/>
  <c r="G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B16" i="2"/>
  <c r="G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B17" i="2"/>
  <c r="E17" i="2"/>
  <c r="G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18" i="2"/>
  <c r="G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B19" i="2"/>
  <c r="G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B20" i="2"/>
  <c r="G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B21" i="2"/>
  <c r="E21" i="2"/>
  <c r="G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B22" i="2"/>
  <c r="G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B23" i="2"/>
  <c r="E23" i="2"/>
  <c r="G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I24" i="2"/>
  <c r="I25" i="2"/>
  <c r="B28" i="2"/>
  <c r="G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B29" i="2"/>
  <c r="G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B30" i="2"/>
  <c r="G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B31" i="2"/>
  <c r="E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B32" i="2"/>
  <c r="G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B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B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B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B36" i="2"/>
  <c r="E36" i="2"/>
  <c r="G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I37" i="2"/>
  <c r="I38" i="2"/>
  <c r="B41" i="2"/>
  <c r="G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B42" i="2"/>
  <c r="G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B43" i="2"/>
  <c r="G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B44" i="2"/>
  <c r="E44" i="2"/>
  <c r="G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B45" i="2"/>
  <c r="G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B46" i="2"/>
  <c r="G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B47" i="2"/>
  <c r="G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B48" i="2"/>
  <c r="G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B49" i="2"/>
  <c r="G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B50" i="2"/>
  <c r="E50" i="2"/>
  <c r="G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B51" i="2"/>
  <c r="E51" i="2"/>
  <c r="G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I52" i="2"/>
  <c r="I53" i="2"/>
  <c r="A2" i="3"/>
  <c r="B5" i="3"/>
  <c r="C5" i="3"/>
  <c r="D5" i="3"/>
  <c r="E5" i="3"/>
  <c r="F5" i="3"/>
  <c r="G5" i="3"/>
  <c r="H5" i="3"/>
  <c r="I5" i="3"/>
  <c r="J5" i="3"/>
  <c r="M5" i="3"/>
  <c r="N5" i="3"/>
  <c r="O5" i="3"/>
  <c r="P5" i="3"/>
  <c r="Q5" i="3"/>
  <c r="R5" i="3"/>
  <c r="S5" i="3"/>
  <c r="T5" i="3"/>
  <c r="U5" i="3"/>
  <c r="X5" i="3"/>
  <c r="Y5" i="3"/>
  <c r="Z5" i="3"/>
  <c r="AA5" i="3"/>
  <c r="AB5" i="3"/>
  <c r="AC5" i="3"/>
  <c r="AD5" i="3"/>
  <c r="AE5" i="3"/>
  <c r="AF5" i="3"/>
  <c r="B6" i="3"/>
  <c r="C6" i="3"/>
  <c r="D6" i="3"/>
  <c r="E6" i="3"/>
  <c r="F6" i="3"/>
  <c r="G6" i="3"/>
  <c r="H6" i="3"/>
  <c r="I6" i="3"/>
  <c r="J6" i="3"/>
  <c r="M6" i="3"/>
  <c r="N6" i="3"/>
  <c r="O6" i="3"/>
  <c r="P6" i="3"/>
  <c r="Q6" i="3"/>
  <c r="R6" i="3"/>
  <c r="S6" i="3"/>
  <c r="T6" i="3"/>
  <c r="U6" i="3"/>
  <c r="X6" i="3"/>
  <c r="Y6" i="3"/>
  <c r="Z6" i="3"/>
  <c r="AA6" i="3"/>
  <c r="AB6" i="3"/>
  <c r="AC6" i="3"/>
  <c r="AD6" i="3"/>
  <c r="AE6" i="3"/>
  <c r="AF6" i="3"/>
  <c r="B7" i="3"/>
  <c r="C7" i="3"/>
  <c r="D7" i="3"/>
  <c r="E7" i="3"/>
  <c r="F7" i="3"/>
  <c r="G7" i="3"/>
  <c r="H7" i="3"/>
  <c r="I7" i="3"/>
  <c r="J7" i="3"/>
  <c r="M7" i="3"/>
  <c r="N7" i="3"/>
  <c r="O7" i="3"/>
  <c r="P7" i="3"/>
  <c r="Q7" i="3"/>
  <c r="R7" i="3"/>
  <c r="S7" i="3"/>
  <c r="T7" i="3"/>
  <c r="U7" i="3"/>
  <c r="X7" i="3"/>
  <c r="Y7" i="3"/>
  <c r="Z7" i="3"/>
  <c r="AA7" i="3"/>
  <c r="AB7" i="3"/>
  <c r="AC7" i="3"/>
  <c r="AD7" i="3"/>
  <c r="AE7" i="3"/>
  <c r="AF7" i="3"/>
  <c r="B8" i="3"/>
  <c r="C8" i="3"/>
  <c r="D8" i="3"/>
  <c r="E8" i="3"/>
  <c r="F8" i="3"/>
  <c r="G8" i="3"/>
  <c r="H8" i="3"/>
  <c r="I8" i="3"/>
  <c r="J8" i="3"/>
  <c r="M8" i="3"/>
  <c r="N8" i="3"/>
  <c r="O8" i="3"/>
  <c r="P8" i="3"/>
  <c r="Q8" i="3"/>
  <c r="R8" i="3"/>
  <c r="S8" i="3"/>
  <c r="T8" i="3"/>
  <c r="U8" i="3"/>
  <c r="X8" i="3"/>
  <c r="Y8" i="3"/>
  <c r="Z8" i="3"/>
  <c r="AA8" i="3"/>
  <c r="AB8" i="3"/>
  <c r="AC8" i="3"/>
  <c r="AD8" i="3"/>
  <c r="AE8" i="3"/>
  <c r="AF8" i="3"/>
  <c r="B9" i="3"/>
  <c r="C9" i="3"/>
  <c r="D9" i="3"/>
  <c r="E9" i="3"/>
  <c r="F9" i="3"/>
  <c r="G9" i="3"/>
  <c r="H9" i="3"/>
  <c r="I9" i="3"/>
  <c r="J9" i="3"/>
  <c r="M9" i="3"/>
  <c r="N9" i="3"/>
  <c r="O9" i="3"/>
  <c r="P9" i="3"/>
  <c r="Q9" i="3"/>
  <c r="R9" i="3"/>
  <c r="S9" i="3"/>
  <c r="T9" i="3"/>
  <c r="U9" i="3"/>
  <c r="X9" i="3"/>
  <c r="Y9" i="3"/>
  <c r="Z9" i="3"/>
  <c r="AA9" i="3"/>
  <c r="AB9" i="3"/>
  <c r="AC9" i="3"/>
  <c r="AD9" i="3"/>
  <c r="AE9" i="3"/>
  <c r="AF9" i="3"/>
  <c r="B10" i="3"/>
  <c r="C10" i="3"/>
  <c r="D10" i="3"/>
  <c r="E10" i="3"/>
  <c r="F10" i="3"/>
  <c r="G10" i="3"/>
  <c r="H10" i="3"/>
  <c r="I10" i="3"/>
  <c r="J10" i="3"/>
  <c r="M10" i="3"/>
  <c r="N10" i="3"/>
  <c r="O10" i="3"/>
  <c r="P10" i="3"/>
  <c r="Q10" i="3"/>
  <c r="R10" i="3"/>
  <c r="S10" i="3"/>
  <c r="T10" i="3"/>
  <c r="U10" i="3"/>
  <c r="X10" i="3"/>
  <c r="Y10" i="3"/>
  <c r="Z10" i="3"/>
  <c r="AA10" i="3"/>
  <c r="AB10" i="3"/>
  <c r="AC10" i="3"/>
  <c r="AD10" i="3"/>
  <c r="AE10" i="3"/>
  <c r="AF10" i="3"/>
  <c r="B11" i="3"/>
  <c r="C11" i="3"/>
  <c r="D11" i="3"/>
  <c r="E11" i="3"/>
  <c r="F11" i="3"/>
  <c r="G11" i="3"/>
  <c r="H11" i="3"/>
  <c r="I11" i="3"/>
  <c r="J11" i="3"/>
  <c r="M11" i="3"/>
  <c r="N11" i="3"/>
  <c r="O11" i="3"/>
  <c r="P11" i="3"/>
  <c r="Q11" i="3"/>
  <c r="R11" i="3"/>
  <c r="S11" i="3"/>
  <c r="T11" i="3"/>
  <c r="U11" i="3"/>
  <c r="X11" i="3"/>
  <c r="Y11" i="3"/>
  <c r="Z11" i="3"/>
  <c r="AA11" i="3"/>
  <c r="AB11" i="3"/>
  <c r="AC11" i="3"/>
  <c r="AD11" i="3"/>
  <c r="AE11" i="3"/>
  <c r="AF11" i="3"/>
  <c r="B12" i="3"/>
  <c r="C12" i="3"/>
  <c r="D12" i="3"/>
  <c r="E12" i="3"/>
  <c r="F12" i="3"/>
  <c r="G12" i="3"/>
  <c r="H12" i="3"/>
  <c r="I12" i="3"/>
  <c r="J12" i="3"/>
  <c r="M12" i="3"/>
  <c r="N12" i="3"/>
  <c r="O12" i="3"/>
  <c r="P12" i="3"/>
  <c r="Q12" i="3"/>
  <c r="R12" i="3"/>
  <c r="S12" i="3"/>
  <c r="T12" i="3"/>
  <c r="U12" i="3"/>
  <c r="X12" i="3"/>
  <c r="Y12" i="3"/>
  <c r="Z12" i="3"/>
  <c r="AA12" i="3"/>
  <c r="AB12" i="3"/>
  <c r="AC12" i="3"/>
  <c r="AD12" i="3"/>
  <c r="AE12" i="3"/>
  <c r="AF12" i="3"/>
  <c r="B13" i="3"/>
  <c r="C13" i="3"/>
  <c r="D13" i="3"/>
  <c r="E13" i="3"/>
  <c r="F13" i="3"/>
  <c r="G13" i="3"/>
  <c r="H13" i="3"/>
  <c r="I13" i="3"/>
  <c r="J13" i="3"/>
  <c r="M13" i="3"/>
  <c r="N13" i="3"/>
  <c r="O13" i="3"/>
  <c r="P13" i="3"/>
  <c r="Q13" i="3"/>
  <c r="R13" i="3"/>
  <c r="S13" i="3"/>
  <c r="T13" i="3"/>
  <c r="U13" i="3"/>
  <c r="X13" i="3"/>
  <c r="Y13" i="3"/>
  <c r="Z13" i="3"/>
  <c r="AA13" i="3"/>
  <c r="AB13" i="3"/>
  <c r="AC13" i="3"/>
  <c r="AD13" i="3"/>
  <c r="AE13" i="3"/>
  <c r="AF13" i="3"/>
  <c r="B14" i="3"/>
  <c r="C14" i="3"/>
  <c r="D14" i="3"/>
  <c r="E14" i="3"/>
  <c r="F14" i="3"/>
  <c r="G14" i="3"/>
  <c r="H14" i="3"/>
  <c r="I14" i="3"/>
  <c r="J14" i="3"/>
  <c r="X14" i="3"/>
  <c r="Y14" i="3"/>
  <c r="Z14" i="3"/>
  <c r="AA14" i="3"/>
  <c r="AB14" i="3"/>
  <c r="AC14" i="3"/>
  <c r="AD14" i="3"/>
  <c r="AE14" i="3"/>
  <c r="AF14" i="3"/>
  <c r="X15" i="3"/>
  <c r="Y15" i="3"/>
  <c r="Z15" i="3"/>
  <c r="AA15" i="3"/>
  <c r="AB15" i="3"/>
  <c r="AC15" i="3"/>
  <c r="AD15" i="3"/>
  <c r="AE15" i="3"/>
  <c r="AF15" i="3"/>
  <c r="C16" i="3"/>
  <c r="D16" i="3"/>
  <c r="E16" i="3"/>
  <c r="F16" i="3"/>
  <c r="N16" i="3"/>
  <c r="O16" i="3"/>
  <c r="P16" i="3"/>
  <c r="Q16" i="3"/>
  <c r="Y16" i="3"/>
  <c r="Z16" i="3"/>
  <c r="AA16" i="3"/>
  <c r="AB16" i="3"/>
</calcChain>
</file>

<file path=xl/sharedStrings.xml><?xml version="1.0" encoding="utf-8"?>
<sst xmlns="http://schemas.openxmlformats.org/spreadsheetml/2006/main" count="112" uniqueCount="39">
  <si>
    <t>Fuel Prices</t>
  </si>
  <si>
    <t>Kerosene</t>
  </si>
  <si>
    <t xml:space="preserve">Jet Fuel </t>
  </si>
  <si>
    <t>FO2</t>
  </si>
  <si>
    <t>FO4</t>
  </si>
  <si>
    <t>FO6</t>
  </si>
  <si>
    <t>NG- TZ6 NY</t>
  </si>
  <si>
    <t>NG- TZ6 NNY</t>
  </si>
  <si>
    <t>NG- Algonquin</t>
  </si>
  <si>
    <t>Jet Fuel</t>
  </si>
  <si>
    <t>Gas CT</t>
  </si>
  <si>
    <t>Gas CC</t>
  </si>
  <si>
    <t>Coal</t>
  </si>
  <si>
    <t>Nuke</t>
  </si>
  <si>
    <t>Hydro</t>
  </si>
  <si>
    <t>Misc. Base</t>
  </si>
  <si>
    <t>PJM</t>
  </si>
  <si>
    <t>New York</t>
  </si>
  <si>
    <t>Outages</t>
  </si>
  <si>
    <t>Capacity</t>
  </si>
  <si>
    <t>Fuel Cost</t>
  </si>
  <si>
    <t>Heat Rate</t>
  </si>
  <si>
    <t>Est. Power Price</t>
  </si>
  <si>
    <t>NEPOOL</t>
  </si>
  <si>
    <t>Data Entry Cells:</t>
  </si>
  <si>
    <t>Formula Cells (Do not adjust):</t>
  </si>
  <si>
    <t>Date:</t>
  </si>
  <si>
    <t>Operational Capacity</t>
  </si>
  <si>
    <t>% of Stack</t>
  </si>
  <si>
    <t>Total</t>
  </si>
  <si>
    <t>Enron Load Forecast vs. Estimated Generation Capacity</t>
  </si>
  <si>
    <t>© 2001 East Power Trading.  All rights reserved.</t>
  </si>
  <si>
    <t>Fuel</t>
  </si>
  <si>
    <t>Aggregate Cap.</t>
  </si>
  <si>
    <t>Functional Cap.</t>
  </si>
  <si>
    <t>Modifiers</t>
  </si>
  <si>
    <t>Website reported Outages</t>
  </si>
  <si>
    <t>Website reported Outages &amp; Reductions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</si>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</sst>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45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6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43" fontId="0" fillId="0" borderId="0" xfId="1" applyFont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Border="1"/>
    <xf numFmtId="43" fontId="0" fillId="0" borderId="1" xfId="1" applyFont="1" applyBorder="1"/>
    <xf numFmtId="43" fontId="0" fillId="0" borderId="0" xfId="1" applyFont="1" applyBorder="1"/>
    <xf numFmtId="0" fontId="0" fillId="3" borderId="1" xfId="0" applyFill="1" applyBorder="1"/>
    <xf numFmtId="0" fontId="0" fillId="3" borderId="2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43" fontId="0" fillId="3" borderId="0" xfId="1" applyFont="1" applyFill="1" applyBorder="1"/>
    <xf numFmtId="43" fontId="0" fillId="3" borderId="7" xfId="1" applyFont="1" applyFill="1" applyBorder="1"/>
    <xf numFmtId="165" fontId="0" fillId="3" borderId="0" xfId="1" applyNumberFormat="1" applyFont="1" applyFill="1" applyBorder="1"/>
    <xf numFmtId="165" fontId="0" fillId="3" borderId="7" xfId="1" applyNumberFormat="1" applyFont="1" applyFill="1" applyBorder="1"/>
    <xf numFmtId="165" fontId="0" fillId="3" borderId="4" xfId="1" applyNumberFormat="1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2" xfId="0" applyFill="1" applyBorder="1"/>
    <xf numFmtId="0" fontId="0" fillId="4" borderId="12" xfId="0" applyFill="1" applyBorder="1"/>
    <xf numFmtId="0" fontId="4" fillId="3" borderId="12" xfId="0" applyFont="1" applyFill="1" applyBorder="1"/>
    <xf numFmtId="165" fontId="0" fillId="0" borderId="0" xfId="1" applyNumberFormat="1" applyFont="1" applyBorder="1"/>
    <xf numFmtId="43" fontId="0" fillId="3" borderId="1" xfId="1" applyFont="1" applyFill="1" applyBorder="1"/>
    <xf numFmtId="43" fontId="0" fillId="3" borderId="2" xfId="1" applyFont="1" applyFill="1" applyBorder="1"/>
    <xf numFmtId="165" fontId="0" fillId="4" borderId="0" xfId="1" applyNumberFormat="1" applyFont="1" applyFill="1" applyBorder="1"/>
    <xf numFmtId="165" fontId="0" fillId="4" borderId="7" xfId="1" applyNumberFormat="1" applyFont="1" applyFill="1" applyBorder="1"/>
    <xf numFmtId="0" fontId="2" fillId="4" borderId="6" xfId="0" applyFont="1" applyFill="1" applyBorder="1"/>
    <xf numFmtId="0" fontId="2" fillId="4" borderId="11" xfId="0" applyFont="1" applyFill="1" applyBorder="1"/>
    <xf numFmtId="0" fontId="2" fillId="2" borderId="13" xfId="0" applyFont="1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43" fontId="0" fillId="4" borderId="1" xfId="1" applyFont="1" applyFill="1" applyBorder="1"/>
    <xf numFmtId="0" fontId="2" fillId="2" borderId="6" xfId="0" applyFont="1" applyFill="1" applyBorder="1" applyAlignment="1">
      <alignment horizontal="right"/>
    </xf>
    <xf numFmtId="14" fontId="5" fillId="3" borderId="12" xfId="0" applyNumberFormat="1" applyFont="1" applyFill="1" applyBorder="1"/>
    <xf numFmtId="14" fontId="5" fillId="2" borderId="1" xfId="0" applyNumberFormat="1" applyFont="1" applyFill="1" applyBorder="1"/>
    <xf numFmtId="166" fontId="0" fillId="0" borderId="0" xfId="2" applyNumberFormat="1" applyFont="1" applyBorder="1"/>
    <xf numFmtId="165" fontId="0" fillId="3" borderId="5" xfId="1" applyNumberFormat="1" applyFont="1" applyFill="1" applyBorder="1"/>
    <xf numFmtId="14" fontId="2" fillId="3" borderId="3" xfId="0" applyNumberFormat="1" applyFont="1" applyFill="1" applyBorder="1"/>
    <xf numFmtId="1" fontId="0" fillId="3" borderId="5" xfId="0" applyNumberFormat="1" applyFill="1" applyBorder="1"/>
    <xf numFmtId="165" fontId="0" fillId="0" borderId="0" xfId="1" applyNumberFormat="1" applyFont="1" applyBorder="1" applyAlignment="1">
      <alignment horizontal="left"/>
    </xf>
    <xf numFmtId="0" fontId="0" fillId="0" borderId="14" xfId="0" applyBorder="1"/>
    <xf numFmtId="165" fontId="0" fillId="0" borderId="15" xfId="1" applyNumberFormat="1" applyFont="1" applyBorder="1"/>
    <xf numFmtId="43" fontId="0" fillId="0" borderId="16" xfId="1" applyFont="1" applyBorder="1"/>
    <xf numFmtId="165" fontId="0" fillId="0" borderId="15" xfId="1" applyNumberFormat="1" applyFont="1" applyBorder="1" applyAlignment="1">
      <alignment horizontal="left"/>
    </xf>
    <xf numFmtId="166" fontId="0" fillId="0" borderId="15" xfId="2" applyNumberFormat="1" applyFont="1" applyBorder="1"/>
    <xf numFmtId="43" fontId="0" fillId="0" borderId="15" xfId="1" applyFont="1" applyBorder="1"/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165" fontId="2" fillId="3" borderId="4" xfId="1" applyNumberFormat="1" applyFont="1" applyFill="1" applyBorder="1" applyAlignment="1">
      <alignment horizontal="right"/>
    </xf>
    <xf numFmtId="9" fontId="0" fillId="4" borderId="12" xfId="2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right"/>
    </xf>
    <xf numFmtId="165" fontId="9" fillId="0" borderId="4" xfId="1" applyNumberFormat="1" applyFont="1" applyBorder="1"/>
    <xf numFmtId="14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3" borderId="17" xfId="0" applyFont="1" applyFill="1" applyBorder="1" applyAlignment="1">
      <alignment horizontal="center" vertical="center" textRotation="90"/>
    </xf>
    <xf numFmtId="0" fontId="8" fillId="3" borderId="18" xfId="0" applyFont="1" applyFill="1" applyBorder="1" applyAlignment="1">
      <alignment horizontal="center" vertical="center" textRotation="90"/>
    </xf>
    <xf numFmtId="0" fontId="8" fillId="3" borderId="19" xfId="0" applyFont="1" applyFill="1" applyBorder="1" applyAlignment="1">
      <alignment horizontal="center" vertical="center" textRotation="90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BFBF"/>
      <rgbColor rgb="00FFBFEE"/>
      <rgbColor rgb="00FE507E"/>
      <rgbColor rgb="00C885FF"/>
      <rgbColor rgb="007D9FFF"/>
      <rgbColor rgb="007BDB89"/>
      <rgbColor rgb="00FFF645"/>
      <rgbColor rgb="00FDB637"/>
      <rgbColor rgb="00FFD1D1"/>
      <rgbColor rgb="00FF9999"/>
      <rgbColor rgb="00FF6B6B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Entry'!$I$24</c:f>
          <c:strCache>
            <c:ptCount val="1"/>
            <c:pt idx="0">
              <c:v>12/3/2001</c:v>
            </c:pt>
          </c:strCache>
        </c:strRef>
      </c:tx>
      <c:layout>
        <c:manualLayout>
          <c:xMode val="edge"/>
          <c:yMode val="edge"/>
          <c:x val="0.45903050911089455"/>
          <c:y val="2.48070129827443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13172038581535E-2"/>
          <c:y val="0.11783331166803561"/>
          <c:w val="0.7639579187345602"/>
          <c:h val="0.80622792193919102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Entry'!$I$14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Entry'!$J$14:$AG$14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E-43B1-9969-153673521E7A}"/>
            </c:ext>
          </c:extLst>
        </c:ser>
        <c:ser>
          <c:idx val="1"/>
          <c:order val="1"/>
          <c:tx>
            <c:strRef>
              <c:f>'Data Entry'!$I$15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Entry'!$J$15:$AG$15</c:f>
              <c:numCache>
                <c:formatCode>_(* #,##0_);_(* \(#,##0\);_(* "-"??_);_(@_)</c:formatCode>
                <c:ptCount val="24"/>
                <c:pt idx="0">
                  <c:v>2525</c:v>
                </c:pt>
                <c:pt idx="1">
                  <c:v>2525</c:v>
                </c:pt>
                <c:pt idx="2">
                  <c:v>2525</c:v>
                </c:pt>
                <c:pt idx="3">
                  <c:v>2525</c:v>
                </c:pt>
                <c:pt idx="4">
                  <c:v>2525</c:v>
                </c:pt>
                <c:pt idx="5">
                  <c:v>2525</c:v>
                </c:pt>
                <c:pt idx="6">
                  <c:v>2525</c:v>
                </c:pt>
                <c:pt idx="7">
                  <c:v>2525</c:v>
                </c:pt>
                <c:pt idx="8">
                  <c:v>2525</c:v>
                </c:pt>
                <c:pt idx="9">
                  <c:v>2525</c:v>
                </c:pt>
                <c:pt idx="10">
                  <c:v>2525</c:v>
                </c:pt>
                <c:pt idx="11">
                  <c:v>2525</c:v>
                </c:pt>
                <c:pt idx="12">
                  <c:v>2525</c:v>
                </c:pt>
                <c:pt idx="13">
                  <c:v>2525</c:v>
                </c:pt>
                <c:pt idx="14">
                  <c:v>2525</c:v>
                </c:pt>
                <c:pt idx="15">
                  <c:v>2525</c:v>
                </c:pt>
                <c:pt idx="16">
                  <c:v>2525</c:v>
                </c:pt>
                <c:pt idx="17">
                  <c:v>2525</c:v>
                </c:pt>
                <c:pt idx="18">
                  <c:v>2525</c:v>
                </c:pt>
                <c:pt idx="19">
                  <c:v>2525</c:v>
                </c:pt>
                <c:pt idx="20">
                  <c:v>2525</c:v>
                </c:pt>
                <c:pt idx="21">
                  <c:v>2525</c:v>
                </c:pt>
                <c:pt idx="22">
                  <c:v>2525</c:v>
                </c:pt>
                <c:pt idx="23" formatCode="General">
                  <c:v>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E-43B1-9969-153673521E7A}"/>
            </c:ext>
          </c:extLst>
        </c:ser>
        <c:ser>
          <c:idx val="2"/>
          <c:order val="2"/>
          <c:tx>
            <c:strRef>
              <c:f>'Data Entry'!$I$16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Entry'!$J$16:$AG$16</c:f>
              <c:numCache>
                <c:formatCode>_(* #,##0_);_(* \(#,##0\);_(* "-"??_);_(@_)</c:formatCode>
                <c:ptCount val="24"/>
                <c:pt idx="0">
                  <c:v>12767</c:v>
                </c:pt>
                <c:pt idx="1">
                  <c:v>12767</c:v>
                </c:pt>
                <c:pt idx="2">
                  <c:v>12767</c:v>
                </c:pt>
                <c:pt idx="3">
                  <c:v>12767</c:v>
                </c:pt>
                <c:pt idx="4">
                  <c:v>12767</c:v>
                </c:pt>
                <c:pt idx="5">
                  <c:v>12767</c:v>
                </c:pt>
                <c:pt idx="6">
                  <c:v>12767</c:v>
                </c:pt>
                <c:pt idx="7">
                  <c:v>12767</c:v>
                </c:pt>
                <c:pt idx="8">
                  <c:v>12767</c:v>
                </c:pt>
                <c:pt idx="9">
                  <c:v>12767</c:v>
                </c:pt>
                <c:pt idx="10">
                  <c:v>12767</c:v>
                </c:pt>
                <c:pt idx="11">
                  <c:v>12767</c:v>
                </c:pt>
                <c:pt idx="12">
                  <c:v>12767</c:v>
                </c:pt>
                <c:pt idx="13">
                  <c:v>12767</c:v>
                </c:pt>
                <c:pt idx="14">
                  <c:v>12767</c:v>
                </c:pt>
                <c:pt idx="15">
                  <c:v>12767</c:v>
                </c:pt>
                <c:pt idx="16">
                  <c:v>12767</c:v>
                </c:pt>
                <c:pt idx="17">
                  <c:v>12767</c:v>
                </c:pt>
                <c:pt idx="18">
                  <c:v>12767</c:v>
                </c:pt>
                <c:pt idx="19">
                  <c:v>12767</c:v>
                </c:pt>
                <c:pt idx="20">
                  <c:v>12767</c:v>
                </c:pt>
                <c:pt idx="21">
                  <c:v>12767</c:v>
                </c:pt>
                <c:pt idx="22">
                  <c:v>12767</c:v>
                </c:pt>
                <c:pt idx="23" formatCode="General">
                  <c:v>12767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E-43B1-9969-153673521E7A}"/>
            </c:ext>
          </c:extLst>
        </c:ser>
        <c:ser>
          <c:idx val="3"/>
          <c:order val="3"/>
          <c:tx>
            <c:strRef>
              <c:f>'Data Entry'!$I$17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054954009095786"/>
                  <c:y val="0.3860591395439587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5E-43B1-9969-153673521E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Entry'!$J$17:$AG$17</c:f>
              <c:numCache>
                <c:formatCode>_(* #,##0_);_(* \(#,##0\);_(* "-"??_);_(@_)</c:formatCode>
                <c:ptCount val="24"/>
                <c:pt idx="0">
                  <c:v>20229</c:v>
                </c:pt>
                <c:pt idx="1">
                  <c:v>20229</c:v>
                </c:pt>
                <c:pt idx="2">
                  <c:v>20229</c:v>
                </c:pt>
                <c:pt idx="3">
                  <c:v>20229</c:v>
                </c:pt>
                <c:pt idx="4">
                  <c:v>20229</c:v>
                </c:pt>
                <c:pt idx="5">
                  <c:v>20229</c:v>
                </c:pt>
                <c:pt idx="6">
                  <c:v>20229</c:v>
                </c:pt>
                <c:pt idx="7">
                  <c:v>20229</c:v>
                </c:pt>
                <c:pt idx="8">
                  <c:v>20229</c:v>
                </c:pt>
                <c:pt idx="9">
                  <c:v>20229</c:v>
                </c:pt>
                <c:pt idx="10">
                  <c:v>20229</c:v>
                </c:pt>
                <c:pt idx="11">
                  <c:v>20229</c:v>
                </c:pt>
                <c:pt idx="12">
                  <c:v>20229</c:v>
                </c:pt>
                <c:pt idx="13">
                  <c:v>20229</c:v>
                </c:pt>
                <c:pt idx="14">
                  <c:v>20229</c:v>
                </c:pt>
                <c:pt idx="15">
                  <c:v>20229</c:v>
                </c:pt>
                <c:pt idx="16">
                  <c:v>20229</c:v>
                </c:pt>
                <c:pt idx="17">
                  <c:v>20229</c:v>
                </c:pt>
                <c:pt idx="18">
                  <c:v>20229</c:v>
                </c:pt>
                <c:pt idx="19">
                  <c:v>20229</c:v>
                </c:pt>
                <c:pt idx="20">
                  <c:v>20229</c:v>
                </c:pt>
                <c:pt idx="21">
                  <c:v>20229</c:v>
                </c:pt>
                <c:pt idx="22">
                  <c:v>20229</c:v>
                </c:pt>
                <c:pt idx="23" formatCode="General">
                  <c:v>20229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5E-43B1-9969-153673521E7A}"/>
            </c:ext>
          </c:extLst>
        </c:ser>
        <c:ser>
          <c:idx val="4"/>
          <c:order val="4"/>
          <c:tx>
            <c:strRef>
              <c:f>'Data Entry'!$I$18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601418900894469"/>
                  <c:y val="6.046709414543932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5E-43B1-9969-153673521E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Entry'!$J$18:$AG$18</c:f>
              <c:numCache>
                <c:formatCode>_(* #,##0_);_(* \(#,##0\);_(* "-"??_);_(@_)</c:formatCode>
                <c:ptCount val="24"/>
                <c:pt idx="0">
                  <c:v>6269</c:v>
                </c:pt>
                <c:pt idx="1">
                  <c:v>6269</c:v>
                </c:pt>
                <c:pt idx="2">
                  <c:v>6269</c:v>
                </c:pt>
                <c:pt idx="3">
                  <c:v>6269</c:v>
                </c:pt>
                <c:pt idx="4">
                  <c:v>6269</c:v>
                </c:pt>
                <c:pt idx="5">
                  <c:v>6269</c:v>
                </c:pt>
                <c:pt idx="6">
                  <c:v>6269</c:v>
                </c:pt>
                <c:pt idx="7">
                  <c:v>6269</c:v>
                </c:pt>
                <c:pt idx="8">
                  <c:v>6269</c:v>
                </c:pt>
                <c:pt idx="9">
                  <c:v>6269</c:v>
                </c:pt>
                <c:pt idx="10">
                  <c:v>6269</c:v>
                </c:pt>
                <c:pt idx="11">
                  <c:v>6269</c:v>
                </c:pt>
                <c:pt idx="12">
                  <c:v>6269</c:v>
                </c:pt>
                <c:pt idx="13">
                  <c:v>6269</c:v>
                </c:pt>
                <c:pt idx="14">
                  <c:v>6269</c:v>
                </c:pt>
                <c:pt idx="15">
                  <c:v>6269</c:v>
                </c:pt>
                <c:pt idx="16">
                  <c:v>6269</c:v>
                </c:pt>
                <c:pt idx="17">
                  <c:v>6269</c:v>
                </c:pt>
                <c:pt idx="18">
                  <c:v>6269</c:v>
                </c:pt>
                <c:pt idx="19">
                  <c:v>6269</c:v>
                </c:pt>
                <c:pt idx="20">
                  <c:v>6269</c:v>
                </c:pt>
                <c:pt idx="21">
                  <c:v>6269</c:v>
                </c:pt>
                <c:pt idx="22">
                  <c:v>6269</c:v>
                </c:pt>
                <c:pt idx="23" formatCode="General">
                  <c:v>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5E-43B1-9969-153673521E7A}"/>
            </c:ext>
          </c:extLst>
        </c:ser>
        <c:ser>
          <c:idx val="5"/>
          <c:order val="5"/>
          <c:tx>
            <c:strRef>
              <c:f>'Data Entry'!$I$19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164246987455522"/>
                  <c:y val="7.75219155710760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5E-43B1-9969-153673521E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Entry'!$J$19:$AG$19</c:f>
              <c:numCache>
                <c:formatCode>_(* #,##0_);_(* \(#,##0\);_(* "-"??_);_(@_)</c:formatCode>
                <c:ptCount val="24"/>
                <c:pt idx="0">
                  <c:v>5909</c:v>
                </c:pt>
                <c:pt idx="1">
                  <c:v>5909</c:v>
                </c:pt>
                <c:pt idx="2">
                  <c:v>5909</c:v>
                </c:pt>
                <c:pt idx="3">
                  <c:v>5909</c:v>
                </c:pt>
                <c:pt idx="4">
                  <c:v>5909</c:v>
                </c:pt>
                <c:pt idx="5">
                  <c:v>5909</c:v>
                </c:pt>
                <c:pt idx="6">
                  <c:v>5909</c:v>
                </c:pt>
                <c:pt idx="7">
                  <c:v>5909</c:v>
                </c:pt>
                <c:pt idx="8">
                  <c:v>5909</c:v>
                </c:pt>
                <c:pt idx="9">
                  <c:v>5909</c:v>
                </c:pt>
                <c:pt idx="10">
                  <c:v>5909</c:v>
                </c:pt>
                <c:pt idx="11">
                  <c:v>5909</c:v>
                </c:pt>
                <c:pt idx="12">
                  <c:v>5909</c:v>
                </c:pt>
                <c:pt idx="13">
                  <c:v>5909</c:v>
                </c:pt>
                <c:pt idx="14">
                  <c:v>5909</c:v>
                </c:pt>
                <c:pt idx="15">
                  <c:v>5909</c:v>
                </c:pt>
                <c:pt idx="16">
                  <c:v>5909</c:v>
                </c:pt>
                <c:pt idx="17">
                  <c:v>5909</c:v>
                </c:pt>
                <c:pt idx="18">
                  <c:v>5909</c:v>
                </c:pt>
                <c:pt idx="19">
                  <c:v>5909</c:v>
                </c:pt>
                <c:pt idx="20">
                  <c:v>5909</c:v>
                </c:pt>
                <c:pt idx="21">
                  <c:v>5909</c:v>
                </c:pt>
                <c:pt idx="22">
                  <c:v>5909</c:v>
                </c:pt>
                <c:pt idx="23" formatCode="General">
                  <c:v>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5E-43B1-9969-153673521E7A}"/>
            </c:ext>
          </c:extLst>
        </c:ser>
        <c:ser>
          <c:idx val="6"/>
          <c:order val="6"/>
          <c:tx>
            <c:strRef>
              <c:f>'Data Entry'!$I$20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Entry'!$J$20:$AG$20</c:f>
              <c:numCache>
                <c:formatCode>_(* #,##0_);_(* \(#,##0\);_(* "-"??_);_(@_)</c:formatCode>
                <c:ptCount val="24"/>
                <c:pt idx="0">
                  <c:v>5863</c:v>
                </c:pt>
                <c:pt idx="1">
                  <c:v>5863</c:v>
                </c:pt>
                <c:pt idx="2">
                  <c:v>5863</c:v>
                </c:pt>
                <c:pt idx="3">
                  <c:v>5863</c:v>
                </c:pt>
                <c:pt idx="4">
                  <c:v>5863</c:v>
                </c:pt>
                <c:pt idx="5">
                  <c:v>5863</c:v>
                </c:pt>
                <c:pt idx="6">
                  <c:v>5863</c:v>
                </c:pt>
                <c:pt idx="7">
                  <c:v>5863</c:v>
                </c:pt>
                <c:pt idx="8">
                  <c:v>5863</c:v>
                </c:pt>
                <c:pt idx="9">
                  <c:v>5863</c:v>
                </c:pt>
                <c:pt idx="10">
                  <c:v>5863</c:v>
                </c:pt>
                <c:pt idx="11">
                  <c:v>5863</c:v>
                </c:pt>
                <c:pt idx="12">
                  <c:v>5863</c:v>
                </c:pt>
                <c:pt idx="13">
                  <c:v>5863</c:v>
                </c:pt>
                <c:pt idx="14">
                  <c:v>5863</c:v>
                </c:pt>
                <c:pt idx="15">
                  <c:v>5863</c:v>
                </c:pt>
                <c:pt idx="16">
                  <c:v>5863</c:v>
                </c:pt>
                <c:pt idx="17">
                  <c:v>5863</c:v>
                </c:pt>
                <c:pt idx="18">
                  <c:v>5863</c:v>
                </c:pt>
                <c:pt idx="19">
                  <c:v>5863</c:v>
                </c:pt>
                <c:pt idx="20">
                  <c:v>5863</c:v>
                </c:pt>
                <c:pt idx="21">
                  <c:v>5863</c:v>
                </c:pt>
                <c:pt idx="22">
                  <c:v>5863</c:v>
                </c:pt>
                <c:pt idx="23" formatCode="General">
                  <c:v>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5E-43B1-9969-153673521E7A}"/>
            </c:ext>
          </c:extLst>
        </c:ser>
        <c:ser>
          <c:idx val="7"/>
          <c:order val="7"/>
          <c:tx>
            <c:strRef>
              <c:f>'Data Entry'!$I$21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Entry'!$J$21:$AG$21</c:f>
              <c:numCache>
                <c:formatCode>_(* #,##0_);_(* \(#,##0\);_(* "-"??_);_(@_)</c:formatCode>
                <c:ptCount val="2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 formatCode="General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5E-43B1-9969-153673521E7A}"/>
            </c:ext>
          </c:extLst>
        </c:ser>
        <c:ser>
          <c:idx val="8"/>
          <c:order val="8"/>
          <c:tx>
            <c:strRef>
              <c:f>'Data Entry'!$I$22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Entry'!$J$22:$AG$22</c:f>
              <c:numCache>
                <c:formatCode>_(* #,##0_);_(* \(#,##0\);_(* "-"??_);_(@_)</c:formatCode>
                <c:ptCount val="24"/>
                <c:pt idx="0">
                  <c:v>3582</c:v>
                </c:pt>
                <c:pt idx="1">
                  <c:v>3582</c:v>
                </c:pt>
                <c:pt idx="2">
                  <c:v>3582</c:v>
                </c:pt>
                <c:pt idx="3">
                  <c:v>3582</c:v>
                </c:pt>
                <c:pt idx="4">
                  <c:v>3582</c:v>
                </c:pt>
                <c:pt idx="5">
                  <c:v>3582</c:v>
                </c:pt>
                <c:pt idx="6">
                  <c:v>3582</c:v>
                </c:pt>
                <c:pt idx="7">
                  <c:v>3582</c:v>
                </c:pt>
                <c:pt idx="8">
                  <c:v>3582</c:v>
                </c:pt>
                <c:pt idx="9">
                  <c:v>3582</c:v>
                </c:pt>
                <c:pt idx="10">
                  <c:v>3582</c:v>
                </c:pt>
                <c:pt idx="11">
                  <c:v>3582</c:v>
                </c:pt>
                <c:pt idx="12">
                  <c:v>3582</c:v>
                </c:pt>
                <c:pt idx="13">
                  <c:v>3582</c:v>
                </c:pt>
                <c:pt idx="14">
                  <c:v>3582</c:v>
                </c:pt>
                <c:pt idx="15">
                  <c:v>3582</c:v>
                </c:pt>
                <c:pt idx="16">
                  <c:v>3582</c:v>
                </c:pt>
                <c:pt idx="17">
                  <c:v>3582</c:v>
                </c:pt>
                <c:pt idx="18">
                  <c:v>3582</c:v>
                </c:pt>
                <c:pt idx="19">
                  <c:v>3582</c:v>
                </c:pt>
                <c:pt idx="20">
                  <c:v>3582</c:v>
                </c:pt>
                <c:pt idx="21">
                  <c:v>3582</c:v>
                </c:pt>
                <c:pt idx="22">
                  <c:v>3582</c:v>
                </c:pt>
                <c:pt idx="23" formatCode="General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5E-43B1-9969-153673521E7A}"/>
            </c:ext>
          </c:extLst>
        </c:ser>
        <c:ser>
          <c:idx val="9"/>
          <c:order val="9"/>
          <c:tx>
            <c:strRef>
              <c:f>'Data Entry'!$I$23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Entry'!$J$23:$AG$23</c:f>
              <c:numCache>
                <c:formatCode>_(* #,##0_);_(* \(#,##0\);_(* "-"??_);_(@_)</c:formatCode>
                <c:ptCount val="24"/>
                <c:pt idx="0">
                  <c:v>1476</c:v>
                </c:pt>
                <c:pt idx="1">
                  <c:v>1476</c:v>
                </c:pt>
                <c:pt idx="2">
                  <c:v>1476</c:v>
                </c:pt>
                <c:pt idx="3">
                  <c:v>1476</c:v>
                </c:pt>
                <c:pt idx="4">
                  <c:v>1476</c:v>
                </c:pt>
                <c:pt idx="5">
                  <c:v>1476</c:v>
                </c:pt>
                <c:pt idx="6">
                  <c:v>1476</c:v>
                </c:pt>
                <c:pt idx="7">
                  <c:v>1476</c:v>
                </c:pt>
                <c:pt idx="8">
                  <c:v>1476</c:v>
                </c:pt>
                <c:pt idx="9">
                  <c:v>1476</c:v>
                </c:pt>
                <c:pt idx="10">
                  <c:v>1476</c:v>
                </c:pt>
                <c:pt idx="11">
                  <c:v>1476</c:v>
                </c:pt>
                <c:pt idx="12">
                  <c:v>1476</c:v>
                </c:pt>
                <c:pt idx="13">
                  <c:v>1476</c:v>
                </c:pt>
                <c:pt idx="14">
                  <c:v>1476</c:v>
                </c:pt>
                <c:pt idx="15">
                  <c:v>1476</c:v>
                </c:pt>
                <c:pt idx="16">
                  <c:v>1476</c:v>
                </c:pt>
                <c:pt idx="17">
                  <c:v>1476</c:v>
                </c:pt>
                <c:pt idx="18">
                  <c:v>1476</c:v>
                </c:pt>
                <c:pt idx="19">
                  <c:v>1476</c:v>
                </c:pt>
                <c:pt idx="20">
                  <c:v>1476</c:v>
                </c:pt>
                <c:pt idx="21">
                  <c:v>1476</c:v>
                </c:pt>
                <c:pt idx="22">
                  <c:v>1476</c:v>
                </c:pt>
                <c:pt idx="23" formatCode="General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5E-43B1-9969-153673521E7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211403103"/>
        <c:axId val="1"/>
      </c:areaChart>
      <c:lineChart>
        <c:grouping val="standard"/>
        <c:varyColors val="0"/>
        <c:ser>
          <c:idx val="10"/>
          <c:order val="10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Entry'!$J$24:$AG$24</c:f>
              <c:numCache>
                <c:formatCode>_(* #,##0_);_(* \(#,##0\);_(* "-"??_);_(@_)</c:formatCode>
                <c:ptCount val="24"/>
                <c:pt idx="0">
                  <c:v>23811</c:v>
                </c:pt>
                <c:pt idx="1">
                  <c:v>22960</c:v>
                </c:pt>
                <c:pt idx="2">
                  <c:v>22590</c:v>
                </c:pt>
                <c:pt idx="3">
                  <c:v>22614</c:v>
                </c:pt>
                <c:pt idx="4">
                  <c:v>23342</c:v>
                </c:pt>
                <c:pt idx="5">
                  <c:v>25428</c:v>
                </c:pt>
                <c:pt idx="6">
                  <c:v>29310</c:v>
                </c:pt>
                <c:pt idx="7">
                  <c:v>31760</c:v>
                </c:pt>
                <c:pt idx="8">
                  <c:v>32281</c:v>
                </c:pt>
                <c:pt idx="9">
                  <c:v>32434</c:v>
                </c:pt>
                <c:pt idx="10">
                  <c:v>32531</c:v>
                </c:pt>
                <c:pt idx="11">
                  <c:v>32351</c:v>
                </c:pt>
                <c:pt idx="12">
                  <c:v>31986</c:v>
                </c:pt>
                <c:pt idx="13">
                  <c:v>31822</c:v>
                </c:pt>
                <c:pt idx="14">
                  <c:v>31551</c:v>
                </c:pt>
                <c:pt idx="15">
                  <c:v>31302</c:v>
                </c:pt>
                <c:pt idx="16">
                  <c:v>32720</c:v>
                </c:pt>
                <c:pt idx="17">
                  <c:v>35527</c:v>
                </c:pt>
                <c:pt idx="18">
                  <c:v>35752</c:v>
                </c:pt>
                <c:pt idx="19">
                  <c:v>34962</c:v>
                </c:pt>
                <c:pt idx="20">
                  <c:v>34157</c:v>
                </c:pt>
                <c:pt idx="21">
                  <c:v>32610</c:v>
                </c:pt>
                <c:pt idx="22">
                  <c:v>29967</c:v>
                </c:pt>
                <c:pt idx="23">
                  <c:v>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5E-43B1-9969-153673521E7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211403103"/>
        <c:axId val="1"/>
      </c:lineChart>
      <c:catAx>
        <c:axId val="211403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8000"/>
          <c:min val="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03103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43675666149179"/>
          <c:y val="0.35349993500410681"/>
          <c:w val="0.12022227619571048"/>
          <c:h val="0.393811331101066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Entry'!$I$25</c:f>
          <c:strCache>
            <c:ptCount val="1"/>
            <c:pt idx="0">
              <c:v>12/4/2001</c:v>
            </c:pt>
          </c:strCache>
        </c:strRef>
      </c:tx>
      <c:layout>
        <c:manualLayout>
          <c:xMode val="edge"/>
          <c:yMode val="edge"/>
          <c:x val="0.45852986775295523"/>
          <c:y val="2.21245988701114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56400232776125E-2"/>
          <c:y val="0.11209796760856457"/>
          <c:w val="0.71836345947962987"/>
          <c:h val="0.8141852384201006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Entry'!$I$14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Entry'!$J$14:$AG$14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3AF-AA9C-7E3C3380A5C7}"/>
            </c:ext>
          </c:extLst>
        </c:ser>
        <c:ser>
          <c:idx val="1"/>
          <c:order val="1"/>
          <c:tx>
            <c:strRef>
              <c:f>'Data Entry'!$I$15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Entry'!$J$15:$AG$15</c:f>
              <c:numCache>
                <c:formatCode>_(* #,##0_);_(* \(#,##0\);_(* "-"??_);_(@_)</c:formatCode>
                <c:ptCount val="24"/>
                <c:pt idx="0">
                  <c:v>2525</c:v>
                </c:pt>
                <c:pt idx="1">
                  <c:v>2525</c:v>
                </c:pt>
                <c:pt idx="2">
                  <c:v>2525</c:v>
                </c:pt>
                <c:pt idx="3">
                  <c:v>2525</c:v>
                </c:pt>
                <c:pt idx="4">
                  <c:v>2525</c:v>
                </c:pt>
                <c:pt idx="5">
                  <c:v>2525</c:v>
                </c:pt>
                <c:pt idx="6">
                  <c:v>2525</c:v>
                </c:pt>
                <c:pt idx="7">
                  <c:v>2525</c:v>
                </c:pt>
                <c:pt idx="8">
                  <c:v>2525</c:v>
                </c:pt>
                <c:pt idx="9">
                  <c:v>2525</c:v>
                </c:pt>
                <c:pt idx="10">
                  <c:v>2525</c:v>
                </c:pt>
                <c:pt idx="11">
                  <c:v>2525</c:v>
                </c:pt>
                <c:pt idx="12">
                  <c:v>2525</c:v>
                </c:pt>
                <c:pt idx="13">
                  <c:v>2525</c:v>
                </c:pt>
                <c:pt idx="14">
                  <c:v>2525</c:v>
                </c:pt>
                <c:pt idx="15">
                  <c:v>2525</c:v>
                </c:pt>
                <c:pt idx="16">
                  <c:v>2525</c:v>
                </c:pt>
                <c:pt idx="17">
                  <c:v>2525</c:v>
                </c:pt>
                <c:pt idx="18">
                  <c:v>2525</c:v>
                </c:pt>
                <c:pt idx="19">
                  <c:v>2525</c:v>
                </c:pt>
                <c:pt idx="20">
                  <c:v>2525</c:v>
                </c:pt>
                <c:pt idx="21">
                  <c:v>2525</c:v>
                </c:pt>
                <c:pt idx="22">
                  <c:v>2525</c:v>
                </c:pt>
                <c:pt idx="23" formatCode="General">
                  <c:v>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3AF-AA9C-7E3C3380A5C7}"/>
            </c:ext>
          </c:extLst>
        </c:ser>
        <c:ser>
          <c:idx val="2"/>
          <c:order val="2"/>
          <c:tx>
            <c:strRef>
              <c:f>'Data Entry'!$I$16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Entry'!$J$16:$AG$16</c:f>
              <c:numCache>
                <c:formatCode>_(* #,##0_);_(* \(#,##0\);_(* "-"??_);_(@_)</c:formatCode>
                <c:ptCount val="24"/>
                <c:pt idx="0">
                  <c:v>12767</c:v>
                </c:pt>
                <c:pt idx="1">
                  <c:v>12767</c:v>
                </c:pt>
                <c:pt idx="2">
                  <c:v>12767</c:v>
                </c:pt>
                <c:pt idx="3">
                  <c:v>12767</c:v>
                </c:pt>
                <c:pt idx="4">
                  <c:v>12767</c:v>
                </c:pt>
                <c:pt idx="5">
                  <c:v>12767</c:v>
                </c:pt>
                <c:pt idx="6">
                  <c:v>12767</c:v>
                </c:pt>
                <c:pt idx="7">
                  <c:v>12767</c:v>
                </c:pt>
                <c:pt idx="8">
                  <c:v>12767</c:v>
                </c:pt>
                <c:pt idx="9">
                  <c:v>12767</c:v>
                </c:pt>
                <c:pt idx="10">
                  <c:v>12767</c:v>
                </c:pt>
                <c:pt idx="11">
                  <c:v>12767</c:v>
                </c:pt>
                <c:pt idx="12">
                  <c:v>12767</c:v>
                </c:pt>
                <c:pt idx="13">
                  <c:v>12767</c:v>
                </c:pt>
                <c:pt idx="14">
                  <c:v>12767</c:v>
                </c:pt>
                <c:pt idx="15">
                  <c:v>12767</c:v>
                </c:pt>
                <c:pt idx="16">
                  <c:v>12767</c:v>
                </c:pt>
                <c:pt idx="17">
                  <c:v>12767</c:v>
                </c:pt>
                <c:pt idx="18">
                  <c:v>12767</c:v>
                </c:pt>
                <c:pt idx="19">
                  <c:v>12767</c:v>
                </c:pt>
                <c:pt idx="20">
                  <c:v>12767</c:v>
                </c:pt>
                <c:pt idx="21">
                  <c:v>12767</c:v>
                </c:pt>
                <c:pt idx="22">
                  <c:v>12767</c:v>
                </c:pt>
                <c:pt idx="23" formatCode="General">
                  <c:v>12767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0-43AF-AA9C-7E3C3380A5C7}"/>
            </c:ext>
          </c:extLst>
        </c:ser>
        <c:ser>
          <c:idx val="4"/>
          <c:order val="3"/>
          <c:tx>
            <c:strRef>
              <c:f>'Data Entry'!$I$17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2554984474188061"/>
                  <c:y val="0.5457401054627485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90-43AF-AA9C-7E3C3380A5C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Entry'!$J$17:$AG$17</c:f>
              <c:numCache>
                <c:formatCode>_(* #,##0_);_(* \(#,##0\);_(* "-"??_);_(@_)</c:formatCode>
                <c:ptCount val="24"/>
                <c:pt idx="0">
                  <c:v>20229</c:v>
                </c:pt>
                <c:pt idx="1">
                  <c:v>20229</c:v>
                </c:pt>
                <c:pt idx="2">
                  <c:v>20229</c:v>
                </c:pt>
                <c:pt idx="3">
                  <c:v>20229</c:v>
                </c:pt>
                <c:pt idx="4">
                  <c:v>20229</c:v>
                </c:pt>
                <c:pt idx="5">
                  <c:v>20229</c:v>
                </c:pt>
                <c:pt idx="6">
                  <c:v>20229</c:v>
                </c:pt>
                <c:pt idx="7">
                  <c:v>20229</c:v>
                </c:pt>
                <c:pt idx="8">
                  <c:v>20229</c:v>
                </c:pt>
                <c:pt idx="9">
                  <c:v>20229</c:v>
                </c:pt>
                <c:pt idx="10">
                  <c:v>20229</c:v>
                </c:pt>
                <c:pt idx="11">
                  <c:v>20229</c:v>
                </c:pt>
                <c:pt idx="12">
                  <c:v>20229</c:v>
                </c:pt>
                <c:pt idx="13">
                  <c:v>20229</c:v>
                </c:pt>
                <c:pt idx="14">
                  <c:v>20229</c:v>
                </c:pt>
                <c:pt idx="15">
                  <c:v>20229</c:v>
                </c:pt>
                <c:pt idx="16">
                  <c:v>20229</c:v>
                </c:pt>
                <c:pt idx="17">
                  <c:v>20229</c:v>
                </c:pt>
                <c:pt idx="18">
                  <c:v>20229</c:v>
                </c:pt>
                <c:pt idx="19">
                  <c:v>20229</c:v>
                </c:pt>
                <c:pt idx="20">
                  <c:v>20229</c:v>
                </c:pt>
                <c:pt idx="21">
                  <c:v>20229</c:v>
                </c:pt>
                <c:pt idx="22">
                  <c:v>20229</c:v>
                </c:pt>
                <c:pt idx="23" formatCode="General">
                  <c:v>20229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0-43AF-AA9C-7E3C3380A5C7}"/>
            </c:ext>
          </c:extLst>
        </c:ser>
        <c:ser>
          <c:idx val="3"/>
          <c:order val="4"/>
          <c:tx>
            <c:strRef>
              <c:f>'Data Entry'!$I$18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8.0788595746949257E-2"/>
                  <c:y val="6.047390357830456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90-43AF-AA9C-7E3C3380A5C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Entry'!$J$18:$AG$18</c:f>
              <c:numCache>
                <c:formatCode>_(* #,##0_);_(* \(#,##0\);_(* "-"??_);_(@_)</c:formatCode>
                <c:ptCount val="24"/>
                <c:pt idx="0">
                  <c:v>6269</c:v>
                </c:pt>
                <c:pt idx="1">
                  <c:v>6269</c:v>
                </c:pt>
                <c:pt idx="2">
                  <c:v>6269</c:v>
                </c:pt>
                <c:pt idx="3">
                  <c:v>6269</c:v>
                </c:pt>
                <c:pt idx="4">
                  <c:v>6269</c:v>
                </c:pt>
                <c:pt idx="5">
                  <c:v>6269</c:v>
                </c:pt>
                <c:pt idx="6">
                  <c:v>6269</c:v>
                </c:pt>
                <c:pt idx="7">
                  <c:v>6269</c:v>
                </c:pt>
                <c:pt idx="8">
                  <c:v>6269</c:v>
                </c:pt>
                <c:pt idx="9">
                  <c:v>6269</c:v>
                </c:pt>
                <c:pt idx="10">
                  <c:v>6269</c:v>
                </c:pt>
                <c:pt idx="11">
                  <c:v>6269</c:v>
                </c:pt>
                <c:pt idx="12">
                  <c:v>6269</c:v>
                </c:pt>
                <c:pt idx="13">
                  <c:v>6269</c:v>
                </c:pt>
                <c:pt idx="14">
                  <c:v>6269</c:v>
                </c:pt>
                <c:pt idx="15">
                  <c:v>6269</c:v>
                </c:pt>
                <c:pt idx="16">
                  <c:v>6269</c:v>
                </c:pt>
                <c:pt idx="17">
                  <c:v>6269</c:v>
                </c:pt>
                <c:pt idx="18">
                  <c:v>6269</c:v>
                </c:pt>
                <c:pt idx="19">
                  <c:v>6269</c:v>
                </c:pt>
                <c:pt idx="20">
                  <c:v>6269</c:v>
                </c:pt>
                <c:pt idx="21">
                  <c:v>6269</c:v>
                </c:pt>
                <c:pt idx="22">
                  <c:v>6269</c:v>
                </c:pt>
                <c:pt idx="23" formatCode="General">
                  <c:v>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90-43AF-AA9C-7E3C3380A5C7}"/>
            </c:ext>
          </c:extLst>
        </c:ser>
        <c:ser>
          <c:idx val="5"/>
          <c:order val="5"/>
          <c:tx>
            <c:strRef>
              <c:f>'Data Entry'!$I$19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371508913459701"/>
                  <c:y val="7.374866290037142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90-43AF-AA9C-7E3C3380A5C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Entry'!$J$19:$AG$19</c:f>
              <c:numCache>
                <c:formatCode>_(* #,##0_);_(* \(#,##0\);_(* "-"??_);_(@_)</c:formatCode>
                <c:ptCount val="24"/>
                <c:pt idx="0">
                  <c:v>5909</c:v>
                </c:pt>
                <c:pt idx="1">
                  <c:v>5909</c:v>
                </c:pt>
                <c:pt idx="2">
                  <c:v>5909</c:v>
                </c:pt>
                <c:pt idx="3">
                  <c:v>5909</c:v>
                </c:pt>
                <c:pt idx="4">
                  <c:v>5909</c:v>
                </c:pt>
                <c:pt idx="5">
                  <c:v>5909</c:v>
                </c:pt>
                <c:pt idx="6">
                  <c:v>5909</c:v>
                </c:pt>
                <c:pt idx="7">
                  <c:v>5909</c:v>
                </c:pt>
                <c:pt idx="8">
                  <c:v>5909</c:v>
                </c:pt>
                <c:pt idx="9">
                  <c:v>5909</c:v>
                </c:pt>
                <c:pt idx="10">
                  <c:v>5909</c:v>
                </c:pt>
                <c:pt idx="11">
                  <c:v>5909</c:v>
                </c:pt>
                <c:pt idx="12">
                  <c:v>5909</c:v>
                </c:pt>
                <c:pt idx="13">
                  <c:v>5909</c:v>
                </c:pt>
                <c:pt idx="14">
                  <c:v>5909</c:v>
                </c:pt>
                <c:pt idx="15">
                  <c:v>5909</c:v>
                </c:pt>
                <c:pt idx="16">
                  <c:v>5909</c:v>
                </c:pt>
                <c:pt idx="17">
                  <c:v>5909</c:v>
                </c:pt>
                <c:pt idx="18">
                  <c:v>5909</c:v>
                </c:pt>
                <c:pt idx="19">
                  <c:v>5909</c:v>
                </c:pt>
                <c:pt idx="20">
                  <c:v>5909</c:v>
                </c:pt>
                <c:pt idx="21">
                  <c:v>5909</c:v>
                </c:pt>
                <c:pt idx="22">
                  <c:v>5909</c:v>
                </c:pt>
                <c:pt idx="23" formatCode="General">
                  <c:v>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90-43AF-AA9C-7E3C3380A5C7}"/>
            </c:ext>
          </c:extLst>
        </c:ser>
        <c:ser>
          <c:idx val="6"/>
          <c:order val="6"/>
          <c:tx>
            <c:strRef>
              <c:f>'Data Entry'!$I$20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Entry'!$J$20:$AG$20</c:f>
              <c:numCache>
                <c:formatCode>_(* #,##0_);_(* \(#,##0\);_(* "-"??_);_(@_)</c:formatCode>
                <c:ptCount val="24"/>
                <c:pt idx="0">
                  <c:v>5863</c:v>
                </c:pt>
                <c:pt idx="1">
                  <c:v>5863</c:v>
                </c:pt>
                <c:pt idx="2">
                  <c:v>5863</c:v>
                </c:pt>
                <c:pt idx="3">
                  <c:v>5863</c:v>
                </c:pt>
                <c:pt idx="4">
                  <c:v>5863</c:v>
                </c:pt>
                <c:pt idx="5">
                  <c:v>5863</c:v>
                </c:pt>
                <c:pt idx="6">
                  <c:v>5863</c:v>
                </c:pt>
                <c:pt idx="7">
                  <c:v>5863</c:v>
                </c:pt>
                <c:pt idx="8">
                  <c:v>5863</c:v>
                </c:pt>
                <c:pt idx="9">
                  <c:v>5863</c:v>
                </c:pt>
                <c:pt idx="10">
                  <c:v>5863</c:v>
                </c:pt>
                <c:pt idx="11">
                  <c:v>5863</c:v>
                </c:pt>
                <c:pt idx="12">
                  <c:v>5863</c:v>
                </c:pt>
                <c:pt idx="13">
                  <c:v>5863</c:v>
                </c:pt>
                <c:pt idx="14">
                  <c:v>5863</c:v>
                </c:pt>
                <c:pt idx="15">
                  <c:v>5863</c:v>
                </c:pt>
                <c:pt idx="16">
                  <c:v>5863</c:v>
                </c:pt>
                <c:pt idx="17">
                  <c:v>5863</c:v>
                </c:pt>
                <c:pt idx="18">
                  <c:v>5863</c:v>
                </c:pt>
                <c:pt idx="19">
                  <c:v>5863</c:v>
                </c:pt>
                <c:pt idx="20">
                  <c:v>5863</c:v>
                </c:pt>
                <c:pt idx="21">
                  <c:v>5863</c:v>
                </c:pt>
                <c:pt idx="22">
                  <c:v>5863</c:v>
                </c:pt>
                <c:pt idx="23" formatCode="General">
                  <c:v>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90-43AF-AA9C-7E3C3380A5C7}"/>
            </c:ext>
          </c:extLst>
        </c:ser>
        <c:ser>
          <c:idx val="7"/>
          <c:order val="7"/>
          <c:tx>
            <c:strRef>
              <c:f>'Data Entry'!$I$21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Entry'!$J$21:$AG$21</c:f>
              <c:numCache>
                <c:formatCode>_(* #,##0_);_(* \(#,##0\);_(* "-"??_);_(@_)</c:formatCode>
                <c:ptCount val="2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 formatCode="General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90-43AF-AA9C-7E3C3380A5C7}"/>
            </c:ext>
          </c:extLst>
        </c:ser>
        <c:ser>
          <c:idx val="8"/>
          <c:order val="8"/>
          <c:tx>
            <c:strRef>
              <c:f>'Data Entry'!$I$22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Entry'!$J$22:$AG$22</c:f>
              <c:numCache>
                <c:formatCode>_(* #,##0_);_(* \(#,##0\);_(* "-"??_);_(@_)</c:formatCode>
                <c:ptCount val="24"/>
                <c:pt idx="0">
                  <c:v>3582</c:v>
                </c:pt>
                <c:pt idx="1">
                  <c:v>3582</c:v>
                </c:pt>
                <c:pt idx="2">
                  <c:v>3582</c:v>
                </c:pt>
                <c:pt idx="3">
                  <c:v>3582</c:v>
                </c:pt>
                <c:pt idx="4">
                  <c:v>3582</c:v>
                </c:pt>
                <c:pt idx="5">
                  <c:v>3582</c:v>
                </c:pt>
                <c:pt idx="6">
                  <c:v>3582</c:v>
                </c:pt>
                <c:pt idx="7">
                  <c:v>3582</c:v>
                </c:pt>
                <c:pt idx="8">
                  <c:v>3582</c:v>
                </c:pt>
                <c:pt idx="9">
                  <c:v>3582</c:v>
                </c:pt>
                <c:pt idx="10">
                  <c:v>3582</c:v>
                </c:pt>
                <c:pt idx="11">
                  <c:v>3582</c:v>
                </c:pt>
                <c:pt idx="12">
                  <c:v>3582</c:v>
                </c:pt>
                <c:pt idx="13">
                  <c:v>3582</c:v>
                </c:pt>
                <c:pt idx="14">
                  <c:v>3582</c:v>
                </c:pt>
                <c:pt idx="15">
                  <c:v>3582</c:v>
                </c:pt>
                <c:pt idx="16">
                  <c:v>3582</c:v>
                </c:pt>
                <c:pt idx="17">
                  <c:v>3582</c:v>
                </c:pt>
                <c:pt idx="18">
                  <c:v>3582</c:v>
                </c:pt>
                <c:pt idx="19">
                  <c:v>3582</c:v>
                </c:pt>
                <c:pt idx="20">
                  <c:v>3582</c:v>
                </c:pt>
                <c:pt idx="21">
                  <c:v>3582</c:v>
                </c:pt>
                <c:pt idx="22">
                  <c:v>3582</c:v>
                </c:pt>
                <c:pt idx="23" formatCode="General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90-43AF-AA9C-7E3C3380A5C7}"/>
            </c:ext>
          </c:extLst>
        </c:ser>
        <c:ser>
          <c:idx val="9"/>
          <c:order val="9"/>
          <c:tx>
            <c:strRef>
              <c:f>'Data Entry'!$I$23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Entry'!$J$23:$AG$23</c:f>
              <c:numCache>
                <c:formatCode>_(* #,##0_);_(* \(#,##0\);_(* "-"??_);_(@_)</c:formatCode>
                <c:ptCount val="24"/>
                <c:pt idx="0">
                  <c:v>1476</c:v>
                </c:pt>
                <c:pt idx="1">
                  <c:v>1476</c:v>
                </c:pt>
                <c:pt idx="2">
                  <c:v>1476</c:v>
                </c:pt>
                <c:pt idx="3">
                  <c:v>1476</c:v>
                </c:pt>
                <c:pt idx="4">
                  <c:v>1476</c:v>
                </c:pt>
                <c:pt idx="5">
                  <c:v>1476</c:v>
                </c:pt>
                <c:pt idx="6">
                  <c:v>1476</c:v>
                </c:pt>
                <c:pt idx="7">
                  <c:v>1476</c:v>
                </c:pt>
                <c:pt idx="8">
                  <c:v>1476</c:v>
                </c:pt>
                <c:pt idx="9">
                  <c:v>1476</c:v>
                </c:pt>
                <c:pt idx="10">
                  <c:v>1476</c:v>
                </c:pt>
                <c:pt idx="11">
                  <c:v>1476</c:v>
                </c:pt>
                <c:pt idx="12">
                  <c:v>1476</c:v>
                </c:pt>
                <c:pt idx="13">
                  <c:v>1476</c:v>
                </c:pt>
                <c:pt idx="14">
                  <c:v>1476</c:v>
                </c:pt>
                <c:pt idx="15">
                  <c:v>1476</c:v>
                </c:pt>
                <c:pt idx="16">
                  <c:v>1476</c:v>
                </c:pt>
                <c:pt idx="17">
                  <c:v>1476</c:v>
                </c:pt>
                <c:pt idx="18">
                  <c:v>1476</c:v>
                </c:pt>
                <c:pt idx="19">
                  <c:v>1476</c:v>
                </c:pt>
                <c:pt idx="20">
                  <c:v>1476</c:v>
                </c:pt>
                <c:pt idx="21">
                  <c:v>1476</c:v>
                </c:pt>
                <c:pt idx="22">
                  <c:v>1476</c:v>
                </c:pt>
                <c:pt idx="23" formatCode="General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90-43AF-AA9C-7E3C3380A5C7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211408207"/>
        <c:axId val="1"/>
      </c:areaChart>
      <c:lineChart>
        <c:grouping val="standard"/>
        <c:varyColors val="0"/>
        <c:ser>
          <c:idx val="10"/>
          <c:order val="10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Entry'!$J$25:$AG$25</c:f>
              <c:numCache>
                <c:formatCode>_(* #,##0_);_(* \(#,##0\);_(* "-"??_);_(@_)</c:formatCode>
                <c:ptCount val="24"/>
                <c:pt idx="0">
                  <c:v>24473</c:v>
                </c:pt>
                <c:pt idx="1">
                  <c:v>23471</c:v>
                </c:pt>
                <c:pt idx="2">
                  <c:v>23001</c:v>
                </c:pt>
                <c:pt idx="3">
                  <c:v>22881</c:v>
                </c:pt>
                <c:pt idx="4">
                  <c:v>23449</c:v>
                </c:pt>
                <c:pt idx="5">
                  <c:v>25468</c:v>
                </c:pt>
                <c:pt idx="6">
                  <c:v>29395</c:v>
                </c:pt>
                <c:pt idx="7">
                  <c:v>31795</c:v>
                </c:pt>
                <c:pt idx="8">
                  <c:v>32079</c:v>
                </c:pt>
                <c:pt idx="9">
                  <c:v>32100</c:v>
                </c:pt>
                <c:pt idx="10">
                  <c:v>32186</c:v>
                </c:pt>
                <c:pt idx="11">
                  <c:v>32072</c:v>
                </c:pt>
                <c:pt idx="12">
                  <c:v>31753</c:v>
                </c:pt>
                <c:pt idx="13">
                  <c:v>31630</c:v>
                </c:pt>
                <c:pt idx="14">
                  <c:v>31429</c:v>
                </c:pt>
                <c:pt idx="15">
                  <c:v>31171</c:v>
                </c:pt>
                <c:pt idx="16">
                  <c:v>32597</c:v>
                </c:pt>
                <c:pt idx="17">
                  <c:v>35373</c:v>
                </c:pt>
                <c:pt idx="18">
                  <c:v>35525</c:v>
                </c:pt>
                <c:pt idx="19">
                  <c:v>34666</c:v>
                </c:pt>
                <c:pt idx="20">
                  <c:v>33857</c:v>
                </c:pt>
                <c:pt idx="21">
                  <c:v>32285</c:v>
                </c:pt>
                <c:pt idx="22">
                  <c:v>29613</c:v>
                </c:pt>
                <c:pt idx="23">
                  <c:v>26942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90-43AF-AA9C-7E3C3380A5C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211408207"/>
        <c:axId val="1"/>
      </c:lineChart>
      <c:catAx>
        <c:axId val="21140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8000"/>
          <c:min val="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08207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7480598287941"/>
          <c:y val="0.35251860866377543"/>
          <c:w val="0.12991679586333732"/>
          <c:h val="0.39086791337196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Entry'!$I$24</c:f>
          <c:strCache>
            <c:ptCount val="1"/>
            <c:pt idx="0">
              <c:v>12/3/2001</c:v>
            </c:pt>
          </c:strCache>
        </c:strRef>
      </c:tx>
      <c:layout>
        <c:manualLayout>
          <c:xMode val="edge"/>
          <c:yMode val="edge"/>
          <c:x val="0.46244212475936231"/>
          <c:y val="2.476859283772085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56740887567671E-2"/>
          <c:y val="0.12229492713624672"/>
          <c:w val="0.75031234742206532"/>
          <c:h val="0.8018831931212127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Entry'!$I$28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Entry'!$J$28:$AG$28</c:f>
              <c:numCache>
                <c:formatCode>_(* #,##0_);_(* \(#,##0\);_(* "-"??_);_(@_)</c:formatCode>
                <c:ptCount val="24"/>
                <c:pt idx="0">
                  <c:v>2314</c:v>
                </c:pt>
                <c:pt idx="1">
                  <c:v>2314</c:v>
                </c:pt>
                <c:pt idx="2">
                  <c:v>2314</c:v>
                </c:pt>
                <c:pt idx="3">
                  <c:v>2314</c:v>
                </c:pt>
                <c:pt idx="4">
                  <c:v>2314</c:v>
                </c:pt>
                <c:pt idx="5">
                  <c:v>2314</c:v>
                </c:pt>
                <c:pt idx="6">
                  <c:v>2314</c:v>
                </c:pt>
                <c:pt idx="7">
                  <c:v>2314</c:v>
                </c:pt>
                <c:pt idx="8">
                  <c:v>2314</c:v>
                </c:pt>
                <c:pt idx="9">
                  <c:v>2314</c:v>
                </c:pt>
                <c:pt idx="10">
                  <c:v>2314</c:v>
                </c:pt>
                <c:pt idx="11">
                  <c:v>2314</c:v>
                </c:pt>
                <c:pt idx="12">
                  <c:v>2314</c:v>
                </c:pt>
                <c:pt idx="13">
                  <c:v>2314</c:v>
                </c:pt>
                <c:pt idx="14">
                  <c:v>2314</c:v>
                </c:pt>
                <c:pt idx="15">
                  <c:v>2314</c:v>
                </c:pt>
                <c:pt idx="16">
                  <c:v>2314</c:v>
                </c:pt>
                <c:pt idx="17">
                  <c:v>2314</c:v>
                </c:pt>
                <c:pt idx="18">
                  <c:v>2314</c:v>
                </c:pt>
                <c:pt idx="19">
                  <c:v>2314</c:v>
                </c:pt>
                <c:pt idx="20">
                  <c:v>2314</c:v>
                </c:pt>
                <c:pt idx="21">
                  <c:v>2314</c:v>
                </c:pt>
                <c:pt idx="22">
                  <c:v>2314</c:v>
                </c:pt>
                <c:pt idx="23" formatCode="General">
                  <c:v>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6-47D5-A33B-A9303C54CE14}"/>
            </c:ext>
          </c:extLst>
        </c:ser>
        <c:ser>
          <c:idx val="1"/>
          <c:order val="1"/>
          <c:tx>
            <c:strRef>
              <c:f>'Data Entry'!$I$29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Entry'!$J$29:$AG$29</c:f>
              <c:numCache>
                <c:formatCode>_(* #,##0_);_(* \(#,##0\);_(* "-"??_);_(@_)</c:formatCode>
                <c:ptCount val="24"/>
                <c:pt idx="0">
                  <c:v>5337</c:v>
                </c:pt>
                <c:pt idx="1">
                  <c:v>5337</c:v>
                </c:pt>
                <c:pt idx="2">
                  <c:v>5337</c:v>
                </c:pt>
                <c:pt idx="3">
                  <c:v>5337</c:v>
                </c:pt>
                <c:pt idx="4">
                  <c:v>5337</c:v>
                </c:pt>
                <c:pt idx="5">
                  <c:v>5337</c:v>
                </c:pt>
                <c:pt idx="6">
                  <c:v>5337</c:v>
                </c:pt>
                <c:pt idx="7">
                  <c:v>5337</c:v>
                </c:pt>
                <c:pt idx="8">
                  <c:v>5337</c:v>
                </c:pt>
                <c:pt idx="9">
                  <c:v>5337</c:v>
                </c:pt>
                <c:pt idx="10">
                  <c:v>5337</c:v>
                </c:pt>
                <c:pt idx="11">
                  <c:v>5337</c:v>
                </c:pt>
                <c:pt idx="12">
                  <c:v>5337</c:v>
                </c:pt>
                <c:pt idx="13">
                  <c:v>5337</c:v>
                </c:pt>
                <c:pt idx="14">
                  <c:v>5337</c:v>
                </c:pt>
                <c:pt idx="15">
                  <c:v>5337</c:v>
                </c:pt>
                <c:pt idx="16">
                  <c:v>5337</c:v>
                </c:pt>
                <c:pt idx="17">
                  <c:v>5337</c:v>
                </c:pt>
                <c:pt idx="18">
                  <c:v>5337</c:v>
                </c:pt>
                <c:pt idx="19">
                  <c:v>5337</c:v>
                </c:pt>
                <c:pt idx="20">
                  <c:v>5337</c:v>
                </c:pt>
                <c:pt idx="21">
                  <c:v>5337</c:v>
                </c:pt>
                <c:pt idx="22">
                  <c:v>5337</c:v>
                </c:pt>
                <c:pt idx="23" formatCode="General">
                  <c:v>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6-47D5-A33B-A9303C54CE14}"/>
            </c:ext>
          </c:extLst>
        </c:ser>
        <c:ser>
          <c:idx val="2"/>
          <c:order val="2"/>
          <c:tx>
            <c:strRef>
              <c:f>'Data Entry'!$I$30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Entry'!$J$30:$AG$30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6-47D5-A33B-A9303C54CE14}"/>
            </c:ext>
          </c:extLst>
        </c:ser>
        <c:ser>
          <c:idx val="3"/>
          <c:order val="3"/>
          <c:tx>
            <c:strRef>
              <c:f>'Data Entry'!$I$31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9.480063557566927E-2"/>
                  <c:y val="0.6470794878854573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26-47D5-A33B-A9303C54CE1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Entry'!$J$31:$AG$31</c:f>
              <c:numCache>
                <c:formatCode>_(* #,##0_);_(* \(#,##0\);_(* "-"??_);_(@_)</c:formatCode>
                <c:ptCount val="24"/>
                <c:pt idx="0">
                  <c:v>3293</c:v>
                </c:pt>
                <c:pt idx="1">
                  <c:v>3293</c:v>
                </c:pt>
                <c:pt idx="2">
                  <c:v>3293</c:v>
                </c:pt>
                <c:pt idx="3">
                  <c:v>3293</c:v>
                </c:pt>
                <c:pt idx="4">
                  <c:v>3293</c:v>
                </c:pt>
                <c:pt idx="5">
                  <c:v>3293</c:v>
                </c:pt>
                <c:pt idx="6">
                  <c:v>3293</c:v>
                </c:pt>
                <c:pt idx="7">
                  <c:v>3293</c:v>
                </c:pt>
                <c:pt idx="8">
                  <c:v>3293</c:v>
                </c:pt>
                <c:pt idx="9">
                  <c:v>3293</c:v>
                </c:pt>
                <c:pt idx="10">
                  <c:v>3293</c:v>
                </c:pt>
                <c:pt idx="11">
                  <c:v>3293</c:v>
                </c:pt>
                <c:pt idx="12">
                  <c:v>3293</c:v>
                </c:pt>
                <c:pt idx="13">
                  <c:v>3293</c:v>
                </c:pt>
                <c:pt idx="14">
                  <c:v>3293</c:v>
                </c:pt>
                <c:pt idx="15">
                  <c:v>3293</c:v>
                </c:pt>
                <c:pt idx="16">
                  <c:v>3293</c:v>
                </c:pt>
                <c:pt idx="17">
                  <c:v>3293</c:v>
                </c:pt>
                <c:pt idx="18">
                  <c:v>3293</c:v>
                </c:pt>
                <c:pt idx="19">
                  <c:v>3293</c:v>
                </c:pt>
                <c:pt idx="20">
                  <c:v>3293</c:v>
                </c:pt>
                <c:pt idx="21">
                  <c:v>3293</c:v>
                </c:pt>
                <c:pt idx="22">
                  <c:v>3293</c:v>
                </c:pt>
                <c:pt idx="23" formatCode="General">
                  <c:v>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6-47D5-A33B-A9303C54CE14}"/>
            </c:ext>
          </c:extLst>
        </c:ser>
        <c:ser>
          <c:idx val="4"/>
          <c:order val="4"/>
          <c:tx>
            <c:strRef>
              <c:f>'Data Entry'!$I$32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05811621351613"/>
                  <c:y val="0.6238589321000940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26-47D5-A33B-A9303C54CE1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Entry'!$J$32:$AG$32</c:f>
              <c:numCache>
                <c:formatCode>_(* #,##0_);_(* \(#,##0\);_(* "-"??_);_(@_)</c:formatCode>
                <c:ptCount val="2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 formatCode="General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6-47D5-A33B-A9303C54CE14}"/>
            </c:ext>
          </c:extLst>
        </c:ser>
        <c:ser>
          <c:idx val="5"/>
          <c:order val="5"/>
          <c:tx>
            <c:strRef>
              <c:f>'Data Entry'!$I$33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17372674470597"/>
                  <c:y val="0.4009415965606063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26-47D5-A33B-A9303C54CE1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Entry'!$J$33:$AG$33</c:f>
              <c:numCache>
                <c:formatCode>_(* #,##0_);_(* \(#,##0\);_(* "-"??_);_(@_)</c:formatCode>
                <c:ptCount val="24"/>
                <c:pt idx="0">
                  <c:v>6565</c:v>
                </c:pt>
                <c:pt idx="1">
                  <c:v>6565</c:v>
                </c:pt>
                <c:pt idx="2">
                  <c:v>6565</c:v>
                </c:pt>
                <c:pt idx="3">
                  <c:v>6565</c:v>
                </c:pt>
                <c:pt idx="4">
                  <c:v>6565</c:v>
                </c:pt>
                <c:pt idx="5">
                  <c:v>6565</c:v>
                </c:pt>
                <c:pt idx="6">
                  <c:v>6565</c:v>
                </c:pt>
                <c:pt idx="7">
                  <c:v>6565</c:v>
                </c:pt>
                <c:pt idx="8">
                  <c:v>6565</c:v>
                </c:pt>
                <c:pt idx="9">
                  <c:v>6565</c:v>
                </c:pt>
                <c:pt idx="10">
                  <c:v>6565</c:v>
                </c:pt>
                <c:pt idx="11">
                  <c:v>6565</c:v>
                </c:pt>
                <c:pt idx="12">
                  <c:v>6565</c:v>
                </c:pt>
                <c:pt idx="13">
                  <c:v>6565</c:v>
                </c:pt>
                <c:pt idx="14">
                  <c:v>6565</c:v>
                </c:pt>
                <c:pt idx="15">
                  <c:v>6565</c:v>
                </c:pt>
                <c:pt idx="16">
                  <c:v>6565</c:v>
                </c:pt>
                <c:pt idx="17">
                  <c:v>6565</c:v>
                </c:pt>
                <c:pt idx="18">
                  <c:v>6565</c:v>
                </c:pt>
                <c:pt idx="19">
                  <c:v>6565</c:v>
                </c:pt>
                <c:pt idx="20">
                  <c:v>6565</c:v>
                </c:pt>
                <c:pt idx="21">
                  <c:v>6565</c:v>
                </c:pt>
                <c:pt idx="22">
                  <c:v>6565</c:v>
                </c:pt>
                <c:pt idx="23" formatCode="General">
                  <c:v>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26-47D5-A33B-A9303C54CE14}"/>
            </c:ext>
          </c:extLst>
        </c:ser>
        <c:ser>
          <c:idx val="6"/>
          <c:order val="6"/>
          <c:tx>
            <c:strRef>
              <c:f>'Data Entry'!$I$34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2139105774933261"/>
                  <c:y val="9.907437135088342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26-47D5-A33B-A9303C54CE1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Entry'!$J$34:$AG$34</c:f>
              <c:numCache>
                <c:formatCode>_(* #,##0_);_(* \(#,##0\);_(* "-"??_);_(@_)</c:formatCode>
                <c:ptCount val="24"/>
                <c:pt idx="0">
                  <c:v>9408</c:v>
                </c:pt>
                <c:pt idx="1">
                  <c:v>9408</c:v>
                </c:pt>
                <c:pt idx="2">
                  <c:v>9408</c:v>
                </c:pt>
                <c:pt idx="3">
                  <c:v>9408</c:v>
                </c:pt>
                <c:pt idx="4">
                  <c:v>9408</c:v>
                </c:pt>
                <c:pt idx="5">
                  <c:v>9408</c:v>
                </c:pt>
                <c:pt idx="6">
                  <c:v>9408</c:v>
                </c:pt>
                <c:pt idx="7">
                  <c:v>9408</c:v>
                </c:pt>
                <c:pt idx="8">
                  <c:v>9408</c:v>
                </c:pt>
                <c:pt idx="9">
                  <c:v>9408</c:v>
                </c:pt>
                <c:pt idx="10">
                  <c:v>9408</c:v>
                </c:pt>
                <c:pt idx="11">
                  <c:v>9408</c:v>
                </c:pt>
                <c:pt idx="12">
                  <c:v>9408</c:v>
                </c:pt>
                <c:pt idx="13">
                  <c:v>9408</c:v>
                </c:pt>
                <c:pt idx="14">
                  <c:v>9408</c:v>
                </c:pt>
                <c:pt idx="15">
                  <c:v>9408</c:v>
                </c:pt>
                <c:pt idx="16">
                  <c:v>9408</c:v>
                </c:pt>
                <c:pt idx="17">
                  <c:v>9408</c:v>
                </c:pt>
                <c:pt idx="18">
                  <c:v>9408</c:v>
                </c:pt>
                <c:pt idx="19">
                  <c:v>9408</c:v>
                </c:pt>
                <c:pt idx="20">
                  <c:v>9408</c:v>
                </c:pt>
                <c:pt idx="21">
                  <c:v>9408</c:v>
                </c:pt>
                <c:pt idx="22">
                  <c:v>9408</c:v>
                </c:pt>
                <c:pt idx="23" formatCode="General">
                  <c:v>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26-47D5-A33B-A9303C54CE14}"/>
            </c:ext>
          </c:extLst>
        </c:ser>
        <c:ser>
          <c:idx val="7"/>
          <c:order val="7"/>
          <c:tx>
            <c:strRef>
              <c:f>'Data Entry'!$I$35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Entry'!$J$35:$AG$35</c:f>
              <c:numCache>
                <c:formatCode>_(* #,##0_);_(* \(#,##0\);_(* "-"??_);_(@_)</c:formatCode>
                <c:ptCount val="24"/>
                <c:pt idx="0">
                  <c:v>1760</c:v>
                </c:pt>
                <c:pt idx="1">
                  <c:v>1760</c:v>
                </c:pt>
                <c:pt idx="2">
                  <c:v>1760</c:v>
                </c:pt>
                <c:pt idx="3">
                  <c:v>1760</c:v>
                </c:pt>
                <c:pt idx="4">
                  <c:v>1760</c:v>
                </c:pt>
                <c:pt idx="5">
                  <c:v>1760</c:v>
                </c:pt>
                <c:pt idx="6">
                  <c:v>1760</c:v>
                </c:pt>
                <c:pt idx="7">
                  <c:v>1760</c:v>
                </c:pt>
                <c:pt idx="8">
                  <c:v>1760</c:v>
                </c:pt>
                <c:pt idx="9">
                  <c:v>1760</c:v>
                </c:pt>
                <c:pt idx="10">
                  <c:v>1760</c:v>
                </c:pt>
                <c:pt idx="11">
                  <c:v>1760</c:v>
                </c:pt>
                <c:pt idx="12">
                  <c:v>1760</c:v>
                </c:pt>
                <c:pt idx="13">
                  <c:v>1760</c:v>
                </c:pt>
                <c:pt idx="14">
                  <c:v>1760</c:v>
                </c:pt>
                <c:pt idx="15">
                  <c:v>1760</c:v>
                </c:pt>
                <c:pt idx="16">
                  <c:v>1760</c:v>
                </c:pt>
                <c:pt idx="17">
                  <c:v>1760</c:v>
                </c:pt>
                <c:pt idx="18">
                  <c:v>1760</c:v>
                </c:pt>
                <c:pt idx="19">
                  <c:v>1760</c:v>
                </c:pt>
                <c:pt idx="20">
                  <c:v>1760</c:v>
                </c:pt>
                <c:pt idx="21">
                  <c:v>1760</c:v>
                </c:pt>
                <c:pt idx="22">
                  <c:v>1760</c:v>
                </c:pt>
                <c:pt idx="23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26-47D5-A33B-A9303C54CE14}"/>
            </c:ext>
          </c:extLst>
        </c:ser>
        <c:ser>
          <c:idx val="8"/>
          <c:order val="8"/>
          <c:tx>
            <c:strRef>
              <c:f>'Data Entry'!$I$36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Entry'!$J$36:$AG$36</c:f>
              <c:numCache>
                <c:formatCode>_(* #,##0_);_(* \(#,##0\);_(* "-"??_);_(@_)</c:formatCode>
                <c:ptCount val="24"/>
                <c:pt idx="0">
                  <c:v>836</c:v>
                </c:pt>
                <c:pt idx="1">
                  <c:v>836</c:v>
                </c:pt>
                <c:pt idx="2">
                  <c:v>836</c:v>
                </c:pt>
                <c:pt idx="3">
                  <c:v>836</c:v>
                </c:pt>
                <c:pt idx="4">
                  <c:v>836</c:v>
                </c:pt>
                <c:pt idx="5">
                  <c:v>836</c:v>
                </c:pt>
                <c:pt idx="6">
                  <c:v>836</c:v>
                </c:pt>
                <c:pt idx="7">
                  <c:v>836</c:v>
                </c:pt>
                <c:pt idx="8">
                  <c:v>836</c:v>
                </c:pt>
                <c:pt idx="9">
                  <c:v>836</c:v>
                </c:pt>
                <c:pt idx="10">
                  <c:v>836</c:v>
                </c:pt>
                <c:pt idx="11">
                  <c:v>836</c:v>
                </c:pt>
                <c:pt idx="12">
                  <c:v>836</c:v>
                </c:pt>
                <c:pt idx="13">
                  <c:v>836</c:v>
                </c:pt>
                <c:pt idx="14">
                  <c:v>836</c:v>
                </c:pt>
                <c:pt idx="15">
                  <c:v>836</c:v>
                </c:pt>
                <c:pt idx="16">
                  <c:v>836</c:v>
                </c:pt>
                <c:pt idx="17">
                  <c:v>836</c:v>
                </c:pt>
                <c:pt idx="18">
                  <c:v>836</c:v>
                </c:pt>
                <c:pt idx="19">
                  <c:v>836</c:v>
                </c:pt>
                <c:pt idx="20">
                  <c:v>836</c:v>
                </c:pt>
                <c:pt idx="21">
                  <c:v>836</c:v>
                </c:pt>
                <c:pt idx="22">
                  <c:v>836</c:v>
                </c:pt>
                <c:pt idx="23" formatCode="General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26-47D5-A33B-A9303C54CE14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211400783"/>
        <c:axId val="1"/>
      </c:areaChart>
      <c:lineChart>
        <c:grouping val="standard"/>
        <c:varyColors val="0"/>
        <c:ser>
          <c:idx val="9"/>
          <c:order val="9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Entry'!$J$37:$AG$37</c:f>
              <c:numCache>
                <c:formatCode>_(* #,##0_);_(* \(#,##0\);_(* "-"??_);_(@_)</c:formatCode>
                <c:ptCount val="24"/>
                <c:pt idx="0">
                  <c:v>13553</c:v>
                </c:pt>
                <c:pt idx="1">
                  <c:v>12969</c:v>
                </c:pt>
                <c:pt idx="2">
                  <c:v>12683</c:v>
                </c:pt>
                <c:pt idx="3">
                  <c:v>12615</c:v>
                </c:pt>
                <c:pt idx="4">
                  <c:v>12821</c:v>
                </c:pt>
                <c:pt idx="5">
                  <c:v>13843</c:v>
                </c:pt>
                <c:pt idx="6">
                  <c:v>16019</c:v>
                </c:pt>
                <c:pt idx="7">
                  <c:v>17747</c:v>
                </c:pt>
                <c:pt idx="8">
                  <c:v>18585</c:v>
                </c:pt>
                <c:pt idx="9">
                  <c:v>19086</c:v>
                </c:pt>
                <c:pt idx="10">
                  <c:v>19313</c:v>
                </c:pt>
                <c:pt idx="11">
                  <c:v>19359</c:v>
                </c:pt>
                <c:pt idx="12">
                  <c:v>19249</c:v>
                </c:pt>
                <c:pt idx="13">
                  <c:v>19217</c:v>
                </c:pt>
                <c:pt idx="14">
                  <c:v>19142</c:v>
                </c:pt>
                <c:pt idx="15">
                  <c:v>19270</c:v>
                </c:pt>
                <c:pt idx="16">
                  <c:v>20377</c:v>
                </c:pt>
                <c:pt idx="17">
                  <c:v>21707</c:v>
                </c:pt>
                <c:pt idx="18">
                  <c:v>21411</c:v>
                </c:pt>
                <c:pt idx="19">
                  <c:v>20761</c:v>
                </c:pt>
                <c:pt idx="20">
                  <c:v>20023</c:v>
                </c:pt>
                <c:pt idx="21">
                  <c:v>18968</c:v>
                </c:pt>
                <c:pt idx="22">
                  <c:v>17337</c:v>
                </c:pt>
                <c:pt idx="23" formatCode="0">
                  <c:v>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26-47D5-A33B-A9303C54CE1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211400783"/>
        <c:axId val="1"/>
      </c:lineChart>
      <c:catAx>
        <c:axId val="211400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0"/>
          <c:min val="1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00783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2350892357027"/>
          <c:y val="0.37772104077524304"/>
          <c:w val="0.12717158430882464"/>
          <c:h val="0.35759655909459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Entry'!$I$25</c:f>
          <c:strCache>
            <c:ptCount val="1"/>
            <c:pt idx="0">
              <c:v>12/4/2001</c:v>
            </c:pt>
          </c:strCache>
        </c:strRef>
      </c:tx>
      <c:layout>
        <c:manualLayout>
          <c:xMode val="edge"/>
          <c:yMode val="edge"/>
          <c:x val="0.45319328226417505"/>
          <c:y val="2.20595409534234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4947807085652"/>
          <c:y val="0.11323897689424056"/>
          <c:w val="0.6936631871390434"/>
          <c:h val="0.81473237921310737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Entry'!$I$28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Entry'!$J$28:$AG$28</c:f>
              <c:numCache>
                <c:formatCode>_(* #,##0_);_(* \(#,##0\);_(* "-"??_);_(@_)</c:formatCode>
                <c:ptCount val="24"/>
                <c:pt idx="0">
                  <c:v>2314</c:v>
                </c:pt>
                <c:pt idx="1">
                  <c:v>2314</c:v>
                </c:pt>
                <c:pt idx="2">
                  <c:v>2314</c:v>
                </c:pt>
                <c:pt idx="3">
                  <c:v>2314</c:v>
                </c:pt>
                <c:pt idx="4">
                  <c:v>2314</c:v>
                </c:pt>
                <c:pt idx="5">
                  <c:v>2314</c:v>
                </c:pt>
                <c:pt idx="6">
                  <c:v>2314</c:v>
                </c:pt>
                <c:pt idx="7">
                  <c:v>2314</c:v>
                </c:pt>
                <c:pt idx="8">
                  <c:v>2314</c:v>
                </c:pt>
                <c:pt idx="9">
                  <c:v>2314</c:v>
                </c:pt>
                <c:pt idx="10">
                  <c:v>2314</c:v>
                </c:pt>
                <c:pt idx="11">
                  <c:v>2314</c:v>
                </c:pt>
                <c:pt idx="12">
                  <c:v>2314</c:v>
                </c:pt>
                <c:pt idx="13">
                  <c:v>2314</c:v>
                </c:pt>
                <c:pt idx="14">
                  <c:v>2314</c:v>
                </c:pt>
                <c:pt idx="15">
                  <c:v>2314</c:v>
                </c:pt>
                <c:pt idx="16">
                  <c:v>2314</c:v>
                </c:pt>
                <c:pt idx="17">
                  <c:v>2314</c:v>
                </c:pt>
                <c:pt idx="18">
                  <c:v>2314</c:v>
                </c:pt>
                <c:pt idx="19">
                  <c:v>2314</c:v>
                </c:pt>
                <c:pt idx="20">
                  <c:v>2314</c:v>
                </c:pt>
                <c:pt idx="21">
                  <c:v>2314</c:v>
                </c:pt>
                <c:pt idx="22">
                  <c:v>2314</c:v>
                </c:pt>
                <c:pt idx="23" formatCode="General">
                  <c:v>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A-4447-9A43-9A084167B21D}"/>
            </c:ext>
          </c:extLst>
        </c:ser>
        <c:ser>
          <c:idx val="1"/>
          <c:order val="1"/>
          <c:tx>
            <c:strRef>
              <c:f>'Data Entry'!$I$29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Entry'!$J$29:$AG$29</c:f>
              <c:numCache>
                <c:formatCode>_(* #,##0_);_(* \(#,##0\);_(* "-"??_);_(@_)</c:formatCode>
                <c:ptCount val="24"/>
                <c:pt idx="0">
                  <c:v>5337</c:v>
                </c:pt>
                <c:pt idx="1">
                  <c:v>5337</c:v>
                </c:pt>
                <c:pt idx="2">
                  <c:v>5337</c:v>
                </c:pt>
                <c:pt idx="3">
                  <c:v>5337</c:v>
                </c:pt>
                <c:pt idx="4">
                  <c:v>5337</c:v>
                </c:pt>
                <c:pt idx="5">
                  <c:v>5337</c:v>
                </c:pt>
                <c:pt idx="6">
                  <c:v>5337</c:v>
                </c:pt>
                <c:pt idx="7">
                  <c:v>5337</c:v>
                </c:pt>
                <c:pt idx="8">
                  <c:v>5337</c:v>
                </c:pt>
                <c:pt idx="9">
                  <c:v>5337</c:v>
                </c:pt>
                <c:pt idx="10">
                  <c:v>5337</c:v>
                </c:pt>
                <c:pt idx="11">
                  <c:v>5337</c:v>
                </c:pt>
                <c:pt idx="12">
                  <c:v>5337</c:v>
                </c:pt>
                <c:pt idx="13">
                  <c:v>5337</c:v>
                </c:pt>
                <c:pt idx="14">
                  <c:v>5337</c:v>
                </c:pt>
                <c:pt idx="15">
                  <c:v>5337</c:v>
                </c:pt>
                <c:pt idx="16">
                  <c:v>5337</c:v>
                </c:pt>
                <c:pt idx="17">
                  <c:v>5337</c:v>
                </c:pt>
                <c:pt idx="18">
                  <c:v>5337</c:v>
                </c:pt>
                <c:pt idx="19">
                  <c:v>5337</c:v>
                </c:pt>
                <c:pt idx="20">
                  <c:v>5337</c:v>
                </c:pt>
                <c:pt idx="21">
                  <c:v>5337</c:v>
                </c:pt>
                <c:pt idx="22">
                  <c:v>5337</c:v>
                </c:pt>
                <c:pt idx="23" formatCode="General">
                  <c:v>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A-4447-9A43-9A084167B21D}"/>
            </c:ext>
          </c:extLst>
        </c:ser>
        <c:ser>
          <c:idx val="2"/>
          <c:order val="2"/>
          <c:tx>
            <c:strRef>
              <c:f>'Data Entry'!$I$30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Entry'!$J$30:$AG$30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A-4447-9A43-9A084167B21D}"/>
            </c:ext>
          </c:extLst>
        </c:ser>
        <c:ser>
          <c:idx val="3"/>
          <c:order val="3"/>
          <c:tx>
            <c:strRef>
              <c:f>'Data Entry'!$I$31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Entry'!$J$31:$AG$31</c:f>
              <c:numCache>
                <c:formatCode>_(* #,##0_);_(* \(#,##0\);_(* "-"??_);_(@_)</c:formatCode>
                <c:ptCount val="24"/>
                <c:pt idx="0">
                  <c:v>3293</c:v>
                </c:pt>
                <c:pt idx="1">
                  <c:v>3293</c:v>
                </c:pt>
                <c:pt idx="2">
                  <c:v>3293</c:v>
                </c:pt>
                <c:pt idx="3">
                  <c:v>3293</c:v>
                </c:pt>
                <c:pt idx="4">
                  <c:v>3293</c:v>
                </c:pt>
                <c:pt idx="5">
                  <c:v>3293</c:v>
                </c:pt>
                <c:pt idx="6">
                  <c:v>3293</c:v>
                </c:pt>
                <c:pt idx="7">
                  <c:v>3293</c:v>
                </c:pt>
                <c:pt idx="8">
                  <c:v>3293</c:v>
                </c:pt>
                <c:pt idx="9">
                  <c:v>3293</c:v>
                </c:pt>
                <c:pt idx="10">
                  <c:v>3293</c:v>
                </c:pt>
                <c:pt idx="11">
                  <c:v>3293</c:v>
                </c:pt>
                <c:pt idx="12">
                  <c:v>3293</c:v>
                </c:pt>
                <c:pt idx="13">
                  <c:v>3293</c:v>
                </c:pt>
                <c:pt idx="14">
                  <c:v>3293</c:v>
                </c:pt>
                <c:pt idx="15">
                  <c:v>3293</c:v>
                </c:pt>
                <c:pt idx="16">
                  <c:v>3293</c:v>
                </c:pt>
                <c:pt idx="17">
                  <c:v>3293</c:v>
                </c:pt>
                <c:pt idx="18">
                  <c:v>3293</c:v>
                </c:pt>
                <c:pt idx="19">
                  <c:v>3293</c:v>
                </c:pt>
                <c:pt idx="20">
                  <c:v>3293</c:v>
                </c:pt>
                <c:pt idx="21">
                  <c:v>3293</c:v>
                </c:pt>
                <c:pt idx="22">
                  <c:v>3293</c:v>
                </c:pt>
                <c:pt idx="23" formatCode="General">
                  <c:v>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A-4447-9A43-9A084167B21D}"/>
            </c:ext>
          </c:extLst>
        </c:ser>
        <c:ser>
          <c:idx val="4"/>
          <c:order val="4"/>
          <c:tx>
            <c:strRef>
              <c:f>'Data Entry'!$I$32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867389931845015"/>
                  <c:y val="0.6279615991407885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EA-4447-9A43-9A084167B2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Entry'!$J$32:$AG$32</c:f>
              <c:numCache>
                <c:formatCode>_(* #,##0_);_(* \(#,##0\);_(* "-"??_);_(@_)</c:formatCode>
                <c:ptCount val="2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 formatCode="General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EA-4447-9A43-9A084167B21D}"/>
            </c:ext>
          </c:extLst>
        </c:ser>
        <c:ser>
          <c:idx val="5"/>
          <c:order val="5"/>
          <c:tx>
            <c:strRef>
              <c:f>'Data Entry'!$I$33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1445442587794216"/>
                  <c:y val="0.4058955535429921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EA-4447-9A43-9A084167B2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Entry'!$J$33:$AG$33</c:f>
              <c:numCache>
                <c:formatCode>_(* #,##0_);_(* \(#,##0\);_(* "-"??_);_(@_)</c:formatCode>
                <c:ptCount val="24"/>
                <c:pt idx="0">
                  <c:v>6565</c:v>
                </c:pt>
                <c:pt idx="1">
                  <c:v>6565</c:v>
                </c:pt>
                <c:pt idx="2">
                  <c:v>6565</c:v>
                </c:pt>
                <c:pt idx="3">
                  <c:v>6565</c:v>
                </c:pt>
                <c:pt idx="4">
                  <c:v>6565</c:v>
                </c:pt>
                <c:pt idx="5">
                  <c:v>6565</c:v>
                </c:pt>
                <c:pt idx="6">
                  <c:v>6565</c:v>
                </c:pt>
                <c:pt idx="7">
                  <c:v>6565</c:v>
                </c:pt>
                <c:pt idx="8">
                  <c:v>6565</c:v>
                </c:pt>
                <c:pt idx="9">
                  <c:v>6565</c:v>
                </c:pt>
                <c:pt idx="10">
                  <c:v>6565</c:v>
                </c:pt>
                <c:pt idx="11">
                  <c:v>6565</c:v>
                </c:pt>
                <c:pt idx="12">
                  <c:v>6565</c:v>
                </c:pt>
                <c:pt idx="13">
                  <c:v>6565</c:v>
                </c:pt>
                <c:pt idx="14">
                  <c:v>6565</c:v>
                </c:pt>
                <c:pt idx="15">
                  <c:v>6565</c:v>
                </c:pt>
                <c:pt idx="16">
                  <c:v>6565</c:v>
                </c:pt>
                <c:pt idx="17">
                  <c:v>6565</c:v>
                </c:pt>
                <c:pt idx="18">
                  <c:v>6565</c:v>
                </c:pt>
                <c:pt idx="19">
                  <c:v>6565</c:v>
                </c:pt>
                <c:pt idx="20">
                  <c:v>6565</c:v>
                </c:pt>
                <c:pt idx="21">
                  <c:v>6565</c:v>
                </c:pt>
                <c:pt idx="22">
                  <c:v>6565</c:v>
                </c:pt>
                <c:pt idx="23" formatCode="General">
                  <c:v>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EA-4447-9A43-9A084167B21D}"/>
            </c:ext>
          </c:extLst>
        </c:ser>
        <c:ser>
          <c:idx val="6"/>
          <c:order val="6"/>
          <c:tx>
            <c:strRef>
              <c:f>'Data Entry'!$I$34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867389931845015"/>
                  <c:y val="9.412070806794020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EA-4447-9A43-9A084167B2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Entry'!$J$34:$AG$34</c:f>
              <c:numCache>
                <c:formatCode>_(* #,##0_);_(* \(#,##0\);_(* "-"??_);_(@_)</c:formatCode>
                <c:ptCount val="24"/>
                <c:pt idx="0">
                  <c:v>9408</c:v>
                </c:pt>
                <c:pt idx="1">
                  <c:v>9408</c:v>
                </c:pt>
                <c:pt idx="2">
                  <c:v>9408</c:v>
                </c:pt>
                <c:pt idx="3">
                  <c:v>9408</c:v>
                </c:pt>
                <c:pt idx="4">
                  <c:v>9408</c:v>
                </c:pt>
                <c:pt idx="5">
                  <c:v>9408</c:v>
                </c:pt>
                <c:pt idx="6">
                  <c:v>9408</c:v>
                </c:pt>
                <c:pt idx="7">
                  <c:v>9408</c:v>
                </c:pt>
                <c:pt idx="8">
                  <c:v>9408</c:v>
                </c:pt>
                <c:pt idx="9">
                  <c:v>9408</c:v>
                </c:pt>
                <c:pt idx="10">
                  <c:v>9408</c:v>
                </c:pt>
                <c:pt idx="11">
                  <c:v>9408</c:v>
                </c:pt>
                <c:pt idx="12">
                  <c:v>9408</c:v>
                </c:pt>
                <c:pt idx="13">
                  <c:v>9408</c:v>
                </c:pt>
                <c:pt idx="14">
                  <c:v>9408</c:v>
                </c:pt>
                <c:pt idx="15">
                  <c:v>9408</c:v>
                </c:pt>
                <c:pt idx="16">
                  <c:v>9408</c:v>
                </c:pt>
                <c:pt idx="17">
                  <c:v>9408</c:v>
                </c:pt>
                <c:pt idx="18">
                  <c:v>9408</c:v>
                </c:pt>
                <c:pt idx="19">
                  <c:v>9408</c:v>
                </c:pt>
                <c:pt idx="20">
                  <c:v>9408</c:v>
                </c:pt>
                <c:pt idx="21">
                  <c:v>9408</c:v>
                </c:pt>
                <c:pt idx="22">
                  <c:v>9408</c:v>
                </c:pt>
                <c:pt idx="23" formatCode="General">
                  <c:v>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EA-4447-9A43-9A084167B21D}"/>
            </c:ext>
          </c:extLst>
        </c:ser>
        <c:ser>
          <c:idx val="7"/>
          <c:order val="7"/>
          <c:tx>
            <c:strRef>
              <c:f>'Data Entry'!$I$35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Entry'!$J$35:$AG$35</c:f>
              <c:numCache>
                <c:formatCode>_(* #,##0_);_(* \(#,##0\);_(* "-"??_);_(@_)</c:formatCode>
                <c:ptCount val="24"/>
                <c:pt idx="0">
                  <c:v>1760</c:v>
                </c:pt>
                <c:pt idx="1">
                  <c:v>1760</c:v>
                </c:pt>
                <c:pt idx="2">
                  <c:v>1760</c:v>
                </c:pt>
                <c:pt idx="3">
                  <c:v>1760</c:v>
                </c:pt>
                <c:pt idx="4">
                  <c:v>1760</c:v>
                </c:pt>
                <c:pt idx="5">
                  <c:v>1760</c:v>
                </c:pt>
                <c:pt idx="6">
                  <c:v>1760</c:v>
                </c:pt>
                <c:pt idx="7">
                  <c:v>1760</c:v>
                </c:pt>
                <c:pt idx="8">
                  <c:v>1760</c:v>
                </c:pt>
                <c:pt idx="9">
                  <c:v>1760</c:v>
                </c:pt>
                <c:pt idx="10">
                  <c:v>1760</c:v>
                </c:pt>
                <c:pt idx="11">
                  <c:v>1760</c:v>
                </c:pt>
                <c:pt idx="12">
                  <c:v>1760</c:v>
                </c:pt>
                <c:pt idx="13">
                  <c:v>1760</c:v>
                </c:pt>
                <c:pt idx="14">
                  <c:v>1760</c:v>
                </c:pt>
                <c:pt idx="15">
                  <c:v>1760</c:v>
                </c:pt>
                <c:pt idx="16">
                  <c:v>1760</c:v>
                </c:pt>
                <c:pt idx="17">
                  <c:v>1760</c:v>
                </c:pt>
                <c:pt idx="18">
                  <c:v>1760</c:v>
                </c:pt>
                <c:pt idx="19">
                  <c:v>1760</c:v>
                </c:pt>
                <c:pt idx="20">
                  <c:v>1760</c:v>
                </c:pt>
                <c:pt idx="21">
                  <c:v>1760</c:v>
                </c:pt>
                <c:pt idx="22">
                  <c:v>1760</c:v>
                </c:pt>
                <c:pt idx="23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EA-4447-9A43-9A084167B21D}"/>
            </c:ext>
          </c:extLst>
        </c:ser>
        <c:ser>
          <c:idx val="8"/>
          <c:order val="8"/>
          <c:tx>
            <c:strRef>
              <c:f>'Data Entry'!$I$36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Entry'!$J$36:$AG$36</c:f>
              <c:numCache>
                <c:formatCode>_(* #,##0_);_(* \(#,##0\);_(* "-"??_);_(@_)</c:formatCode>
                <c:ptCount val="24"/>
                <c:pt idx="0">
                  <c:v>836</c:v>
                </c:pt>
                <c:pt idx="1">
                  <c:v>836</c:v>
                </c:pt>
                <c:pt idx="2">
                  <c:v>836</c:v>
                </c:pt>
                <c:pt idx="3">
                  <c:v>836</c:v>
                </c:pt>
                <c:pt idx="4">
                  <c:v>836</c:v>
                </c:pt>
                <c:pt idx="5">
                  <c:v>836</c:v>
                </c:pt>
                <c:pt idx="6">
                  <c:v>836</c:v>
                </c:pt>
                <c:pt idx="7">
                  <c:v>836</c:v>
                </c:pt>
                <c:pt idx="8">
                  <c:v>836</c:v>
                </c:pt>
                <c:pt idx="9">
                  <c:v>836</c:v>
                </c:pt>
                <c:pt idx="10">
                  <c:v>836</c:v>
                </c:pt>
                <c:pt idx="11">
                  <c:v>836</c:v>
                </c:pt>
                <c:pt idx="12">
                  <c:v>836</c:v>
                </c:pt>
                <c:pt idx="13">
                  <c:v>836</c:v>
                </c:pt>
                <c:pt idx="14">
                  <c:v>836</c:v>
                </c:pt>
                <c:pt idx="15">
                  <c:v>836</c:v>
                </c:pt>
                <c:pt idx="16">
                  <c:v>836</c:v>
                </c:pt>
                <c:pt idx="17">
                  <c:v>836</c:v>
                </c:pt>
                <c:pt idx="18">
                  <c:v>836</c:v>
                </c:pt>
                <c:pt idx="19">
                  <c:v>836</c:v>
                </c:pt>
                <c:pt idx="20">
                  <c:v>836</c:v>
                </c:pt>
                <c:pt idx="21">
                  <c:v>836</c:v>
                </c:pt>
                <c:pt idx="22">
                  <c:v>836</c:v>
                </c:pt>
                <c:pt idx="23" formatCode="General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EA-4447-9A43-9A084167B21D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211401247"/>
        <c:axId val="1"/>
      </c:areaChart>
      <c:lineChart>
        <c:grouping val="standard"/>
        <c:varyColors val="0"/>
        <c:ser>
          <c:idx val="9"/>
          <c:order val="9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Entry'!$J$38:$AG$38</c:f>
              <c:numCache>
                <c:formatCode>_(* #,##0_);_(* \(#,##0\);_(* "-"??_);_(@_)</c:formatCode>
                <c:ptCount val="24"/>
                <c:pt idx="0">
                  <c:v>13990</c:v>
                </c:pt>
                <c:pt idx="1">
                  <c:v>13293</c:v>
                </c:pt>
                <c:pt idx="2">
                  <c:v>12921</c:v>
                </c:pt>
                <c:pt idx="3">
                  <c:v>12794</c:v>
                </c:pt>
                <c:pt idx="4">
                  <c:v>12959</c:v>
                </c:pt>
                <c:pt idx="5">
                  <c:v>13955</c:v>
                </c:pt>
                <c:pt idx="6">
                  <c:v>16161</c:v>
                </c:pt>
                <c:pt idx="7">
                  <c:v>17864</c:v>
                </c:pt>
                <c:pt idx="8">
                  <c:v>18632</c:v>
                </c:pt>
                <c:pt idx="9">
                  <c:v>19074</c:v>
                </c:pt>
                <c:pt idx="10">
                  <c:v>19291</c:v>
                </c:pt>
                <c:pt idx="11">
                  <c:v>19319</c:v>
                </c:pt>
                <c:pt idx="12">
                  <c:v>19221</c:v>
                </c:pt>
                <c:pt idx="13">
                  <c:v>19210</c:v>
                </c:pt>
                <c:pt idx="14">
                  <c:v>19140</c:v>
                </c:pt>
                <c:pt idx="15">
                  <c:v>19278</c:v>
                </c:pt>
                <c:pt idx="16">
                  <c:v>20373</c:v>
                </c:pt>
                <c:pt idx="17">
                  <c:v>21670</c:v>
                </c:pt>
                <c:pt idx="18">
                  <c:v>21304</c:v>
                </c:pt>
                <c:pt idx="19">
                  <c:v>20628</c:v>
                </c:pt>
                <c:pt idx="20">
                  <c:v>19883</c:v>
                </c:pt>
                <c:pt idx="21">
                  <c:v>18795</c:v>
                </c:pt>
                <c:pt idx="22">
                  <c:v>17174</c:v>
                </c:pt>
                <c:pt idx="23">
                  <c:v>15447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6EA-4447-9A43-9A084167B21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211401247"/>
        <c:axId val="1"/>
      </c:lineChart>
      <c:catAx>
        <c:axId val="211401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0"/>
          <c:min val="1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01247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83014142861702"/>
          <c:y val="0.37942410439888397"/>
          <c:w val="0.13757653211591028"/>
          <c:h val="0.35442329131833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Entry'!$I$24</c:f>
          <c:strCache>
            <c:ptCount val="1"/>
            <c:pt idx="0">
              <c:v>12/3/2001</c:v>
            </c:pt>
          </c:strCache>
        </c:strRef>
      </c:tx>
      <c:layout>
        <c:manualLayout>
          <c:xMode val="edge"/>
          <c:yMode val="edge"/>
          <c:x val="0.4622568635772471"/>
          <c:y val="2.476859283772085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8613061662155E-2"/>
          <c:y val="0.12229492713624672"/>
          <c:w val="0.72999970040169215"/>
          <c:h val="0.8018831931212127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Entry'!$I$41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Entry'!$J$41:$AG$41</c:f>
              <c:numCache>
                <c:formatCode>_(* #,##0_);_(* \(#,##0\);_(* "-"??_);_(@_)</c:formatCode>
                <c:ptCount val="24"/>
                <c:pt idx="0">
                  <c:v>-701</c:v>
                </c:pt>
                <c:pt idx="1">
                  <c:v>-701</c:v>
                </c:pt>
                <c:pt idx="2">
                  <c:v>-701</c:v>
                </c:pt>
                <c:pt idx="3">
                  <c:v>-701</c:v>
                </c:pt>
                <c:pt idx="4">
                  <c:v>-701</c:v>
                </c:pt>
                <c:pt idx="5">
                  <c:v>-701</c:v>
                </c:pt>
                <c:pt idx="6">
                  <c:v>-701</c:v>
                </c:pt>
                <c:pt idx="7">
                  <c:v>-701</c:v>
                </c:pt>
                <c:pt idx="8">
                  <c:v>-701</c:v>
                </c:pt>
                <c:pt idx="9">
                  <c:v>-701</c:v>
                </c:pt>
                <c:pt idx="10">
                  <c:v>-701</c:v>
                </c:pt>
                <c:pt idx="11">
                  <c:v>-701</c:v>
                </c:pt>
                <c:pt idx="12">
                  <c:v>-701</c:v>
                </c:pt>
                <c:pt idx="13">
                  <c:v>-701</c:v>
                </c:pt>
                <c:pt idx="14">
                  <c:v>-701</c:v>
                </c:pt>
                <c:pt idx="15">
                  <c:v>-701</c:v>
                </c:pt>
                <c:pt idx="16">
                  <c:v>-701</c:v>
                </c:pt>
                <c:pt idx="17">
                  <c:v>-701</c:v>
                </c:pt>
                <c:pt idx="18">
                  <c:v>-701</c:v>
                </c:pt>
                <c:pt idx="19">
                  <c:v>-701</c:v>
                </c:pt>
                <c:pt idx="20">
                  <c:v>-701</c:v>
                </c:pt>
                <c:pt idx="21">
                  <c:v>-701</c:v>
                </c:pt>
                <c:pt idx="22">
                  <c:v>-701</c:v>
                </c:pt>
                <c:pt idx="23" formatCode="General">
                  <c:v>-701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A-4BF4-8475-00D49986D641}"/>
            </c:ext>
          </c:extLst>
        </c:ser>
        <c:ser>
          <c:idx val="1"/>
          <c:order val="1"/>
          <c:tx>
            <c:strRef>
              <c:f>'Data Entry'!$I$42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Entry'!$J$42:$AG$42</c:f>
              <c:numCache>
                <c:formatCode>_(* #,##0_);_(* \(#,##0\);_(* "-"??_);_(@_)</c:formatCode>
                <c:ptCount val="24"/>
                <c:pt idx="0">
                  <c:v>3554</c:v>
                </c:pt>
                <c:pt idx="1">
                  <c:v>3554</c:v>
                </c:pt>
                <c:pt idx="2">
                  <c:v>3554</c:v>
                </c:pt>
                <c:pt idx="3">
                  <c:v>3554</c:v>
                </c:pt>
                <c:pt idx="4">
                  <c:v>3554</c:v>
                </c:pt>
                <c:pt idx="5">
                  <c:v>3554</c:v>
                </c:pt>
                <c:pt idx="6">
                  <c:v>3554</c:v>
                </c:pt>
                <c:pt idx="7">
                  <c:v>3554</c:v>
                </c:pt>
                <c:pt idx="8">
                  <c:v>3554</c:v>
                </c:pt>
                <c:pt idx="9">
                  <c:v>3554</c:v>
                </c:pt>
                <c:pt idx="10">
                  <c:v>3554</c:v>
                </c:pt>
                <c:pt idx="11">
                  <c:v>3554</c:v>
                </c:pt>
                <c:pt idx="12">
                  <c:v>3554</c:v>
                </c:pt>
                <c:pt idx="13">
                  <c:v>3554</c:v>
                </c:pt>
                <c:pt idx="14">
                  <c:v>3554</c:v>
                </c:pt>
                <c:pt idx="15">
                  <c:v>3554</c:v>
                </c:pt>
                <c:pt idx="16">
                  <c:v>3554</c:v>
                </c:pt>
                <c:pt idx="17">
                  <c:v>3554</c:v>
                </c:pt>
                <c:pt idx="18">
                  <c:v>3554</c:v>
                </c:pt>
                <c:pt idx="19">
                  <c:v>3554</c:v>
                </c:pt>
                <c:pt idx="20">
                  <c:v>3554</c:v>
                </c:pt>
                <c:pt idx="21">
                  <c:v>3554</c:v>
                </c:pt>
                <c:pt idx="22">
                  <c:v>3554</c:v>
                </c:pt>
                <c:pt idx="23" formatCode="General">
                  <c:v>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A-4BF4-8475-00D49986D641}"/>
            </c:ext>
          </c:extLst>
        </c:ser>
        <c:ser>
          <c:idx val="2"/>
          <c:order val="2"/>
          <c:tx>
            <c:strRef>
              <c:f>'Data Entry'!$I$43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Entry'!$J$43:$AG$43</c:f>
              <c:numCache>
                <c:formatCode>_(* #,##0_);_(* \(#,##0\);_(* "-"??_);_(@_)</c:formatCode>
                <c:ptCount val="24"/>
                <c:pt idx="0">
                  <c:v>4345</c:v>
                </c:pt>
                <c:pt idx="1">
                  <c:v>4345</c:v>
                </c:pt>
                <c:pt idx="2">
                  <c:v>4345</c:v>
                </c:pt>
                <c:pt idx="3">
                  <c:v>4345</c:v>
                </c:pt>
                <c:pt idx="4">
                  <c:v>4345</c:v>
                </c:pt>
                <c:pt idx="5">
                  <c:v>4345</c:v>
                </c:pt>
                <c:pt idx="6">
                  <c:v>4345</c:v>
                </c:pt>
                <c:pt idx="7">
                  <c:v>4345</c:v>
                </c:pt>
                <c:pt idx="8">
                  <c:v>4345</c:v>
                </c:pt>
                <c:pt idx="9">
                  <c:v>4345</c:v>
                </c:pt>
                <c:pt idx="10">
                  <c:v>4345</c:v>
                </c:pt>
                <c:pt idx="11">
                  <c:v>4345</c:v>
                </c:pt>
                <c:pt idx="12">
                  <c:v>4345</c:v>
                </c:pt>
                <c:pt idx="13">
                  <c:v>4345</c:v>
                </c:pt>
                <c:pt idx="14">
                  <c:v>4345</c:v>
                </c:pt>
                <c:pt idx="15">
                  <c:v>4345</c:v>
                </c:pt>
                <c:pt idx="16">
                  <c:v>4345</c:v>
                </c:pt>
                <c:pt idx="17">
                  <c:v>4345</c:v>
                </c:pt>
                <c:pt idx="18">
                  <c:v>4345</c:v>
                </c:pt>
                <c:pt idx="19">
                  <c:v>4345</c:v>
                </c:pt>
                <c:pt idx="20">
                  <c:v>4345</c:v>
                </c:pt>
                <c:pt idx="21">
                  <c:v>4345</c:v>
                </c:pt>
                <c:pt idx="22">
                  <c:v>4345</c:v>
                </c:pt>
                <c:pt idx="23" formatCode="General">
                  <c:v>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A-4BF4-8475-00D49986D641}"/>
            </c:ext>
          </c:extLst>
        </c:ser>
        <c:ser>
          <c:idx val="4"/>
          <c:order val="3"/>
          <c:tx>
            <c:strRef>
              <c:f>'Data Entry'!$I$44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1785261620905062"/>
                  <c:y val="0.9164379349956716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7A-4BF4-8475-00D49986D6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Entry'!$J$44:$AG$44</c:f>
              <c:numCache>
                <c:formatCode>_(* #,##0_);_(* \(#,##0\);_(* "-"??_);_(@_)</c:formatCode>
                <c:ptCount val="24"/>
                <c:pt idx="0">
                  <c:v>2813</c:v>
                </c:pt>
                <c:pt idx="1">
                  <c:v>2813</c:v>
                </c:pt>
                <c:pt idx="2">
                  <c:v>2813</c:v>
                </c:pt>
                <c:pt idx="3">
                  <c:v>2813</c:v>
                </c:pt>
                <c:pt idx="4">
                  <c:v>2813</c:v>
                </c:pt>
                <c:pt idx="5">
                  <c:v>2813</c:v>
                </c:pt>
                <c:pt idx="6">
                  <c:v>2813</c:v>
                </c:pt>
                <c:pt idx="7">
                  <c:v>2813</c:v>
                </c:pt>
                <c:pt idx="8">
                  <c:v>2813</c:v>
                </c:pt>
                <c:pt idx="9">
                  <c:v>2813</c:v>
                </c:pt>
                <c:pt idx="10">
                  <c:v>2813</c:v>
                </c:pt>
                <c:pt idx="11">
                  <c:v>2813</c:v>
                </c:pt>
                <c:pt idx="12">
                  <c:v>2813</c:v>
                </c:pt>
                <c:pt idx="13">
                  <c:v>2813</c:v>
                </c:pt>
                <c:pt idx="14">
                  <c:v>2813</c:v>
                </c:pt>
                <c:pt idx="15">
                  <c:v>2813</c:v>
                </c:pt>
                <c:pt idx="16">
                  <c:v>2813</c:v>
                </c:pt>
                <c:pt idx="17">
                  <c:v>2813</c:v>
                </c:pt>
                <c:pt idx="18">
                  <c:v>2813</c:v>
                </c:pt>
                <c:pt idx="19">
                  <c:v>2813</c:v>
                </c:pt>
                <c:pt idx="20">
                  <c:v>2813</c:v>
                </c:pt>
                <c:pt idx="21">
                  <c:v>2813</c:v>
                </c:pt>
                <c:pt idx="22">
                  <c:v>2813</c:v>
                </c:pt>
                <c:pt idx="23" formatCode="General">
                  <c:v>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A-4BF4-8475-00D49986D641}"/>
            </c:ext>
          </c:extLst>
        </c:ser>
        <c:ser>
          <c:idx val="3"/>
          <c:order val="4"/>
          <c:tx>
            <c:strRef>
              <c:f>'Data Entry'!$I$45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7.6661410543751377E-2"/>
                  <c:y val="0.7523460074457709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7A-4BF4-8475-00D49986D6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Entry'!$J$45:$AG$45</c:f>
              <c:numCache>
                <c:formatCode>_(* #,##0_);_(* \(#,##0\);_(* "-"??_);_(@_)</c:formatCode>
                <c:ptCount val="24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1990</c:v>
                </c:pt>
                <c:pt idx="5">
                  <c:v>1990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1990</c:v>
                </c:pt>
                <c:pt idx="11">
                  <c:v>1990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1990</c:v>
                </c:pt>
                <c:pt idx="17">
                  <c:v>1990</c:v>
                </c:pt>
                <c:pt idx="18">
                  <c:v>1990</c:v>
                </c:pt>
                <c:pt idx="19">
                  <c:v>1990</c:v>
                </c:pt>
                <c:pt idx="20">
                  <c:v>1990</c:v>
                </c:pt>
                <c:pt idx="21">
                  <c:v>1990</c:v>
                </c:pt>
                <c:pt idx="22">
                  <c:v>1990</c:v>
                </c:pt>
                <c:pt idx="23" formatCode="General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7A-4BF4-8475-00D49986D641}"/>
            </c:ext>
          </c:extLst>
        </c:ser>
        <c:ser>
          <c:idx val="5"/>
          <c:order val="5"/>
          <c:tx>
            <c:strRef>
              <c:f>'Data Entry'!$I$46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068961384850927"/>
                  <c:y val="0.453574856340763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7A-4BF4-8475-00D49986D6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Entry'!$J$46:$AG$46</c:f>
              <c:numCache>
                <c:formatCode>_(* #,##0_);_(* \(#,##0\);_(* "-"??_);_(@_)</c:formatCode>
                <c:ptCount val="24"/>
                <c:pt idx="0">
                  <c:v>5996</c:v>
                </c:pt>
                <c:pt idx="1">
                  <c:v>5996</c:v>
                </c:pt>
                <c:pt idx="2">
                  <c:v>5996</c:v>
                </c:pt>
                <c:pt idx="3">
                  <c:v>5996</c:v>
                </c:pt>
                <c:pt idx="4">
                  <c:v>5996</c:v>
                </c:pt>
                <c:pt idx="5">
                  <c:v>5996</c:v>
                </c:pt>
                <c:pt idx="6">
                  <c:v>5996</c:v>
                </c:pt>
                <c:pt idx="7">
                  <c:v>5996</c:v>
                </c:pt>
                <c:pt idx="8">
                  <c:v>5996</c:v>
                </c:pt>
                <c:pt idx="9">
                  <c:v>5996</c:v>
                </c:pt>
                <c:pt idx="10">
                  <c:v>5996</c:v>
                </c:pt>
                <c:pt idx="11">
                  <c:v>5996</c:v>
                </c:pt>
                <c:pt idx="12">
                  <c:v>5996</c:v>
                </c:pt>
                <c:pt idx="13">
                  <c:v>5996</c:v>
                </c:pt>
                <c:pt idx="14">
                  <c:v>5996</c:v>
                </c:pt>
                <c:pt idx="15">
                  <c:v>5996</c:v>
                </c:pt>
                <c:pt idx="16">
                  <c:v>5996</c:v>
                </c:pt>
                <c:pt idx="17">
                  <c:v>5996</c:v>
                </c:pt>
                <c:pt idx="18">
                  <c:v>5996</c:v>
                </c:pt>
                <c:pt idx="19">
                  <c:v>5996</c:v>
                </c:pt>
                <c:pt idx="20">
                  <c:v>5996</c:v>
                </c:pt>
                <c:pt idx="21">
                  <c:v>5996</c:v>
                </c:pt>
                <c:pt idx="22">
                  <c:v>5996</c:v>
                </c:pt>
                <c:pt idx="23" formatCode="General">
                  <c:v>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7A-4BF4-8475-00D49986D641}"/>
            </c:ext>
          </c:extLst>
        </c:ser>
        <c:ser>
          <c:idx val="6"/>
          <c:order val="6"/>
          <c:tx>
            <c:strRef>
              <c:f>'Data Entry'!$I$47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18338140058787"/>
                  <c:y val="5.572933388487192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7A-4BF4-8475-00D49986D6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Entry'!$J$47:$AG$47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7A-4BF4-8475-00D49986D641}"/>
            </c:ext>
          </c:extLst>
        </c:ser>
        <c:ser>
          <c:idx val="7"/>
          <c:order val="7"/>
          <c:tx>
            <c:strRef>
              <c:f>'Data Entry'!$I$48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Entry'!$J$48:$AG$48</c:f>
              <c:numCache>
                <c:formatCode>_(* #,##0_);_(* \(#,##0\);_(* "-"??_);_(@_)</c:formatCode>
                <c:ptCount val="24"/>
                <c:pt idx="0">
                  <c:v>1056</c:v>
                </c:pt>
                <c:pt idx="1">
                  <c:v>1056</c:v>
                </c:pt>
                <c:pt idx="2">
                  <c:v>1056</c:v>
                </c:pt>
                <c:pt idx="3">
                  <c:v>1056</c:v>
                </c:pt>
                <c:pt idx="4">
                  <c:v>1056</c:v>
                </c:pt>
                <c:pt idx="5">
                  <c:v>1056</c:v>
                </c:pt>
                <c:pt idx="6">
                  <c:v>1056</c:v>
                </c:pt>
                <c:pt idx="7">
                  <c:v>1056</c:v>
                </c:pt>
                <c:pt idx="8">
                  <c:v>1056</c:v>
                </c:pt>
                <c:pt idx="9">
                  <c:v>1056</c:v>
                </c:pt>
                <c:pt idx="10">
                  <c:v>1056</c:v>
                </c:pt>
                <c:pt idx="11">
                  <c:v>1056</c:v>
                </c:pt>
                <c:pt idx="12">
                  <c:v>1056</c:v>
                </c:pt>
                <c:pt idx="13">
                  <c:v>1056</c:v>
                </c:pt>
                <c:pt idx="14">
                  <c:v>1056</c:v>
                </c:pt>
                <c:pt idx="15">
                  <c:v>1056</c:v>
                </c:pt>
                <c:pt idx="16">
                  <c:v>1056</c:v>
                </c:pt>
                <c:pt idx="17">
                  <c:v>1056</c:v>
                </c:pt>
                <c:pt idx="18">
                  <c:v>1056</c:v>
                </c:pt>
                <c:pt idx="19">
                  <c:v>1056</c:v>
                </c:pt>
                <c:pt idx="20">
                  <c:v>1056</c:v>
                </c:pt>
                <c:pt idx="21">
                  <c:v>1056</c:v>
                </c:pt>
                <c:pt idx="22">
                  <c:v>1056</c:v>
                </c:pt>
                <c:pt idx="23" formatCode="General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7A-4BF4-8475-00D49986D641}"/>
            </c:ext>
          </c:extLst>
        </c:ser>
        <c:ser>
          <c:idx val="8"/>
          <c:order val="8"/>
          <c:tx>
            <c:strRef>
              <c:f>'Data Entry'!$I$49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Entry'!$J$49:$AG$49</c:f>
              <c:numCache>
                <c:formatCode>_(* #,##0_);_(* \(#,##0\);_(* "-"??_);_(@_)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7A-4BF4-8475-00D49986D641}"/>
            </c:ext>
          </c:extLst>
        </c:ser>
        <c:ser>
          <c:idx val="9"/>
          <c:order val="9"/>
          <c:tx>
            <c:strRef>
              <c:f>'Data Entry'!$I$50</c:f>
              <c:strCache>
                <c:ptCount val="1"/>
                <c:pt idx="0">
                  <c:v>Jet Fuel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Entry'!$J$50:$AG$50</c:f>
              <c:numCache>
                <c:formatCode>_(* #,##0_);_(* \(#,##0\);_(* "-"??_);_(@_)</c:formatCode>
                <c:ptCount val="24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 formatCode="General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7A-4BF4-8475-00D49986D641}"/>
            </c:ext>
          </c:extLst>
        </c:ser>
        <c:ser>
          <c:idx val="10"/>
          <c:order val="10"/>
          <c:tx>
            <c:strRef>
              <c:f>'Data Entry'!$I$51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6B6B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Entry'!$J$51:$AG$51</c:f>
              <c:numCache>
                <c:formatCode>_(* #,##0_);_(* \(#,##0\);_(* "-"??_);_(@_)</c:formatCode>
                <c:ptCount val="24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141</c:v>
                </c:pt>
                <c:pt idx="22">
                  <c:v>141</c:v>
                </c:pt>
                <c:pt idx="23" formatCode="General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7A-4BF4-8475-00D49986D641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211404495"/>
        <c:axId val="1"/>
      </c:areaChart>
      <c:lineChart>
        <c:grouping val="standard"/>
        <c:varyColors val="0"/>
        <c:ser>
          <c:idx val="11"/>
          <c:order val="11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Entry'!$J$52:$AG$52</c:f>
              <c:numCache>
                <c:formatCode>_(* #,##0_);_(* \(#,##0\);_(* "-"??_);_(@_)</c:formatCode>
                <c:ptCount val="24"/>
                <c:pt idx="0">
                  <c:v>11398</c:v>
                </c:pt>
                <c:pt idx="1">
                  <c:v>11180</c:v>
                </c:pt>
                <c:pt idx="2">
                  <c:v>11112</c:v>
                </c:pt>
                <c:pt idx="3">
                  <c:v>11129</c:v>
                </c:pt>
                <c:pt idx="4">
                  <c:v>11410</c:v>
                </c:pt>
                <c:pt idx="5">
                  <c:v>12399</c:v>
                </c:pt>
                <c:pt idx="6">
                  <c:v>14370</c:v>
                </c:pt>
                <c:pt idx="7">
                  <c:v>15770</c:v>
                </c:pt>
                <c:pt idx="8">
                  <c:v>16094</c:v>
                </c:pt>
                <c:pt idx="9">
                  <c:v>16199</c:v>
                </c:pt>
                <c:pt idx="10">
                  <c:v>16301</c:v>
                </c:pt>
                <c:pt idx="11">
                  <c:v>16264</c:v>
                </c:pt>
                <c:pt idx="12">
                  <c:v>16092</c:v>
                </c:pt>
                <c:pt idx="13">
                  <c:v>16042</c:v>
                </c:pt>
                <c:pt idx="14">
                  <c:v>15910</c:v>
                </c:pt>
                <c:pt idx="15">
                  <c:v>16039</c:v>
                </c:pt>
                <c:pt idx="16">
                  <c:v>17419</c:v>
                </c:pt>
                <c:pt idx="17">
                  <c:v>18517</c:v>
                </c:pt>
                <c:pt idx="18">
                  <c:v>18230</c:v>
                </c:pt>
                <c:pt idx="19">
                  <c:v>17606</c:v>
                </c:pt>
                <c:pt idx="20">
                  <c:v>16911</c:v>
                </c:pt>
                <c:pt idx="21">
                  <c:v>15708</c:v>
                </c:pt>
                <c:pt idx="22">
                  <c:v>14177</c:v>
                </c:pt>
                <c:pt idx="23">
                  <c:v>12954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7A-4BF4-8475-00D49986D64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211404495"/>
        <c:axId val="1"/>
      </c:lineChart>
      <c:catAx>
        <c:axId val="21140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04495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59211960076188"/>
          <c:y val="0.33127992920451643"/>
          <c:w val="0.12586201731063659"/>
          <c:h val="0.4288062635030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Entry'!$I$25</c:f>
          <c:strCache>
            <c:ptCount val="1"/>
            <c:pt idx="0">
              <c:v>12/4/2001</c:v>
            </c:pt>
          </c:strCache>
        </c:strRef>
      </c:tx>
      <c:layout>
        <c:manualLayout>
          <c:xMode val="edge"/>
          <c:yMode val="edge"/>
          <c:x val="0.45310326231829173"/>
          <c:y val="2.20595409534234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7801416324812"/>
          <c:y val="0.11323897689424056"/>
          <c:w val="0.69681789583797893"/>
          <c:h val="0.81473237921310737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Entry'!$I$41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Entry'!$J$41:$AG$41</c:f>
              <c:numCache>
                <c:formatCode>_(* #,##0_);_(* \(#,##0\);_(* "-"??_);_(@_)</c:formatCode>
                <c:ptCount val="24"/>
                <c:pt idx="0">
                  <c:v>-701</c:v>
                </c:pt>
                <c:pt idx="1">
                  <c:v>-701</c:v>
                </c:pt>
                <c:pt idx="2">
                  <c:v>-701</c:v>
                </c:pt>
                <c:pt idx="3">
                  <c:v>-701</c:v>
                </c:pt>
                <c:pt idx="4">
                  <c:v>-701</c:v>
                </c:pt>
                <c:pt idx="5">
                  <c:v>-701</c:v>
                </c:pt>
                <c:pt idx="6">
                  <c:v>-701</c:v>
                </c:pt>
                <c:pt idx="7">
                  <c:v>-701</c:v>
                </c:pt>
                <c:pt idx="8">
                  <c:v>-701</c:v>
                </c:pt>
                <c:pt idx="9">
                  <c:v>-701</c:v>
                </c:pt>
                <c:pt idx="10">
                  <c:v>-701</c:v>
                </c:pt>
                <c:pt idx="11">
                  <c:v>-701</c:v>
                </c:pt>
                <c:pt idx="12">
                  <c:v>-701</c:v>
                </c:pt>
                <c:pt idx="13">
                  <c:v>-701</c:v>
                </c:pt>
                <c:pt idx="14">
                  <c:v>-701</c:v>
                </c:pt>
                <c:pt idx="15">
                  <c:v>-701</c:v>
                </c:pt>
                <c:pt idx="16">
                  <c:v>-701</c:v>
                </c:pt>
                <c:pt idx="17">
                  <c:v>-701</c:v>
                </c:pt>
                <c:pt idx="18">
                  <c:v>-701</c:v>
                </c:pt>
                <c:pt idx="19">
                  <c:v>-701</c:v>
                </c:pt>
                <c:pt idx="20">
                  <c:v>-701</c:v>
                </c:pt>
                <c:pt idx="21">
                  <c:v>-701</c:v>
                </c:pt>
                <c:pt idx="22">
                  <c:v>-701</c:v>
                </c:pt>
                <c:pt idx="23" formatCode="General">
                  <c:v>-701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D-44DE-93DC-F3FBDA0ACACD}"/>
            </c:ext>
          </c:extLst>
        </c:ser>
        <c:ser>
          <c:idx val="1"/>
          <c:order val="1"/>
          <c:tx>
            <c:strRef>
              <c:f>'Data Entry'!$I$42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Entry'!$J$42:$AG$42</c:f>
              <c:numCache>
                <c:formatCode>_(* #,##0_);_(* \(#,##0\);_(* "-"??_);_(@_)</c:formatCode>
                <c:ptCount val="24"/>
                <c:pt idx="0">
                  <c:v>3554</c:v>
                </c:pt>
                <c:pt idx="1">
                  <c:v>3554</c:v>
                </c:pt>
                <c:pt idx="2">
                  <c:v>3554</c:v>
                </c:pt>
                <c:pt idx="3">
                  <c:v>3554</c:v>
                </c:pt>
                <c:pt idx="4">
                  <c:v>3554</c:v>
                </c:pt>
                <c:pt idx="5">
                  <c:v>3554</c:v>
                </c:pt>
                <c:pt idx="6">
                  <c:v>3554</c:v>
                </c:pt>
                <c:pt idx="7">
                  <c:v>3554</c:v>
                </c:pt>
                <c:pt idx="8">
                  <c:v>3554</c:v>
                </c:pt>
                <c:pt idx="9">
                  <c:v>3554</c:v>
                </c:pt>
                <c:pt idx="10">
                  <c:v>3554</c:v>
                </c:pt>
                <c:pt idx="11">
                  <c:v>3554</c:v>
                </c:pt>
                <c:pt idx="12">
                  <c:v>3554</c:v>
                </c:pt>
                <c:pt idx="13">
                  <c:v>3554</c:v>
                </c:pt>
                <c:pt idx="14">
                  <c:v>3554</c:v>
                </c:pt>
                <c:pt idx="15">
                  <c:v>3554</c:v>
                </c:pt>
                <c:pt idx="16">
                  <c:v>3554</c:v>
                </c:pt>
                <c:pt idx="17">
                  <c:v>3554</c:v>
                </c:pt>
                <c:pt idx="18">
                  <c:v>3554</c:v>
                </c:pt>
                <c:pt idx="19">
                  <c:v>3554</c:v>
                </c:pt>
                <c:pt idx="20">
                  <c:v>3554</c:v>
                </c:pt>
                <c:pt idx="21">
                  <c:v>3554</c:v>
                </c:pt>
                <c:pt idx="22">
                  <c:v>3554</c:v>
                </c:pt>
                <c:pt idx="23" formatCode="General">
                  <c:v>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D-44DE-93DC-F3FBDA0ACACD}"/>
            </c:ext>
          </c:extLst>
        </c:ser>
        <c:ser>
          <c:idx val="2"/>
          <c:order val="2"/>
          <c:tx>
            <c:strRef>
              <c:f>'Data Entry'!$I$43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Entry'!$J$43:$AG$43</c:f>
              <c:numCache>
                <c:formatCode>_(* #,##0_);_(* \(#,##0\);_(* "-"??_);_(@_)</c:formatCode>
                <c:ptCount val="24"/>
                <c:pt idx="0">
                  <c:v>4345</c:v>
                </c:pt>
                <c:pt idx="1">
                  <c:v>4345</c:v>
                </c:pt>
                <c:pt idx="2">
                  <c:v>4345</c:v>
                </c:pt>
                <c:pt idx="3">
                  <c:v>4345</c:v>
                </c:pt>
                <c:pt idx="4">
                  <c:v>4345</c:v>
                </c:pt>
                <c:pt idx="5">
                  <c:v>4345</c:v>
                </c:pt>
                <c:pt idx="6">
                  <c:v>4345</c:v>
                </c:pt>
                <c:pt idx="7">
                  <c:v>4345</c:v>
                </c:pt>
                <c:pt idx="8">
                  <c:v>4345</c:v>
                </c:pt>
                <c:pt idx="9">
                  <c:v>4345</c:v>
                </c:pt>
                <c:pt idx="10">
                  <c:v>4345</c:v>
                </c:pt>
                <c:pt idx="11">
                  <c:v>4345</c:v>
                </c:pt>
                <c:pt idx="12">
                  <c:v>4345</c:v>
                </c:pt>
                <c:pt idx="13">
                  <c:v>4345</c:v>
                </c:pt>
                <c:pt idx="14">
                  <c:v>4345</c:v>
                </c:pt>
                <c:pt idx="15">
                  <c:v>4345</c:v>
                </c:pt>
                <c:pt idx="16">
                  <c:v>4345</c:v>
                </c:pt>
                <c:pt idx="17">
                  <c:v>4345</c:v>
                </c:pt>
                <c:pt idx="18">
                  <c:v>4345</c:v>
                </c:pt>
                <c:pt idx="19">
                  <c:v>4345</c:v>
                </c:pt>
                <c:pt idx="20">
                  <c:v>4345</c:v>
                </c:pt>
                <c:pt idx="21">
                  <c:v>4345</c:v>
                </c:pt>
                <c:pt idx="22">
                  <c:v>4345</c:v>
                </c:pt>
                <c:pt idx="23" formatCode="General">
                  <c:v>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D-44DE-93DC-F3FBDA0ACACD}"/>
            </c:ext>
          </c:extLst>
        </c:ser>
        <c:ser>
          <c:idx val="3"/>
          <c:order val="3"/>
          <c:tx>
            <c:strRef>
              <c:f>'Data Entry'!$I$44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412221432061754"/>
                  <c:y val="0.929441992170909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7D-44DE-93DC-F3FBDA0ACA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Entry'!$J$44:$AG$44</c:f>
              <c:numCache>
                <c:formatCode>_(* #,##0_);_(* \(#,##0\);_(* "-"??_);_(@_)</c:formatCode>
                <c:ptCount val="24"/>
                <c:pt idx="0">
                  <c:v>2813</c:v>
                </c:pt>
                <c:pt idx="1">
                  <c:v>2813</c:v>
                </c:pt>
                <c:pt idx="2">
                  <c:v>2813</c:v>
                </c:pt>
                <c:pt idx="3">
                  <c:v>2813</c:v>
                </c:pt>
                <c:pt idx="4">
                  <c:v>2813</c:v>
                </c:pt>
                <c:pt idx="5">
                  <c:v>2813</c:v>
                </c:pt>
                <c:pt idx="6">
                  <c:v>2813</c:v>
                </c:pt>
                <c:pt idx="7">
                  <c:v>2813</c:v>
                </c:pt>
                <c:pt idx="8">
                  <c:v>2813</c:v>
                </c:pt>
                <c:pt idx="9">
                  <c:v>2813</c:v>
                </c:pt>
                <c:pt idx="10">
                  <c:v>2813</c:v>
                </c:pt>
                <c:pt idx="11">
                  <c:v>2813</c:v>
                </c:pt>
                <c:pt idx="12">
                  <c:v>2813</c:v>
                </c:pt>
                <c:pt idx="13">
                  <c:v>2813</c:v>
                </c:pt>
                <c:pt idx="14">
                  <c:v>2813</c:v>
                </c:pt>
                <c:pt idx="15">
                  <c:v>2813</c:v>
                </c:pt>
                <c:pt idx="16">
                  <c:v>2813</c:v>
                </c:pt>
                <c:pt idx="17">
                  <c:v>2813</c:v>
                </c:pt>
                <c:pt idx="18">
                  <c:v>2813</c:v>
                </c:pt>
                <c:pt idx="19">
                  <c:v>2813</c:v>
                </c:pt>
                <c:pt idx="20">
                  <c:v>2813</c:v>
                </c:pt>
                <c:pt idx="21">
                  <c:v>2813</c:v>
                </c:pt>
                <c:pt idx="22">
                  <c:v>2813</c:v>
                </c:pt>
                <c:pt idx="23" formatCode="General">
                  <c:v>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7D-44DE-93DC-F3FBDA0ACACD}"/>
            </c:ext>
          </c:extLst>
        </c:ser>
        <c:ser>
          <c:idx val="4"/>
          <c:order val="4"/>
          <c:tx>
            <c:strRef>
              <c:f>'Data Entry'!$I$45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641061463535638"/>
                  <c:y val="0.745612484225713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7D-44DE-93DC-F3FBDA0ACA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Entry'!$J$45:$AG$45</c:f>
              <c:numCache>
                <c:formatCode>_(* #,##0_);_(* \(#,##0\);_(* "-"??_);_(@_)</c:formatCode>
                <c:ptCount val="24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1990</c:v>
                </c:pt>
                <c:pt idx="5">
                  <c:v>1990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1990</c:v>
                </c:pt>
                <c:pt idx="11">
                  <c:v>1990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1990</c:v>
                </c:pt>
                <c:pt idx="17">
                  <c:v>1990</c:v>
                </c:pt>
                <c:pt idx="18">
                  <c:v>1990</c:v>
                </c:pt>
                <c:pt idx="19">
                  <c:v>1990</c:v>
                </c:pt>
                <c:pt idx="20">
                  <c:v>1990</c:v>
                </c:pt>
                <c:pt idx="21">
                  <c:v>1990</c:v>
                </c:pt>
                <c:pt idx="22">
                  <c:v>1990</c:v>
                </c:pt>
                <c:pt idx="23" formatCode="General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7D-44DE-93DC-F3FBDA0ACACD}"/>
            </c:ext>
          </c:extLst>
        </c:ser>
        <c:ser>
          <c:idx val="5"/>
          <c:order val="5"/>
          <c:tx>
            <c:strRef>
              <c:f>'Data Entry'!$I$46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526641447798696"/>
                  <c:y val="0.4382495469413465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7D-44DE-93DC-F3FBDA0ACA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Entry'!$J$46:$AG$46</c:f>
              <c:numCache>
                <c:formatCode>_(* #,##0_);_(* \(#,##0\);_(* "-"??_);_(@_)</c:formatCode>
                <c:ptCount val="24"/>
                <c:pt idx="0">
                  <c:v>5996</c:v>
                </c:pt>
                <c:pt idx="1">
                  <c:v>5996</c:v>
                </c:pt>
                <c:pt idx="2">
                  <c:v>5996</c:v>
                </c:pt>
                <c:pt idx="3">
                  <c:v>5996</c:v>
                </c:pt>
                <c:pt idx="4">
                  <c:v>5996</c:v>
                </c:pt>
                <c:pt idx="5">
                  <c:v>5996</c:v>
                </c:pt>
                <c:pt idx="6">
                  <c:v>5996</c:v>
                </c:pt>
                <c:pt idx="7">
                  <c:v>5996</c:v>
                </c:pt>
                <c:pt idx="8">
                  <c:v>5996</c:v>
                </c:pt>
                <c:pt idx="9">
                  <c:v>5996</c:v>
                </c:pt>
                <c:pt idx="10">
                  <c:v>5996</c:v>
                </c:pt>
                <c:pt idx="11">
                  <c:v>5996</c:v>
                </c:pt>
                <c:pt idx="12">
                  <c:v>5996</c:v>
                </c:pt>
                <c:pt idx="13">
                  <c:v>5996</c:v>
                </c:pt>
                <c:pt idx="14">
                  <c:v>5996</c:v>
                </c:pt>
                <c:pt idx="15">
                  <c:v>5996</c:v>
                </c:pt>
                <c:pt idx="16">
                  <c:v>5996</c:v>
                </c:pt>
                <c:pt idx="17">
                  <c:v>5996</c:v>
                </c:pt>
                <c:pt idx="18">
                  <c:v>5996</c:v>
                </c:pt>
                <c:pt idx="19">
                  <c:v>5996</c:v>
                </c:pt>
                <c:pt idx="20">
                  <c:v>5996</c:v>
                </c:pt>
                <c:pt idx="21">
                  <c:v>5996</c:v>
                </c:pt>
                <c:pt idx="22">
                  <c:v>5996</c:v>
                </c:pt>
                <c:pt idx="23" formatCode="General">
                  <c:v>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7D-44DE-93DC-F3FBDA0ACACD}"/>
            </c:ext>
          </c:extLst>
        </c:ser>
        <c:ser>
          <c:idx val="6"/>
          <c:order val="6"/>
          <c:tx>
            <c:strRef>
              <c:f>'Data Entry'!$I$47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Mode val="edge"/>
                  <c:yMode val="edge"/>
                  <c:x val="0.10869901495009524"/>
                  <c:y val="4.558971797040853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7D-44DE-93DC-F3FBDA0ACA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Entry'!$J$47:$AG$47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7D-44DE-93DC-F3FBDA0ACACD}"/>
            </c:ext>
          </c:extLst>
        </c:ser>
        <c:ser>
          <c:idx val="7"/>
          <c:order val="7"/>
          <c:tx>
            <c:strRef>
              <c:f>'Data Entry'!$I$48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Entry'!$J$48:$AG$48</c:f>
              <c:numCache>
                <c:formatCode>_(* #,##0_);_(* \(#,##0\);_(* "-"??_);_(@_)</c:formatCode>
                <c:ptCount val="24"/>
                <c:pt idx="0">
                  <c:v>1056</c:v>
                </c:pt>
                <c:pt idx="1">
                  <c:v>1056</c:v>
                </c:pt>
                <c:pt idx="2">
                  <c:v>1056</c:v>
                </c:pt>
                <c:pt idx="3">
                  <c:v>1056</c:v>
                </c:pt>
                <c:pt idx="4">
                  <c:v>1056</c:v>
                </c:pt>
                <c:pt idx="5">
                  <c:v>1056</c:v>
                </c:pt>
                <c:pt idx="6">
                  <c:v>1056</c:v>
                </c:pt>
                <c:pt idx="7">
                  <c:v>1056</c:v>
                </c:pt>
                <c:pt idx="8">
                  <c:v>1056</c:v>
                </c:pt>
                <c:pt idx="9">
                  <c:v>1056</c:v>
                </c:pt>
                <c:pt idx="10">
                  <c:v>1056</c:v>
                </c:pt>
                <c:pt idx="11">
                  <c:v>1056</c:v>
                </c:pt>
                <c:pt idx="12">
                  <c:v>1056</c:v>
                </c:pt>
                <c:pt idx="13">
                  <c:v>1056</c:v>
                </c:pt>
                <c:pt idx="14">
                  <c:v>1056</c:v>
                </c:pt>
                <c:pt idx="15">
                  <c:v>1056</c:v>
                </c:pt>
                <c:pt idx="16">
                  <c:v>1056</c:v>
                </c:pt>
                <c:pt idx="17">
                  <c:v>1056</c:v>
                </c:pt>
                <c:pt idx="18">
                  <c:v>1056</c:v>
                </c:pt>
                <c:pt idx="19">
                  <c:v>1056</c:v>
                </c:pt>
                <c:pt idx="20">
                  <c:v>1056</c:v>
                </c:pt>
                <c:pt idx="21">
                  <c:v>1056</c:v>
                </c:pt>
                <c:pt idx="22">
                  <c:v>1056</c:v>
                </c:pt>
                <c:pt idx="23" formatCode="General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7D-44DE-93DC-F3FBDA0ACACD}"/>
            </c:ext>
          </c:extLst>
        </c:ser>
        <c:ser>
          <c:idx val="8"/>
          <c:order val="8"/>
          <c:tx>
            <c:strRef>
              <c:f>'Data Entry'!$I$49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Entry'!$J$49:$AG$49</c:f>
              <c:numCache>
                <c:formatCode>_(* #,##0_);_(* \(#,##0\);_(* "-"??_);_(@_)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7D-44DE-93DC-F3FBDA0ACACD}"/>
            </c:ext>
          </c:extLst>
        </c:ser>
        <c:ser>
          <c:idx val="9"/>
          <c:order val="9"/>
          <c:tx>
            <c:strRef>
              <c:f>'Data Entry'!$I$50</c:f>
              <c:strCache>
                <c:ptCount val="1"/>
                <c:pt idx="0">
                  <c:v>Jet Fuel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Entry'!$J$50:$AG$50</c:f>
              <c:numCache>
                <c:formatCode>_(* #,##0_);_(* \(#,##0\);_(* "-"??_);_(@_)</c:formatCode>
                <c:ptCount val="24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 formatCode="General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7D-44DE-93DC-F3FBDA0ACACD}"/>
            </c:ext>
          </c:extLst>
        </c:ser>
        <c:ser>
          <c:idx val="10"/>
          <c:order val="10"/>
          <c:tx>
            <c:strRef>
              <c:f>'Data Entry'!$I$51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6B6B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Entry'!$J$51:$AG$51</c:f>
              <c:numCache>
                <c:formatCode>_(* #,##0_);_(* \(#,##0\);_(* "-"??_);_(@_)</c:formatCode>
                <c:ptCount val="24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141</c:v>
                </c:pt>
                <c:pt idx="22">
                  <c:v>141</c:v>
                </c:pt>
                <c:pt idx="23" formatCode="General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7D-44DE-93DC-F3FBDA0ACACD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259741263"/>
        <c:axId val="1"/>
      </c:areaChart>
      <c:lineChart>
        <c:grouping val="standard"/>
        <c:varyColors val="0"/>
        <c:ser>
          <c:idx val="11"/>
          <c:order val="11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Entry'!$J$53:$AG$53</c:f>
              <c:numCache>
                <c:formatCode>_(* #,##0_);_(* \(#,##0\);_(* "-"??_);_(@_)</c:formatCode>
                <c:ptCount val="24"/>
                <c:pt idx="0">
                  <c:v>12055</c:v>
                </c:pt>
                <c:pt idx="1">
                  <c:v>11739</c:v>
                </c:pt>
                <c:pt idx="2">
                  <c:v>11575</c:v>
                </c:pt>
                <c:pt idx="3">
                  <c:v>11524</c:v>
                </c:pt>
                <c:pt idx="4">
                  <c:v>11771</c:v>
                </c:pt>
                <c:pt idx="5">
                  <c:v>12740</c:v>
                </c:pt>
                <c:pt idx="6">
                  <c:v>14575</c:v>
                </c:pt>
                <c:pt idx="7">
                  <c:v>15905</c:v>
                </c:pt>
                <c:pt idx="8">
                  <c:v>16162</c:v>
                </c:pt>
                <c:pt idx="9">
                  <c:v>16240</c:v>
                </c:pt>
                <c:pt idx="10">
                  <c:v>16348</c:v>
                </c:pt>
                <c:pt idx="11">
                  <c:v>16345</c:v>
                </c:pt>
                <c:pt idx="12">
                  <c:v>16207</c:v>
                </c:pt>
                <c:pt idx="13">
                  <c:v>16176</c:v>
                </c:pt>
                <c:pt idx="14">
                  <c:v>16059</c:v>
                </c:pt>
                <c:pt idx="15">
                  <c:v>16161</c:v>
                </c:pt>
                <c:pt idx="16">
                  <c:v>17519</c:v>
                </c:pt>
                <c:pt idx="17">
                  <c:v>18551</c:v>
                </c:pt>
                <c:pt idx="18">
                  <c:v>18202</c:v>
                </c:pt>
                <c:pt idx="19">
                  <c:v>17533</c:v>
                </c:pt>
                <c:pt idx="20">
                  <c:v>16779</c:v>
                </c:pt>
                <c:pt idx="21">
                  <c:v>15591</c:v>
                </c:pt>
                <c:pt idx="22">
                  <c:v>14068</c:v>
                </c:pt>
                <c:pt idx="23">
                  <c:v>12846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7D-44DE-93DC-F3FBDA0ACAC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259741263"/>
        <c:axId val="1"/>
      </c:lineChart>
      <c:catAx>
        <c:axId val="259741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741263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29431818443702"/>
          <c:y val="0.32501057004710604"/>
          <c:w val="0.1361598187269614"/>
          <c:h val="0.425013822369292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114300</xdr:rowOff>
    </xdr:from>
    <xdr:to>
      <xdr:col>9</xdr:col>
      <xdr:colOff>1209675</xdr:colOff>
      <xdr:row>55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DD9F42F-79B9-A0CB-9628-20A97DC3C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10</xdr:col>
      <xdr:colOff>0</xdr:colOff>
      <xdr:row>95</xdr:row>
      <xdr:rowOff>142875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473681D7-6E4D-D1EF-BC2B-9E19D94F4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114300</xdr:rowOff>
    </xdr:from>
    <xdr:to>
      <xdr:col>21</xdr:col>
      <xdr:colOff>19050</xdr:colOff>
      <xdr:row>55</xdr:row>
      <xdr:rowOff>114300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751AE027-A25D-BC84-BE20-60968CC80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21</xdr:col>
      <xdr:colOff>0</xdr:colOff>
      <xdr:row>96</xdr:row>
      <xdr:rowOff>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666E61C4-E83C-DB61-899F-C311C690D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17</xdr:row>
      <xdr:rowOff>114300</xdr:rowOff>
    </xdr:from>
    <xdr:to>
      <xdr:col>32</xdr:col>
      <xdr:colOff>0</xdr:colOff>
      <xdr:row>55</xdr:row>
      <xdr:rowOff>114300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1965B51F-9185-FCC0-1D3E-95A00C83F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31</xdr:col>
      <xdr:colOff>1485900</xdr:colOff>
      <xdr:row>96</xdr:row>
      <xdr:rowOff>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BA7D7BB7-B54B-763D-BE5F-55E77A5CD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752475</xdr:colOff>
      <xdr:row>97</xdr:row>
      <xdr:rowOff>47625</xdr:rowOff>
    </xdr:from>
    <xdr:to>
      <xdr:col>16</xdr:col>
      <xdr:colOff>647700</xdr:colOff>
      <xdr:row>101</xdr:row>
      <xdr:rowOff>104775</xdr:rowOff>
    </xdr:to>
    <xdr:pic>
      <xdr:nvPicPr>
        <xdr:cNvPr id="2063" name="Picture 15">
          <a:extLst>
            <a:ext uri="{FF2B5EF4-FFF2-40B4-BE49-F238E27FC236}">
              <a16:creationId xmlns:a16="http://schemas.microsoft.com/office/drawing/2014/main" id="{99A31435-F986-2F87-439E-42090FEEA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575" y="15897225"/>
          <a:ext cx="6477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23</xdr:row>
      <xdr:rowOff>114300</xdr:rowOff>
    </xdr:from>
    <xdr:to>
      <xdr:col>27</xdr:col>
      <xdr:colOff>171450</xdr:colOff>
      <xdr:row>26</xdr:row>
      <xdr:rowOff>76200</xdr:rowOff>
    </xdr:to>
    <xdr:sp macro="" textlink="$AF$9">
      <xdr:nvSpPr>
        <xdr:cNvPr id="2067" name="Rectangle 19">
          <a:extLst>
            <a:ext uri="{FF2B5EF4-FFF2-40B4-BE49-F238E27FC236}">
              <a16:creationId xmlns:a16="http://schemas.microsoft.com/office/drawing/2014/main" id="{D9A5E9C9-E87B-5612-7C17-948D067EB75F}"/>
            </a:ext>
          </a:extLst>
        </xdr:cNvPr>
        <xdr:cNvSpPr>
          <a:spLocks noChangeArrowheads="1" noTextEdit="1"/>
        </xdr:cNvSpPr>
      </xdr:nvSpPr>
      <xdr:spPr bwMode="auto">
        <a:xfrm>
          <a:off x="19945350" y="3981450"/>
          <a:ext cx="790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fld id="{A0B67DA8-8069-4094-9E23-C3373EE03957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32</xdr:row>
      <xdr:rowOff>38100</xdr:rowOff>
    </xdr:from>
    <xdr:to>
      <xdr:col>27</xdr:col>
      <xdr:colOff>171450</xdr:colOff>
      <xdr:row>35</xdr:row>
      <xdr:rowOff>0</xdr:rowOff>
    </xdr:to>
    <xdr:sp macro="" textlink="$AF$10">
      <xdr:nvSpPr>
        <xdr:cNvPr id="2068" name="Rectangle 20">
          <a:extLst>
            <a:ext uri="{FF2B5EF4-FFF2-40B4-BE49-F238E27FC236}">
              <a16:creationId xmlns:a16="http://schemas.microsoft.com/office/drawing/2014/main" id="{64D7363F-4C01-D1B9-C689-9D9B662DE461}"/>
            </a:ext>
          </a:extLst>
        </xdr:cNvPr>
        <xdr:cNvSpPr>
          <a:spLocks noChangeArrowheads="1" noTextEdit="1"/>
        </xdr:cNvSpPr>
      </xdr:nvSpPr>
      <xdr:spPr bwMode="auto">
        <a:xfrm>
          <a:off x="19945350" y="5362575"/>
          <a:ext cx="790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fld id="{30C76A14-AF45-43A9-8456-99FF8B377850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43</xdr:row>
      <xdr:rowOff>76200</xdr:rowOff>
    </xdr:from>
    <xdr:to>
      <xdr:col>27</xdr:col>
      <xdr:colOff>171450</xdr:colOff>
      <xdr:row>46</xdr:row>
      <xdr:rowOff>38100</xdr:rowOff>
    </xdr:to>
    <xdr:sp macro="" textlink="$AF$11">
      <xdr:nvSpPr>
        <xdr:cNvPr id="2069" name="Rectangle 21">
          <a:extLst>
            <a:ext uri="{FF2B5EF4-FFF2-40B4-BE49-F238E27FC236}">
              <a16:creationId xmlns:a16="http://schemas.microsoft.com/office/drawing/2014/main" id="{69F26CB9-0377-9968-342B-F7351FA775C0}"/>
            </a:ext>
          </a:extLst>
        </xdr:cNvPr>
        <xdr:cNvSpPr>
          <a:spLocks noChangeArrowheads="1" noTextEdit="1"/>
        </xdr:cNvSpPr>
      </xdr:nvSpPr>
      <xdr:spPr bwMode="auto">
        <a:xfrm>
          <a:off x="19945350" y="7181850"/>
          <a:ext cx="790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fld id="{1782CA71-DDD6-4C8A-965A-4B2B6529ADDD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48</xdr:row>
      <xdr:rowOff>76200</xdr:rowOff>
    </xdr:from>
    <xdr:to>
      <xdr:col>27</xdr:col>
      <xdr:colOff>171450</xdr:colOff>
      <xdr:row>51</xdr:row>
      <xdr:rowOff>38100</xdr:rowOff>
    </xdr:to>
    <xdr:sp macro="" textlink="$AF$12">
      <xdr:nvSpPr>
        <xdr:cNvPr id="2070" name="Rectangle 22">
          <a:extLst>
            <a:ext uri="{FF2B5EF4-FFF2-40B4-BE49-F238E27FC236}">
              <a16:creationId xmlns:a16="http://schemas.microsoft.com/office/drawing/2014/main" id="{22B37D38-7353-8CBC-BC03-8CF9FB50948A}"/>
            </a:ext>
          </a:extLst>
        </xdr:cNvPr>
        <xdr:cNvSpPr>
          <a:spLocks noChangeArrowheads="1" noTextEdit="1"/>
        </xdr:cNvSpPr>
      </xdr:nvSpPr>
      <xdr:spPr bwMode="auto">
        <a:xfrm>
          <a:off x="19945350" y="7991475"/>
          <a:ext cx="790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fld id="{D43992DB-323B-4901-8C87-F4B1794742AD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16</xdr:col>
      <xdr:colOff>152400</xdr:colOff>
      <xdr:row>21</xdr:row>
      <xdr:rowOff>38100</xdr:rowOff>
    </xdr:from>
    <xdr:ext cx="1028700" cy="457200"/>
    <xdr:sp macro="" textlink="$U$7">
      <xdr:nvSpPr>
        <xdr:cNvPr id="2071" name="Text Box 23">
          <a:extLst>
            <a:ext uri="{FF2B5EF4-FFF2-40B4-BE49-F238E27FC236}">
              <a16:creationId xmlns:a16="http://schemas.microsoft.com/office/drawing/2014/main" id="{C3F1C396-65BA-6CC3-FC59-8CE4C1CBA17D}"/>
            </a:ext>
          </a:extLst>
        </xdr:cNvPr>
        <xdr:cNvSpPr txBox="1">
          <a:spLocks noChangeArrowheads="1" noTextEdit="1"/>
        </xdr:cNvSpPr>
      </xdr:nvSpPr>
      <xdr:spPr bwMode="auto">
        <a:xfrm>
          <a:off x="12372975" y="3581400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19B529CA-AB54-4B9D-9A8D-98AD5A5953A7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76200</xdr:colOff>
      <xdr:row>30</xdr:row>
      <xdr:rowOff>38100</xdr:rowOff>
    </xdr:from>
    <xdr:ext cx="1028700" cy="457200"/>
    <xdr:sp macro="" textlink="$U$8">
      <xdr:nvSpPr>
        <xdr:cNvPr id="2072" name="Text Box 24">
          <a:extLst>
            <a:ext uri="{FF2B5EF4-FFF2-40B4-BE49-F238E27FC236}">
              <a16:creationId xmlns:a16="http://schemas.microsoft.com/office/drawing/2014/main" id="{8CC8771E-33B4-3886-A82A-49B999CB205F}"/>
            </a:ext>
          </a:extLst>
        </xdr:cNvPr>
        <xdr:cNvSpPr txBox="1">
          <a:spLocks noChangeArrowheads="1" noTextEdit="1"/>
        </xdr:cNvSpPr>
      </xdr:nvSpPr>
      <xdr:spPr bwMode="auto">
        <a:xfrm>
          <a:off x="12296775" y="5038725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7534D72E-D973-4A30-89C6-369F3E3928A6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38100</xdr:colOff>
      <xdr:row>39</xdr:row>
      <xdr:rowOff>38100</xdr:rowOff>
    </xdr:from>
    <xdr:ext cx="1028700" cy="457200"/>
    <xdr:sp macro="" textlink="$U$9">
      <xdr:nvSpPr>
        <xdr:cNvPr id="2073" name="Text Box 25">
          <a:extLst>
            <a:ext uri="{FF2B5EF4-FFF2-40B4-BE49-F238E27FC236}">
              <a16:creationId xmlns:a16="http://schemas.microsoft.com/office/drawing/2014/main" id="{4FD16C90-8388-5464-02B5-22B0A2BA6D1E}"/>
            </a:ext>
          </a:extLst>
        </xdr:cNvPr>
        <xdr:cNvSpPr txBox="1">
          <a:spLocks noChangeArrowheads="1" noTextEdit="1"/>
        </xdr:cNvSpPr>
      </xdr:nvSpPr>
      <xdr:spPr bwMode="auto">
        <a:xfrm>
          <a:off x="12258675" y="6496050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70A9512D-6578-402B-93EC-03BE71486EB3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38100</xdr:colOff>
      <xdr:row>45</xdr:row>
      <xdr:rowOff>38100</xdr:rowOff>
    </xdr:from>
    <xdr:ext cx="1028700" cy="457200"/>
    <xdr:sp macro="" textlink="$U$10">
      <xdr:nvSpPr>
        <xdr:cNvPr id="2074" name="Text Box 26">
          <a:extLst>
            <a:ext uri="{FF2B5EF4-FFF2-40B4-BE49-F238E27FC236}">
              <a16:creationId xmlns:a16="http://schemas.microsoft.com/office/drawing/2014/main" id="{308B97BF-0AB0-F2DC-A6AE-A4F9109D46F7}"/>
            </a:ext>
          </a:extLst>
        </xdr:cNvPr>
        <xdr:cNvSpPr txBox="1">
          <a:spLocks noChangeArrowheads="1" noTextEdit="1"/>
        </xdr:cNvSpPr>
      </xdr:nvSpPr>
      <xdr:spPr bwMode="auto">
        <a:xfrm>
          <a:off x="12258675" y="7467600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FD00E674-B74F-45AA-AE55-BFC296343008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5</xdr:col>
      <xdr:colOff>266700</xdr:colOff>
      <xdr:row>20</xdr:row>
      <xdr:rowOff>38100</xdr:rowOff>
    </xdr:from>
    <xdr:ext cx="1028700" cy="457200"/>
    <xdr:sp macro="" textlink="$J$9">
      <xdr:nvSpPr>
        <xdr:cNvPr id="2076" name="Text Box 28">
          <a:extLst>
            <a:ext uri="{FF2B5EF4-FFF2-40B4-BE49-F238E27FC236}">
              <a16:creationId xmlns:a16="http://schemas.microsoft.com/office/drawing/2014/main" id="{BAD1B42E-CEA4-9B9F-4EF3-F7678C2934C8}"/>
            </a:ext>
          </a:extLst>
        </xdr:cNvPr>
        <xdr:cNvSpPr txBox="1">
          <a:spLocks noChangeArrowheads="1" noTextEdit="1"/>
        </xdr:cNvSpPr>
      </xdr:nvSpPr>
      <xdr:spPr bwMode="auto">
        <a:xfrm>
          <a:off x="3800475" y="3419475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1543BE3C-D74B-4E64-8523-DFDB38F65F37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5</xdr:col>
      <xdr:colOff>266700</xdr:colOff>
      <xdr:row>27</xdr:row>
      <xdr:rowOff>0</xdr:rowOff>
    </xdr:from>
    <xdr:ext cx="1028700" cy="457200"/>
    <xdr:sp macro="" textlink="$J$10">
      <xdr:nvSpPr>
        <xdr:cNvPr id="2077" name="Text Box 29">
          <a:extLst>
            <a:ext uri="{FF2B5EF4-FFF2-40B4-BE49-F238E27FC236}">
              <a16:creationId xmlns:a16="http://schemas.microsoft.com/office/drawing/2014/main" id="{84D0E6ED-F768-9165-4658-55B43DC06988}"/>
            </a:ext>
          </a:extLst>
        </xdr:cNvPr>
        <xdr:cNvSpPr txBox="1">
          <a:spLocks noChangeArrowheads="1" noTextEdit="1"/>
        </xdr:cNvSpPr>
      </xdr:nvSpPr>
      <xdr:spPr bwMode="auto">
        <a:xfrm>
          <a:off x="3800475" y="4514850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764722F8-79D3-4F3B-B2B5-633555879B57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5</xdr:col>
      <xdr:colOff>342900</xdr:colOff>
      <xdr:row>44</xdr:row>
      <xdr:rowOff>38100</xdr:rowOff>
    </xdr:from>
    <xdr:ext cx="1028700" cy="457200"/>
    <xdr:sp macro="" textlink="$J$11">
      <xdr:nvSpPr>
        <xdr:cNvPr id="2078" name="Text Box 30">
          <a:extLst>
            <a:ext uri="{FF2B5EF4-FFF2-40B4-BE49-F238E27FC236}">
              <a16:creationId xmlns:a16="http://schemas.microsoft.com/office/drawing/2014/main" id="{3B27EBA3-D1DA-F47A-7546-2550D124471F}"/>
            </a:ext>
          </a:extLst>
        </xdr:cNvPr>
        <xdr:cNvSpPr txBox="1">
          <a:spLocks noChangeArrowheads="1" noTextEdit="1"/>
        </xdr:cNvSpPr>
      </xdr:nvSpPr>
      <xdr:spPr bwMode="auto">
        <a:xfrm>
          <a:off x="3876675" y="7305675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1C0A9BAC-E352-4ADB-BA2B-F56A9F1C54C1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27</xdr:col>
      <xdr:colOff>342900</xdr:colOff>
      <xdr:row>28</xdr:row>
      <xdr:rowOff>38100</xdr:rowOff>
    </xdr:from>
    <xdr:ext cx="1028700" cy="457200"/>
    <xdr:sp macro="" textlink="$AF$9">
      <xdr:nvSpPr>
        <xdr:cNvPr id="2079" name="Text Box 31">
          <a:extLst>
            <a:ext uri="{FF2B5EF4-FFF2-40B4-BE49-F238E27FC236}">
              <a16:creationId xmlns:a16="http://schemas.microsoft.com/office/drawing/2014/main" id="{26BF8946-2FFB-6FEB-D927-47EEFC5FBAD0}"/>
            </a:ext>
          </a:extLst>
        </xdr:cNvPr>
        <xdr:cNvSpPr txBox="1">
          <a:spLocks noChangeArrowheads="1" noTextEdit="1"/>
        </xdr:cNvSpPr>
      </xdr:nvSpPr>
      <xdr:spPr bwMode="auto">
        <a:xfrm>
          <a:off x="20907375" y="4714875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63C8235A-A763-4166-81A1-144A2339E824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27</xdr:col>
      <xdr:colOff>76200</xdr:colOff>
      <xdr:row>41</xdr:row>
      <xdr:rowOff>114300</xdr:rowOff>
    </xdr:from>
    <xdr:ext cx="1028700" cy="457200"/>
    <xdr:sp macro="" textlink="$AF$10">
      <xdr:nvSpPr>
        <xdr:cNvPr id="2080" name="Text Box 32">
          <a:extLst>
            <a:ext uri="{FF2B5EF4-FFF2-40B4-BE49-F238E27FC236}">
              <a16:creationId xmlns:a16="http://schemas.microsoft.com/office/drawing/2014/main" id="{D7AD252B-3A25-1E9E-7252-7225EB380EEB}"/>
            </a:ext>
          </a:extLst>
        </xdr:cNvPr>
        <xdr:cNvSpPr txBox="1">
          <a:spLocks noChangeArrowheads="1" noTextEdit="1"/>
        </xdr:cNvSpPr>
      </xdr:nvSpPr>
      <xdr:spPr bwMode="auto">
        <a:xfrm>
          <a:off x="20640675" y="6896100"/>
          <a:ext cx="10287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3B495140-B856-4D80-9298-864AC78029A3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27</xdr:col>
      <xdr:colOff>0</xdr:colOff>
      <xdr:row>49</xdr:row>
      <xdr:rowOff>38100</xdr:rowOff>
    </xdr:from>
    <xdr:ext cx="1028700" cy="457200"/>
    <xdr:sp macro="" textlink="$AF$12">
      <xdr:nvSpPr>
        <xdr:cNvPr id="2082" name="Text Box 34">
          <a:extLst>
            <a:ext uri="{FF2B5EF4-FFF2-40B4-BE49-F238E27FC236}">
              <a16:creationId xmlns:a16="http://schemas.microsoft.com/office/drawing/2014/main" id="{67C509CC-F00F-E8A6-610B-DEA7B63B3D3E}"/>
            </a:ext>
          </a:extLst>
        </xdr:cNvPr>
        <xdr:cNvSpPr txBox="1">
          <a:spLocks noChangeArrowheads="1" noTextEdit="1"/>
        </xdr:cNvSpPr>
      </xdr:nvSpPr>
      <xdr:spPr bwMode="auto">
        <a:xfrm>
          <a:off x="20564475" y="8115300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86BF6507-66A1-4AE4-9632-CDF19CE8DAF1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619125</xdr:colOff>
          <xdr:row>3</xdr:row>
          <xdr:rowOff>114300</xdr:rowOff>
        </xdr:from>
        <xdr:to>
          <xdr:col>3</xdr:col>
          <xdr:colOff>247650</xdr:colOff>
          <xdr:row>5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2D79F6E-1B9D-95F6-25C8-F2953C02D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Initiate Request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Willis/Models/Fuel%20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Wizard"/>
      <sheetName val="Sheet1"/>
    </sheetNames>
    <sheetDataSet>
      <sheetData sheetId="0"/>
      <sheetData sheetId="1">
        <row r="3">
          <cell r="W3">
            <v>3.7512820512820513</v>
          </cell>
          <cell r="Y3">
            <v>2.5196540880503142</v>
          </cell>
          <cell r="AA3">
            <v>2.12</v>
          </cell>
          <cell r="AC3">
            <v>1.98</v>
          </cell>
          <cell r="AE3">
            <v>2.2400000000000002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F103"/>
  <sheetViews>
    <sheetView tabSelected="1" zoomScale="50" workbookViewId="0">
      <selection activeCell="AA18" sqref="AA18"/>
    </sheetView>
  </sheetViews>
  <sheetFormatPr defaultColWidth="6.85546875" defaultRowHeight="12.75" x14ac:dyDescent="0.2"/>
  <cols>
    <col min="1" max="1" width="7.28515625" customWidth="1"/>
    <col min="2" max="2" width="10.85546875" customWidth="1"/>
    <col min="3" max="3" width="13.28515625" bestFit="1" customWidth="1"/>
    <col min="4" max="4" width="11.85546875" customWidth="1"/>
    <col min="5" max="5" width="9.7109375" customWidth="1"/>
    <col min="6" max="6" width="15.7109375" customWidth="1"/>
    <col min="7" max="7" width="15.85546875" customWidth="1"/>
    <col min="8" max="8" width="13.5703125" bestFit="1" customWidth="1"/>
    <col min="9" max="9" width="14.42578125" bestFit="1" customWidth="1"/>
    <col min="10" max="10" width="18.28515625" customWidth="1"/>
    <col min="11" max="11" width="2" customWidth="1"/>
    <col min="12" max="12" width="7.28515625" customWidth="1"/>
    <col min="13" max="13" width="11.140625" customWidth="1"/>
    <col min="14" max="14" width="10.5703125" customWidth="1"/>
    <col min="15" max="15" width="11.5703125" customWidth="1"/>
    <col min="16" max="16" width="9.85546875" customWidth="1"/>
    <col min="17" max="17" width="16.85546875" customWidth="1"/>
    <col min="18" max="18" width="17.140625" customWidth="1"/>
    <col min="19" max="19" width="10.28515625" customWidth="1"/>
    <col min="20" max="20" width="11.7109375" customWidth="1"/>
    <col min="21" max="21" width="17.140625" customWidth="1"/>
    <col min="22" max="22" width="2.42578125" customWidth="1"/>
    <col min="23" max="23" width="7.28515625" customWidth="1"/>
    <col min="24" max="24" width="10.5703125" customWidth="1"/>
    <col min="25" max="25" width="10.28515625" customWidth="1"/>
    <col min="26" max="26" width="12.140625" customWidth="1"/>
    <col min="27" max="27" width="9.28515625" customWidth="1"/>
    <col min="28" max="28" width="18" customWidth="1"/>
    <col min="29" max="29" width="16.42578125" customWidth="1"/>
    <col min="30" max="30" width="11.28515625" customWidth="1"/>
    <col min="31" max="31" width="12.5703125" customWidth="1"/>
    <col min="32" max="32" width="17" customWidth="1"/>
  </cols>
  <sheetData>
    <row r="1" spans="1:32" ht="18" x14ac:dyDescent="0.25">
      <c r="A1" s="67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spans="1:32" ht="15.75" x14ac:dyDescent="0.25">
      <c r="A2" s="65">
        <f ca="1">TODAY()</f>
        <v>37228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</row>
    <row r="3" spans="1:32" ht="13.5" thickBot="1" x14ac:dyDescent="0.25"/>
    <row r="4" spans="1:32" ht="13.5" thickBot="1" x14ac:dyDescent="0.25">
      <c r="A4" s="68" t="s">
        <v>16</v>
      </c>
      <c r="B4" s="54" t="s">
        <v>32</v>
      </c>
      <c r="C4" s="55" t="s">
        <v>19</v>
      </c>
      <c r="D4" s="55" t="s">
        <v>28</v>
      </c>
      <c r="E4" s="55" t="s">
        <v>18</v>
      </c>
      <c r="F4" s="55" t="s">
        <v>34</v>
      </c>
      <c r="G4" s="55" t="s">
        <v>33</v>
      </c>
      <c r="H4" s="55" t="s">
        <v>20</v>
      </c>
      <c r="I4" s="55" t="s">
        <v>21</v>
      </c>
      <c r="J4" s="56" t="s">
        <v>22</v>
      </c>
      <c r="L4" s="68" t="s">
        <v>17</v>
      </c>
      <c r="M4" s="54" t="s">
        <v>32</v>
      </c>
      <c r="N4" s="57" t="s">
        <v>19</v>
      </c>
      <c r="O4" s="55" t="s">
        <v>28</v>
      </c>
      <c r="P4" s="57" t="s">
        <v>18</v>
      </c>
      <c r="Q4" s="57" t="s">
        <v>34</v>
      </c>
      <c r="R4" s="57" t="s">
        <v>33</v>
      </c>
      <c r="S4" s="55" t="s">
        <v>20</v>
      </c>
      <c r="T4" s="57" t="s">
        <v>21</v>
      </c>
      <c r="U4" s="56" t="s">
        <v>22</v>
      </c>
      <c r="W4" s="68" t="s">
        <v>23</v>
      </c>
      <c r="X4" s="54" t="s">
        <v>32</v>
      </c>
      <c r="Y4" s="55" t="s">
        <v>19</v>
      </c>
      <c r="Z4" s="55" t="s">
        <v>28</v>
      </c>
      <c r="AA4" s="55" t="s">
        <v>18</v>
      </c>
      <c r="AB4" s="55" t="s">
        <v>34</v>
      </c>
      <c r="AC4" s="55" t="s">
        <v>33</v>
      </c>
      <c r="AD4" s="55" t="s">
        <v>20</v>
      </c>
      <c r="AE4" s="55" t="s">
        <v>21</v>
      </c>
      <c r="AF4" s="56" t="s">
        <v>22</v>
      </c>
    </row>
    <row r="5" spans="1:32" x14ac:dyDescent="0.2">
      <c r="A5" s="69"/>
      <c r="B5" s="5" t="str">
        <f>'Data Entry'!A23</f>
        <v>Kerosene</v>
      </c>
      <c r="C5" s="29">
        <f>'Data Entry'!D23</f>
        <v>1476</v>
      </c>
      <c r="D5" s="43">
        <f t="shared" ref="D5:D14" si="0">C5/SUM(C$5:C$14)</f>
        <v>2.4324725193229948E-2</v>
      </c>
      <c r="E5" s="29">
        <f>'Data Entry'!C23</f>
        <v>0</v>
      </c>
      <c r="F5" s="29">
        <f>'Data Entry'!B23</f>
        <v>1476</v>
      </c>
      <c r="G5" s="29">
        <f t="shared" ref="G5:G11" si="1">F5+G6</f>
        <v>59170</v>
      </c>
      <c r="H5" s="7">
        <f>'Data Entry'!E23</f>
        <v>3.8512820512820514</v>
      </c>
      <c r="I5" s="29">
        <f>'Data Entry'!F23</f>
        <v>14788</v>
      </c>
      <c r="J5" s="6">
        <f>'Data Entry'!G23</f>
        <v>71.190948717948729</v>
      </c>
      <c r="L5" s="69"/>
      <c r="M5" s="5" t="str">
        <f>'Data Entry'!A36</f>
        <v>Kerosene</v>
      </c>
      <c r="N5" s="47">
        <f>'Data Entry'!D36</f>
        <v>836</v>
      </c>
      <c r="O5" s="43">
        <f t="shared" ref="O5:O13" si="2">N5/SUM($N$5:$N$13)</f>
        <v>2.2752013934247767E-2</v>
      </c>
      <c r="P5" s="47">
        <f>'Data Entry'!C36</f>
        <v>0</v>
      </c>
      <c r="Q5" s="47">
        <f>'Data Entry'!B36</f>
        <v>836</v>
      </c>
      <c r="R5" s="47">
        <f t="shared" ref="R5:R11" si="3">Q5+R6</f>
        <v>34609</v>
      </c>
      <c r="S5" s="7">
        <f>'Data Entry'!E36</f>
        <v>3.8512820512820514</v>
      </c>
      <c r="T5" s="47">
        <f>'Data Entry'!F36</f>
        <v>14703</v>
      </c>
      <c r="U5" s="6">
        <f>'Data Entry'!G36</f>
        <v>70.781750000000002</v>
      </c>
      <c r="W5" s="69"/>
      <c r="X5" s="5" t="str">
        <f>'Data Entry'!A51</f>
        <v>Kerosene</v>
      </c>
      <c r="Y5" s="29">
        <f>'Data Entry'!D51</f>
        <v>141</v>
      </c>
      <c r="Z5" s="43">
        <f t="shared" ref="Z5:Z16" si="4">Y5/SUM(Y$5:Y$15)</f>
        <v>5.1014870291978725E-3</v>
      </c>
      <c r="AA5" s="29">
        <f>'Data Entry'!C51</f>
        <v>0</v>
      </c>
      <c r="AB5" s="29">
        <f>'Data Entry'!B51</f>
        <v>141</v>
      </c>
      <c r="AC5" s="29">
        <f t="shared" ref="AC5:AC13" si="5">AB5+AC6</f>
        <v>24716</v>
      </c>
      <c r="AD5" s="7">
        <f>'Data Entry'!E51</f>
        <v>3.8512820512820514</v>
      </c>
      <c r="AE5" s="29">
        <f>'Data Entry'!F51</f>
        <v>14287</v>
      </c>
      <c r="AF5" s="6">
        <f>'Data Entry'!G51</f>
        <v>68.779083333333347</v>
      </c>
    </row>
    <row r="6" spans="1:32" x14ac:dyDescent="0.2">
      <c r="A6" s="69"/>
      <c r="B6" s="5" t="str">
        <f>'Data Entry'!A22</f>
        <v>FO2</v>
      </c>
      <c r="C6" s="29">
        <f>'Data Entry'!D22</f>
        <v>3582</v>
      </c>
      <c r="D6" s="43">
        <f t="shared" si="0"/>
        <v>5.9031955042106822E-2</v>
      </c>
      <c r="E6" s="29">
        <f>'Data Entry'!C22</f>
        <v>0</v>
      </c>
      <c r="F6" s="29">
        <f>'Data Entry'!B22</f>
        <v>3582</v>
      </c>
      <c r="G6" s="29">
        <f t="shared" si="1"/>
        <v>57694</v>
      </c>
      <c r="H6" s="7">
        <f>'Data Entry'!E22</f>
        <v>4.5</v>
      </c>
      <c r="I6" s="29">
        <f>'Data Entry'!F22</f>
        <v>13680</v>
      </c>
      <c r="J6" s="6">
        <f>'Data Entry'!G22</f>
        <v>76.95</v>
      </c>
      <c r="L6" s="69"/>
      <c r="M6" s="5" t="str">
        <f>'Data Entry'!A35</f>
        <v>FO2</v>
      </c>
      <c r="N6" s="47">
        <f>'Data Entry'!D35</f>
        <v>1760</v>
      </c>
      <c r="O6" s="43">
        <f t="shared" si="2"/>
        <v>4.7898976703679513E-2</v>
      </c>
      <c r="P6" s="47">
        <f>'Data Entry'!C35</f>
        <v>0</v>
      </c>
      <c r="Q6" s="47">
        <f>'Data Entry'!B35</f>
        <v>1760</v>
      </c>
      <c r="R6" s="47">
        <f t="shared" si="3"/>
        <v>33773</v>
      </c>
      <c r="S6" s="7">
        <f>'Data Entry'!E35</f>
        <v>4.3499999999999996</v>
      </c>
      <c r="T6" s="47">
        <f>'Data Entry'!F35</f>
        <v>14238</v>
      </c>
      <c r="U6" s="6">
        <f>'Data Entry'!G35</f>
        <v>77.419124999999994</v>
      </c>
      <c r="W6" s="69"/>
      <c r="X6" s="5" t="str">
        <f>'Data Entry'!A50</f>
        <v>Jet Fuel</v>
      </c>
      <c r="Y6" s="29">
        <f>'Data Entry'!D50</f>
        <v>510</v>
      </c>
      <c r="Z6" s="43">
        <f>Y6/SUM(Y$5:Y$15)</f>
        <v>1.8452187126885924E-2</v>
      </c>
      <c r="AA6" s="29">
        <f>'Data Entry'!C50</f>
        <v>0</v>
      </c>
      <c r="AB6" s="29">
        <f>'Data Entry'!B50</f>
        <v>510</v>
      </c>
      <c r="AC6" s="29">
        <f t="shared" si="5"/>
        <v>24575</v>
      </c>
      <c r="AD6" s="7">
        <f>'Data Entry'!E50</f>
        <v>3.9512820512820515</v>
      </c>
      <c r="AE6" s="29">
        <f>'Data Entry'!F50</f>
        <v>13170</v>
      </c>
      <c r="AF6" s="6">
        <f>'Data Entry'!G50</f>
        <v>65.047980769230776</v>
      </c>
    </row>
    <row r="7" spans="1:32" x14ac:dyDescent="0.2">
      <c r="A7" s="69"/>
      <c r="B7" s="5" t="str">
        <f>'Data Entry'!A21</f>
        <v>FO4</v>
      </c>
      <c r="C7" s="29">
        <f>'Data Entry'!D21</f>
        <v>550</v>
      </c>
      <c r="D7" s="43">
        <f t="shared" si="0"/>
        <v>9.0640913660409699E-3</v>
      </c>
      <c r="E7" s="29">
        <f>'Data Entry'!C21</f>
        <v>0</v>
      </c>
      <c r="F7" s="29">
        <f>'Data Entry'!B21</f>
        <v>550</v>
      </c>
      <c r="G7" s="29">
        <f t="shared" si="1"/>
        <v>54112</v>
      </c>
      <c r="H7" s="7">
        <f>'Data Entry'!E21</f>
        <v>3.1354680696661825</v>
      </c>
      <c r="I7" s="29">
        <f>'Data Entry'!F21</f>
        <v>11430</v>
      </c>
      <c r="J7" s="6">
        <f>'Data Entry'!G21</f>
        <v>44.798000045355586</v>
      </c>
      <c r="L7" s="69"/>
      <c r="M7" s="5" t="str">
        <f>'Data Entry'!A34</f>
        <v>Gas CT</v>
      </c>
      <c r="N7" s="47">
        <f>'Data Entry'!D34</f>
        <v>9408</v>
      </c>
      <c r="O7" s="43">
        <f t="shared" si="2"/>
        <v>0.25604180274330501</v>
      </c>
      <c r="P7" s="47">
        <f>'Data Entry'!C34</f>
        <v>0</v>
      </c>
      <c r="Q7" s="47">
        <f>'Data Entry'!B34</f>
        <v>9408</v>
      </c>
      <c r="R7" s="47">
        <f t="shared" si="3"/>
        <v>32013</v>
      </c>
      <c r="S7" s="7">
        <f>'Data Entry'!E34</f>
        <v>2.25</v>
      </c>
      <c r="T7" s="47">
        <f>'Data Entry'!F34</f>
        <v>11658</v>
      </c>
      <c r="U7" s="6">
        <f>'Data Entry'!G34</f>
        <v>32.788125000000001</v>
      </c>
      <c r="W7" s="69"/>
      <c r="X7" s="5" t="str">
        <f>'Data Entry'!A49</f>
        <v>FO4</v>
      </c>
      <c r="Y7" s="29">
        <f>'Data Entry'!D49</f>
        <v>15</v>
      </c>
      <c r="Z7" s="43">
        <f t="shared" si="4"/>
        <v>5.4271138608488008E-4</v>
      </c>
      <c r="AA7" s="29">
        <f>'Data Entry'!C49</f>
        <v>0</v>
      </c>
      <c r="AB7" s="29">
        <f>'Data Entry'!B49</f>
        <v>15</v>
      </c>
      <c r="AC7" s="29">
        <f t="shared" si="5"/>
        <v>24065</v>
      </c>
      <c r="AD7" s="7">
        <f>'Data Entry'!E49</f>
        <v>3.95</v>
      </c>
      <c r="AE7" s="29">
        <f>'Data Entry'!F49</f>
        <v>16200</v>
      </c>
      <c r="AF7" s="6">
        <f>'Data Entry'!G49</f>
        <v>79.987499999999997</v>
      </c>
    </row>
    <row r="8" spans="1:32" x14ac:dyDescent="0.2">
      <c r="A8" s="69"/>
      <c r="B8" s="5" t="str">
        <f>'Data Entry'!A20</f>
        <v>Gas CT</v>
      </c>
      <c r="C8" s="29">
        <f>'Data Entry'!D20</f>
        <v>5863</v>
      </c>
      <c r="D8" s="43">
        <f t="shared" si="0"/>
        <v>9.6623213961996732E-2</v>
      </c>
      <c r="E8" s="29">
        <f>'Data Entry'!C20</f>
        <v>0</v>
      </c>
      <c r="F8" s="29">
        <f>'Data Entry'!B20</f>
        <v>5863</v>
      </c>
      <c r="G8" s="29">
        <f t="shared" si="1"/>
        <v>53562</v>
      </c>
      <c r="H8" s="7">
        <f>'Data Entry'!E20</f>
        <v>2.25</v>
      </c>
      <c r="I8" s="29">
        <f>'Data Entry'!F20</f>
        <v>12518</v>
      </c>
      <c r="J8" s="6">
        <f>'Data Entry'!G20</f>
        <v>35.206875000000004</v>
      </c>
      <c r="L8" s="69"/>
      <c r="M8" s="5" t="str">
        <f>'Data Entry'!A33</f>
        <v>FO6</v>
      </c>
      <c r="N8" s="47">
        <f>'Data Entry'!D33</f>
        <v>6944</v>
      </c>
      <c r="O8" s="43">
        <f t="shared" si="2"/>
        <v>0.1889832353581537</v>
      </c>
      <c r="P8" s="47">
        <f>'Data Entry'!C33</f>
        <v>379</v>
      </c>
      <c r="Q8" s="47">
        <f>'Data Entry'!B33</f>
        <v>6565</v>
      </c>
      <c r="R8" s="47">
        <f t="shared" si="3"/>
        <v>22605</v>
      </c>
      <c r="S8" s="7">
        <f>'Data Entry'!E33</f>
        <v>2.4500000000000002</v>
      </c>
      <c r="T8" s="47">
        <f>'Data Entry'!F33</f>
        <v>10391</v>
      </c>
      <c r="U8" s="6">
        <f>'Data Entry'!G33</f>
        <v>26.607949999999999</v>
      </c>
      <c r="W8" s="69"/>
      <c r="X8" s="5" t="str">
        <f>'Data Entry'!A48</f>
        <v>FO2</v>
      </c>
      <c r="Y8" s="29">
        <f>'Data Entry'!D48</f>
        <v>1056</v>
      </c>
      <c r="Z8" s="43">
        <f t="shared" si="4"/>
        <v>3.8206881580375558E-2</v>
      </c>
      <c r="AA8" s="29">
        <f>'Data Entry'!C48</f>
        <v>0</v>
      </c>
      <c r="AB8" s="29">
        <f>'Data Entry'!B48</f>
        <v>1056</v>
      </c>
      <c r="AC8" s="29">
        <f t="shared" si="5"/>
        <v>24050</v>
      </c>
      <c r="AD8" s="7">
        <f>'Data Entry'!E48</f>
        <v>4.3499999999999996</v>
      </c>
      <c r="AE8" s="29">
        <f>'Data Entry'!F48</f>
        <v>11361</v>
      </c>
      <c r="AF8" s="6">
        <f>'Data Entry'!G48</f>
        <v>61.775437499999995</v>
      </c>
    </row>
    <row r="9" spans="1:32" x14ac:dyDescent="0.2">
      <c r="A9" s="69"/>
      <c r="B9" s="5" t="str">
        <f>'Data Entry'!A19</f>
        <v>FO6</v>
      </c>
      <c r="C9" s="29">
        <f>'Data Entry'!D19</f>
        <v>6289</v>
      </c>
      <c r="D9" s="43">
        <f t="shared" si="0"/>
        <v>0.10364376472914846</v>
      </c>
      <c r="E9" s="29">
        <f>'Data Entry'!C19</f>
        <v>380</v>
      </c>
      <c r="F9" s="29">
        <f>'Data Entry'!B19</f>
        <v>5909</v>
      </c>
      <c r="G9" s="29">
        <f t="shared" si="1"/>
        <v>47699</v>
      </c>
      <c r="H9" s="7">
        <f>'Data Entry'!E19</f>
        <v>2.4500000000000002</v>
      </c>
      <c r="I9" s="29">
        <f>'Data Entry'!F19</f>
        <v>11393</v>
      </c>
      <c r="J9" s="6">
        <f>'Data Entry'!G19</f>
        <v>29.062850000000001</v>
      </c>
      <c r="L9" s="69"/>
      <c r="M9" s="5" t="str">
        <f>'Data Entry'!A32</f>
        <v>Gas CC</v>
      </c>
      <c r="N9" s="47">
        <f>'Data Entry'!D32</f>
        <v>1180</v>
      </c>
      <c r="O9" s="43">
        <f t="shared" si="2"/>
        <v>3.211408665360331E-2</v>
      </c>
      <c r="P9" s="47">
        <f>'Data Entry'!C32</f>
        <v>1081</v>
      </c>
      <c r="Q9" s="47">
        <f>'Data Entry'!B32</f>
        <v>99</v>
      </c>
      <c r="R9" s="47">
        <f t="shared" si="3"/>
        <v>16040</v>
      </c>
      <c r="S9" s="7">
        <f>'Data Entry'!E32</f>
        <v>2.25</v>
      </c>
      <c r="T9" s="47">
        <f>'Data Entry'!F32</f>
        <v>10200</v>
      </c>
      <c r="U9" s="6">
        <f>'Data Entry'!G32</f>
        <v>26.392499999999998</v>
      </c>
      <c r="W9" s="69"/>
      <c r="X9" s="5" t="str">
        <f>'Data Entry'!A47</f>
        <v>Gas CT</v>
      </c>
      <c r="Y9" s="29">
        <f>'Data Entry'!D47</f>
        <v>4997</v>
      </c>
      <c r="Z9" s="43">
        <f t="shared" si="4"/>
        <v>0.18079525308440972</v>
      </c>
      <c r="AA9" s="29">
        <f>'Data Entry'!C47</f>
        <v>0</v>
      </c>
      <c r="AB9" s="29">
        <f>'Data Entry'!B47</f>
        <v>4997</v>
      </c>
      <c r="AC9" s="29">
        <f t="shared" si="5"/>
        <v>22994</v>
      </c>
      <c r="AD9" s="7">
        <f>'Data Entry'!E47</f>
        <v>2.35</v>
      </c>
      <c r="AE9" s="29">
        <f>'Data Entry'!F47</f>
        <v>11484</v>
      </c>
      <c r="AF9" s="6">
        <f>'Data Entry'!G47</f>
        <v>33.734250000000003</v>
      </c>
    </row>
    <row r="10" spans="1:32" x14ac:dyDescent="0.2">
      <c r="A10" s="69"/>
      <c r="B10" s="5" t="str">
        <f>'Data Entry'!A18</f>
        <v>Gas CC</v>
      </c>
      <c r="C10" s="29">
        <f>'Data Entry'!D18</f>
        <v>6269</v>
      </c>
      <c r="D10" s="43">
        <f t="shared" si="0"/>
        <v>0.10331416140674698</v>
      </c>
      <c r="E10" s="29">
        <f>'Data Entry'!C18</f>
        <v>0</v>
      </c>
      <c r="F10" s="29">
        <f>'Data Entry'!B18</f>
        <v>6269</v>
      </c>
      <c r="G10" s="29">
        <f t="shared" si="1"/>
        <v>41790</v>
      </c>
      <c r="H10" s="7">
        <f>'Data Entry'!E18</f>
        <v>2.25</v>
      </c>
      <c r="I10" s="29">
        <f>'Data Entry'!F18</f>
        <v>9000</v>
      </c>
      <c r="J10" s="6">
        <f>'Data Entry'!G18</f>
        <v>23.287499999999998</v>
      </c>
      <c r="L10" s="69"/>
      <c r="M10" s="5" t="str">
        <f>'Data Entry'!A31</f>
        <v>Coal</v>
      </c>
      <c r="N10" s="47">
        <f>'Data Entry'!D31</f>
        <v>3968</v>
      </c>
      <c r="O10" s="43">
        <f t="shared" si="2"/>
        <v>0.10799042020465927</v>
      </c>
      <c r="P10" s="47">
        <f>'Data Entry'!C31</f>
        <v>675</v>
      </c>
      <c r="Q10" s="47">
        <f>'Data Entry'!B31</f>
        <v>3293</v>
      </c>
      <c r="R10" s="47">
        <f t="shared" si="3"/>
        <v>15941</v>
      </c>
      <c r="S10" s="7">
        <f>'Data Entry'!E31</f>
        <v>1.75</v>
      </c>
      <c r="T10" s="47">
        <f>'Data Entry'!F31</f>
        <v>11039</v>
      </c>
      <c r="U10" s="6">
        <f>'Data Entry'!G31</f>
        <v>19.318249999999999</v>
      </c>
      <c r="W10" s="69"/>
      <c r="X10" s="5" t="str">
        <f>'Data Entry'!A46</f>
        <v>FO6</v>
      </c>
      <c r="Y10" s="29">
        <f>'Data Entry'!D46</f>
        <v>5996</v>
      </c>
      <c r="Z10" s="43">
        <f t="shared" si="4"/>
        <v>0.21693983139766274</v>
      </c>
      <c r="AA10" s="29">
        <f>'Data Entry'!C46</f>
        <v>0</v>
      </c>
      <c r="AB10" s="29">
        <f>'Data Entry'!B46</f>
        <v>5996</v>
      </c>
      <c r="AC10" s="29">
        <f t="shared" si="5"/>
        <v>17997</v>
      </c>
      <c r="AD10" s="7">
        <f>'Data Entry'!E46</f>
        <v>2.4500000000000002</v>
      </c>
      <c r="AE10" s="29">
        <f>'Data Entry'!F46</f>
        <v>11305</v>
      </c>
      <c r="AF10" s="6">
        <f>'Data Entry'!G46</f>
        <v>28.847250000000003</v>
      </c>
    </row>
    <row r="11" spans="1:32" x14ac:dyDescent="0.2">
      <c r="A11" s="69"/>
      <c r="B11" s="5" t="str">
        <f>'Data Entry'!A17</f>
        <v>Coal</v>
      </c>
      <c r="C11" s="29">
        <f>'Data Entry'!D17</f>
        <v>20571</v>
      </c>
      <c r="D11" s="43">
        <f t="shared" si="0"/>
        <v>0.33901349725605234</v>
      </c>
      <c r="E11" s="29">
        <f>'Data Entry'!C17</f>
        <v>342</v>
      </c>
      <c r="F11" s="29">
        <f>'Data Entry'!B17</f>
        <v>20229</v>
      </c>
      <c r="G11" s="29">
        <f t="shared" si="1"/>
        <v>35521</v>
      </c>
      <c r="H11" s="7">
        <f>'Data Entry'!E17</f>
        <v>1.75</v>
      </c>
      <c r="I11" s="29">
        <f>'Data Entry'!F17</f>
        <v>10891</v>
      </c>
      <c r="J11" s="6">
        <f>'Data Entry'!G17</f>
        <v>19.059249999999999</v>
      </c>
      <c r="L11" s="69"/>
      <c r="M11" s="5" t="str">
        <f>'Data Entry'!A28</f>
        <v>Misc. Base</v>
      </c>
      <c r="N11" s="47">
        <f>'Data Entry'!D28</f>
        <v>2314</v>
      </c>
      <c r="O11" s="43">
        <f>N11/SUM($N$5:$N$13)</f>
        <v>6.2976268234269536E-2</v>
      </c>
      <c r="P11" s="47">
        <f>'Data Entry'!C28</f>
        <v>0</v>
      </c>
      <c r="Q11" s="47">
        <f>'Data Entry'!B28</f>
        <v>2314</v>
      </c>
      <c r="R11" s="47">
        <f t="shared" si="3"/>
        <v>12648</v>
      </c>
      <c r="S11" s="7">
        <f>'Data Entry'!E28</f>
        <v>0</v>
      </c>
      <c r="T11" s="47">
        <f>'Data Entry'!F28</f>
        <v>0</v>
      </c>
      <c r="U11" s="6">
        <f>'Data Entry'!G28</f>
        <v>0</v>
      </c>
      <c r="W11" s="69"/>
      <c r="X11" s="5" t="str">
        <f>'Data Entry'!A45</f>
        <v>Gas CC</v>
      </c>
      <c r="Y11" s="29">
        <f>'Data Entry'!D45</f>
        <v>1990</v>
      </c>
      <c r="Z11" s="43">
        <f t="shared" si="4"/>
        <v>7.1999710553927426E-2</v>
      </c>
      <c r="AA11" s="29">
        <f>'Data Entry'!C45</f>
        <v>0</v>
      </c>
      <c r="AB11" s="29">
        <f>'Data Entry'!B45</f>
        <v>1990</v>
      </c>
      <c r="AC11" s="29">
        <f t="shared" si="5"/>
        <v>12001</v>
      </c>
      <c r="AD11" s="7">
        <f>'Data Entry'!E45</f>
        <v>2.35</v>
      </c>
      <c r="AE11" s="29">
        <f>'Data Entry'!F45</f>
        <v>8500</v>
      </c>
      <c r="AF11" s="6">
        <f>'Data Entry'!G45</f>
        <v>22.971250000000001</v>
      </c>
    </row>
    <row r="12" spans="1:32" x14ac:dyDescent="0.2">
      <c r="A12" s="69"/>
      <c r="B12" s="5" t="str">
        <f>'Data Entry'!A14</f>
        <v>Misc. Base</v>
      </c>
      <c r="C12" s="29">
        <f>'Data Entry'!D14</f>
        <v>787</v>
      </c>
      <c r="D12" s="43">
        <f>C12/SUM(C$5:C$14)</f>
        <v>1.2969890736498624E-2</v>
      </c>
      <c r="E12" s="29">
        <f>'Data Entry'!C14</f>
        <v>787</v>
      </c>
      <c r="F12" s="29">
        <f>'Data Entry'!B14</f>
        <v>0</v>
      </c>
      <c r="G12" s="29">
        <f>F12+G13</f>
        <v>15292</v>
      </c>
      <c r="H12" s="7">
        <f>'Data Entry'!E14</f>
        <v>0</v>
      </c>
      <c r="I12" s="29">
        <f>'Data Entry'!F14</f>
        <v>0</v>
      </c>
      <c r="J12" s="6">
        <f>'Data Entry'!G14</f>
        <v>0</v>
      </c>
      <c r="L12" s="69"/>
      <c r="M12" s="5" t="str">
        <f>'Data Entry'!A29</f>
        <v>Hydro</v>
      </c>
      <c r="N12" s="47">
        <f>'Data Entry'!D29</f>
        <v>5337</v>
      </c>
      <c r="O12" s="43">
        <f t="shared" si="2"/>
        <v>0.14524820378837361</v>
      </c>
      <c r="P12" s="47">
        <f>'Data Entry'!C29</f>
        <v>0</v>
      </c>
      <c r="Q12" s="47">
        <f>'Data Entry'!B29</f>
        <v>5337</v>
      </c>
      <c r="R12" s="47">
        <f>Q12+R13</f>
        <v>10334</v>
      </c>
      <c r="S12" s="7">
        <f>'Data Entry'!E29</f>
        <v>0</v>
      </c>
      <c r="T12" s="47">
        <f>'Data Entry'!F29</f>
        <v>0</v>
      </c>
      <c r="U12" s="6">
        <f>'Data Entry'!G29</f>
        <v>0</v>
      </c>
      <c r="W12" s="69"/>
      <c r="X12" s="5" t="str">
        <f>'Data Entry'!A44</f>
        <v>Coal</v>
      </c>
      <c r="Y12" s="29">
        <f>'Data Entry'!D44</f>
        <v>2895</v>
      </c>
      <c r="Z12" s="43">
        <f t="shared" si="4"/>
        <v>0.10474329751438186</v>
      </c>
      <c r="AA12" s="29">
        <f>'Data Entry'!C44</f>
        <v>82</v>
      </c>
      <c r="AB12" s="29">
        <f>'Data Entry'!B44</f>
        <v>2813</v>
      </c>
      <c r="AC12" s="29">
        <f t="shared" si="5"/>
        <v>10011</v>
      </c>
      <c r="AD12" s="7">
        <f>'Data Entry'!E44</f>
        <v>1.75</v>
      </c>
      <c r="AE12" s="29">
        <f>'Data Entry'!F44</f>
        <v>11868</v>
      </c>
      <c r="AF12" s="6">
        <f>'Data Entry'!G44</f>
        <v>20.768999999999998</v>
      </c>
    </row>
    <row r="13" spans="1:32" x14ac:dyDescent="0.2">
      <c r="A13" s="69"/>
      <c r="B13" s="5" t="str">
        <f>'Data Entry'!A15</f>
        <v>Hydro</v>
      </c>
      <c r="C13" s="29">
        <f>'Data Entry'!D15</f>
        <v>2525</v>
      </c>
      <c r="D13" s="43">
        <f t="shared" si="0"/>
        <v>4.1612419453188089E-2</v>
      </c>
      <c r="E13" s="29">
        <f>'Data Entry'!C15</f>
        <v>0</v>
      </c>
      <c r="F13" s="29">
        <f>'Data Entry'!B15</f>
        <v>2525</v>
      </c>
      <c r="G13" s="29">
        <f>F13+F14</f>
        <v>15292</v>
      </c>
      <c r="H13" s="7">
        <f>'Data Entry'!E15</f>
        <v>0</v>
      </c>
      <c r="I13" s="29">
        <f>'Data Entry'!F15</f>
        <v>0</v>
      </c>
      <c r="J13" s="6">
        <f>'Data Entry'!G15</f>
        <v>0</v>
      </c>
      <c r="L13" s="69"/>
      <c r="M13" s="5" t="str">
        <f>'Data Entry'!A30</f>
        <v>Nuke</v>
      </c>
      <c r="N13" s="47">
        <f>'Data Entry'!D30</f>
        <v>4997</v>
      </c>
      <c r="O13" s="43">
        <f t="shared" si="2"/>
        <v>0.13599499237970825</v>
      </c>
      <c r="P13" s="47">
        <f>'Data Entry'!C30</f>
        <v>0</v>
      </c>
      <c r="Q13" s="47">
        <f>'Data Entry'!B30</f>
        <v>4997</v>
      </c>
      <c r="R13" s="47">
        <f>Q13</f>
        <v>4997</v>
      </c>
      <c r="S13" s="7">
        <f>'Data Entry'!E30</f>
        <v>0</v>
      </c>
      <c r="T13" s="47">
        <f>'Data Entry'!F30</f>
        <v>0</v>
      </c>
      <c r="U13" s="6">
        <f>'Data Entry'!G30</f>
        <v>0</v>
      </c>
      <c r="W13" s="69"/>
      <c r="X13" s="5" t="str">
        <f>'Data Entry'!A41</f>
        <v>Misc. Base</v>
      </c>
      <c r="Y13" s="29">
        <f>'Data Entry'!D41</f>
        <v>2099</v>
      </c>
      <c r="Z13" s="43">
        <f t="shared" si="4"/>
        <v>7.5943413292810888E-2</v>
      </c>
      <c r="AA13" s="29">
        <f>'Data Entry'!C41</f>
        <v>2800</v>
      </c>
      <c r="AB13" s="29">
        <f>'Data Entry'!B41</f>
        <v>-701</v>
      </c>
      <c r="AC13" s="29">
        <f t="shared" si="5"/>
        <v>7198</v>
      </c>
      <c r="AD13" s="7">
        <f>'Data Entry'!E41</f>
        <v>0</v>
      </c>
      <c r="AE13" s="29">
        <f>'Data Entry'!F41</f>
        <v>0</v>
      </c>
      <c r="AF13" s="6">
        <f>'Data Entry'!G41</f>
        <v>0</v>
      </c>
    </row>
    <row r="14" spans="1:32" x14ac:dyDescent="0.2">
      <c r="A14" s="69"/>
      <c r="B14" s="5" t="str">
        <f>'Data Entry'!A16</f>
        <v>Nuke</v>
      </c>
      <c r="C14" s="29">
        <f>'Data Entry'!D16</f>
        <v>12767</v>
      </c>
      <c r="D14" s="43">
        <f t="shared" si="0"/>
        <v>0.21040228085499102</v>
      </c>
      <c r="E14" s="29">
        <f>'Data Entry'!C16</f>
        <v>0</v>
      </c>
      <c r="F14" s="29">
        <f>'Data Entry'!B16</f>
        <v>12767</v>
      </c>
      <c r="G14" s="29">
        <f>F14</f>
        <v>12767</v>
      </c>
      <c r="H14" s="7">
        <f>'Data Entry'!E16</f>
        <v>0</v>
      </c>
      <c r="I14" s="29">
        <f>'Data Entry'!F16</f>
        <v>0</v>
      </c>
      <c r="J14" s="6">
        <f>'Data Entry'!G16</f>
        <v>0</v>
      </c>
      <c r="L14" s="69"/>
      <c r="M14" s="5"/>
      <c r="N14" s="47"/>
      <c r="O14" s="43"/>
      <c r="P14" s="47"/>
      <c r="Q14" s="47"/>
      <c r="R14" s="47"/>
      <c r="S14" s="7"/>
      <c r="T14" s="47"/>
      <c r="U14" s="6"/>
      <c r="W14" s="69"/>
      <c r="X14" s="5" t="str">
        <f>'Data Entry'!A42</f>
        <v>Hydro</v>
      </c>
      <c r="Y14" s="29">
        <f>'Data Entry'!D42</f>
        <v>3595</v>
      </c>
      <c r="Z14" s="43">
        <f t="shared" si="4"/>
        <v>0.13006982886500959</v>
      </c>
      <c r="AA14" s="29">
        <f>'Data Entry'!C42</f>
        <v>41</v>
      </c>
      <c r="AB14" s="29">
        <f>'Data Entry'!B42</f>
        <v>3554</v>
      </c>
      <c r="AC14" s="29">
        <f>AB14+AC15</f>
        <v>7899</v>
      </c>
      <c r="AD14" s="7">
        <f>'Data Entry'!E42</f>
        <v>0</v>
      </c>
      <c r="AE14" s="29">
        <f>'Data Entry'!F42</f>
        <v>0</v>
      </c>
      <c r="AF14" s="6">
        <f>'Data Entry'!G42</f>
        <v>0</v>
      </c>
    </row>
    <row r="15" spans="1:32" x14ac:dyDescent="0.2">
      <c r="A15" s="69"/>
      <c r="B15" s="5"/>
      <c r="C15" s="29"/>
      <c r="D15" s="43"/>
      <c r="E15" s="29"/>
      <c r="F15" s="29"/>
      <c r="G15" s="29"/>
      <c r="H15" s="7"/>
      <c r="I15" s="29"/>
      <c r="J15" s="6"/>
      <c r="L15" s="69"/>
      <c r="M15" s="5"/>
      <c r="N15" s="47"/>
      <c r="O15" s="43"/>
      <c r="P15" s="47"/>
      <c r="Q15" s="47"/>
      <c r="R15" s="47"/>
      <c r="S15" s="7"/>
      <c r="T15" s="47"/>
      <c r="U15" s="6"/>
      <c r="W15" s="69"/>
      <c r="X15" s="5" t="str">
        <f>'Data Entry'!A43</f>
        <v>Nuke</v>
      </c>
      <c r="Y15" s="29">
        <f>'Data Entry'!D43</f>
        <v>4345</v>
      </c>
      <c r="Z15" s="43">
        <f t="shared" si="4"/>
        <v>0.15720539816925358</v>
      </c>
      <c r="AA15" s="29">
        <f>'Data Entry'!C43</f>
        <v>0</v>
      </c>
      <c r="AB15" s="29">
        <f>'Data Entry'!B43</f>
        <v>4345</v>
      </c>
      <c r="AC15" s="29">
        <f>AB15</f>
        <v>4345</v>
      </c>
      <c r="AD15" s="7">
        <f>'Data Entry'!E43</f>
        <v>0</v>
      </c>
      <c r="AE15" s="29">
        <f>'Data Entry'!F43</f>
        <v>0</v>
      </c>
      <c r="AF15" s="6">
        <f>'Data Entry'!G43</f>
        <v>0</v>
      </c>
    </row>
    <row r="16" spans="1:32" ht="13.5" thickBot="1" x14ac:dyDescent="0.25">
      <c r="A16" s="70"/>
      <c r="B16" s="48" t="s">
        <v>29</v>
      </c>
      <c r="C16" s="49">
        <f>SUM(C5:C14)</f>
        <v>60679</v>
      </c>
      <c r="D16" s="52">
        <f>SUM(D5:D14)</f>
        <v>0.99999999999999989</v>
      </c>
      <c r="E16" s="49">
        <f>SUM(E5:E14)</f>
        <v>1509</v>
      </c>
      <c r="F16" s="49">
        <f>SUM(F5:F14)</f>
        <v>59170</v>
      </c>
      <c r="G16" s="49"/>
      <c r="H16" s="53"/>
      <c r="I16" s="49"/>
      <c r="J16" s="50"/>
      <c r="L16" s="70"/>
      <c r="M16" s="48" t="s">
        <v>29</v>
      </c>
      <c r="N16" s="51">
        <f>SUM(N5:N13)</f>
        <v>36744</v>
      </c>
      <c r="O16" s="52">
        <f>SUM(O5:O13)</f>
        <v>0.99999999999999989</v>
      </c>
      <c r="P16" s="51">
        <f>SUM(P4:P13)</f>
        <v>2135</v>
      </c>
      <c r="Q16" s="51">
        <f>SUM(Q4:Q13)</f>
        <v>34609</v>
      </c>
      <c r="R16" s="51"/>
      <c r="S16" s="53"/>
      <c r="T16" s="51"/>
      <c r="U16" s="50"/>
      <c r="W16" s="70"/>
      <c r="X16" s="48" t="s">
        <v>29</v>
      </c>
      <c r="Y16" s="49">
        <f>SUM(Y5:Y15)</f>
        <v>27639</v>
      </c>
      <c r="Z16" s="52">
        <f t="shared" si="4"/>
        <v>1</v>
      </c>
      <c r="AA16" s="49">
        <f>SUM(AA5:AA15)</f>
        <v>2923</v>
      </c>
      <c r="AB16" s="49">
        <f>SUM(AB5:AB15)</f>
        <v>24716</v>
      </c>
      <c r="AC16" s="49"/>
      <c r="AD16" s="53"/>
      <c r="AE16" s="49"/>
      <c r="AF16" s="50"/>
    </row>
    <row r="17" spans="1:32" ht="13.5" thickBot="1" x14ac:dyDescent="0.25">
      <c r="A17" s="59" t="s">
        <v>36</v>
      </c>
      <c r="B17" s="60"/>
      <c r="C17" s="60"/>
      <c r="D17" s="60"/>
      <c r="E17" s="62">
        <v>4242</v>
      </c>
      <c r="F17" s="60"/>
      <c r="G17" s="60"/>
      <c r="H17" s="60"/>
      <c r="I17" s="60"/>
      <c r="J17" s="61"/>
      <c r="L17" s="59" t="s">
        <v>36</v>
      </c>
      <c r="M17" s="60"/>
      <c r="N17" s="60"/>
      <c r="O17" s="60"/>
      <c r="P17" s="63" t="s">
        <v>38</v>
      </c>
      <c r="Q17" s="60"/>
      <c r="R17" s="60"/>
      <c r="S17" s="60"/>
      <c r="T17" s="60"/>
      <c r="U17" s="61"/>
      <c r="W17" s="59" t="s">
        <v>37</v>
      </c>
      <c r="X17" s="60"/>
      <c r="Y17" s="60"/>
      <c r="Z17" s="60"/>
      <c r="AA17" s="64">
        <v>4601</v>
      </c>
      <c r="AB17" s="60"/>
      <c r="AC17" s="60"/>
      <c r="AD17" s="60"/>
      <c r="AE17" s="60"/>
      <c r="AF17" s="61"/>
    </row>
    <row r="103" spans="1:32" x14ac:dyDescent="0.2">
      <c r="A103" s="66" t="s">
        <v>31</v>
      </c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</row>
  </sheetData>
  <mergeCells count="6">
    <mergeCell ref="A2:AF2"/>
    <mergeCell ref="A103:AF103"/>
    <mergeCell ref="A1:AF1"/>
    <mergeCell ref="A4:A16"/>
    <mergeCell ref="L4:L16"/>
    <mergeCell ref="W4:W16"/>
  </mergeCells>
  <phoneticPr fontId="0" type="noConversion"/>
  <pageMargins left="0.25" right="0.25" top="0.25" bottom="0.25" header="0.5" footer="0.5"/>
  <pageSetup paperSize="5"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G53"/>
  <sheetViews>
    <sheetView zoomScale="75" workbookViewId="0">
      <selection activeCell="C3" sqref="C3"/>
    </sheetView>
  </sheetViews>
  <sheetFormatPr defaultRowHeight="12.75" x14ac:dyDescent="0.2"/>
  <cols>
    <col min="1" max="1" width="14.5703125" customWidth="1"/>
    <col min="2" max="2" width="20.85546875" customWidth="1"/>
    <col min="3" max="4" width="10.28515625" customWidth="1"/>
    <col min="5" max="5" width="10" customWidth="1"/>
    <col min="6" max="6" width="13.7109375" customWidth="1"/>
    <col min="7" max="7" width="16.42578125" customWidth="1"/>
    <col min="8" max="8" width="2.42578125" customWidth="1"/>
    <col min="9" max="9" width="15.140625" customWidth="1"/>
    <col min="10" max="33" width="10.28515625" bestFit="1" customWidth="1"/>
  </cols>
  <sheetData>
    <row r="1" spans="1:33" ht="13.5" thickBot="1" x14ac:dyDescent="0.25">
      <c r="O1" s="19"/>
      <c r="P1" s="73" t="s">
        <v>35</v>
      </c>
      <c r="Q1" s="73"/>
      <c r="R1" s="21"/>
    </row>
    <row r="2" spans="1:33" x14ac:dyDescent="0.2">
      <c r="B2" s="19"/>
      <c r="C2" s="20"/>
      <c r="D2" s="21"/>
      <c r="F2" s="71" t="s">
        <v>0</v>
      </c>
      <c r="G2" s="72"/>
      <c r="H2" s="4"/>
      <c r="I2" s="19"/>
      <c r="J2" s="20"/>
      <c r="K2" s="20"/>
      <c r="L2" s="20"/>
      <c r="M2" s="21"/>
      <c r="O2" s="22"/>
      <c r="P2" s="2" t="s">
        <v>12</v>
      </c>
      <c r="Q2" s="58"/>
      <c r="R2" s="23"/>
    </row>
    <row r="3" spans="1:33" x14ac:dyDescent="0.2">
      <c r="B3" s="40" t="s">
        <v>26</v>
      </c>
      <c r="C3" s="41">
        <f ca="1">TODAY()</f>
        <v>37228</v>
      </c>
      <c r="D3" s="42"/>
      <c r="F3" s="37" t="s">
        <v>2</v>
      </c>
      <c r="G3" s="30">
        <f>G5+0.2</f>
        <v>3.9512820512820515</v>
      </c>
      <c r="H3" s="1"/>
      <c r="I3" s="22"/>
      <c r="J3" s="2"/>
      <c r="K3" s="3" t="s">
        <v>24</v>
      </c>
      <c r="L3" s="27"/>
      <c r="M3" s="23"/>
      <c r="O3" s="22"/>
      <c r="P3" s="2" t="s">
        <v>11</v>
      </c>
      <c r="Q3" s="58">
        <v>0.15</v>
      </c>
      <c r="R3" s="23"/>
    </row>
    <row r="4" spans="1:33" x14ac:dyDescent="0.2">
      <c r="B4" s="22"/>
      <c r="C4" s="2"/>
      <c r="D4" s="23"/>
      <c r="F4" s="37" t="s">
        <v>1</v>
      </c>
      <c r="G4" s="30">
        <f>G5+0.1</f>
        <v>3.8512820512820514</v>
      </c>
      <c r="H4" s="1"/>
      <c r="I4" s="22"/>
      <c r="J4" s="2"/>
      <c r="K4" s="3" t="s">
        <v>25</v>
      </c>
      <c r="L4" s="28"/>
      <c r="M4" s="23"/>
      <c r="O4" s="22"/>
      <c r="P4" s="2" t="s">
        <v>5</v>
      </c>
      <c r="Q4" s="58">
        <v>0.15</v>
      </c>
      <c r="R4" s="23"/>
    </row>
    <row r="5" spans="1:33" ht="13.5" thickBot="1" x14ac:dyDescent="0.25">
      <c r="B5" s="22"/>
      <c r="C5" s="2"/>
      <c r="D5" s="23"/>
      <c r="F5" s="37" t="s">
        <v>3</v>
      </c>
      <c r="G5" s="30">
        <f>[1]Sheet1!$W$3</f>
        <v>3.7512820512820513</v>
      </c>
      <c r="H5" s="1"/>
      <c r="I5" s="24"/>
      <c r="J5" s="25"/>
      <c r="K5" s="25"/>
      <c r="L5" s="25"/>
      <c r="M5" s="26"/>
      <c r="O5" s="22"/>
      <c r="P5" s="2" t="s">
        <v>10</v>
      </c>
      <c r="Q5" s="58">
        <v>0.25</v>
      </c>
      <c r="R5" s="23"/>
    </row>
    <row r="6" spans="1:33" ht="13.5" thickBot="1" x14ac:dyDescent="0.25">
      <c r="B6" s="24"/>
      <c r="C6" s="25"/>
      <c r="D6" s="26"/>
      <c r="F6" s="37" t="s">
        <v>4</v>
      </c>
      <c r="G6" s="30">
        <f>(G5+G7)/2</f>
        <v>3.1354680696661825</v>
      </c>
      <c r="H6" s="1"/>
      <c r="O6" s="22"/>
      <c r="P6" s="2" t="s">
        <v>3</v>
      </c>
      <c r="Q6" s="58">
        <v>0.25</v>
      </c>
      <c r="R6" s="23"/>
    </row>
    <row r="7" spans="1:33" x14ac:dyDescent="0.2">
      <c r="F7" s="37" t="s">
        <v>5</v>
      </c>
      <c r="G7" s="30">
        <f>[1]Sheet1!$Y$3</f>
        <v>2.5196540880503142</v>
      </c>
      <c r="H7" s="1"/>
      <c r="O7" s="22"/>
      <c r="P7" s="2" t="s">
        <v>4</v>
      </c>
      <c r="Q7" s="58">
        <v>0.25</v>
      </c>
      <c r="R7" s="23"/>
    </row>
    <row r="8" spans="1:33" x14ac:dyDescent="0.2">
      <c r="F8" s="37" t="s">
        <v>12</v>
      </c>
      <c r="G8" s="39">
        <v>1.75</v>
      </c>
      <c r="H8" s="1"/>
      <c r="O8" s="22"/>
      <c r="P8" s="2" t="s">
        <v>9</v>
      </c>
      <c r="Q8" s="58">
        <v>0.25</v>
      </c>
      <c r="R8" s="23"/>
    </row>
    <row r="9" spans="1:33" x14ac:dyDescent="0.2">
      <c r="F9" s="37" t="s">
        <v>6</v>
      </c>
      <c r="G9" s="30">
        <f>[1]Sheet1!$AA$3</f>
        <v>2.12</v>
      </c>
      <c r="H9" s="1"/>
      <c r="O9" s="22"/>
      <c r="P9" s="2" t="s">
        <v>1</v>
      </c>
      <c r="Q9" s="58">
        <v>0.25</v>
      </c>
      <c r="R9" s="23"/>
    </row>
    <row r="10" spans="1:33" ht="13.5" thickBot="1" x14ac:dyDescent="0.25">
      <c r="F10" s="37" t="s">
        <v>7</v>
      </c>
      <c r="G10" s="30">
        <f>[1]Sheet1!$AC$3</f>
        <v>1.98</v>
      </c>
      <c r="H10" s="1"/>
      <c r="O10" s="24"/>
      <c r="P10" s="25"/>
      <c r="Q10" s="25"/>
      <c r="R10" s="26"/>
    </row>
    <row r="11" spans="1:33" ht="13.5" thickBot="1" x14ac:dyDescent="0.25">
      <c r="F11" s="38" t="s">
        <v>8</v>
      </c>
      <c r="G11" s="31">
        <f>[1]Sheet1!$AE$3</f>
        <v>2.2400000000000002</v>
      </c>
      <c r="H11" s="1"/>
    </row>
    <row r="12" spans="1:33" ht="13.5" thickBot="1" x14ac:dyDescent="0.25"/>
    <row r="13" spans="1:33" ht="13.5" thickBot="1" x14ac:dyDescent="0.25">
      <c r="A13" s="36" t="s">
        <v>16</v>
      </c>
      <c r="B13" s="11" t="s">
        <v>27</v>
      </c>
      <c r="C13" s="11" t="s">
        <v>18</v>
      </c>
      <c r="D13" s="11" t="s">
        <v>19</v>
      </c>
      <c r="E13" s="11" t="s">
        <v>20</v>
      </c>
      <c r="F13" s="11" t="s">
        <v>21</v>
      </c>
      <c r="G13" s="12" t="s">
        <v>22</v>
      </c>
      <c r="I13" s="10"/>
      <c r="J13" s="11">
        <v>100</v>
      </c>
      <c r="K13" s="11">
        <v>200</v>
      </c>
      <c r="L13" s="11">
        <v>300</v>
      </c>
      <c r="M13" s="11">
        <v>400</v>
      </c>
      <c r="N13" s="11">
        <v>500</v>
      </c>
      <c r="O13" s="11">
        <v>600</v>
      </c>
      <c r="P13" s="11">
        <v>700</v>
      </c>
      <c r="Q13" s="11">
        <v>800</v>
      </c>
      <c r="R13" s="11">
        <v>900</v>
      </c>
      <c r="S13" s="11">
        <v>1000</v>
      </c>
      <c r="T13" s="11">
        <v>1100</v>
      </c>
      <c r="U13" s="11">
        <v>1200</v>
      </c>
      <c r="V13" s="11">
        <v>1300</v>
      </c>
      <c r="W13" s="11">
        <v>1400</v>
      </c>
      <c r="X13" s="11">
        <v>1500</v>
      </c>
      <c r="Y13" s="11">
        <v>1600</v>
      </c>
      <c r="Z13" s="11">
        <v>1700</v>
      </c>
      <c r="AA13" s="11">
        <v>1800</v>
      </c>
      <c r="AB13" s="11">
        <v>1900</v>
      </c>
      <c r="AC13" s="11">
        <v>2000</v>
      </c>
      <c r="AD13" s="11">
        <v>2100</v>
      </c>
      <c r="AE13" s="11">
        <v>2200</v>
      </c>
      <c r="AF13" s="11">
        <v>2300</v>
      </c>
      <c r="AG13" s="12">
        <v>2400</v>
      </c>
    </row>
    <row r="14" spans="1:33" x14ac:dyDescent="0.2">
      <c r="A14" s="34" t="s">
        <v>15</v>
      </c>
      <c r="B14" s="16">
        <f>D14-C14</f>
        <v>0</v>
      </c>
      <c r="C14" s="32">
        <v>787</v>
      </c>
      <c r="D14" s="32">
        <v>787</v>
      </c>
      <c r="E14" s="14">
        <v>0</v>
      </c>
      <c r="F14" s="32">
        <v>0</v>
      </c>
      <c r="G14" s="30">
        <f>E14*F14/1000</f>
        <v>0</v>
      </c>
      <c r="I14" s="13" t="str">
        <f>A14</f>
        <v>Misc. Base</v>
      </c>
      <c r="J14" s="16">
        <f>$B14</f>
        <v>0</v>
      </c>
      <c r="K14" s="16">
        <f t="shared" ref="K14:AG23" si="0">$B14</f>
        <v>0</v>
      </c>
      <c r="L14" s="16">
        <f t="shared" si="0"/>
        <v>0</v>
      </c>
      <c r="M14" s="16">
        <f t="shared" si="0"/>
        <v>0</v>
      </c>
      <c r="N14" s="16">
        <f t="shared" si="0"/>
        <v>0</v>
      </c>
      <c r="O14" s="16">
        <f t="shared" si="0"/>
        <v>0</v>
      </c>
      <c r="P14" s="16">
        <f t="shared" si="0"/>
        <v>0</v>
      </c>
      <c r="Q14" s="16">
        <f t="shared" si="0"/>
        <v>0</v>
      </c>
      <c r="R14" s="16">
        <f t="shared" si="0"/>
        <v>0</v>
      </c>
      <c r="S14" s="16">
        <f t="shared" si="0"/>
        <v>0</v>
      </c>
      <c r="T14" s="16">
        <f t="shared" si="0"/>
        <v>0</v>
      </c>
      <c r="U14" s="16">
        <f t="shared" si="0"/>
        <v>0</v>
      </c>
      <c r="V14" s="16">
        <f t="shared" si="0"/>
        <v>0</v>
      </c>
      <c r="W14" s="16">
        <f t="shared" si="0"/>
        <v>0</v>
      </c>
      <c r="X14" s="16">
        <f t="shared" si="0"/>
        <v>0</v>
      </c>
      <c r="Y14" s="16">
        <f t="shared" si="0"/>
        <v>0</v>
      </c>
      <c r="Z14" s="16">
        <f t="shared" si="0"/>
        <v>0</v>
      </c>
      <c r="AA14" s="16">
        <f t="shared" si="0"/>
        <v>0</v>
      </c>
      <c r="AB14" s="16">
        <f t="shared" si="0"/>
        <v>0</v>
      </c>
      <c r="AC14" s="16">
        <f t="shared" si="0"/>
        <v>0</v>
      </c>
      <c r="AD14" s="16">
        <f t="shared" si="0"/>
        <v>0</v>
      </c>
      <c r="AE14" s="16">
        <f t="shared" si="0"/>
        <v>0</v>
      </c>
      <c r="AF14" s="16">
        <f t="shared" si="0"/>
        <v>0</v>
      </c>
      <c r="AG14" s="8">
        <f t="shared" si="0"/>
        <v>0</v>
      </c>
    </row>
    <row r="15" spans="1:33" x14ac:dyDescent="0.2">
      <c r="A15" s="34" t="s">
        <v>14</v>
      </c>
      <c r="B15" s="16">
        <f t="shared" ref="B15:B23" si="1">D15-C15</f>
        <v>2525</v>
      </c>
      <c r="C15" s="32">
        <v>0</v>
      </c>
      <c r="D15" s="32">
        <v>2525</v>
      </c>
      <c r="E15" s="14">
        <v>0</v>
      </c>
      <c r="F15" s="32">
        <v>0</v>
      </c>
      <c r="G15" s="30">
        <f>E15*F15/1000</f>
        <v>0</v>
      </c>
      <c r="I15" s="13" t="str">
        <f t="shared" ref="I15:I23" si="2">A15</f>
        <v>Hydro</v>
      </c>
      <c r="J15" s="16">
        <f t="shared" ref="J15:J23" si="3">$B15</f>
        <v>2525</v>
      </c>
      <c r="K15" s="16">
        <f t="shared" si="0"/>
        <v>2525</v>
      </c>
      <c r="L15" s="16">
        <f t="shared" si="0"/>
        <v>2525</v>
      </c>
      <c r="M15" s="16">
        <f t="shared" si="0"/>
        <v>2525</v>
      </c>
      <c r="N15" s="16">
        <f t="shared" si="0"/>
        <v>2525</v>
      </c>
      <c r="O15" s="16">
        <f t="shared" si="0"/>
        <v>2525</v>
      </c>
      <c r="P15" s="16">
        <f t="shared" si="0"/>
        <v>2525</v>
      </c>
      <c r="Q15" s="16">
        <f t="shared" si="0"/>
        <v>2525</v>
      </c>
      <c r="R15" s="16">
        <f t="shared" si="0"/>
        <v>2525</v>
      </c>
      <c r="S15" s="16">
        <f t="shared" si="0"/>
        <v>2525</v>
      </c>
      <c r="T15" s="16">
        <f t="shared" si="0"/>
        <v>2525</v>
      </c>
      <c r="U15" s="16">
        <f t="shared" si="0"/>
        <v>2525</v>
      </c>
      <c r="V15" s="16">
        <f t="shared" si="0"/>
        <v>2525</v>
      </c>
      <c r="W15" s="16">
        <f t="shared" si="0"/>
        <v>2525</v>
      </c>
      <c r="X15" s="16">
        <f t="shared" si="0"/>
        <v>2525</v>
      </c>
      <c r="Y15" s="16">
        <f t="shared" si="0"/>
        <v>2525</v>
      </c>
      <c r="Z15" s="16">
        <f t="shared" si="0"/>
        <v>2525</v>
      </c>
      <c r="AA15" s="16">
        <f t="shared" si="0"/>
        <v>2525</v>
      </c>
      <c r="AB15" s="16">
        <f t="shared" si="0"/>
        <v>2525</v>
      </c>
      <c r="AC15" s="16">
        <f t="shared" si="0"/>
        <v>2525</v>
      </c>
      <c r="AD15" s="16">
        <f t="shared" si="0"/>
        <v>2525</v>
      </c>
      <c r="AE15" s="16">
        <f t="shared" si="0"/>
        <v>2525</v>
      </c>
      <c r="AF15" s="16">
        <f t="shared" si="0"/>
        <v>2525</v>
      </c>
      <c r="AG15" s="8">
        <f t="shared" si="0"/>
        <v>2525</v>
      </c>
    </row>
    <row r="16" spans="1:33" x14ac:dyDescent="0.2">
      <c r="A16" s="34" t="s">
        <v>13</v>
      </c>
      <c r="B16" s="16">
        <f t="shared" si="1"/>
        <v>12767</v>
      </c>
      <c r="C16" s="32">
        <v>0</v>
      </c>
      <c r="D16" s="32">
        <v>12767</v>
      </c>
      <c r="E16" s="14">
        <v>0</v>
      </c>
      <c r="F16" s="32">
        <v>0</v>
      </c>
      <c r="G16" s="30">
        <f>E16*F16/1000</f>
        <v>0</v>
      </c>
      <c r="I16" s="13" t="str">
        <f t="shared" si="2"/>
        <v>Nuke</v>
      </c>
      <c r="J16" s="16">
        <f t="shared" si="3"/>
        <v>12767</v>
      </c>
      <c r="K16" s="16">
        <f t="shared" si="0"/>
        <v>12767</v>
      </c>
      <c r="L16" s="16">
        <f t="shared" si="0"/>
        <v>12767</v>
      </c>
      <c r="M16" s="16">
        <f t="shared" si="0"/>
        <v>12767</v>
      </c>
      <c r="N16" s="16">
        <f t="shared" si="0"/>
        <v>12767</v>
      </c>
      <c r="O16" s="16">
        <f t="shared" si="0"/>
        <v>12767</v>
      </c>
      <c r="P16" s="16">
        <f t="shared" si="0"/>
        <v>12767</v>
      </c>
      <c r="Q16" s="16">
        <f t="shared" si="0"/>
        <v>12767</v>
      </c>
      <c r="R16" s="16">
        <f t="shared" si="0"/>
        <v>12767</v>
      </c>
      <c r="S16" s="16">
        <f t="shared" si="0"/>
        <v>12767</v>
      </c>
      <c r="T16" s="16">
        <f t="shared" si="0"/>
        <v>12767</v>
      </c>
      <c r="U16" s="16">
        <f t="shared" si="0"/>
        <v>12767</v>
      </c>
      <c r="V16" s="16">
        <f t="shared" si="0"/>
        <v>12767</v>
      </c>
      <c r="W16" s="16">
        <f t="shared" si="0"/>
        <v>12767</v>
      </c>
      <c r="X16" s="16">
        <f t="shared" si="0"/>
        <v>12767</v>
      </c>
      <c r="Y16" s="16">
        <f t="shared" si="0"/>
        <v>12767</v>
      </c>
      <c r="Z16" s="16">
        <f t="shared" si="0"/>
        <v>12767</v>
      </c>
      <c r="AA16" s="16">
        <f t="shared" si="0"/>
        <v>12767</v>
      </c>
      <c r="AB16" s="16">
        <f t="shared" si="0"/>
        <v>12767</v>
      </c>
      <c r="AC16" s="16">
        <f t="shared" si="0"/>
        <v>12767</v>
      </c>
      <c r="AD16" s="16">
        <f t="shared" si="0"/>
        <v>12767</v>
      </c>
      <c r="AE16" s="16">
        <f t="shared" si="0"/>
        <v>12767</v>
      </c>
      <c r="AF16" s="16">
        <f t="shared" si="0"/>
        <v>12767</v>
      </c>
      <c r="AG16" s="8">
        <f t="shared" si="0"/>
        <v>12767</v>
      </c>
    </row>
    <row r="17" spans="1:33" x14ac:dyDescent="0.2">
      <c r="A17" s="34" t="s">
        <v>12</v>
      </c>
      <c r="B17" s="16">
        <f t="shared" si="1"/>
        <v>20229</v>
      </c>
      <c r="C17" s="32">
        <v>342</v>
      </c>
      <c r="D17" s="32">
        <v>20571</v>
      </c>
      <c r="E17" s="14">
        <f>$G$8</f>
        <v>1.75</v>
      </c>
      <c r="F17" s="32">
        <v>10891</v>
      </c>
      <c r="G17" s="30">
        <f>E17*F17/1000*(1+$Q$2)</f>
        <v>19.059249999999999</v>
      </c>
      <c r="I17" s="13" t="str">
        <f t="shared" si="2"/>
        <v>Coal</v>
      </c>
      <c r="J17" s="16">
        <f t="shared" si="3"/>
        <v>20229</v>
      </c>
      <c r="K17" s="16">
        <f t="shared" si="0"/>
        <v>20229</v>
      </c>
      <c r="L17" s="16">
        <f t="shared" si="0"/>
        <v>20229</v>
      </c>
      <c r="M17" s="16">
        <f t="shared" si="0"/>
        <v>20229</v>
      </c>
      <c r="N17" s="16">
        <f t="shared" si="0"/>
        <v>20229</v>
      </c>
      <c r="O17" s="16">
        <f t="shared" si="0"/>
        <v>20229</v>
      </c>
      <c r="P17" s="16">
        <f t="shared" si="0"/>
        <v>20229</v>
      </c>
      <c r="Q17" s="16">
        <f t="shared" si="0"/>
        <v>20229</v>
      </c>
      <c r="R17" s="16">
        <f t="shared" si="0"/>
        <v>20229</v>
      </c>
      <c r="S17" s="16">
        <f t="shared" si="0"/>
        <v>20229</v>
      </c>
      <c r="T17" s="16">
        <f t="shared" si="0"/>
        <v>20229</v>
      </c>
      <c r="U17" s="16">
        <f t="shared" si="0"/>
        <v>20229</v>
      </c>
      <c r="V17" s="16">
        <f t="shared" si="0"/>
        <v>20229</v>
      </c>
      <c r="W17" s="16">
        <f t="shared" si="0"/>
        <v>20229</v>
      </c>
      <c r="X17" s="16">
        <f t="shared" si="0"/>
        <v>20229</v>
      </c>
      <c r="Y17" s="16">
        <f t="shared" si="0"/>
        <v>20229</v>
      </c>
      <c r="Z17" s="16">
        <f t="shared" si="0"/>
        <v>20229</v>
      </c>
      <c r="AA17" s="16">
        <f t="shared" si="0"/>
        <v>20229</v>
      </c>
      <c r="AB17" s="16">
        <f t="shared" si="0"/>
        <v>20229</v>
      </c>
      <c r="AC17" s="16">
        <f t="shared" si="0"/>
        <v>20229</v>
      </c>
      <c r="AD17" s="16">
        <f t="shared" si="0"/>
        <v>20229</v>
      </c>
      <c r="AE17" s="16">
        <f t="shared" si="0"/>
        <v>20229</v>
      </c>
      <c r="AF17" s="16">
        <f t="shared" si="0"/>
        <v>20229</v>
      </c>
      <c r="AG17" s="8">
        <f t="shared" si="0"/>
        <v>20229</v>
      </c>
    </row>
    <row r="18" spans="1:33" x14ac:dyDescent="0.2">
      <c r="A18" s="34" t="s">
        <v>11</v>
      </c>
      <c r="B18" s="16">
        <f t="shared" si="1"/>
        <v>6269</v>
      </c>
      <c r="C18" s="32">
        <v>0</v>
      </c>
      <c r="D18" s="32">
        <v>6269</v>
      </c>
      <c r="E18" s="14">
        <v>2.25</v>
      </c>
      <c r="F18" s="32">
        <v>9000</v>
      </c>
      <c r="G18" s="30">
        <f>(E18*F18/1000)*(1+$Q$3)</f>
        <v>23.287499999999998</v>
      </c>
      <c r="I18" s="13" t="str">
        <f t="shared" si="2"/>
        <v>Gas CC</v>
      </c>
      <c r="J18" s="16">
        <f t="shared" si="3"/>
        <v>6269</v>
      </c>
      <c r="K18" s="16">
        <f t="shared" si="0"/>
        <v>6269</v>
      </c>
      <c r="L18" s="16">
        <f t="shared" si="0"/>
        <v>6269</v>
      </c>
      <c r="M18" s="16">
        <f t="shared" si="0"/>
        <v>6269</v>
      </c>
      <c r="N18" s="16">
        <f t="shared" si="0"/>
        <v>6269</v>
      </c>
      <c r="O18" s="16">
        <f t="shared" si="0"/>
        <v>6269</v>
      </c>
      <c r="P18" s="16">
        <f t="shared" si="0"/>
        <v>6269</v>
      </c>
      <c r="Q18" s="16">
        <f t="shared" si="0"/>
        <v>6269</v>
      </c>
      <c r="R18" s="16">
        <f t="shared" si="0"/>
        <v>6269</v>
      </c>
      <c r="S18" s="16">
        <f t="shared" si="0"/>
        <v>6269</v>
      </c>
      <c r="T18" s="16">
        <f t="shared" si="0"/>
        <v>6269</v>
      </c>
      <c r="U18" s="16">
        <f t="shared" si="0"/>
        <v>6269</v>
      </c>
      <c r="V18" s="16">
        <f t="shared" si="0"/>
        <v>6269</v>
      </c>
      <c r="W18" s="16">
        <f t="shared" si="0"/>
        <v>6269</v>
      </c>
      <c r="X18" s="16">
        <f t="shared" si="0"/>
        <v>6269</v>
      </c>
      <c r="Y18" s="16">
        <f t="shared" si="0"/>
        <v>6269</v>
      </c>
      <c r="Z18" s="16">
        <f t="shared" si="0"/>
        <v>6269</v>
      </c>
      <c r="AA18" s="16">
        <f t="shared" si="0"/>
        <v>6269</v>
      </c>
      <c r="AB18" s="16">
        <f t="shared" si="0"/>
        <v>6269</v>
      </c>
      <c r="AC18" s="16">
        <f t="shared" si="0"/>
        <v>6269</v>
      </c>
      <c r="AD18" s="16">
        <f t="shared" si="0"/>
        <v>6269</v>
      </c>
      <c r="AE18" s="16">
        <f t="shared" si="0"/>
        <v>6269</v>
      </c>
      <c r="AF18" s="16">
        <f t="shared" si="0"/>
        <v>6269</v>
      </c>
      <c r="AG18" s="8">
        <f t="shared" si="0"/>
        <v>6269</v>
      </c>
    </row>
    <row r="19" spans="1:33" x14ac:dyDescent="0.2">
      <c r="A19" s="34" t="s">
        <v>5</v>
      </c>
      <c r="B19" s="16">
        <f t="shared" si="1"/>
        <v>5909</v>
      </c>
      <c r="C19" s="32">
        <v>380</v>
      </c>
      <c r="D19" s="32">
        <v>6289</v>
      </c>
      <c r="E19" s="14">
        <v>2.4500000000000002</v>
      </c>
      <c r="F19" s="32">
        <v>11393</v>
      </c>
      <c r="G19" s="30">
        <f>E19*F19/1000+(1+$Q$4)</f>
        <v>29.062850000000001</v>
      </c>
      <c r="I19" s="13" t="str">
        <f t="shared" si="2"/>
        <v>FO6</v>
      </c>
      <c r="J19" s="16">
        <f t="shared" si="3"/>
        <v>5909</v>
      </c>
      <c r="K19" s="16">
        <f t="shared" si="0"/>
        <v>5909</v>
      </c>
      <c r="L19" s="16">
        <f t="shared" si="0"/>
        <v>5909</v>
      </c>
      <c r="M19" s="16">
        <f t="shared" si="0"/>
        <v>5909</v>
      </c>
      <c r="N19" s="16">
        <f t="shared" si="0"/>
        <v>5909</v>
      </c>
      <c r="O19" s="16">
        <f t="shared" si="0"/>
        <v>5909</v>
      </c>
      <c r="P19" s="16">
        <f t="shared" si="0"/>
        <v>5909</v>
      </c>
      <c r="Q19" s="16">
        <f t="shared" si="0"/>
        <v>5909</v>
      </c>
      <c r="R19" s="16">
        <f t="shared" si="0"/>
        <v>5909</v>
      </c>
      <c r="S19" s="16">
        <f t="shared" si="0"/>
        <v>5909</v>
      </c>
      <c r="T19" s="16">
        <f t="shared" si="0"/>
        <v>5909</v>
      </c>
      <c r="U19" s="16">
        <f t="shared" si="0"/>
        <v>5909</v>
      </c>
      <c r="V19" s="16">
        <f t="shared" si="0"/>
        <v>5909</v>
      </c>
      <c r="W19" s="16">
        <f t="shared" si="0"/>
        <v>5909</v>
      </c>
      <c r="X19" s="16">
        <f t="shared" si="0"/>
        <v>5909</v>
      </c>
      <c r="Y19" s="16">
        <f t="shared" si="0"/>
        <v>5909</v>
      </c>
      <c r="Z19" s="16">
        <f t="shared" si="0"/>
        <v>5909</v>
      </c>
      <c r="AA19" s="16">
        <f t="shared" si="0"/>
        <v>5909</v>
      </c>
      <c r="AB19" s="16">
        <f t="shared" si="0"/>
        <v>5909</v>
      </c>
      <c r="AC19" s="16">
        <f t="shared" si="0"/>
        <v>5909</v>
      </c>
      <c r="AD19" s="16">
        <f t="shared" si="0"/>
        <v>5909</v>
      </c>
      <c r="AE19" s="16">
        <f t="shared" si="0"/>
        <v>5909</v>
      </c>
      <c r="AF19" s="16">
        <f t="shared" si="0"/>
        <v>5909</v>
      </c>
      <c r="AG19" s="8">
        <f t="shared" si="0"/>
        <v>5909</v>
      </c>
    </row>
    <row r="20" spans="1:33" x14ac:dyDescent="0.2">
      <c r="A20" s="34" t="s">
        <v>10</v>
      </c>
      <c r="B20" s="16">
        <f t="shared" si="1"/>
        <v>5863</v>
      </c>
      <c r="C20" s="32">
        <v>0</v>
      </c>
      <c r="D20" s="32">
        <v>5863</v>
      </c>
      <c r="E20" s="14">
        <v>2.25</v>
      </c>
      <c r="F20" s="32">
        <v>12518</v>
      </c>
      <c r="G20" s="30">
        <f>E20*F20/1000*(1+$Q$5)</f>
        <v>35.206875000000004</v>
      </c>
      <c r="I20" s="13" t="str">
        <f t="shared" si="2"/>
        <v>Gas CT</v>
      </c>
      <c r="J20" s="16">
        <f t="shared" si="3"/>
        <v>5863</v>
      </c>
      <c r="K20" s="16">
        <f t="shared" si="0"/>
        <v>5863</v>
      </c>
      <c r="L20" s="16">
        <f t="shared" si="0"/>
        <v>5863</v>
      </c>
      <c r="M20" s="16">
        <f t="shared" si="0"/>
        <v>5863</v>
      </c>
      <c r="N20" s="16">
        <f t="shared" si="0"/>
        <v>5863</v>
      </c>
      <c r="O20" s="16">
        <f t="shared" si="0"/>
        <v>5863</v>
      </c>
      <c r="P20" s="16">
        <f t="shared" si="0"/>
        <v>5863</v>
      </c>
      <c r="Q20" s="16">
        <f t="shared" si="0"/>
        <v>5863</v>
      </c>
      <c r="R20" s="16">
        <f t="shared" si="0"/>
        <v>5863</v>
      </c>
      <c r="S20" s="16">
        <f t="shared" si="0"/>
        <v>5863</v>
      </c>
      <c r="T20" s="16">
        <f t="shared" si="0"/>
        <v>5863</v>
      </c>
      <c r="U20" s="16">
        <f t="shared" si="0"/>
        <v>5863</v>
      </c>
      <c r="V20" s="16">
        <f t="shared" si="0"/>
        <v>5863</v>
      </c>
      <c r="W20" s="16">
        <f t="shared" si="0"/>
        <v>5863</v>
      </c>
      <c r="X20" s="16">
        <f t="shared" si="0"/>
        <v>5863</v>
      </c>
      <c r="Y20" s="16">
        <f t="shared" si="0"/>
        <v>5863</v>
      </c>
      <c r="Z20" s="16">
        <f t="shared" si="0"/>
        <v>5863</v>
      </c>
      <c r="AA20" s="16">
        <f t="shared" si="0"/>
        <v>5863</v>
      </c>
      <c r="AB20" s="16">
        <f t="shared" si="0"/>
        <v>5863</v>
      </c>
      <c r="AC20" s="16">
        <f t="shared" si="0"/>
        <v>5863</v>
      </c>
      <c r="AD20" s="16">
        <f t="shared" si="0"/>
        <v>5863</v>
      </c>
      <c r="AE20" s="16">
        <f t="shared" si="0"/>
        <v>5863</v>
      </c>
      <c r="AF20" s="16">
        <f t="shared" si="0"/>
        <v>5863</v>
      </c>
      <c r="AG20" s="8">
        <f t="shared" si="0"/>
        <v>5863</v>
      </c>
    </row>
    <row r="21" spans="1:33" x14ac:dyDescent="0.2">
      <c r="A21" s="34" t="s">
        <v>4</v>
      </c>
      <c r="B21" s="16">
        <f t="shared" si="1"/>
        <v>550</v>
      </c>
      <c r="C21" s="32">
        <v>0</v>
      </c>
      <c r="D21" s="32">
        <v>550</v>
      </c>
      <c r="E21" s="14">
        <f>$G$6</f>
        <v>3.1354680696661825</v>
      </c>
      <c r="F21" s="32">
        <v>11430</v>
      </c>
      <c r="G21" s="30">
        <f>E21*F21/1000*(1+$Q$7)</f>
        <v>44.798000045355586</v>
      </c>
      <c r="I21" s="13" t="str">
        <f t="shared" si="2"/>
        <v>FO4</v>
      </c>
      <c r="J21" s="16">
        <f t="shared" si="3"/>
        <v>550</v>
      </c>
      <c r="K21" s="16">
        <f t="shared" si="0"/>
        <v>550</v>
      </c>
      <c r="L21" s="16">
        <f t="shared" si="0"/>
        <v>550</v>
      </c>
      <c r="M21" s="16">
        <f t="shared" si="0"/>
        <v>550</v>
      </c>
      <c r="N21" s="16">
        <f t="shared" si="0"/>
        <v>550</v>
      </c>
      <c r="O21" s="16">
        <f t="shared" si="0"/>
        <v>550</v>
      </c>
      <c r="P21" s="16">
        <f t="shared" si="0"/>
        <v>550</v>
      </c>
      <c r="Q21" s="16">
        <f t="shared" si="0"/>
        <v>550</v>
      </c>
      <c r="R21" s="16">
        <f t="shared" si="0"/>
        <v>550</v>
      </c>
      <c r="S21" s="16">
        <f t="shared" si="0"/>
        <v>550</v>
      </c>
      <c r="T21" s="16">
        <f t="shared" si="0"/>
        <v>550</v>
      </c>
      <c r="U21" s="16">
        <f t="shared" si="0"/>
        <v>550</v>
      </c>
      <c r="V21" s="16">
        <f t="shared" si="0"/>
        <v>550</v>
      </c>
      <c r="W21" s="16">
        <f t="shared" si="0"/>
        <v>550</v>
      </c>
      <c r="X21" s="16">
        <f t="shared" si="0"/>
        <v>550</v>
      </c>
      <c r="Y21" s="16">
        <f t="shared" si="0"/>
        <v>550</v>
      </c>
      <c r="Z21" s="16">
        <f t="shared" si="0"/>
        <v>550</v>
      </c>
      <c r="AA21" s="16">
        <f t="shared" si="0"/>
        <v>550</v>
      </c>
      <c r="AB21" s="16">
        <f t="shared" si="0"/>
        <v>550</v>
      </c>
      <c r="AC21" s="16">
        <f t="shared" si="0"/>
        <v>550</v>
      </c>
      <c r="AD21" s="16">
        <f t="shared" si="0"/>
        <v>550</v>
      </c>
      <c r="AE21" s="16">
        <f t="shared" si="0"/>
        <v>550</v>
      </c>
      <c r="AF21" s="16">
        <f t="shared" si="0"/>
        <v>550</v>
      </c>
      <c r="AG21" s="8">
        <f t="shared" si="0"/>
        <v>550</v>
      </c>
    </row>
    <row r="22" spans="1:33" x14ac:dyDescent="0.2">
      <c r="A22" s="34" t="s">
        <v>3</v>
      </c>
      <c r="B22" s="16">
        <f t="shared" si="1"/>
        <v>3582</v>
      </c>
      <c r="C22" s="32">
        <v>0</v>
      </c>
      <c r="D22" s="32">
        <v>3582</v>
      </c>
      <c r="E22" s="14">
        <v>4.5</v>
      </c>
      <c r="F22" s="32">
        <v>13680</v>
      </c>
      <c r="G22" s="30">
        <f>E22*F22/1000*(1+$Q$6)</f>
        <v>76.95</v>
      </c>
      <c r="I22" s="13" t="str">
        <f t="shared" si="2"/>
        <v>FO2</v>
      </c>
      <c r="J22" s="16">
        <f t="shared" si="3"/>
        <v>3582</v>
      </c>
      <c r="K22" s="16">
        <f t="shared" si="0"/>
        <v>3582</v>
      </c>
      <c r="L22" s="16">
        <f t="shared" si="0"/>
        <v>3582</v>
      </c>
      <c r="M22" s="16">
        <f t="shared" si="0"/>
        <v>3582</v>
      </c>
      <c r="N22" s="16">
        <f t="shared" si="0"/>
        <v>3582</v>
      </c>
      <c r="O22" s="16">
        <f t="shared" si="0"/>
        <v>3582</v>
      </c>
      <c r="P22" s="16">
        <f t="shared" si="0"/>
        <v>3582</v>
      </c>
      <c r="Q22" s="16">
        <f t="shared" si="0"/>
        <v>3582</v>
      </c>
      <c r="R22" s="16">
        <f t="shared" si="0"/>
        <v>3582</v>
      </c>
      <c r="S22" s="16">
        <f t="shared" si="0"/>
        <v>3582</v>
      </c>
      <c r="T22" s="16">
        <f t="shared" si="0"/>
        <v>3582</v>
      </c>
      <c r="U22" s="16">
        <f t="shared" si="0"/>
        <v>3582</v>
      </c>
      <c r="V22" s="16">
        <f t="shared" si="0"/>
        <v>3582</v>
      </c>
      <c r="W22" s="16">
        <f t="shared" si="0"/>
        <v>3582</v>
      </c>
      <c r="X22" s="16">
        <f t="shared" si="0"/>
        <v>3582</v>
      </c>
      <c r="Y22" s="16">
        <f t="shared" si="0"/>
        <v>3582</v>
      </c>
      <c r="Z22" s="16">
        <f t="shared" si="0"/>
        <v>3582</v>
      </c>
      <c r="AA22" s="16">
        <f t="shared" si="0"/>
        <v>3582</v>
      </c>
      <c r="AB22" s="16">
        <f t="shared" si="0"/>
        <v>3582</v>
      </c>
      <c r="AC22" s="16">
        <f t="shared" si="0"/>
        <v>3582</v>
      </c>
      <c r="AD22" s="16">
        <f t="shared" si="0"/>
        <v>3582</v>
      </c>
      <c r="AE22" s="16">
        <f t="shared" si="0"/>
        <v>3582</v>
      </c>
      <c r="AF22" s="16">
        <f t="shared" si="0"/>
        <v>3582</v>
      </c>
      <c r="AG22" s="8">
        <f t="shared" si="0"/>
        <v>3582</v>
      </c>
    </row>
    <row r="23" spans="1:33" ht="13.5" thickBot="1" x14ac:dyDescent="0.25">
      <c r="A23" s="35" t="s">
        <v>1</v>
      </c>
      <c r="B23" s="17">
        <f t="shared" si="1"/>
        <v>1476</v>
      </c>
      <c r="C23" s="33">
        <v>0</v>
      </c>
      <c r="D23" s="33">
        <v>1476</v>
      </c>
      <c r="E23" s="15">
        <f>$G$4</f>
        <v>3.8512820512820514</v>
      </c>
      <c r="F23" s="33">
        <v>14788</v>
      </c>
      <c r="G23" s="31">
        <f>E23*F23/1000*(1+$Q$9)</f>
        <v>71.190948717948729</v>
      </c>
      <c r="I23" s="13" t="str">
        <f t="shared" si="2"/>
        <v>Kerosene</v>
      </c>
      <c r="J23" s="17">
        <f t="shared" si="3"/>
        <v>1476</v>
      </c>
      <c r="K23" s="17">
        <f t="shared" si="0"/>
        <v>1476</v>
      </c>
      <c r="L23" s="17">
        <f t="shared" si="0"/>
        <v>1476</v>
      </c>
      <c r="M23" s="17">
        <f t="shared" si="0"/>
        <v>1476</v>
      </c>
      <c r="N23" s="17">
        <f t="shared" si="0"/>
        <v>1476</v>
      </c>
      <c r="O23" s="17">
        <f t="shared" si="0"/>
        <v>1476</v>
      </c>
      <c r="P23" s="17">
        <f t="shared" si="0"/>
        <v>1476</v>
      </c>
      <c r="Q23" s="17">
        <f t="shared" si="0"/>
        <v>1476</v>
      </c>
      <c r="R23" s="17">
        <f t="shared" si="0"/>
        <v>1476</v>
      </c>
      <c r="S23" s="17">
        <f t="shared" si="0"/>
        <v>1476</v>
      </c>
      <c r="T23" s="17">
        <f t="shared" si="0"/>
        <v>1476</v>
      </c>
      <c r="U23" s="17">
        <f t="shared" si="0"/>
        <v>1476</v>
      </c>
      <c r="V23" s="17">
        <f t="shared" si="0"/>
        <v>1476</v>
      </c>
      <c r="W23" s="17">
        <f t="shared" si="0"/>
        <v>1476</v>
      </c>
      <c r="X23" s="17">
        <f t="shared" si="0"/>
        <v>1476</v>
      </c>
      <c r="Y23" s="17">
        <f t="shared" si="0"/>
        <v>1476</v>
      </c>
      <c r="Z23" s="17">
        <f t="shared" si="0"/>
        <v>1476</v>
      </c>
      <c r="AA23" s="17">
        <f t="shared" si="0"/>
        <v>1476</v>
      </c>
      <c r="AB23" s="17">
        <f t="shared" si="0"/>
        <v>1476</v>
      </c>
      <c r="AC23" s="17">
        <f t="shared" si="0"/>
        <v>1476</v>
      </c>
      <c r="AD23" s="17">
        <f t="shared" si="0"/>
        <v>1476</v>
      </c>
      <c r="AE23" s="17">
        <f t="shared" si="0"/>
        <v>1476</v>
      </c>
      <c r="AF23" s="17">
        <f t="shared" si="0"/>
        <v>1476</v>
      </c>
      <c r="AG23" s="9">
        <f t="shared" si="0"/>
        <v>1476</v>
      </c>
    </row>
    <row r="24" spans="1:33" ht="13.5" thickBot="1" x14ac:dyDescent="0.25">
      <c r="I24" s="45">
        <f ca="1">C3</f>
        <v>37228</v>
      </c>
      <c r="J24" s="18">
        <v>23811</v>
      </c>
      <c r="K24" s="18">
        <v>22960</v>
      </c>
      <c r="L24" s="18">
        <v>22590</v>
      </c>
      <c r="M24" s="18">
        <v>22614</v>
      </c>
      <c r="N24" s="18">
        <v>23342</v>
      </c>
      <c r="O24" s="18">
        <v>25428</v>
      </c>
      <c r="P24" s="18">
        <v>29310</v>
      </c>
      <c r="Q24" s="18">
        <v>31760</v>
      </c>
      <c r="R24" s="18">
        <v>32281</v>
      </c>
      <c r="S24" s="18">
        <v>32434</v>
      </c>
      <c r="T24" s="18">
        <v>32531</v>
      </c>
      <c r="U24" s="18">
        <v>32351</v>
      </c>
      <c r="V24" s="18">
        <v>31986</v>
      </c>
      <c r="W24" s="18">
        <v>31822</v>
      </c>
      <c r="X24" s="18">
        <v>31551</v>
      </c>
      <c r="Y24" s="18">
        <v>31302</v>
      </c>
      <c r="Z24" s="18">
        <v>32720</v>
      </c>
      <c r="AA24" s="18">
        <v>35527</v>
      </c>
      <c r="AB24" s="18">
        <v>35752</v>
      </c>
      <c r="AC24" s="18">
        <v>34962</v>
      </c>
      <c r="AD24" s="18">
        <v>34157</v>
      </c>
      <c r="AE24" s="18">
        <v>32610</v>
      </c>
      <c r="AF24" s="18">
        <v>29967</v>
      </c>
      <c r="AG24" s="44">
        <v>27275</v>
      </c>
    </row>
    <row r="25" spans="1:33" ht="13.5" thickBot="1" x14ac:dyDescent="0.25">
      <c r="I25" s="45">
        <f ca="1">$C$3+1</f>
        <v>37229</v>
      </c>
      <c r="J25" s="18">
        <v>24473</v>
      </c>
      <c r="K25" s="18">
        <v>23471</v>
      </c>
      <c r="L25" s="18">
        <v>23001</v>
      </c>
      <c r="M25" s="18">
        <v>22881</v>
      </c>
      <c r="N25" s="18">
        <v>23449</v>
      </c>
      <c r="O25" s="18">
        <v>25468</v>
      </c>
      <c r="P25" s="18">
        <v>29395</v>
      </c>
      <c r="Q25" s="18">
        <v>31795</v>
      </c>
      <c r="R25" s="18">
        <v>32079</v>
      </c>
      <c r="S25" s="18">
        <v>32100</v>
      </c>
      <c r="T25" s="18">
        <v>32186</v>
      </c>
      <c r="U25" s="18">
        <v>32072</v>
      </c>
      <c r="V25" s="18">
        <v>31753</v>
      </c>
      <c r="W25" s="18">
        <v>31630</v>
      </c>
      <c r="X25" s="18">
        <v>31429</v>
      </c>
      <c r="Y25" s="18">
        <v>31171</v>
      </c>
      <c r="Z25" s="18">
        <v>32597</v>
      </c>
      <c r="AA25" s="18">
        <v>35373</v>
      </c>
      <c r="AB25" s="18">
        <v>35525</v>
      </c>
      <c r="AC25" s="18">
        <v>34666</v>
      </c>
      <c r="AD25" s="18">
        <v>33857</v>
      </c>
      <c r="AE25" s="18">
        <v>32285</v>
      </c>
      <c r="AF25" s="18">
        <v>29613</v>
      </c>
      <c r="AG25" s="44">
        <v>26942</v>
      </c>
    </row>
    <row r="26" spans="1:33" ht="13.5" thickBot="1" x14ac:dyDescent="0.25"/>
    <row r="27" spans="1:33" ht="13.5" thickBot="1" x14ac:dyDescent="0.25">
      <c r="A27" s="36" t="s">
        <v>17</v>
      </c>
      <c r="B27" s="11" t="s">
        <v>27</v>
      </c>
      <c r="C27" s="11" t="s">
        <v>18</v>
      </c>
      <c r="D27" s="11" t="s">
        <v>19</v>
      </c>
      <c r="E27" s="11" t="s">
        <v>20</v>
      </c>
      <c r="F27" s="11" t="s">
        <v>21</v>
      </c>
      <c r="G27" s="12" t="s">
        <v>22</v>
      </c>
      <c r="I27" s="10"/>
      <c r="J27" s="11">
        <v>100</v>
      </c>
      <c r="K27" s="11">
        <v>200</v>
      </c>
      <c r="L27" s="11">
        <v>300</v>
      </c>
      <c r="M27" s="11">
        <v>400</v>
      </c>
      <c r="N27" s="11">
        <v>500</v>
      </c>
      <c r="O27" s="11">
        <v>600</v>
      </c>
      <c r="P27" s="11">
        <v>700</v>
      </c>
      <c r="Q27" s="11">
        <v>800</v>
      </c>
      <c r="R27" s="11">
        <v>900</v>
      </c>
      <c r="S27" s="11">
        <v>1000</v>
      </c>
      <c r="T27" s="11">
        <v>1100</v>
      </c>
      <c r="U27" s="11">
        <v>1200</v>
      </c>
      <c r="V27" s="11">
        <v>1300</v>
      </c>
      <c r="W27" s="11">
        <v>1400</v>
      </c>
      <c r="X27" s="11">
        <v>1500</v>
      </c>
      <c r="Y27" s="11">
        <v>1600</v>
      </c>
      <c r="Z27" s="11">
        <v>1700</v>
      </c>
      <c r="AA27" s="11">
        <v>1800</v>
      </c>
      <c r="AB27" s="11">
        <v>1900</v>
      </c>
      <c r="AC27" s="11">
        <v>2000</v>
      </c>
      <c r="AD27" s="11">
        <v>2100</v>
      </c>
      <c r="AE27" s="11">
        <v>2200</v>
      </c>
      <c r="AF27" s="11">
        <v>2300</v>
      </c>
      <c r="AG27" s="12">
        <v>2400</v>
      </c>
    </row>
    <row r="28" spans="1:33" x14ac:dyDescent="0.2">
      <c r="A28" s="34" t="s">
        <v>15</v>
      </c>
      <c r="B28" s="16">
        <f t="shared" ref="B28:B36" si="4">D28-C28</f>
        <v>2314</v>
      </c>
      <c r="C28" s="32">
        <v>0</v>
      </c>
      <c r="D28" s="32">
        <v>2314</v>
      </c>
      <c r="E28" s="14">
        <v>0</v>
      </c>
      <c r="F28" s="32">
        <v>0</v>
      </c>
      <c r="G28" s="30">
        <f>E28*F28/1000</f>
        <v>0</v>
      </c>
      <c r="I28" s="13" t="str">
        <f>A28</f>
        <v>Misc. Base</v>
      </c>
      <c r="J28" s="16">
        <f>$B28</f>
        <v>2314</v>
      </c>
      <c r="K28" s="16">
        <f t="shared" ref="K28:AG36" si="5">$B28</f>
        <v>2314</v>
      </c>
      <c r="L28" s="16">
        <f t="shared" si="5"/>
        <v>2314</v>
      </c>
      <c r="M28" s="16">
        <f t="shared" si="5"/>
        <v>2314</v>
      </c>
      <c r="N28" s="16">
        <f t="shared" si="5"/>
        <v>2314</v>
      </c>
      <c r="O28" s="16">
        <f t="shared" si="5"/>
        <v>2314</v>
      </c>
      <c r="P28" s="16">
        <f t="shared" si="5"/>
        <v>2314</v>
      </c>
      <c r="Q28" s="16">
        <f t="shared" si="5"/>
        <v>2314</v>
      </c>
      <c r="R28" s="16">
        <f t="shared" si="5"/>
        <v>2314</v>
      </c>
      <c r="S28" s="16">
        <f t="shared" si="5"/>
        <v>2314</v>
      </c>
      <c r="T28" s="16">
        <f t="shared" si="5"/>
        <v>2314</v>
      </c>
      <c r="U28" s="16">
        <f t="shared" si="5"/>
        <v>2314</v>
      </c>
      <c r="V28" s="16">
        <f t="shared" si="5"/>
        <v>2314</v>
      </c>
      <c r="W28" s="16">
        <f t="shared" si="5"/>
        <v>2314</v>
      </c>
      <c r="X28" s="16">
        <f t="shared" si="5"/>
        <v>2314</v>
      </c>
      <c r="Y28" s="16">
        <f t="shared" si="5"/>
        <v>2314</v>
      </c>
      <c r="Z28" s="16">
        <f t="shared" si="5"/>
        <v>2314</v>
      </c>
      <c r="AA28" s="16">
        <f t="shared" si="5"/>
        <v>2314</v>
      </c>
      <c r="AB28" s="16">
        <f t="shared" si="5"/>
        <v>2314</v>
      </c>
      <c r="AC28" s="16">
        <f t="shared" si="5"/>
        <v>2314</v>
      </c>
      <c r="AD28" s="16">
        <f t="shared" si="5"/>
        <v>2314</v>
      </c>
      <c r="AE28" s="16">
        <f t="shared" si="5"/>
        <v>2314</v>
      </c>
      <c r="AF28" s="16">
        <f t="shared" si="5"/>
        <v>2314</v>
      </c>
      <c r="AG28" s="8">
        <f t="shared" si="5"/>
        <v>2314</v>
      </c>
    </row>
    <row r="29" spans="1:33" x14ac:dyDescent="0.2">
      <c r="A29" s="34" t="s">
        <v>14</v>
      </c>
      <c r="B29" s="16">
        <f t="shared" si="4"/>
        <v>5337</v>
      </c>
      <c r="C29" s="32">
        <v>0</v>
      </c>
      <c r="D29" s="32">
        <v>5337</v>
      </c>
      <c r="E29" s="14">
        <v>0</v>
      </c>
      <c r="F29" s="32">
        <v>0</v>
      </c>
      <c r="G29" s="30">
        <f>E29*F29/1000</f>
        <v>0</v>
      </c>
      <c r="I29" s="13" t="str">
        <f t="shared" ref="I29:I36" si="6">A29</f>
        <v>Hydro</v>
      </c>
      <c r="J29" s="16">
        <f t="shared" ref="J29:J36" si="7">$B29</f>
        <v>5337</v>
      </c>
      <c r="K29" s="16">
        <f t="shared" si="5"/>
        <v>5337</v>
      </c>
      <c r="L29" s="16">
        <f t="shared" si="5"/>
        <v>5337</v>
      </c>
      <c r="M29" s="16">
        <f t="shared" si="5"/>
        <v>5337</v>
      </c>
      <c r="N29" s="16">
        <f t="shared" si="5"/>
        <v>5337</v>
      </c>
      <c r="O29" s="16">
        <f t="shared" si="5"/>
        <v>5337</v>
      </c>
      <c r="P29" s="16">
        <f t="shared" si="5"/>
        <v>5337</v>
      </c>
      <c r="Q29" s="16">
        <f t="shared" si="5"/>
        <v>5337</v>
      </c>
      <c r="R29" s="16">
        <f t="shared" si="5"/>
        <v>5337</v>
      </c>
      <c r="S29" s="16">
        <f t="shared" si="5"/>
        <v>5337</v>
      </c>
      <c r="T29" s="16">
        <f t="shared" si="5"/>
        <v>5337</v>
      </c>
      <c r="U29" s="16">
        <f t="shared" si="5"/>
        <v>5337</v>
      </c>
      <c r="V29" s="16">
        <f t="shared" si="5"/>
        <v>5337</v>
      </c>
      <c r="W29" s="16">
        <f t="shared" si="5"/>
        <v>5337</v>
      </c>
      <c r="X29" s="16">
        <f t="shared" si="5"/>
        <v>5337</v>
      </c>
      <c r="Y29" s="16">
        <f t="shared" si="5"/>
        <v>5337</v>
      </c>
      <c r="Z29" s="16">
        <f t="shared" si="5"/>
        <v>5337</v>
      </c>
      <c r="AA29" s="16">
        <f t="shared" si="5"/>
        <v>5337</v>
      </c>
      <c r="AB29" s="16">
        <f t="shared" si="5"/>
        <v>5337</v>
      </c>
      <c r="AC29" s="16">
        <f t="shared" si="5"/>
        <v>5337</v>
      </c>
      <c r="AD29" s="16">
        <f t="shared" si="5"/>
        <v>5337</v>
      </c>
      <c r="AE29" s="16">
        <f t="shared" si="5"/>
        <v>5337</v>
      </c>
      <c r="AF29" s="16">
        <f t="shared" si="5"/>
        <v>5337</v>
      </c>
      <c r="AG29" s="8">
        <f t="shared" si="5"/>
        <v>5337</v>
      </c>
    </row>
    <row r="30" spans="1:33" x14ac:dyDescent="0.2">
      <c r="A30" s="34" t="s">
        <v>13</v>
      </c>
      <c r="B30" s="16">
        <f t="shared" si="4"/>
        <v>4997</v>
      </c>
      <c r="C30" s="32">
        <v>0</v>
      </c>
      <c r="D30" s="32">
        <v>4997</v>
      </c>
      <c r="E30" s="14">
        <v>0</v>
      </c>
      <c r="F30" s="32">
        <v>0</v>
      </c>
      <c r="G30" s="30">
        <f>E30*F30/1000</f>
        <v>0</v>
      </c>
      <c r="I30" s="13" t="str">
        <f t="shared" si="6"/>
        <v>Nuke</v>
      </c>
      <c r="J30" s="16">
        <f t="shared" si="7"/>
        <v>4997</v>
      </c>
      <c r="K30" s="16">
        <f t="shared" si="5"/>
        <v>4997</v>
      </c>
      <c r="L30" s="16">
        <f t="shared" si="5"/>
        <v>4997</v>
      </c>
      <c r="M30" s="16">
        <f t="shared" si="5"/>
        <v>4997</v>
      </c>
      <c r="N30" s="16">
        <f t="shared" si="5"/>
        <v>4997</v>
      </c>
      <c r="O30" s="16">
        <f t="shared" si="5"/>
        <v>4997</v>
      </c>
      <c r="P30" s="16">
        <f t="shared" si="5"/>
        <v>4997</v>
      </c>
      <c r="Q30" s="16">
        <f t="shared" si="5"/>
        <v>4997</v>
      </c>
      <c r="R30" s="16">
        <f t="shared" si="5"/>
        <v>4997</v>
      </c>
      <c r="S30" s="16">
        <f t="shared" si="5"/>
        <v>4997</v>
      </c>
      <c r="T30" s="16">
        <f t="shared" si="5"/>
        <v>4997</v>
      </c>
      <c r="U30" s="16">
        <f t="shared" si="5"/>
        <v>4997</v>
      </c>
      <c r="V30" s="16">
        <f t="shared" si="5"/>
        <v>4997</v>
      </c>
      <c r="W30" s="16">
        <f t="shared" si="5"/>
        <v>4997</v>
      </c>
      <c r="X30" s="16">
        <f t="shared" si="5"/>
        <v>4997</v>
      </c>
      <c r="Y30" s="16">
        <f t="shared" si="5"/>
        <v>4997</v>
      </c>
      <c r="Z30" s="16">
        <f t="shared" si="5"/>
        <v>4997</v>
      </c>
      <c r="AA30" s="16">
        <f t="shared" si="5"/>
        <v>4997</v>
      </c>
      <c r="AB30" s="16">
        <f t="shared" si="5"/>
        <v>4997</v>
      </c>
      <c r="AC30" s="16">
        <f t="shared" si="5"/>
        <v>4997</v>
      </c>
      <c r="AD30" s="16">
        <f t="shared" si="5"/>
        <v>4997</v>
      </c>
      <c r="AE30" s="16">
        <f t="shared" si="5"/>
        <v>4997</v>
      </c>
      <c r="AF30" s="16">
        <f t="shared" si="5"/>
        <v>4997</v>
      </c>
      <c r="AG30" s="8">
        <f t="shared" si="5"/>
        <v>4997</v>
      </c>
    </row>
    <row r="31" spans="1:33" x14ac:dyDescent="0.2">
      <c r="A31" s="34" t="s">
        <v>12</v>
      </c>
      <c r="B31" s="16">
        <f t="shared" si="4"/>
        <v>3293</v>
      </c>
      <c r="C31" s="32">
        <v>675</v>
      </c>
      <c r="D31" s="32">
        <v>3968</v>
      </c>
      <c r="E31" s="14">
        <f>$G$8</f>
        <v>1.75</v>
      </c>
      <c r="F31" s="32">
        <v>11039</v>
      </c>
      <c r="G31" s="30">
        <f>E31*F31/1000*(1+$Q$2)</f>
        <v>19.318249999999999</v>
      </c>
      <c r="I31" s="13" t="str">
        <f t="shared" si="6"/>
        <v>Coal</v>
      </c>
      <c r="J31" s="16">
        <f t="shared" si="7"/>
        <v>3293</v>
      </c>
      <c r="K31" s="16">
        <f t="shared" si="5"/>
        <v>3293</v>
      </c>
      <c r="L31" s="16">
        <f t="shared" si="5"/>
        <v>3293</v>
      </c>
      <c r="M31" s="16">
        <f t="shared" si="5"/>
        <v>3293</v>
      </c>
      <c r="N31" s="16">
        <f t="shared" si="5"/>
        <v>3293</v>
      </c>
      <c r="O31" s="16">
        <f t="shared" si="5"/>
        <v>3293</v>
      </c>
      <c r="P31" s="16">
        <f t="shared" si="5"/>
        <v>3293</v>
      </c>
      <c r="Q31" s="16">
        <f t="shared" si="5"/>
        <v>3293</v>
      </c>
      <c r="R31" s="16">
        <f t="shared" si="5"/>
        <v>3293</v>
      </c>
      <c r="S31" s="16">
        <f t="shared" si="5"/>
        <v>3293</v>
      </c>
      <c r="T31" s="16">
        <f t="shared" si="5"/>
        <v>3293</v>
      </c>
      <c r="U31" s="16">
        <f t="shared" si="5"/>
        <v>3293</v>
      </c>
      <c r="V31" s="16">
        <f t="shared" si="5"/>
        <v>3293</v>
      </c>
      <c r="W31" s="16">
        <f t="shared" si="5"/>
        <v>3293</v>
      </c>
      <c r="X31" s="16">
        <f t="shared" si="5"/>
        <v>3293</v>
      </c>
      <c r="Y31" s="16">
        <f t="shared" si="5"/>
        <v>3293</v>
      </c>
      <c r="Z31" s="16">
        <f t="shared" si="5"/>
        <v>3293</v>
      </c>
      <c r="AA31" s="16">
        <f t="shared" si="5"/>
        <v>3293</v>
      </c>
      <c r="AB31" s="16">
        <f t="shared" si="5"/>
        <v>3293</v>
      </c>
      <c r="AC31" s="16">
        <f t="shared" si="5"/>
        <v>3293</v>
      </c>
      <c r="AD31" s="16">
        <f t="shared" si="5"/>
        <v>3293</v>
      </c>
      <c r="AE31" s="16">
        <f t="shared" si="5"/>
        <v>3293</v>
      </c>
      <c r="AF31" s="16">
        <f t="shared" si="5"/>
        <v>3293</v>
      </c>
      <c r="AG31" s="8">
        <f t="shared" si="5"/>
        <v>3293</v>
      </c>
    </row>
    <row r="32" spans="1:33" x14ac:dyDescent="0.2">
      <c r="A32" s="34" t="s">
        <v>11</v>
      </c>
      <c r="B32" s="16">
        <f t="shared" si="4"/>
        <v>99</v>
      </c>
      <c r="C32" s="32">
        <v>1081</v>
      </c>
      <c r="D32" s="32">
        <v>1180</v>
      </c>
      <c r="E32" s="14">
        <v>2.25</v>
      </c>
      <c r="F32" s="32">
        <v>10200</v>
      </c>
      <c r="G32" s="30">
        <f>(E32*F32/1000)*(1+$Q$3)</f>
        <v>26.392499999999998</v>
      </c>
      <c r="I32" s="13" t="str">
        <f t="shared" si="6"/>
        <v>Gas CC</v>
      </c>
      <c r="J32" s="16">
        <f t="shared" si="7"/>
        <v>99</v>
      </c>
      <c r="K32" s="16">
        <f t="shared" si="5"/>
        <v>99</v>
      </c>
      <c r="L32" s="16">
        <f t="shared" si="5"/>
        <v>99</v>
      </c>
      <c r="M32" s="16">
        <f t="shared" si="5"/>
        <v>99</v>
      </c>
      <c r="N32" s="16">
        <f t="shared" si="5"/>
        <v>99</v>
      </c>
      <c r="O32" s="16">
        <f t="shared" si="5"/>
        <v>99</v>
      </c>
      <c r="P32" s="16">
        <f t="shared" si="5"/>
        <v>99</v>
      </c>
      <c r="Q32" s="16">
        <f t="shared" si="5"/>
        <v>99</v>
      </c>
      <c r="R32" s="16">
        <f t="shared" si="5"/>
        <v>99</v>
      </c>
      <c r="S32" s="16">
        <f t="shared" si="5"/>
        <v>99</v>
      </c>
      <c r="T32" s="16">
        <f t="shared" si="5"/>
        <v>99</v>
      </c>
      <c r="U32" s="16">
        <f t="shared" si="5"/>
        <v>99</v>
      </c>
      <c r="V32" s="16">
        <f t="shared" si="5"/>
        <v>99</v>
      </c>
      <c r="W32" s="16">
        <f t="shared" si="5"/>
        <v>99</v>
      </c>
      <c r="X32" s="16">
        <f t="shared" si="5"/>
        <v>99</v>
      </c>
      <c r="Y32" s="16">
        <f t="shared" si="5"/>
        <v>99</v>
      </c>
      <c r="Z32" s="16">
        <f t="shared" si="5"/>
        <v>99</v>
      </c>
      <c r="AA32" s="16">
        <f t="shared" si="5"/>
        <v>99</v>
      </c>
      <c r="AB32" s="16">
        <f t="shared" si="5"/>
        <v>99</v>
      </c>
      <c r="AC32" s="16">
        <f t="shared" si="5"/>
        <v>99</v>
      </c>
      <c r="AD32" s="16">
        <f t="shared" si="5"/>
        <v>99</v>
      </c>
      <c r="AE32" s="16">
        <f t="shared" si="5"/>
        <v>99</v>
      </c>
      <c r="AF32" s="16">
        <f t="shared" si="5"/>
        <v>99</v>
      </c>
      <c r="AG32" s="8">
        <f t="shared" si="5"/>
        <v>99</v>
      </c>
    </row>
    <row r="33" spans="1:33" x14ac:dyDescent="0.2">
      <c r="A33" s="34" t="s">
        <v>5</v>
      </c>
      <c r="B33" s="16">
        <f t="shared" si="4"/>
        <v>6565</v>
      </c>
      <c r="C33" s="32">
        <v>379</v>
      </c>
      <c r="D33" s="32">
        <v>6944</v>
      </c>
      <c r="E33" s="14">
        <v>2.4500000000000002</v>
      </c>
      <c r="F33" s="32">
        <v>10391</v>
      </c>
      <c r="G33" s="30">
        <f>E33*F33/1000+(1+$Q$4)</f>
        <v>26.607949999999999</v>
      </c>
      <c r="I33" s="13" t="str">
        <f t="shared" si="6"/>
        <v>FO6</v>
      </c>
      <c r="J33" s="16">
        <f t="shared" si="7"/>
        <v>6565</v>
      </c>
      <c r="K33" s="16">
        <f t="shared" si="5"/>
        <v>6565</v>
      </c>
      <c r="L33" s="16">
        <f t="shared" si="5"/>
        <v>6565</v>
      </c>
      <c r="M33" s="16">
        <f t="shared" si="5"/>
        <v>6565</v>
      </c>
      <c r="N33" s="16">
        <f t="shared" si="5"/>
        <v>6565</v>
      </c>
      <c r="O33" s="16">
        <f t="shared" si="5"/>
        <v>6565</v>
      </c>
      <c r="P33" s="16">
        <f t="shared" si="5"/>
        <v>6565</v>
      </c>
      <c r="Q33" s="16">
        <f t="shared" si="5"/>
        <v>6565</v>
      </c>
      <c r="R33" s="16">
        <f t="shared" si="5"/>
        <v>6565</v>
      </c>
      <c r="S33" s="16">
        <f t="shared" si="5"/>
        <v>6565</v>
      </c>
      <c r="T33" s="16">
        <f t="shared" si="5"/>
        <v>6565</v>
      </c>
      <c r="U33" s="16">
        <f t="shared" si="5"/>
        <v>6565</v>
      </c>
      <c r="V33" s="16">
        <f t="shared" si="5"/>
        <v>6565</v>
      </c>
      <c r="W33" s="16">
        <f t="shared" si="5"/>
        <v>6565</v>
      </c>
      <c r="X33" s="16">
        <f t="shared" si="5"/>
        <v>6565</v>
      </c>
      <c r="Y33" s="16">
        <f t="shared" si="5"/>
        <v>6565</v>
      </c>
      <c r="Z33" s="16">
        <f t="shared" si="5"/>
        <v>6565</v>
      </c>
      <c r="AA33" s="16">
        <f t="shared" si="5"/>
        <v>6565</v>
      </c>
      <c r="AB33" s="16">
        <f t="shared" si="5"/>
        <v>6565</v>
      </c>
      <c r="AC33" s="16">
        <f t="shared" si="5"/>
        <v>6565</v>
      </c>
      <c r="AD33" s="16">
        <f t="shared" si="5"/>
        <v>6565</v>
      </c>
      <c r="AE33" s="16">
        <f t="shared" si="5"/>
        <v>6565</v>
      </c>
      <c r="AF33" s="16">
        <f t="shared" si="5"/>
        <v>6565</v>
      </c>
      <c r="AG33" s="8">
        <f t="shared" si="5"/>
        <v>6565</v>
      </c>
    </row>
    <row r="34" spans="1:33" x14ac:dyDescent="0.2">
      <c r="A34" s="34" t="s">
        <v>10</v>
      </c>
      <c r="B34" s="16">
        <f t="shared" si="4"/>
        <v>9408</v>
      </c>
      <c r="C34" s="32"/>
      <c r="D34" s="32">
        <v>9408</v>
      </c>
      <c r="E34" s="14">
        <v>2.25</v>
      </c>
      <c r="F34" s="32">
        <v>11658</v>
      </c>
      <c r="G34" s="30">
        <f>E34*F34/1000*(1+$Q$5)</f>
        <v>32.788125000000001</v>
      </c>
      <c r="I34" s="13" t="str">
        <f t="shared" si="6"/>
        <v>Gas CT</v>
      </c>
      <c r="J34" s="16">
        <f t="shared" si="7"/>
        <v>9408</v>
      </c>
      <c r="K34" s="16">
        <f t="shared" si="5"/>
        <v>9408</v>
      </c>
      <c r="L34" s="16">
        <f t="shared" si="5"/>
        <v>9408</v>
      </c>
      <c r="M34" s="16">
        <f t="shared" si="5"/>
        <v>9408</v>
      </c>
      <c r="N34" s="16">
        <f t="shared" si="5"/>
        <v>9408</v>
      </c>
      <c r="O34" s="16">
        <f t="shared" si="5"/>
        <v>9408</v>
      </c>
      <c r="P34" s="16">
        <f t="shared" si="5"/>
        <v>9408</v>
      </c>
      <c r="Q34" s="16">
        <f t="shared" si="5"/>
        <v>9408</v>
      </c>
      <c r="R34" s="16">
        <f t="shared" si="5"/>
        <v>9408</v>
      </c>
      <c r="S34" s="16">
        <f t="shared" si="5"/>
        <v>9408</v>
      </c>
      <c r="T34" s="16">
        <f t="shared" si="5"/>
        <v>9408</v>
      </c>
      <c r="U34" s="16">
        <f t="shared" si="5"/>
        <v>9408</v>
      </c>
      <c r="V34" s="16">
        <f t="shared" si="5"/>
        <v>9408</v>
      </c>
      <c r="W34" s="16">
        <f t="shared" si="5"/>
        <v>9408</v>
      </c>
      <c r="X34" s="16">
        <f t="shared" si="5"/>
        <v>9408</v>
      </c>
      <c r="Y34" s="16">
        <f t="shared" si="5"/>
        <v>9408</v>
      </c>
      <c r="Z34" s="16">
        <f t="shared" si="5"/>
        <v>9408</v>
      </c>
      <c r="AA34" s="16">
        <f t="shared" si="5"/>
        <v>9408</v>
      </c>
      <c r="AB34" s="16">
        <f t="shared" si="5"/>
        <v>9408</v>
      </c>
      <c r="AC34" s="16">
        <f t="shared" si="5"/>
        <v>9408</v>
      </c>
      <c r="AD34" s="16">
        <f t="shared" si="5"/>
        <v>9408</v>
      </c>
      <c r="AE34" s="16">
        <f t="shared" si="5"/>
        <v>9408</v>
      </c>
      <c r="AF34" s="16">
        <f t="shared" si="5"/>
        <v>9408</v>
      </c>
      <c r="AG34" s="8">
        <f t="shared" si="5"/>
        <v>9408</v>
      </c>
    </row>
    <row r="35" spans="1:33" x14ac:dyDescent="0.2">
      <c r="A35" s="34" t="s">
        <v>3</v>
      </c>
      <c r="B35" s="16">
        <f t="shared" si="4"/>
        <v>1760</v>
      </c>
      <c r="C35" s="32">
        <v>0</v>
      </c>
      <c r="D35" s="32">
        <v>1760</v>
      </c>
      <c r="E35" s="14">
        <v>4.3499999999999996</v>
      </c>
      <c r="F35" s="32">
        <v>14238</v>
      </c>
      <c r="G35" s="30">
        <f>E35*F35/1000*(1+$Q$6)</f>
        <v>77.419124999999994</v>
      </c>
      <c r="I35" s="13" t="str">
        <f t="shared" si="6"/>
        <v>FO2</v>
      </c>
      <c r="J35" s="16">
        <f t="shared" si="7"/>
        <v>1760</v>
      </c>
      <c r="K35" s="16">
        <f t="shared" si="5"/>
        <v>1760</v>
      </c>
      <c r="L35" s="16">
        <f t="shared" si="5"/>
        <v>1760</v>
      </c>
      <c r="M35" s="16">
        <f t="shared" si="5"/>
        <v>1760</v>
      </c>
      <c r="N35" s="16">
        <f t="shared" si="5"/>
        <v>1760</v>
      </c>
      <c r="O35" s="16">
        <f t="shared" si="5"/>
        <v>1760</v>
      </c>
      <c r="P35" s="16">
        <f t="shared" si="5"/>
        <v>1760</v>
      </c>
      <c r="Q35" s="16">
        <f t="shared" si="5"/>
        <v>1760</v>
      </c>
      <c r="R35" s="16">
        <f t="shared" si="5"/>
        <v>1760</v>
      </c>
      <c r="S35" s="16">
        <f t="shared" si="5"/>
        <v>1760</v>
      </c>
      <c r="T35" s="16">
        <f t="shared" si="5"/>
        <v>1760</v>
      </c>
      <c r="U35" s="16">
        <f t="shared" si="5"/>
        <v>1760</v>
      </c>
      <c r="V35" s="16">
        <f t="shared" si="5"/>
        <v>1760</v>
      </c>
      <c r="W35" s="16">
        <f t="shared" si="5"/>
        <v>1760</v>
      </c>
      <c r="X35" s="16">
        <f t="shared" si="5"/>
        <v>1760</v>
      </c>
      <c r="Y35" s="16">
        <f t="shared" si="5"/>
        <v>1760</v>
      </c>
      <c r="Z35" s="16">
        <f t="shared" si="5"/>
        <v>1760</v>
      </c>
      <c r="AA35" s="16">
        <f t="shared" si="5"/>
        <v>1760</v>
      </c>
      <c r="AB35" s="16">
        <f t="shared" si="5"/>
        <v>1760</v>
      </c>
      <c r="AC35" s="16">
        <f t="shared" si="5"/>
        <v>1760</v>
      </c>
      <c r="AD35" s="16">
        <f t="shared" si="5"/>
        <v>1760</v>
      </c>
      <c r="AE35" s="16">
        <f t="shared" si="5"/>
        <v>1760</v>
      </c>
      <c r="AF35" s="16">
        <f t="shared" si="5"/>
        <v>1760</v>
      </c>
      <c r="AG35" s="8">
        <f t="shared" si="5"/>
        <v>1760</v>
      </c>
    </row>
    <row r="36" spans="1:33" ht="13.5" thickBot="1" x14ac:dyDescent="0.25">
      <c r="A36" s="35" t="s">
        <v>1</v>
      </c>
      <c r="B36" s="17">
        <f t="shared" si="4"/>
        <v>836</v>
      </c>
      <c r="C36" s="33">
        <v>0</v>
      </c>
      <c r="D36" s="33">
        <v>836</v>
      </c>
      <c r="E36" s="15">
        <f>$G$4</f>
        <v>3.8512820512820514</v>
      </c>
      <c r="F36" s="33">
        <v>14703</v>
      </c>
      <c r="G36" s="31">
        <f>E36*F36/1000*(1+$Q$9)</f>
        <v>70.781750000000002</v>
      </c>
      <c r="I36" s="13" t="str">
        <f t="shared" si="6"/>
        <v>Kerosene</v>
      </c>
      <c r="J36" s="17">
        <f t="shared" si="7"/>
        <v>836</v>
      </c>
      <c r="K36" s="17">
        <f t="shared" si="5"/>
        <v>836</v>
      </c>
      <c r="L36" s="17">
        <f t="shared" si="5"/>
        <v>836</v>
      </c>
      <c r="M36" s="17">
        <f t="shared" si="5"/>
        <v>836</v>
      </c>
      <c r="N36" s="17">
        <f t="shared" si="5"/>
        <v>836</v>
      </c>
      <c r="O36" s="17">
        <f t="shared" si="5"/>
        <v>836</v>
      </c>
      <c r="P36" s="17">
        <f t="shared" si="5"/>
        <v>836</v>
      </c>
      <c r="Q36" s="17">
        <f t="shared" si="5"/>
        <v>836</v>
      </c>
      <c r="R36" s="17">
        <f t="shared" si="5"/>
        <v>836</v>
      </c>
      <c r="S36" s="17">
        <f t="shared" si="5"/>
        <v>836</v>
      </c>
      <c r="T36" s="17">
        <f t="shared" si="5"/>
        <v>836</v>
      </c>
      <c r="U36" s="17">
        <f t="shared" si="5"/>
        <v>836</v>
      </c>
      <c r="V36" s="17">
        <f t="shared" si="5"/>
        <v>836</v>
      </c>
      <c r="W36" s="17">
        <f t="shared" si="5"/>
        <v>836</v>
      </c>
      <c r="X36" s="17">
        <f t="shared" si="5"/>
        <v>836</v>
      </c>
      <c r="Y36" s="17">
        <f t="shared" si="5"/>
        <v>836</v>
      </c>
      <c r="Z36" s="17">
        <f t="shared" si="5"/>
        <v>836</v>
      </c>
      <c r="AA36" s="17">
        <f t="shared" si="5"/>
        <v>836</v>
      </c>
      <c r="AB36" s="17">
        <f t="shared" si="5"/>
        <v>836</v>
      </c>
      <c r="AC36" s="17">
        <f t="shared" si="5"/>
        <v>836</v>
      </c>
      <c r="AD36" s="17">
        <f t="shared" si="5"/>
        <v>836</v>
      </c>
      <c r="AE36" s="17">
        <f t="shared" si="5"/>
        <v>836</v>
      </c>
      <c r="AF36" s="17">
        <f t="shared" si="5"/>
        <v>836</v>
      </c>
      <c r="AG36" s="9">
        <f t="shared" si="5"/>
        <v>836</v>
      </c>
    </row>
    <row r="37" spans="1:33" ht="13.5" thickBot="1" x14ac:dyDescent="0.25">
      <c r="I37" s="45">
        <f ca="1">I24</f>
        <v>37228</v>
      </c>
      <c r="J37" s="18">
        <v>13553</v>
      </c>
      <c r="K37" s="18">
        <v>12969</v>
      </c>
      <c r="L37" s="18">
        <v>12683</v>
      </c>
      <c r="M37" s="18">
        <v>12615</v>
      </c>
      <c r="N37" s="18">
        <v>12821</v>
      </c>
      <c r="O37" s="18">
        <v>13843</v>
      </c>
      <c r="P37" s="18">
        <v>16019</v>
      </c>
      <c r="Q37" s="18">
        <v>17747</v>
      </c>
      <c r="R37" s="18">
        <v>18585</v>
      </c>
      <c r="S37" s="18">
        <v>19086</v>
      </c>
      <c r="T37" s="18">
        <v>19313</v>
      </c>
      <c r="U37" s="18">
        <v>19359</v>
      </c>
      <c r="V37" s="18">
        <v>19249</v>
      </c>
      <c r="W37" s="18">
        <v>19217</v>
      </c>
      <c r="X37" s="18">
        <v>19142</v>
      </c>
      <c r="Y37" s="18">
        <v>19270</v>
      </c>
      <c r="Z37" s="18">
        <v>20377</v>
      </c>
      <c r="AA37" s="18">
        <v>21707</v>
      </c>
      <c r="AB37" s="18">
        <v>21411</v>
      </c>
      <c r="AC37" s="18">
        <v>20761</v>
      </c>
      <c r="AD37" s="18">
        <v>20023</v>
      </c>
      <c r="AE37" s="18">
        <v>18968</v>
      </c>
      <c r="AF37" s="18">
        <v>17337</v>
      </c>
      <c r="AG37" s="46">
        <v>15595</v>
      </c>
    </row>
    <row r="38" spans="1:33" ht="13.5" thickBot="1" x14ac:dyDescent="0.25">
      <c r="I38" s="45">
        <f ca="1">I25</f>
        <v>37229</v>
      </c>
      <c r="J38" s="18">
        <v>13990</v>
      </c>
      <c r="K38" s="18">
        <v>13293</v>
      </c>
      <c r="L38" s="18">
        <v>12921</v>
      </c>
      <c r="M38" s="18">
        <v>12794</v>
      </c>
      <c r="N38" s="18">
        <v>12959</v>
      </c>
      <c r="O38" s="18">
        <v>13955</v>
      </c>
      <c r="P38" s="18">
        <v>16161</v>
      </c>
      <c r="Q38" s="18">
        <v>17864</v>
      </c>
      <c r="R38" s="18">
        <v>18632</v>
      </c>
      <c r="S38" s="18">
        <v>19074</v>
      </c>
      <c r="T38" s="18">
        <v>19291</v>
      </c>
      <c r="U38" s="18">
        <v>19319</v>
      </c>
      <c r="V38" s="18">
        <v>19221</v>
      </c>
      <c r="W38" s="18">
        <v>19210</v>
      </c>
      <c r="X38" s="18">
        <v>19140</v>
      </c>
      <c r="Y38" s="18">
        <v>19278</v>
      </c>
      <c r="Z38" s="18">
        <v>20373</v>
      </c>
      <c r="AA38" s="18">
        <v>21670</v>
      </c>
      <c r="AB38" s="18">
        <v>21304</v>
      </c>
      <c r="AC38" s="18">
        <v>20628</v>
      </c>
      <c r="AD38" s="18">
        <v>19883</v>
      </c>
      <c r="AE38" s="18">
        <v>18795</v>
      </c>
      <c r="AF38" s="18">
        <v>17174</v>
      </c>
      <c r="AG38" s="44">
        <v>15447</v>
      </c>
    </row>
    <row r="39" spans="1:33" ht="13.5" thickBot="1" x14ac:dyDescent="0.25"/>
    <row r="40" spans="1:33" ht="13.5" thickBot="1" x14ac:dyDescent="0.25">
      <c r="A40" s="36" t="s">
        <v>23</v>
      </c>
      <c r="B40" s="11" t="s">
        <v>27</v>
      </c>
      <c r="C40" s="11" t="s">
        <v>18</v>
      </c>
      <c r="D40" s="11" t="s">
        <v>19</v>
      </c>
      <c r="E40" s="11" t="s">
        <v>20</v>
      </c>
      <c r="F40" s="11" t="s">
        <v>21</v>
      </c>
      <c r="G40" s="12" t="s">
        <v>22</v>
      </c>
      <c r="I40" s="10"/>
      <c r="J40" s="11">
        <v>100</v>
      </c>
      <c r="K40" s="11">
        <v>200</v>
      </c>
      <c r="L40" s="11">
        <v>300</v>
      </c>
      <c r="M40" s="11">
        <v>400</v>
      </c>
      <c r="N40" s="11">
        <v>500</v>
      </c>
      <c r="O40" s="11">
        <v>600</v>
      </c>
      <c r="P40" s="11">
        <v>700</v>
      </c>
      <c r="Q40" s="11">
        <v>800</v>
      </c>
      <c r="R40" s="11">
        <v>900</v>
      </c>
      <c r="S40" s="11">
        <v>1000</v>
      </c>
      <c r="T40" s="11">
        <v>1100</v>
      </c>
      <c r="U40" s="11">
        <v>1200</v>
      </c>
      <c r="V40" s="11">
        <v>1300</v>
      </c>
      <c r="W40" s="11">
        <v>1400</v>
      </c>
      <c r="X40" s="11">
        <v>1500</v>
      </c>
      <c r="Y40" s="11">
        <v>1600</v>
      </c>
      <c r="Z40" s="11">
        <v>1700</v>
      </c>
      <c r="AA40" s="11">
        <v>1800</v>
      </c>
      <c r="AB40" s="11">
        <v>1900</v>
      </c>
      <c r="AC40" s="11">
        <v>2000</v>
      </c>
      <c r="AD40" s="11">
        <v>2100</v>
      </c>
      <c r="AE40" s="11">
        <v>2200</v>
      </c>
      <c r="AF40" s="11">
        <v>2300</v>
      </c>
      <c r="AG40" s="12">
        <v>2400</v>
      </c>
    </row>
    <row r="41" spans="1:33" x14ac:dyDescent="0.2">
      <c r="A41" s="34" t="s">
        <v>15</v>
      </c>
      <c r="B41" s="16">
        <f t="shared" ref="B41:B51" si="8">D41-C41</f>
        <v>-701</v>
      </c>
      <c r="C41" s="32">
        <v>2800</v>
      </c>
      <c r="D41" s="32">
        <v>2099</v>
      </c>
      <c r="E41" s="14">
        <v>0</v>
      </c>
      <c r="F41" s="32">
        <v>0</v>
      </c>
      <c r="G41" s="30">
        <f>E41*F41/1000</f>
        <v>0</v>
      </c>
      <c r="I41" s="13" t="str">
        <f>A41</f>
        <v>Misc. Base</v>
      </c>
      <c r="J41" s="16">
        <f>$B41</f>
        <v>-701</v>
      </c>
      <c r="K41" s="16">
        <f t="shared" ref="K41:AG51" si="9">$B41</f>
        <v>-701</v>
      </c>
      <c r="L41" s="16">
        <f t="shared" si="9"/>
        <v>-701</v>
      </c>
      <c r="M41" s="16">
        <f t="shared" si="9"/>
        <v>-701</v>
      </c>
      <c r="N41" s="16">
        <f t="shared" si="9"/>
        <v>-701</v>
      </c>
      <c r="O41" s="16">
        <f t="shared" si="9"/>
        <v>-701</v>
      </c>
      <c r="P41" s="16">
        <f t="shared" si="9"/>
        <v>-701</v>
      </c>
      <c r="Q41" s="16">
        <f t="shared" si="9"/>
        <v>-701</v>
      </c>
      <c r="R41" s="16">
        <f t="shared" si="9"/>
        <v>-701</v>
      </c>
      <c r="S41" s="16">
        <f t="shared" si="9"/>
        <v>-701</v>
      </c>
      <c r="T41" s="16">
        <f t="shared" si="9"/>
        <v>-701</v>
      </c>
      <c r="U41" s="16">
        <f t="shared" si="9"/>
        <v>-701</v>
      </c>
      <c r="V41" s="16">
        <f t="shared" si="9"/>
        <v>-701</v>
      </c>
      <c r="W41" s="16">
        <f t="shared" si="9"/>
        <v>-701</v>
      </c>
      <c r="X41" s="16">
        <f t="shared" si="9"/>
        <v>-701</v>
      </c>
      <c r="Y41" s="16">
        <f t="shared" si="9"/>
        <v>-701</v>
      </c>
      <c r="Z41" s="16">
        <f t="shared" si="9"/>
        <v>-701</v>
      </c>
      <c r="AA41" s="16">
        <f t="shared" si="9"/>
        <v>-701</v>
      </c>
      <c r="AB41" s="16">
        <f t="shared" si="9"/>
        <v>-701</v>
      </c>
      <c r="AC41" s="16">
        <f t="shared" si="9"/>
        <v>-701</v>
      </c>
      <c r="AD41" s="16">
        <f t="shared" si="9"/>
        <v>-701</v>
      </c>
      <c r="AE41" s="16">
        <f t="shared" si="9"/>
        <v>-701</v>
      </c>
      <c r="AF41" s="16">
        <f t="shared" si="9"/>
        <v>-701</v>
      </c>
      <c r="AG41" s="8">
        <f t="shared" si="9"/>
        <v>-701</v>
      </c>
    </row>
    <row r="42" spans="1:33" x14ac:dyDescent="0.2">
      <c r="A42" s="34" t="s">
        <v>14</v>
      </c>
      <c r="B42" s="16">
        <f t="shared" si="8"/>
        <v>3554</v>
      </c>
      <c r="C42" s="32">
        <v>41</v>
      </c>
      <c r="D42" s="32">
        <v>3595</v>
      </c>
      <c r="E42" s="14">
        <v>0</v>
      </c>
      <c r="F42" s="32">
        <v>0</v>
      </c>
      <c r="G42" s="30">
        <f>E42*F42/1000</f>
        <v>0</v>
      </c>
      <c r="I42" s="13" t="str">
        <f t="shared" ref="I42:I50" si="10">A42</f>
        <v>Hydro</v>
      </c>
      <c r="J42" s="16">
        <f t="shared" ref="J42:J51" si="11">$B42</f>
        <v>3554</v>
      </c>
      <c r="K42" s="16">
        <f t="shared" si="9"/>
        <v>3554</v>
      </c>
      <c r="L42" s="16">
        <f t="shared" si="9"/>
        <v>3554</v>
      </c>
      <c r="M42" s="16">
        <f t="shared" si="9"/>
        <v>3554</v>
      </c>
      <c r="N42" s="16">
        <f t="shared" si="9"/>
        <v>3554</v>
      </c>
      <c r="O42" s="16">
        <f t="shared" si="9"/>
        <v>3554</v>
      </c>
      <c r="P42" s="16">
        <f t="shared" si="9"/>
        <v>3554</v>
      </c>
      <c r="Q42" s="16">
        <f t="shared" si="9"/>
        <v>3554</v>
      </c>
      <c r="R42" s="16">
        <f t="shared" si="9"/>
        <v>3554</v>
      </c>
      <c r="S42" s="16">
        <f t="shared" si="9"/>
        <v>3554</v>
      </c>
      <c r="T42" s="16">
        <f t="shared" si="9"/>
        <v>3554</v>
      </c>
      <c r="U42" s="16">
        <f t="shared" si="9"/>
        <v>3554</v>
      </c>
      <c r="V42" s="16">
        <f t="shared" si="9"/>
        <v>3554</v>
      </c>
      <c r="W42" s="16">
        <f t="shared" si="9"/>
        <v>3554</v>
      </c>
      <c r="X42" s="16">
        <f t="shared" si="9"/>
        <v>3554</v>
      </c>
      <c r="Y42" s="16">
        <f t="shared" si="9"/>
        <v>3554</v>
      </c>
      <c r="Z42" s="16">
        <f t="shared" si="9"/>
        <v>3554</v>
      </c>
      <c r="AA42" s="16">
        <f t="shared" si="9"/>
        <v>3554</v>
      </c>
      <c r="AB42" s="16">
        <f t="shared" si="9"/>
        <v>3554</v>
      </c>
      <c r="AC42" s="16">
        <f t="shared" si="9"/>
        <v>3554</v>
      </c>
      <c r="AD42" s="16">
        <f t="shared" si="9"/>
        <v>3554</v>
      </c>
      <c r="AE42" s="16">
        <f t="shared" si="9"/>
        <v>3554</v>
      </c>
      <c r="AF42" s="16">
        <f t="shared" si="9"/>
        <v>3554</v>
      </c>
      <c r="AG42" s="8">
        <f t="shared" si="9"/>
        <v>3554</v>
      </c>
    </row>
    <row r="43" spans="1:33" x14ac:dyDescent="0.2">
      <c r="A43" s="34" t="s">
        <v>13</v>
      </c>
      <c r="B43" s="16">
        <f t="shared" si="8"/>
        <v>4345</v>
      </c>
      <c r="C43" s="32">
        <v>0</v>
      </c>
      <c r="D43" s="32">
        <v>4345</v>
      </c>
      <c r="E43" s="14">
        <v>0</v>
      </c>
      <c r="F43" s="32">
        <v>0</v>
      </c>
      <c r="G43" s="30">
        <f>E43*F43/1000</f>
        <v>0</v>
      </c>
      <c r="I43" s="13" t="str">
        <f t="shared" si="10"/>
        <v>Nuke</v>
      </c>
      <c r="J43" s="16">
        <f t="shared" si="11"/>
        <v>4345</v>
      </c>
      <c r="K43" s="16">
        <f t="shared" si="9"/>
        <v>4345</v>
      </c>
      <c r="L43" s="16">
        <f t="shared" si="9"/>
        <v>4345</v>
      </c>
      <c r="M43" s="16">
        <f t="shared" si="9"/>
        <v>4345</v>
      </c>
      <c r="N43" s="16">
        <f t="shared" si="9"/>
        <v>4345</v>
      </c>
      <c r="O43" s="16">
        <f t="shared" si="9"/>
        <v>4345</v>
      </c>
      <c r="P43" s="16">
        <f t="shared" si="9"/>
        <v>4345</v>
      </c>
      <c r="Q43" s="16">
        <f t="shared" si="9"/>
        <v>4345</v>
      </c>
      <c r="R43" s="16">
        <f t="shared" si="9"/>
        <v>4345</v>
      </c>
      <c r="S43" s="16">
        <f t="shared" si="9"/>
        <v>4345</v>
      </c>
      <c r="T43" s="16">
        <f t="shared" si="9"/>
        <v>4345</v>
      </c>
      <c r="U43" s="16">
        <f t="shared" si="9"/>
        <v>4345</v>
      </c>
      <c r="V43" s="16">
        <f t="shared" si="9"/>
        <v>4345</v>
      </c>
      <c r="W43" s="16">
        <f t="shared" si="9"/>
        <v>4345</v>
      </c>
      <c r="X43" s="16">
        <f t="shared" si="9"/>
        <v>4345</v>
      </c>
      <c r="Y43" s="16">
        <f t="shared" si="9"/>
        <v>4345</v>
      </c>
      <c r="Z43" s="16">
        <f t="shared" si="9"/>
        <v>4345</v>
      </c>
      <c r="AA43" s="16">
        <f t="shared" si="9"/>
        <v>4345</v>
      </c>
      <c r="AB43" s="16">
        <f t="shared" si="9"/>
        <v>4345</v>
      </c>
      <c r="AC43" s="16">
        <f t="shared" si="9"/>
        <v>4345</v>
      </c>
      <c r="AD43" s="16">
        <f t="shared" si="9"/>
        <v>4345</v>
      </c>
      <c r="AE43" s="16">
        <f t="shared" si="9"/>
        <v>4345</v>
      </c>
      <c r="AF43" s="16">
        <f t="shared" si="9"/>
        <v>4345</v>
      </c>
      <c r="AG43" s="8">
        <f t="shared" si="9"/>
        <v>4345</v>
      </c>
    </row>
    <row r="44" spans="1:33" x14ac:dyDescent="0.2">
      <c r="A44" s="34" t="s">
        <v>12</v>
      </c>
      <c r="B44" s="16">
        <f t="shared" si="8"/>
        <v>2813</v>
      </c>
      <c r="C44" s="32">
        <v>82</v>
      </c>
      <c r="D44" s="32">
        <v>2895</v>
      </c>
      <c r="E44" s="14">
        <f>$G$8</f>
        <v>1.75</v>
      </c>
      <c r="F44" s="32">
        <v>11868</v>
      </c>
      <c r="G44" s="30">
        <f>E44*F44/1000*(1+$Q$2)</f>
        <v>20.768999999999998</v>
      </c>
      <c r="I44" s="13" t="str">
        <f t="shared" si="10"/>
        <v>Coal</v>
      </c>
      <c r="J44" s="16">
        <f t="shared" si="11"/>
        <v>2813</v>
      </c>
      <c r="K44" s="16">
        <f t="shared" si="9"/>
        <v>2813</v>
      </c>
      <c r="L44" s="16">
        <f t="shared" si="9"/>
        <v>2813</v>
      </c>
      <c r="M44" s="16">
        <f t="shared" si="9"/>
        <v>2813</v>
      </c>
      <c r="N44" s="16">
        <f t="shared" si="9"/>
        <v>2813</v>
      </c>
      <c r="O44" s="16">
        <f t="shared" si="9"/>
        <v>2813</v>
      </c>
      <c r="P44" s="16">
        <f t="shared" si="9"/>
        <v>2813</v>
      </c>
      <c r="Q44" s="16">
        <f t="shared" si="9"/>
        <v>2813</v>
      </c>
      <c r="R44" s="16">
        <f t="shared" si="9"/>
        <v>2813</v>
      </c>
      <c r="S44" s="16">
        <f t="shared" si="9"/>
        <v>2813</v>
      </c>
      <c r="T44" s="16">
        <f t="shared" si="9"/>
        <v>2813</v>
      </c>
      <c r="U44" s="16">
        <f t="shared" si="9"/>
        <v>2813</v>
      </c>
      <c r="V44" s="16">
        <f t="shared" si="9"/>
        <v>2813</v>
      </c>
      <c r="W44" s="16">
        <f t="shared" si="9"/>
        <v>2813</v>
      </c>
      <c r="X44" s="16">
        <f t="shared" si="9"/>
        <v>2813</v>
      </c>
      <c r="Y44" s="16">
        <f t="shared" si="9"/>
        <v>2813</v>
      </c>
      <c r="Z44" s="16">
        <f t="shared" si="9"/>
        <v>2813</v>
      </c>
      <c r="AA44" s="16">
        <f t="shared" si="9"/>
        <v>2813</v>
      </c>
      <c r="AB44" s="16">
        <f t="shared" si="9"/>
        <v>2813</v>
      </c>
      <c r="AC44" s="16">
        <f t="shared" si="9"/>
        <v>2813</v>
      </c>
      <c r="AD44" s="16">
        <f t="shared" si="9"/>
        <v>2813</v>
      </c>
      <c r="AE44" s="16">
        <f t="shared" si="9"/>
        <v>2813</v>
      </c>
      <c r="AF44" s="16">
        <f t="shared" si="9"/>
        <v>2813</v>
      </c>
      <c r="AG44" s="8">
        <f t="shared" si="9"/>
        <v>2813</v>
      </c>
    </row>
    <row r="45" spans="1:33" x14ac:dyDescent="0.2">
      <c r="A45" s="34" t="s">
        <v>11</v>
      </c>
      <c r="B45" s="16">
        <f t="shared" si="8"/>
        <v>1990</v>
      </c>
      <c r="C45" s="32">
        <v>0</v>
      </c>
      <c r="D45" s="32">
        <v>1990</v>
      </c>
      <c r="E45" s="14">
        <v>2.35</v>
      </c>
      <c r="F45" s="32">
        <v>8500</v>
      </c>
      <c r="G45" s="30">
        <f>(E45*F45/1000)*(1+$Q$3)</f>
        <v>22.971250000000001</v>
      </c>
      <c r="I45" s="13" t="str">
        <f t="shared" si="10"/>
        <v>Gas CC</v>
      </c>
      <c r="J45" s="16">
        <f t="shared" si="11"/>
        <v>1990</v>
      </c>
      <c r="K45" s="16">
        <f t="shared" si="9"/>
        <v>1990</v>
      </c>
      <c r="L45" s="16">
        <f t="shared" si="9"/>
        <v>1990</v>
      </c>
      <c r="M45" s="16">
        <f t="shared" si="9"/>
        <v>1990</v>
      </c>
      <c r="N45" s="16">
        <f t="shared" si="9"/>
        <v>1990</v>
      </c>
      <c r="O45" s="16">
        <f t="shared" si="9"/>
        <v>1990</v>
      </c>
      <c r="P45" s="16">
        <f t="shared" si="9"/>
        <v>1990</v>
      </c>
      <c r="Q45" s="16">
        <f t="shared" si="9"/>
        <v>1990</v>
      </c>
      <c r="R45" s="16">
        <f t="shared" si="9"/>
        <v>1990</v>
      </c>
      <c r="S45" s="16">
        <f t="shared" si="9"/>
        <v>1990</v>
      </c>
      <c r="T45" s="16">
        <f t="shared" si="9"/>
        <v>1990</v>
      </c>
      <c r="U45" s="16">
        <f t="shared" si="9"/>
        <v>1990</v>
      </c>
      <c r="V45" s="16">
        <f t="shared" si="9"/>
        <v>1990</v>
      </c>
      <c r="W45" s="16">
        <f t="shared" si="9"/>
        <v>1990</v>
      </c>
      <c r="X45" s="16">
        <f t="shared" si="9"/>
        <v>1990</v>
      </c>
      <c r="Y45" s="16">
        <f t="shared" si="9"/>
        <v>1990</v>
      </c>
      <c r="Z45" s="16">
        <f t="shared" si="9"/>
        <v>1990</v>
      </c>
      <c r="AA45" s="16">
        <f t="shared" si="9"/>
        <v>1990</v>
      </c>
      <c r="AB45" s="16">
        <f t="shared" si="9"/>
        <v>1990</v>
      </c>
      <c r="AC45" s="16">
        <f t="shared" si="9"/>
        <v>1990</v>
      </c>
      <c r="AD45" s="16">
        <f t="shared" si="9"/>
        <v>1990</v>
      </c>
      <c r="AE45" s="16">
        <f t="shared" si="9"/>
        <v>1990</v>
      </c>
      <c r="AF45" s="16">
        <f t="shared" si="9"/>
        <v>1990</v>
      </c>
      <c r="AG45" s="8">
        <f t="shared" si="9"/>
        <v>1990</v>
      </c>
    </row>
    <row r="46" spans="1:33" x14ac:dyDescent="0.2">
      <c r="A46" s="34" t="s">
        <v>5</v>
      </c>
      <c r="B46" s="16">
        <f t="shared" si="8"/>
        <v>5996</v>
      </c>
      <c r="C46" s="32">
        <v>0</v>
      </c>
      <c r="D46" s="32">
        <v>5996</v>
      </c>
      <c r="E46" s="14">
        <v>2.4500000000000002</v>
      </c>
      <c r="F46" s="32">
        <v>11305</v>
      </c>
      <c r="G46" s="30">
        <f>E46*F46/1000+(1+$Q$4)</f>
        <v>28.847250000000003</v>
      </c>
      <c r="I46" s="13" t="str">
        <f t="shared" si="10"/>
        <v>FO6</v>
      </c>
      <c r="J46" s="16">
        <f t="shared" si="11"/>
        <v>5996</v>
      </c>
      <c r="K46" s="16">
        <f t="shared" si="9"/>
        <v>5996</v>
      </c>
      <c r="L46" s="16">
        <f t="shared" si="9"/>
        <v>5996</v>
      </c>
      <c r="M46" s="16">
        <f t="shared" si="9"/>
        <v>5996</v>
      </c>
      <c r="N46" s="16">
        <f t="shared" si="9"/>
        <v>5996</v>
      </c>
      <c r="O46" s="16">
        <f t="shared" si="9"/>
        <v>5996</v>
      </c>
      <c r="P46" s="16">
        <f t="shared" si="9"/>
        <v>5996</v>
      </c>
      <c r="Q46" s="16">
        <f t="shared" si="9"/>
        <v>5996</v>
      </c>
      <c r="R46" s="16">
        <f t="shared" si="9"/>
        <v>5996</v>
      </c>
      <c r="S46" s="16">
        <f t="shared" si="9"/>
        <v>5996</v>
      </c>
      <c r="T46" s="16">
        <f t="shared" si="9"/>
        <v>5996</v>
      </c>
      <c r="U46" s="16">
        <f t="shared" si="9"/>
        <v>5996</v>
      </c>
      <c r="V46" s="16">
        <f t="shared" si="9"/>
        <v>5996</v>
      </c>
      <c r="W46" s="16">
        <f t="shared" si="9"/>
        <v>5996</v>
      </c>
      <c r="X46" s="16">
        <f t="shared" si="9"/>
        <v>5996</v>
      </c>
      <c r="Y46" s="16">
        <f t="shared" si="9"/>
        <v>5996</v>
      </c>
      <c r="Z46" s="16">
        <f t="shared" si="9"/>
        <v>5996</v>
      </c>
      <c r="AA46" s="16">
        <f t="shared" si="9"/>
        <v>5996</v>
      </c>
      <c r="AB46" s="16">
        <f t="shared" si="9"/>
        <v>5996</v>
      </c>
      <c r="AC46" s="16">
        <f t="shared" si="9"/>
        <v>5996</v>
      </c>
      <c r="AD46" s="16">
        <f t="shared" si="9"/>
        <v>5996</v>
      </c>
      <c r="AE46" s="16">
        <f t="shared" si="9"/>
        <v>5996</v>
      </c>
      <c r="AF46" s="16">
        <f t="shared" si="9"/>
        <v>5996</v>
      </c>
      <c r="AG46" s="8">
        <f t="shared" si="9"/>
        <v>5996</v>
      </c>
    </row>
    <row r="47" spans="1:33" x14ac:dyDescent="0.2">
      <c r="A47" s="34" t="s">
        <v>10</v>
      </c>
      <c r="B47" s="16">
        <f t="shared" si="8"/>
        <v>4997</v>
      </c>
      <c r="C47" s="32"/>
      <c r="D47" s="32">
        <v>4997</v>
      </c>
      <c r="E47" s="14">
        <v>2.35</v>
      </c>
      <c r="F47" s="32">
        <v>11484</v>
      </c>
      <c r="G47" s="30">
        <f>E47*F47/1000*(1+$Q$5)</f>
        <v>33.734250000000003</v>
      </c>
      <c r="I47" s="13" t="str">
        <f t="shared" si="10"/>
        <v>Gas CT</v>
      </c>
      <c r="J47" s="16">
        <f t="shared" si="11"/>
        <v>4997</v>
      </c>
      <c r="K47" s="16">
        <f t="shared" si="9"/>
        <v>4997</v>
      </c>
      <c r="L47" s="16">
        <f t="shared" si="9"/>
        <v>4997</v>
      </c>
      <c r="M47" s="16">
        <f t="shared" si="9"/>
        <v>4997</v>
      </c>
      <c r="N47" s="16">
        <f t="shared" si="9"/>
        <v>4997</v>
      </c>
      <c r="O47" s="16">
        <f t="shared" si="9"/>
        <v>4997</v>
      </c>
      <c r="P47" s="16">
        <f t="shared" si="9"/>
        <v>4997</v>
      </c>
      <c r="Q47" s="16">
        <f t="shared" si="9"/>
        <v>4997</v>
      </c>
      <c r="R47" s="16">
        <f t="shared" si="9"/>
        <v>4997</v>
      </c>
      <c r="S47" s="16">
        <f t="shared" si="9"/>
        <v>4997</v>
      </c>
      <c r="T47" s="16">
        <f t="shared" si="9"/>
        <v>4997</v>
      </c>
      <c r="U47" s="16">
        <f t="shared" si="9"/>
        <v>4997</v>
      </c>
      <c r="V47" s="16">
        <f t="shared" si="9"/>
        <v>4997</v>
      </c>
      <c r="W47" s="16">
        <f t="shared" si="9"/>
        <v>4997</v>
      </c>
      <c r="X47" s="16">
        <f t="shared" si="9"/>
        <v>4997</v>
      </c>
      <c r="Y47" s="16">
        <f t="shared" si="9"/>
        <v>4997</v>
      </c>
      <c r="Z47" s="16">
        <f t="shared" si="9"/>
        <v>4997</v>
      </c>
      <c r="AA47" s="16">
        <f t="shared" si="9"/>
        <v>4997</v>
      </c>
      <c r="AB47" s="16">
        <f t="shared" si="9"/>
        <v>4997</v>
      </c>
      <c r="AC47" s="16">
        <f t="shared" si="9"/>
        <v>4997</v>
      </c>
      <c r="AD47" s="16">
        <f t="shared" si="9"/>
        <v>4997</v>
      </c>
      <c r="AE47" s="16">
        <f t="shared" si="9"/>
        <v>4997</v>
      </c>
      <c r="AF47" s="16">
        <f t="shared" si="9"/>
        <v>4997</v>
      </c>
      <c r="AG47" s="8">
        <f t="shared" si="9"/>
        <v>4997</v>
      </c>
    </row>
    <row r="48" spans="1:33" x14ac:dyDescent="0.2">
      <c r="A48" s="34" t="s">
        <v>3</v>
      </c>
      <c r="B48" s="16">
        <f t="shared" si="8"/>
        <v>1056</v>
      </c>
      <c r="C48" s="32">
        <v>0</v>
      </c>
      <c r="D48" s="32">
        <v>1056</v>
      </c>
      <c r="E48" s="14">
        <v>4.3499999999999996</v>
      </c>
      <c r="F48" s="32">
        <v>11361</v>
      </c>
      <c r="G48" s="30">
        <f>E48*F48/1000*(1+$Q$6)</f>
        <v>61.775437499999995</v>
      </c>
      <c r="I48" s="13" t="str">
        <f t="shared" si="10"/>
        <v>FO2</v>
      </c>
      <c r="J48" s="16">
        <f t="shared" si="11"/>
        <v>1056</v>
      </c>
      <c r="K48" s="16">
        <f t="shared" si="9"/>
        <v>1056</v>
      </c>
      <c r="L48" s="16">
        <f t="shared" si="9"/>
        <v>1056</v>
      </c>
      <c r="M48" s="16">
        <f t="shared" si="9"/>
        <v>1056</v>
      </c>
      <c r="N48" s="16">
        <f t="shared" si="9"/>
        <v>1056</v>
      </c>
      <c r="O48" s="16">
        <f t="shared" si="9"/>
        <v>1056</v>
      </c>
      <c r="P48" s="16">
        <f t="shared" si="9"/>
        <v>1056</v>
      </c>
      <c r="Q48" s="16">
        <f t="shared" si="9"/>
        <v>1056</v>
      </c>
      <c r="R48" s="16">
        <f t="shared" si="9"/>
        <v>1056</v>
      </c>
      <c r="S48" s="16">
        <f t="shared" si="9"/>
        <v>1056</v>
      </c>
      <c r="T48" s="16">
        <f t="shared" si="9"/>
        <v>1056</v>
      </c>
      <c r="U48" s="16">
        <f t="shared" si="9"/>
        <v>1056</v>
      </c>
      <c r="V48" s="16">
        <f t="shared" si="9"/>
        <v>1056</v>
      </c>
      <c r="W48" s="16">
        <f t="shared" si="9"/>
        <v>1056</v>
      </c>
      <c r="X48" s="16">
        <f t="shared" si="9"/>
        <v>1056</v>
      </c>
      <c r="Y48" s="16">
        <f t="shared" si="9"/>
        <v>1056</v>
      </c>
      <c r="Z48" s="16">
        <f t="shared" si="9"/>
        <v>1056</v>
      </c>
      <c r="AA48" s="16">
        <f t="shared" si="9"/>
        <v>1056</v>
      </c>
      <c r="AB48" s="16">
        <f t="shared" si="9"/>
        <v>1056</v>
      </c>
      <c r="AC48" s="16">
        <f t="shared" si="9"/>
        <v>1056</v>
      </c>
      <c r="AD48" s="16">
        <f t="shared" si="9"/>
        <v>1056</v>
      </c>
      <c r="AE48" s="16">
        <f t="shared" si="9"/>
        <v>1056</v>
      </c>
      <c r="AF48" s="16">
        <f t="shared" si="9"/>
        <v>1056</v>
      </c>
      <c r="AG48" s="8">
        <f t="shared" si="9"/>
        <v>1056</v>
      </c>
    </row>
    <row r="49" spans="1:33" x14ac:dyDescent="0.2">
      <c r="A49" s="34" t="s">
        <v>4</v>
      </c>
      <c r="B49" s="16">
        <f t="shared" si="8"/>
        <v>15</v>
      </c>
      <c r="C49" s="32">
        <v>0</v>
      </c>
      <c r="D49" s="32">
        <v>15</v>
      </c>
      <c r="E49" s="14">
        <v>3.95</v>
      </c>
      <c r="F49" s="32">
        <v>16200</v>
      </c>
      <c r="G49" s="30">
        <f>E49*F49/1000*(1+$Q$7)</f>
        <v>79.987499999999997</v>
      </c>
      <c r="I49" s="13" t="str">
        <f t="shared" si="10"/>
        <v>FO4</v>
      </c>
      <c r="J49" s="16">
        <f t="shared" si="11"/>
        <v>15</v>
      </c>
      <c r="K49" s="16">
        <f t="shared" si="9"/>
        <v>15</v>
      </c>
      <c r="L49" s="16">
        <f t="shared" si="9"/>
        <v>15</v>
      </c>
      <c r="M49" s="16">
        <f t="shared" si="9"/>
        <v>15</v>
      </c>
      <c r="N49" s="16">
        <f t="shared" si="9"/>
        <v>15</v>
      </c>
      <c r="O49" s="16">
        <f t="shared" si="9"/>
        <v>15</v>
      </c>
      <c r="P49" s="16">
        <f t="shared" si="9"/>
        <v>15</v>
      </c>
      <c r="Q49" s="16">
        <f t="shared" si="9"/>
        <v>15</v>
      </c>
      <c r="R49" s="16">
        <f t="shared" si="9"/>
        <v>15</v>
      </c>
      <c r="S49" s="16">
        <f t="shared" si="9"/>
        <v>15</v>
      </c>
      <c r="T49" s="16">
        <f t="shared" si="9"/>
        <v>15</v>
      </c>
      <c r="U49" s="16">
        <f t="shared" si="9"/>
        <v>15</v>
      </c>
      <c r="V49" s="16">
        <f t="shared" si="9"/>
        <v>15</v>
      </c>
      <c r="W49" s="16">
        <f t="shared" si="9"/>
        <v>15</v>
      </c>
      <c r="X49" s="16">
        <f t="shared" si="9"/>
        <v>15</v>
      </c>
      <c r="Y49" s="16">
        <f t="shared" si="9"/>
        <v>15</v>
      </c>
      <c r="Z49" s="16">
        <f t="shared" si="9"/>
        <v>15</v>
      </c>
      <c r="AA49" s="16">
        <f t="shared" si="9"/>
        <v>15</v>
      </c>
      <c r="AB49" s="16">
        <f t="shared" si="9"/>
        <v>15</v>
      </c>
      <c r="AC49" s="16">
        <f t="shared" si="9"/>
        <v>15</v>
      </c>
      <c r="AD49" s="16">
        <f t="shared" si="9"/>
        <v>15</v>
      </c>
      <c r="AE49" s="16">
        <f t="shared" si="9"/>
        <v>15</v>
      </c>
      <c r="AF49" s="16">
        <f t="shared" si="9"/>
        <v>15</v>
      </c>
      <c r="AG49" s="8">
        <f t="shared" si="9"/>
        <v>15</v>
      </c>
    </row>
    <row r="50" spans="1:33" x14ac:dyDescent="0.2">
      <c r="A50" s="34" t="s">
        <v>9</v>
      </c>
      <c r="B50" s="16">
        <f t="shared" si="8"/>
        <v>510</v>
      </c>
      <c r="C50" s="32">
        <v>0</v>
      </c>
      <c r="D50" s="32">
        <v>510</v>
      </c>
      <c r="E50" s="14">
        <f>$G$3</f>
        <v>3.9512820512820515</v>
      </c>
      <c r="F50" s="32">
        <v>13170</v>
      </c>
      <c r="G50" s="30">
        <f>E50*F50/1000*(1+$Q$8)</f>
        <v>65.047980769230776</v>
      </c>
      <c r="I50" s="13" t="str">
        <f t="shared" si="10"/>
        <v>Jet Fuel</v>
      </c>
      <c r="J50" s="16">
        <f t="shared" si="11"/>
        <v>510</v>
      </c>
      <c r="K50" s="16">
        <f t="shared" si="9"/>
        <v>510</v>
      </c>
      <c r="L50" s="16">
        <f t="shared" si="9"/>
        <v>510</v>
      </c>
      <c r="M50" s="16">
        <f t="shared" si="9"/>
        <v>510</v>
      </c>
      <c r="N50" s="16">
        <f t="shared" si="9"/>
        <v>510</v>
      </c>
      <c r="O50" s="16">
        <f t="shared" si="9"/>
        <v>510</v>
      </c>
      <c r="P50" s="16">
        <f t="shared" si="9"/>
        <v>510</v>
      </c>
      <c r="Q50" s="16">
        <f t="shared" si="9"/>
        <v>510</v>
      </c>
      <c r="R50" s="16">
        <f t="shared" si="9"/>
        <v>510</v>
      </c>
      <c r="S50" s="16">
        <f t="shared" si="9"/>
        <v>510</v>
      </c>
      <c r="T50" s="16">
        <f t="shared" si="9"/>
        <v>510</v>
      </c>
      <c r="U50" s="16">
        <f t="shared" si="9"/>
        <v>510</v>
      </c>
      <c r="V50" s="16">
        <f t="shared" si="9"/>
        <v>510</v>
      </c>
      <c r="W50" s="16">
        <f t="shared" si="9"/>
        <v>510</v>
      </c>
      <c r="X50" s="16">
        <f t="shared" si="9"/>
        <v>510</v>
      </c>
      <c r="Y50" s="16">
        <f t="shared" si="9"/>
        <v>510</v>
      </c>
      <c r="Z50" s="16">
        <f t="shared" si="9"/>
        <v>510</v>
      </c>
      <c r="AA50" s="16">
        <f t="shared" si="9"/>
        <v>510</v>
      </c>
      <c r="AB50" s="16">
        <f t="shared" si="9"/>
        <v>510</v>
      </c>
      <c r="AC50" s="16">
        <f t="shared" si="9"/>
        <v>510</v>
      </c>
      <c r="AD50" s="16">
        <f t="shared" si="9"/>
        <v>510</v>
      </c>
      <c r="AE50" s="16">
        <f t="shared" si="9"/>
        <v>510</v>
      </c>
      <c r="AF50" s="16">
        <f t="shared" si="9"/>
        <v>510</v>
      </c>
      <c r="AG50" s="8">
        <f t="shared" si="9"/>
        <v>510</v>
      </c>
    </row>
    <row r="51" spans="1:33" ht="13.5" thickBot="1" x14ac:dyDescent="0.25">
      <c r="A51" s="35" t="s">
        <v>1</v>
      </c>
      <c r="B51" s="17">
        <f t="shared" si="8"/>
        <v>141</v>
      </c>
      <c r="C51" s="33">
        <v>0</v>
      </c>
      <c r="D51" s="33">
        <v>141</v>
      </c>
      <c r="E51" s="15">
        <f>$G$4</f>
        <v>3.8512820512820514</v>
      </c>
      <c r="F51" s="33">
        <v>14287</v>
      </c>
      <c r="G51" s="31">
        <f>E51*F51/1000*(1+$Q$9)</f>
        <v>68.779083333333347</v>
      </c>
      <c r="I51" s="13" t="str">
        <f>A51</f>
        <v>Kerosene</v>
      </c>
      <c r="J51" s="17">
        <f t="shared" si="11"/>
        <v>141</v>
      </c>
      <c r="K51" s="17">
        <f t="shared" si="9"/>
        <v>141</v>
      </c>
      <c r="L51" s="17">
        <f t="shared" si="9"/>
        <v>141</v>
      </c>
      <c r="M51" s="17">
        <f t="shared" si="9"/>
        <v>141</v>
      </c>
      <c r="N51" s="17">
        <f t="shared" si="9"/>
        <v>141</v>
      </c>
      <c r="O51" s="17">
        <f t="shared" si="9"/>
        <v>141</v>
      </c>
      <c r="P51" s="17">
        <f t="shared" si="9"/>
        <v>141</v>
      </c>
      <c r="Q51" s="17">
        <f t="shared" si="9"/>
        <v>141</v>
      </c>
      <c r="R51" s="17">
        <f t="shared" si="9"/>
        <v>141</v>
      </c>
      <c r="S51" s="17">
        <f t="shared" si="9"/>
        <v>141</v>
      </c>
      <c r="T51" s="17">
        <f t="shared" si="9"/>
        <v>141</v>
      </c>
      <c r="U51" s="17">
        <f t="shared" si="9"/>
        <v>141</v>
      </c>
      <c r="V51" s="17">
        <f t="shared" si="9"/>
        <v>141</v>
      </c>
      <c r="W51" s="17">
        <f t="shared" si="9"/>
        <v>141</v>
      </c>
      <c r="X51" s="17">
        <f t="shared" si="9"/>
        <v>141</v>
      </c>
      <c r="Y51" s="17">
        <f t="shared" si="9"/>
        <v>141</v>
      </c>
      <c r="Z51" s="17">
        <f t="shared" si="9"/>
        <v>141</v>
      </c>
      <c r="AA51" s="17">
        <f t="shared" si="9"/>
        <v>141</v>
      </c>
      <c r="AB51" s="17">
        <f t="shared" si="9"/>
        <v>141</v>
      </c>
      <c r="AC51" s="17">
        <f t="shared" si="9"/>
        <v>141</v>
      </c>
      <c r="AD51" s="17">
        <f t="shared" si="9"/>
        <v>141</v>
      </c>
      <c r="AE51" s="17">
        <f t="shared" si="9"/>
        <v>141</v>
      </c>
      <c r="AF51" s="17">
        <f t="shared" si="9"/>
        <v>141</v>
      </c>
      <c r="AG51" s="9">
        <f t="shared" si="9"/>
        <v>141</v>
      </c>
    </row>
    <row r="52" spans="1:33" ht="13.5" thickBot="1" x14ac:dyDescent="0.25">
      <c r="I52" s="45">
        <f ca="1">I37</f>
        <v>37228</v>
      </c>
      <c r="J52" s="18">
        <v>11398</v>
      </c>
      <c r="K52" s="18">
        <v>11180</v>
      </c>
      <c r="L52" s="18">
        <v>11112</v>
      </c>
      <c r="M52" s="18">
        <v>11129</v>
      </c>
      <c r="N52" s="18">
        <v>11410</v>
      </c>
      <c r="O52" s="18">
        <v>12399</v>
      </c>
      <c r="P52" s="18">
        <v>14370</v>
      </c>
      <c r="Q52" s="18">
        <v>15770</v>
      </c>
      <c r="R52" s="18">
        <v>16094</v>
      </c>
      <c r="S52" s="18">
        <v>16199</v>
      </c>
      <c r="T52" s="18">
        <v>16301</v>
      </c>
      <c r="U52" s="18">
        <v>16264</v>
      </c>
      <c r="V52" s="18">
        <v>16092</v>
      </c>
      <c r="W52" s="18">
        <v>16042</v>
      </c>
      <c r="X52" s="18">
        <v>15910</v>
      </c>
      <c r="Y52" s="18">
        <v>16039</v>
      </c>
      <c r="Z52" s="18">
        <v>17419</v>
      </c>
      <c r="AA52" s="18">
        <v>18517</v>
      </c>
      <c r="AB52" s="18">
        <v>18230</v>
      </c>
      <c r="AC52" s="18">
        <v>17606</v>
      </c>
      <c r="AD52" s="18">
        <v>16911</v>
      </c>
      <c r="AE52" s="18">
        <v>15708</v>
      </c>
      <c r="AF52" s="18">
        <v>14177</v>
      </c>
      <c r="AG52" s="44">
        <v>12954</v>
      </c>
    </row>
    <row r="53" spans="1:33" ht="13.5" thickBot="1" x14ac:dyDescent="0.25">
      <c r="I53" s="45">
        <f ca="1">I38</f>
        <v>37229</v>
      </c>
      <c r="J53" s="18">
        <v>12055</v>
      </c>
      <c r="K53" s="18">
        <v>11739</v>
      </c>
      <c r="L53" s="18">
        <v>11575</v>
      </c>
      <c r="M53" s="18">
        <v>11524</v>
      </c>
      <c r="N53" s="18">
        <v>11771</v>
      </c>
      <c r="O53" s="18">
        <v>12740</v>
      </c>
      <c r="P53" s="18">
        <v>14575</v>
      </c>
      <c r="Q53" s="18">
        <v>15905</v>
      </c>
      <c r="R53" s="18">
        <v>16162</v>
      </c>
      <c r="S53" s="18">
        <v>16240</v>
      </c>
      <c r="T53" s="18">
        <v>16348</v>
      </c>
      <c r="U53" s="18">
        <v>16345</v>
      </c>
      <c r="V53" s="18">
        <v>16207</v>
      </c>
      <c r="W53" s="18">
        <v>16176</v>
      </c>
      <c r="X53" s="18">
        <v>16059</v>
      </c>
      <c r="Y53" s="18">
        <v>16161</v>
      </c>
      <c r="Z53" s="18">
        <v>17519</v>
      </c>
      <c r="AA53" s="18">
        <v>18551</v>
      </c>
      <c r="AB53" s="18">
        <v>18202</v>
      </c>
      <c r="AC53" s="18">
        <v>17533</v>
      </c>
      <c r="AD53" s="18">
        <v>16779</v>
      </c>
      <c r="AE53" s="18">
        <v>15591</v>
      </c>
      <c r="AF53" s="18">
        <v>14068</v>
      </c>
      <c r="AG53" s="44">
        <v>12846</v>
      </c>
    </row>
  </sheetData>
  <mergeCells count="2">
    <mergeCell ref="F2:G2"/>
    <mergeCell ref="P1:Q1"/>
  </mergeCells>
  <phoneticPr fontId="0" type="noConversion"/>
  <pageMargins left="0.75" right="0.75" top="1" bottom="1" header="0.5" footer="0.5"/>
  <pageSetup paperSize="5" scale="4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in">
                <anchor moveWithCells="1" sizeWithCells="1">
                  <from>
                    <xdr:col>1</xdr:col>
                    <xdr:colOff>619125</xdr:colOff>
                    <xdr:row>3</xdr:row>
                    <xdr:rowOff>114300</xdr:rowOff>
                  </from>
                  <to>
                    <xdr:col>3</xdr:col>
                    <xdr:colOff>247650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 Entry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Northeast Load vs. Generation Capacity</dc:title>
  <dc:subject>Graphs Load against Stack</dc:subject>
  <dc:creator>Cory Willis x3-3081</dc:creator>
  <cp:lastModifiedBy>Jan Havlíček</cp:lastModifiedBy>
  <cp:lastPrinted>2001-12-03T14:10:21Z</cp:lastPrinted>
  <dcterms:created xsi:type="dcterms:W3CDTF">2001-07-30T12:37:52Z</dcterms:created>
  <dcterms:modified xsi:type="dcterms:W3CDTF">2023-09-13T21:52:33Z</dcterms:modified>
</cp:coreProperties>
</file>