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F575F0-DAB6-477D-8AC6-EB243DB8D918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XXXXX" sheetId="19" state="veryHidden" r:id="rId1"/>
    <sheet name="taskingletter" sheetId="20" r:id="rId2"/>
    <sheet name="simplesummary" sheetId="18" r:id="rId3"/>
    <sheet name="deliverables" sheetId="2" r:id="rId4"/>
    <sheet name="studyrequirements" sheetId="3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0"/>
</workbook>
</file>

<file path=xl/calcChain.xml><?xml version="1.0" encoding="utf-8"?>
<calcChain xmlns="http://schemas.openxmlformats.org/spreadsheetml/2006/main">
  <c r="B79" i="2" l="1"/>
  <c r="B80" i="2"/>
  <c r="D6" i="18"/>
  <c r="E6" i="18"/>
  <c r="F6" i="18"/>
  <c r="G6" i="18"/>
  <c r="H9" i="18"/>
  <c r="I9" i="18"/>
  <c r="L9" i="18"/>
  <c r="H10" i="18"/>
  <c r="I10" i="18"/>
  <c r="L10" i="18"/>
  <c r="H11" i="18"/>
  <c r="L11" i="18"/>
  <c r="H12" i="18"/>
  <c r="I12" i="18"/>
  <c r="L12" i="18"/>
  <c r="H13" i="18"/>
  <c r="I13" i="18"/>
  <c r="L13" i="18"/>
  <c r="H14" i="18"/>
  <c r="I14" i="18"/>
  <c r="L14" i="18"/>
  <c r="H15" i="18"/>
  <c r="I15" i="18"/>
  <c r="L15" i="18"/>
  <c r="H16" i="18"/>
  <c r="I16" i="18"/>
  <c r="L16" i="18"/>
  <c r="H17" i="18"/>
  <c r="I17" i="18"/>
  <c r="L17" i="18"/>
  <c r="H18" i="18"/>
  <c r="I18" i="18"/>
  <c r="L18" i="18"/>
  <c r="H19" i="18"/>
  <c r="I19" i="18"/>
  <c r="L19" i="18"/>
  <c r="C20" i="18"/>
  <c r="D20" i="18"/>
  <c r="E20" i="18"/>
  <c r="F20" i="18"/>
  <c r="G20" i="18"/>
  <c r="H20" i="18"/>
  <c r="I20" i="18"/>
  <c r="L20" i="18"/>
  <c r="C22" i="18"/>
  <c r="D22" i="18"/>
  <c r="E22" i="18"/>
  <c r="F22" i="18"/>
  <c r="G22" i="18"/>
  <c r="H22" i="18"/>
  <c r="L22" i="18"/>
  <c r="C23" i="18"/>
  <c r="D23" i="18"/>
  <c r="E23" i="18"/>
  <c r="F23" i="18"/>
  <c r="G23" i="18"/>
  <c r="C27" i="18"/>
  <c r="D27" i="18"/>
  <c r="E27" i="18"/>
  <c r="F27" i="18"/>
  <c r="G27" i="18"/>
  <c r="H30" i="18"/>
  <c r="L30" i="18"/>
  <c r="L31" i="18"/>
  <c r="L33" i="18"/>
  <c r="C36" i="18"/>
  <c r="D36" i="18"/>
  <c r="E36" i="18"/>
  <c r="F36" i="18"/>
  <c r="G36" i="18"/>
  <c r="L39" i="18"/>
  <c r="L40" i="18"/>
  <c r="L41" i="18"/>
  <c r="L43" i="18"/>
  <c r="L46" i="18"/>
  <c r="L48" i="18"/>
  <c r="L49" i="18"/>
  <c r="C54" i="18"/>
  <c r="D54" i="18"/>
  <c r="E54" i="18"/>
  <c r="F54" i="18"/>
  <c r="G54" i="18"/>
  <c r="H57" i="18"/>
  <c r="L57" i="18"/>
  <c r="H58" i="18"/>
  <c r="L58" i="18"/>
  <c r="C59" i="18"/>
  <c r="D59" i="18"/>
  <c r="E59" i="18"/>
  <c r="F59" i="18"/>
  <c r="G59" i="18"/>
  <c r="H59" i="18"/>
  <c r="I59" i="18"/>
  <c r="L59" i="18"/>
  <c r="C61" i="18"/>
  <c r="D61" i="18"/>
  <c r="E61" i="18"/>
  <c r="F61" i="18"/>
  <c r="G61" i="18"/>
  <c r="H61" i="18"/>
  <c r="L61" i="18"/>
  <c r="C62" i="18"/>
  <c r="D62" i="18"/>
  <c r="E62" i="18"/>
  <c r="F62" i="18"/>
  <c r="G62" i="18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F7" i="3"/>
  <c r="H7" i="3"/>
  <c r="J7" i="3"/>
  <c r="L7" i="3"/>
  <c r="N7" i="3"/>
  <c r="P7" i="3"/>
  <c r="R7" i="3"/>
  <c r="T7" i="3"/>
  <c r="V7" i="3"/>
  <c r="X7" i="3"/>
  <c r="D8" i="3"/>
  <c r="E8" i="3"/>
  <c r="D10" i="3"/>
  <c r="E10" i="3"/>
  <c r="D13" i="3"/>
  <c r="E13" i="3"/>
  <c r="D16" i="3"/>
  <c r="E16" i="3"/>
  <c r="D18" i="3"/>
  <c r="E18" i="3"/>
  <c r="D21" i="3"/>
  <c r="E21" i="3"/>
  <c r="D23" i="3"/>
  <c r="E23" i="3"/>
  <c r="D25" i="3"/>
  <c r="E25" i="3"/>
  <c r="D27" i="3"/>
  <c r="E27" i="3"/>
  <c r="D32" i="3"/>
  <c r="E32" i="3"/>
  <c r="D34" i="3"/>
  <c r="E34" i="3"/>
  <c r="D36" i="3"/>
  <c r="E36" i="3"/>
  <c r="D40" i="3"/>
  <c r="E40" i="3"/>
  <c r="D43" i="3"/>
  <c r="E43" i="3"/>
  <c r="D45" i="3"/>
  <c r="E45" i="3"/>
  <c r="D47" i="3"/>
  <c r="E47" i="3"/>
  <c r="D21" i="20"/>
</calcChain>
</file>

<file path=xl/sharedStrings.xml><?xml version="1.0" encoding="utf-8"?>
<sst xmlns="http://schemas.openxmlformats.org/spreadsheetml/2006/main" count="322" uniqueCount="155">
  <si>
    <t>Total</t>
  </si>
  <si>
    <t xml:space="preserve"> </t>
  </si>
  <si>
    <t>EECC PROJECT STAFFING</t>
  </si>
  <si>
    <t>PROJECT MANAGER</t>
  </si>
  <si>
    <t>PROJECT ENGINEERING MANAGER</t>
  </si>
  <si>
    <t>ASSISTANT PROJECT MANAGER</t>
  </si>
  <si>
    <t>ENVIRONMENTAL SUPPORT/ENGR</t>
  </si>
  <si>
    <t>ESTIMATING</t>
  </si>
  <si>
    <t>SCHEDULING</t>
  </si>
  <si>
    <t>COST ENGINEERING</t>
  </si>
  <si>
    <t>SPEC/EVAL ENGR</t>
  </si>
  <si>
    <t>PERFORMANCE/PROCESS ENGINEERING</t>
  </si>
  <si>
    <t>CONTRACTS</t>
  </si>
  <si>
    <t>SECRETRIAL/ADMIN</t>
  </si>
  <si>
    <t>rate</t>
  </si>
  <si>
    <t>mnhrs</t>
  </si>
  <si>
    <t>Total Costs</t>
  </si>
  <si>
    <t>TOTAL</t>
  </si>
  <si>
    <t>TOTAL EQUIVALENT STAFFING</t>
  </si>
  <si>
    <t>$/mnhr</t>
  </si>
  <si>
    <t>NON-PAYROLL EXPENSES</t>
  </si>
  <si>
    <t>MISCELLANEOUS EXPENSES</t>
  </si>
  <si>
    <t>TRAVEL</t>
  </si>
  <si>
    <t>TOTAL NON-PAYROLL EXPENSE</t>
  </si>
  <si>
    <t>THIRD PARTY COSTS</t>
  </si>
  <si>
    <t>TOTAL THIRD PARTY EXPENSE</t>
  </si>
  <si>
    <t>CONTINGENCY</t>
  </si>
  <si>
    <t>TOTAL COSTS</t>
  </si>
  <si>
    <t>CAD/design</t>
  </si>
  <si>
    <t>rounded COSTS</t>
  </si>
  <si>
    <t>DE prepares project summary fill-in data sheets</t>
  </si>
  <si>
    <t>meeting with discipline lead to informally review project/issue description, possible scope of work, available information and/or sources of data and solicit</t>
  </si>
  <si>
    <t>discipline questions, interface issues, possible staff, schedule, deliverables</t>
  </si>
  <si>
    <t>discipline prepares summary scope of work, estimate of resources/estimate of third party costs, summary of deliverables (attach examples of deliverables)</t>
  </si>
  <si>
    <t>if examples not available - at least table of contents</t>
  </si>
  <si>
    <t>DE prepares with PM tasking letter to cover all disciplines necessary for work , obtains customer approval, AFE signoff, has EE&amp;CC paperwork established</t>
  </si>
  <si>
    <t xml:space="preserve">DE conducts "kickoff" meeting with discipline </t>
  </si>
  <si>
    <t>Discipline conducts "discovery" - gets vendor data, plant data, weather data, …..</t>
  </si>
  <si>
    <t>work, work, work</t>
  </si>
  <si>
    <t>Discipline lead reviews "first look" results with engineer</t>
  </si>
  <si>
    <t>first look review meeting with engineer, lead discipline engineer, EE&amp;CC DE/Business Dev</t>
  </si>
  <si>
    <t>should have summary report in "raw" form</t>
  </si>
  <si>
    <t>should have calculations in "raw" form - Excel spreadsheets, hand calcs, …</t>
  </si>
  <si>
    <t>Discipline lead reviews draft final report</t>
  </si>
  <si>
    <t>Issue draft final report</t>
  </si>
  <si>
    <t>should have report summary including original question or request, recommendations and action items for further work (if appropriate)</t>
  </si>
  <si>
    <t>should have calculations in final form (graphs, charts, tables, heat balances, …)</t>
  </si>
  <si>
    <t>review meeting with engineer, discipline lead engineer, EE&amp;CC DE/Business Dev and Customer/Client</t>
  </si>
  <si>
    <t>incorporate review comments</t>
  </si>
  <si>
    <t>Discipline lead reviews final report</t>
  </si>
  <si>
    <t>Issue final report</t>
  </si>
  <si>
    <t>should have copies of any plant data, vendor data and/or ???? Included in report annex</t>
  </si>
  <si>
    <t>DEVELOPMENT ENGINEERING SUPPORT</t>
  </si>
  <si>
    <t>LEAD DE GENERAL MANAGER</t>
  </si>
  <si>
    <t>DE GENERAL MANAGER</t>
  </si>
  <si>
    <t>DE</t>
  </si>
  <si>
    <t>discipline</t>
  </si>
  <si>
    <t>mnhr</t>
  </si>
  <si>
    <t>total</t>
  </si>
  <si>
    <t>discipline takes minutes and publishes</t>
  </si>
  <si>
    <t>Section number</t>
  </si>
  <si>
    <t>Section Description</t>
  </si>
  <si>
    <t>Example/Basis</t>
  </si>
  <si>
    <t>Responsible to execute</t>
  </si>
  <si>
    <t>COMPOSITE</t>
  </si>
  <si>
    <t>Introduction</t>
  </si>
  <si>
    <t>Environmental consultant</t>
  </si>
  <si>
    <t>DELMARVA</t>
  </si>
  <si>
    <t>ENRON ENGINEERING &amp; CONSTRUCTION TASKING LETTER</t>
  </si>
  <si>
    <t>Customer Company Name</t>
  </si>
  <si>
    <t>Enron North America</t>
  </si>
  <si>
    <t>Date:</t>
  </si>
  <si>
    <t>1. Project Name</t>
  </si>
  <si>
    <t>Start Date:</t>
  </si>
  <si>
    <t>2. Scope of work requested (Provide attachment if necessary):</t>
  </si>
  <si>
    <t>see attached</t>
  </si>
  <si>
    <t>3. Cost Estimate:</t>
  </si>
  <si>
    <t>(provide additional detail with attachment if necessary)</t>
  </si>
  <si>
    <t>4. Completion Date:</t>
  </si>
  <si>
    <t>(provide milestone(s) by attachment if necessary)</t>
  </si>
  <si>
    <t>Estimate by:</t>
  </si>
  <si>
    <t>EE&amp;CC Development Engineer</t>
  </si>
  <si>
    <t>Bruce Golden</t>
  </si>
  <si>
    <t>print name</t>
  </si>
  <si>
    <t>EE&amp;CC Project Manager</t>
  </si>
  <si>
    <t>EE&amp;CC Vice President Approval</t>
  </si>
  <si>
    <t>signature</t>
  </si>
  <si>
    <t>EE&amp;CC VP Proj Dev Approval</t>
  </si>
  <si>
    <t>(if estimate over $50,000)</t>
  </si>
  <si>
    <t>EE&amp;CC Development Engineer Approval</t>
  </si>
  <si>
    <t>Signature</t>
  </si>
  <si>
    <t>EE&amp;CC Project Manager Approval</t>
  </si>
  <si>
    <t>Customer's Representative</t>
  </si>
  <si>
    <t>Print Name</t>
  </si>
  <si>
    <t>Customer's Approval</t>
  </si>
  <si>
    <t>5. EE&amp;CC Work Order Number:</t>
  </si>
  <si>
    <t>Accounting Signature:</t>
  </si>
  <si>
    <t>6. Tasking Letter Closure</t>
  </si>
  <si>
    <t>Completed:</t>
  </si>
  <si>
    <t>Cancelled:</t>
  </si>
  <si>
    <t>Final Cost:</t>
  </si>
  <si>
    <t>EE&amp;CC Manager</t>
  </si>
  <si>
    <t>Lead Developer</t>
  </si>
  <si>
    <t>Delmarva Project Due Diligence</t>
  </si>
  <si>
    <t>312 MW SCGT facility</t>
  </si>
  <si>
    <t>Project is a 312  MW nominal rated SCGT located in Virginia</t>
  </si>
  <si>
    <t>TABLE OF CONTENTS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</si>
  <si>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</si>
  <si>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</si>
  <si>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</si>
  <si>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</si>
  <si>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</si>
  <si>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</si>
  <si>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Environmental, Permits and Licenses</t>
  </si>
  <si>
    <t>Contracts and Agreements</t>
  </si>
  <si>
    <t>Risk and Insurance Assessment</t>
  </si>
  <si>
    <t>Economic Analysis</t>
  </si>
  <si>
    <t>Conclusions</t>
  </si>
  <si>
    <t>Scope of Work</t>
  </si>
  <si>
    <t>Project Description</t>
  </si>
  <si>
    <t>Principal Project Participants</t>
  </si>
  <si>
    <t>Approach</t>
  </si>
  <si>
    <t>General Facility Design</t>
  </si>
  <si>
    <t>Mechanical Systems</t>
  </si>
  <si>
    <t>Civil, Structural and Geotechnical</t>
  </si>
  <si>
    <t>Electrical Systems</t>
  </si>
  <si>
    <t>Instrumentation and Controls</t>
  </si>
  <si>
    <t>Water Treatment</t>
  </si>
  <si>
    <t>Off-Sites</t>
  </si>
  <si>
    <t>Availability</t>
  </si>
  <si>
    <t>Performance Guarantees</t>
  </si>
  <si>
    <t>Power Production</t>
  </si>
  <si>
    <t>Fuel Consumption</t>
  </si>
  <si>
    <t>Performance Testing</t>
  </si>
  <si>
    <t>Project Costs</t>
  </si>
  <si>
    <t>EPC Cost</t>
  </si>
  <si>
    <t>Owner Soft Costs</t>
  </si>
  <si>
    <t>Annual Operating and Maintenance Cost</t>
  </si>
  <si>
    <t>Project Schedule</t>
  </si>
  <si>
    <t>Schedule Overview</t>
  </si>
  <si>
    <t>Engineering and Procurement</t>
  </si>
  <si>
    <t>Construction Schedule</t>
  </si>
  <si>
    <t>Environmental and Permitting</t>
  </si>
  <si>
    <t>Review of Available Permits and Licenses</t>
  </si>
  <si>
    <t>Un-issued Permits and Licenses</t>
  </si>
  <si>
    <t>Engineering, Procurement and Construction Contract</t>
  </si>
  <si>
    <t>Power Purchase Agreement</t>
  </si>
  <si>
    <t>Operations and Maintenance Agreement</t>
  </si>
  <si>
    <t>Major Equipment Purchase Orders</t>
  </si>
  <si>
    <t>Fuel Agreement</t>
  </si>
  <si>
    <t>Engineering, Procurement and Construction Agreement</t>
  </si>
  <si>
    <t>Delmarva Power Project Due Diligence</t>
  </si>
  <si>
    <t>Default Considerations</t>
  </si>
  <si>
    <t>O&amp;M planning</t>
  </si>
  <si>
    <t>Likely overhaul scope, schedule and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</si>
</sst>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1" formatCode="mmm\-yyyy"/>
    <numFmt numFmtId="181" formatCode="&quot;£&quot;#,##0;[Red]\-&quot;£&quot;#,##0"/>
    <numFmt numFmtId="183" formatCode="&quot;£&quot;#,##0.00;[Red]\-&quot;£&quot;#,##0.00"/>
    <numFmt numFmtId="184" formatCode="_-&quot;£&quot;* #,##0_-;\-&quot;£&quot;* #,##0_-;_-&quot;£&quot;* &quot;-&quot;_-;_-@_-"/>
    <numFmt numFmtId="185" formatCode="_-* #,##0_-;\-* #,##0_-;_-* &quot;-&quot;_-;_-@_-"/>
    <numFmt numFmtId="186" formatCode="_-&quot;£&quot;* #,##0.00_-;\-&quot;£&quot;* #,##0.00_-;_-&quot;£&quot;* &quot;-&quot;??_-;_-@_-"/>
    <numFmt numFmtId="187" formatCode="_-* #,##0.00_-;\-* #,##0.00_-;_-* &quot;-&quot;??_-;_-@_-"/>
    <numFmt numFmtId="192" formatCode="00000"/>
    <numFmt numFmtId="198" formatCode="#,##0.000"/>
    <numFmt numFmtId="207" formatCode="_-&quot;Rs.&quot;* #,##0_-;\-&quot;Rs.&quot;* #,##0_-;_-&quot;Rs.&quot;* &quot;-&quot;_-;_-@_-"/>
    <numFmt numFmtId="208" formatCode="_-&quot;Rs.&quot;* #,##0.00_-;\-&quot;Rs.&quot;* #,##0.00_-;_-&quot;Rs.&quot;* &quot;-&quot;??_-;_-@_-"/>
    <numFmt numFmtId="226" formatCode="&quot;$&quot;#,##0;[Red]\-&quot;$&quot;#,##0"/>
    <numFmt numFmtId="228" formatCode="&quot;$&quot;#,##0.00;[Red]\-&quot;$&quot;#,##0.00"/>
    <numFmt numFmtId="229" formatCode="_-&quot;$&quot;* #,##0_-;\-&quot;$&quot;* #,##0_-;_-&quot;$&quot;* &quot;-&quot;_-;_-@_-"/>
    <numFmt numFmtId="230" formatCode="_-&quot;$&quot;* #,##0.00_-;\-&quot;$&quot;* #,##0.00_-;_-&quot;$&quot;* &quot;-&quot;??_-;_-@_-"/>
    <numFmt numFmtId="238" formatCode="0.00_)"/>
    <numFmt numFmtId="239" formatCode="General_)"/>
    <numFmt numFmtId="241" formatCode="0.0000_)"/>
    <numFmt numFmtId="261" formatCode="dd\-mmm\-yyyy"/>
    <numFmt numFmtId="294" formatCode="0.000000000"/>
    <numFmt numFmtId="317" formatCode="&quot;$&quot;\ #,##0_);[Red]\(&quot;$&quot;\ #,##0\)"/>
    <numFmt numFmtId="319" formatCode="&quot;$&quot;\ #,##0.00_);[Red]\(&quot;$&quot;\ #,##0.00\)"/>
    <numFmt numFmtId="320" formatCode="_(&quot;$&quot;\ * #,##0_);_(&quot;$&quot;\ * \(#,##0\);_(&quot;$&quot;\ * &quot;-&quot;_);_(@_)"/>
    <numFmt numFmtId="321" formatCode="_(&quot;$&quot;\ * #,##0.00_);_(&quot;$&quot;\ * \(#,##0.00\);_(&quot;$&quot;\ * &quot;-&quot;??_);_(@_)"/>
    <numFmt numFmtId="327" formatCode="_(&quot;P&quot;* #,##0_);_(&quot;P&quot;* \(#,##0\);_(&quot;P&quot;* &quot;-&quot;_);_(@_)"/>
    <numFmt numFmtId="328" formatCode="_(&quot;P&quot;* #,##0.00_);_(&quot;P&quot;* \(#,##0.00\);_(&quot;P&quot;* &quot;-&quot;??_);_(@_)"/>
    <numFmt numFmtId="330" formatCode="mmmm\-yy"/>
    <numFmt numFmtId="331" formatCode="0.E+00"/>
    <numFmt numFmtId="332" formatCode="&quot;Ps. &quot;#,##0.00_);[Red]\(&quot;Ps. &quot;#,##0.00\)"/>
    <numFmt numFmtId="347" formatCode="_(&quot;P&quot;\ * #,##0_);_(&quot;P&quot;\ * \(#,##0\);_(&quot;P&quot;\ * &quot;-&quot;_);_(@_)"/>
    <numFmt numFmtId="348" formatCode="_(&quot;P&quot;\ * #,##0.00_);_(&quot;P&quot;\ * \(#,##0.00\);_(&quot;P&quot;\ * &quot;-&quot;??_);_(@_)"/>
    <numFmt numFmtId="350" formatCode="yy/m"/>
    <numFmt numFmtId="351" formatCode="#,##0.0_);[Red]\(#,##0.0\)"/>
    <numFmt numFmtId="352" formatCode="#,##0.0;[Red]\-#,##0.0"/>
    <numFmt numFmtId="357" formatCode="###0.0_);[Red]\(###0.0\)"/>
    <numFmt numFmtId="358" formatCode="###0.00_);[Red]\(###0.00\)"/>
    <numFmt numFmtId="359" formatCode="###0.000_);[Red]\(###0.000\)"/>
    <numFmt numFmtId="360" formatCode="###0.0000_);[Red]\(###0.0000\)"/>
  </numFmts>
  <fonts count="30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</font>
    <font>
      <sz val="10"/>
      <name val="Geneva"/>
    </font>
    <font>
      <sz val="10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b/>
      <i/>
      <sz val="16"/>
      <name val="Helv"/>
    </font>
    <font>
      <sz val="9"/>
      <name val="Arial"/>
      <family val="2"/>
    </font>
    <font>
      <sz val="11"/>
      <name val="Times New Roman"/>
    </font>
    <font>
      <sz val="10"/>
      <name val="Courier"/>
    </font>
    <font>
      <sz val="10"/>
      <name val="Univers (W1)"/>
    </font>
    <font>
      <sz val="12"/>
      <name val="Times New Roman"/>
    </font>
    <font>
      <sz val="12"/>
      <name val="Helv"/>
    </font>
    <font>
      <sz val="10"/>
      <name val="Comic Sans MS"/>
    </font>
    <font>
      <sz val="11"/>
      <name val="Arial Rounded MT Bold"/>
    </font>
    <font>
      <sz val="10"/>
      <name val="Times New Roman"/>
      <family val="1"/>
    </font>
    <font>
      <sz val="12"/>
      <name val="Courier"/>
    </font>
    <font>
      <sz val="8"/>
      <name val="Arial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1"/>
      <name val="Times New Roman"/>
      <family val="1"/>
    </font>
    <font>
      <b/>
      <sz val="2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238" fontId="12" fillId="0" borderId="0"/>
    <xf numFmtId="10" fontId="2" fillId="0" borderId="0" applyFont="0" applyFill="0" applyBorder="0" applyAlignment="0" applyProtection="0"/>
    <xf numFmtId="40" fontId="27" fillId="0" borderId="0"/>
  </cellStyleXfs>
  <cellXfs count="5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168" fontId="0" fillId="0" borderId="0" xfId="1" applyNumberFormat="1" applyFont="1"/>
    <xf numFmtId="0" fontId="5" fillId="0" borderId="8" xfId="0" applyFont="1" applyBorder="1"/>
    <xf numFmtId="171" fontId="0" fillId="0" borderId="3" xfId="0" applyNumberFormat="1" applyBorder="1"/>
    <xf numFmtId="0" fontId="5" fillId="0" borderId="9" xfId="0" applyFont="1" applyBorder="1"/>
    <xf numFmtId="17" fontId="0" fillId="0" borderId="0" xfId="0" applyNumberFormat="1" applyBorder="1" applyAlignment="1">
      <alignment horizontal="right"/>
    </xf>
    <xf numFmtId="169" fontId="0" fillId="0" borderId="0" xfId="1" applyNumberFormat="1" applyFont="1" applyBorder="1"/>
    <xf numFmtId="167" fontId="0" fillId="0" borderId="0" xfId="2" applyNumberFormat="1" applyFont="1" applyBorder="1"/>
    <xf numFmtId="167" fontId="0" fillId="0" borderId="5" xfId="2" applyNumberFormat="1" applyFont="1" applyBorder="1"/>
    <xf numFmtId="0" fontId="4" fillId="0" borderId="6" xfId="0" applyFont="1" applyBorder="1"/>
    <xf numFmtId="169" fontId="0" fillId="0" borderId="6" xfId="1" applyNumberFormat="1" applyFont="1" applyBorder="1"/>
    <xf numFmtId="167" fontId="0" fillId="0" borderId="7" xfId="2" applyNumberFormat="1" applyFont="1" applyBorder="1"/>
    <xf numFmtId="0" fontId="4" fillId="0" borderId="0" xfId="0" applyFont="1" applyBorder="1"/>
    <xf numFmtId="168" fontId="0" fillId="0" borderId="0" xfId="1" applyNumberFormat="1" applyFont="1" applyBorder="1"/>
    <xf numFmtId="167" fontId="4" fillId="0" borderId="0" xfId="0" applyNumberFormat="1" applyFont="1"/>
    <xf numFmtId="167" fontId="1" fillId="0" borderId="0" xfId="2" applyNumberFormat="1" applyFont="1"/>
    <xf numFmtId="167" fontId="0" fillId="4" borderId="5" xfId="2" applyNumberFormat="1" applyFont="1" applyFill="1" applyBorder="1"/>
    <xf numFmtId="261" fontId="0" fillId="0" borderId="0" xfId="0" applyNumberFormat="1"/>
    <xf numFmtId="0" fontId="0" fillId="0" borderId="0" xfId="0" applyAlignment="1">
      <alignment horizontal="right"/>
    </xf>
    <xf numFmtId="0" fontId="4" fillId="0" borderId="9" xfId="0" applyFont="1" applyBorder="1"/>
    <xf numFmtId="0" fontId="4" fillId="0" borderId="5" xfId="0" applyFont="1" applyBorder="1"/>
    <xf numFmtId="168" fontId="0" fillId="0" borderId="9" xfId="1" applyNumberFormat="1" applyFont="1" applyBorder="1"/>
    <xf numFmtId="168" fontId="0" fillId="0" borderId="5" xfId="1" applyNumberFormat="1" applyFont="1" applyBorder="1"/>
    <xf numFmtId="168" fontId="4" fillId="0" borderId="9" xfId="1" applyNumberFormat="1" applyFont="1" applyBorder="1"/>
    <xf numFmtId="168" fontId="0" fillId="0" borderId="10" xfId="1" applyNumberFormat="1" applyFont="1" applyBorder="1"/>
    <xf numFmtId="168" fontId="0" fillId="0" borderId="7" xfId="1" applyNumberFormat="1" applyFont="1" applyBorder="1"/>
    <xf numFmtId="0" fontId="28" fillId="0" borderId="0" xfId="0" applyFont="1"/>
    <xf numFmtId="168" fontId="4" fillId="0" borderId="0" xfId="1" applyNumberFormat="1" applyFont="1" applyBorder="1"/>
    <xf numFmtId="168" fontId="0" fillId="0" borderId="6" xfId="1" applyNumberFormat="1" applyFont="1" applyBorder="1"/>
    <xf numFmtId="169" fontId="0" fillId="5" borderId="0" xfId="1" applyNumberFormat="1" applyFont="1" applyFill="1" applyBorder="1"/>
    <xf numFmtId="0" fontId="3" fillId="0" borderId="0" xfId="0" applyFont="1"/>
    <xf numFmtId="0" fontId="29" fillId="0" borderId="0" xfId="0" applyFont="1"/>
    <xf numFmtId="0" fontId="3" fillId="0" borderId="2" xfId="0" applyFont="1" applyBorder="1"/>
    <xf numFmtId="0" fontId="3" fillId="0" borderId="0" xfId="0" applyFont="1" applyBorder="1"/>
    <xf numFmtId="261" fontId="3" fillId="0" borderId="2" xfId="0" applyNumberFormat="1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167" fontId="3" fillId="0" borderId="2" xfId="2" applyNumberFormat="1" applyFont="1" applyBorder="1"/>
    <xf numFmtId="0" fontId="5" fillId="0" borderId="0" xfId="0" applyFont="1" applyBorder="1"/>
    <xf numFmtId="168" fontId="0" fillId="0" borderId="3" xfId="1" applyNumberFormat="1" applyFont="1" applyBorder="1"/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9" zoomScaleSheetLayoutView="70" workbookViewId="0"/>
  </sheetViews>
  <sheetFormatPr defaultRowHeight="12.75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D21" sqref="D21"/>
    </sheetView>
  </sheetViews>
  <sheetFormatPr defaultRowHeight="12.75"/>
  <cols>
    <col min="2" max="2" width="6.42578125" customWidth="1"/>
    <col min="3" max="3" width="15.42578125" customWidth="1"/>
    <col min="4" max="4" width="32" customWidth="1"/>
    <col min="5" max="5" width="3.140625" customWidth="1"/>
    <col min="7" max="7" width="10" bestFit="1" customWidth="1"/>
    <col min="8" max="8" width="3.5703125" customWidth="1"/>
  </cols>
  <sheetData>
    <row r="1" spans="1:9">
      <c r="A1" s="40"/>
      <c r="B1" s="40"/>
      <c r="C1" s="40"/>
      <c r="D1" s="40"/>
      <c r="E1" s="40"/>
      <c r="F1" s="40"/>
      <c r="G1" s="40"/>
      <c r="H1" s="40"/>
      <c r="I1" s="40"/>
    </row>
    <row r="2" spans="1:9">
      <c r="A2" s="40"/>
      <c r="B2" s="40"/>
      <c r="C2" s="41" t="s">
        <v>68</v>
      </c>
      <c r="D2" s="40"/>
      <c r="E2" s="40"/>
      <c r="F2" s="40"/>
      <c r="G2" s="40"/>
      <c r="H2" s="40"/>
      <c r="I2" s="40"/>
    </row>
    <row r="3" spans="1:9">
      <c r="A3" s="40"/>
      <c r="B3" s="40"/>
      <c r="C3" s="40"/>
      <c r="D3" s="40"/>
      <c r="E3" s="40"/>
      <c r="F3" s="40"/>
      <c r="G3" s="40"/>
      <c r="H3" s="40"/>
      <c r="I3" s="40"/>
    </row>
    <row r="4" spans="1:9">
      <c r="A4" s="40"/>
      <c r="B4" s="40"/>
      <c r="C4" s="40"/>
      <c r="D4" s="40"/>
      <c r="E4" s="40"/>
      <c r="F4" s="40"/>
      <c r="G4" s="40"/>
      <c r="H4" s="40"/>
      <c r="I4" s="40"/>
    </row>
    <row r="5" spans="1:9">
      <c r="A5" s="40" t="s">
        <v>69</v>
      </c>
      <c r="B5" s="40"/>
      <c r="C5" s="40"/>
      <c r="D5" s="42" t="s">
        <v>70</v>
      </c>
      <c r="E5" s="40"/>
      <c r="F5" s="40" t="s">
        <v>71</v>
      </c>
      <c r="G5" s="44">
        <v>36511</v>
      </c>
      <c r="H5" s="40"/>
      <c r="I5" s="40"/>
    </row>
    <row r="6" spans="1:9">
      <c r="A6" s="40"/>
      <c r="B6" s="40"/>
      <c r="C6" s="40"/>
      <c r="D6" s="40"/>
      <c r="E6" s="40"/>
      <c r="F6" s="40"/>
      <c r="G6" s="40"/>
      <c r="H6" s="40"/>
      <c r="I6" s="40"/>
    </row>
    <row r="7" spans="1:9">
      <c r="A7" s="40" t="s">
        <v>72</v>
      </c>
      <c r="B7" s="40"/>
      <c r="C7" s="40"/>
      <c r="D7" s="42" t="s">
        <v>103</v>
      </c>
      <c r="E7" s="40"/>
      <c r="F7" s="40" t="s">
        <v>73</v>
      </c>
      <c r="G7" s="44">
        <v>36511</v>
      </c>
      <c r="H7" s="40"/>
      <c r="I7" s="40"/>
    </row>
    <row r="8" spans="1:9">
      <c r="A8" s="40"/>
      <c r="B8" s="40"/>
      <c r="C8" s="40"/>
      <c r="D8" s="42" t="s">
        <v>104</v>
      </c>
      <c r="E8" s="40"/>
      <c r="F8" s="40"/>
      <c r="G8" s="40"/>
      <c r="H8" s="40"/>
      <c r="I8" s="40"/>
    </row>
    <row r="9" spans="1:9">
      <c r="A9" s="40"/>
      <c r="B9" s="40"/>
      <c r="C9" s="40"/>
      <c r="D9" s="40"/>
      <c r="E9" s="40"/>
      <c r="F9" s="40"/>
      <c r="G9" s="40"/>
      <c r="H9" s="40"/>
      <c r="I9" s="40"/>
    </row>
    <row r="10" spans="1:9">
      <c r="A10" s="40" t="s">
        <v>74</v>
      </c>
      <c r="B10" s="40"/>
      <c r="C10" s="40"/>
      <c r="D10" s="40"/>
      <c r="E10" s="40"/>
      <c r="F10" s="40"/>
      <c r="G10" s="40"/>
      <c r="H10" s="40"/>
      <c r="I10" s="40"/>
    </row>
    <row r="11" spans="1:9">
      <c r="A11" s="40"/>
      <c r="B11" s="40"/>
      <c r="C11" s="40"/>
      <c r="D11" s="40"/>
      <c r="E11" s="40"/>
      <c r="F11" s="40"/>
      <c r="G11" s="40"/>
      <c r="H11" s="40"/>
      <c r="I11" s="40"/>
    </row>
    <row r="12" spans="1:9">
      <c r="A12" s="40"/>
      <c r="B12" s="42" t="s">
        <v>75</v>
      </c>
      <c r="C12" s="42"/>
      <c r="D12" s="42"/>
      <c r="E12" s="42"/>
      <c r="F12" s="42"/>
      <c r="G12" s="42"/>
      <c r="H12" s="40"/>
      <c r="I12" s="40"/>
    </row>
    <row r="13" spans="1:9">
      <c r="A13" s="40"/>
      <c r="B13" s="45"/>
      <c r="C13" s="45"/>
      <c r="D13" s="45"/>
      <c r="E13" s="45"/>
      <c r="F13" s="45"/>
      <c r="G13" s="45"/>
      <c r="H13" s="40"/>
      <c r="I13" s="40"/>
    </row>
    <row r="14" spans="1:9">
      <c r="A14" s="40"/>
      <c r="B14" s="45" t="s">
        <v>105</v>
      </c>
      <c r="C14" s="45"/>
      <c r="D14" s="45"/>
      <c r="E14" s="45"/>
      <c r="F14" s="45"/>
      <c r="G14" s="45"/>
      <c r="H14" s="40"/>
      <c r="I14" s="40"/>
    </row>
    <row r="15" spans="1:9">
      <c r="A15" s="40"/>
      <c r="B15" s="45"/>
      <c r="C15" s="45"/>
      <c r="D15" s="45"/>
      <c r="E15" s="45"/>
      <c r="F15" s="45"/>
      <c r="G15" s="45"/>
      <c r="H15" s="40"/>
      <c r="I15" s="40"/>
    </row>
    <row r="16" spans="1:9">
      <c r="A16" s="40"/>
      <c r="B16" s="45"/>
      <c r="C16" s="45"/>
      <c r="D16" s="45"/>
      <c r="E16" s="45"/>
      <c r="F16" s="45"/>
      <c r="G16" s="45"/>
      <c r="H16" s="40"/>
      <c r="I16" s="40"/>
    </row>
    <row r="17" spans="1:9">
      <c r="A17" s="40"/>
      <c r="B17" s="45"/>
      <c r="C17" s="45"/>
      <c r="D17" s="45"/>
      <c r="E17" s="45"/>
      <c r="F17" s="45"/>
      <c r="G17" s="45"/>
      <c r="H17" s="40"/>
      <c r="I17" s="40"/>
    </row>
    <row r="18" spans="1:9">
      <c r="A18" s="40"/>
      <c r="B18" s="45"/>
      <c r="C18" s="45"/>
      <c r="D18" s="45"/>
      <c r="E18" s="45"/>
      <c r="F18" s="45"/>
      <c r="G18" s="45"/>
      <c r="H18" s="40"/>
      <c r="I18" s="40"/>
    </row>
    <row r="19" spans="1:9">
      <c r="A19" s="40"/>
      <c r="B19" s="45"/>
      <c r="C19" s="45"/>
      <c r="D19" s="45"/>
      <c r="E19" s="45"/>
      <c r="F19" s="45"/>
      <c r="G19" s="45"/>
      <c r="H19" s="40"/>
      <c r="I19" s="40"/>
    </row>
    <row r="20" spans="1:9">
      <c r="A20" s="40"/>
      <c r="B20" s="40"/>
      <c r="C20" s="40"/>
      <c r="D20" s="40"/>
      <c r="E20" s="40"/>
      <c r="F20" s="40"/>
      <c r="G20" s="40"/>
      <c r="H20" s="40"/>
      <c r="I20" s="40"/>
    </row>
    <row r="21" spans="1:9">
      <c r="A21" s="40" t="s">
        <v>76</v>
      </c>
      <c r="B21" s="40"/>
      <c r="C21" s="40"/>
      <c r="D21" s="54">
        <f>simplesummary!$L$49</f>
        <v>85000</v>
      </c>
      <c r="E21" s="40"/>
      <c r="F21" s="40"/>
      <c r="G21" s="40"/>
      <c r="H21" s="40"/>
      <c r="I21" s="40"/>
    </row>
    <row r="22" spans="1:9">
      <c r="A22" s="40"/>
      <c r="B22" s="40" t="s">
        <v>77</v>
      </c>
      <c r="C22" s="40"/>
      <c r="D22" s="40"/>
      <c r="E22" s="40"/>
      <c r="F22" s="40"/>
      <c r="G22" s="40"/>
      <c r="H22" s="40"/>
      <c r="I22" s="40"/>
    </row>
    <row r="23" spans="1:9">
      <c r="A23" s="40"/>
      <c r="B23" s="40"/>
      <c r="C23" s="40"/>
      <c r="D23" s="40"/>
      <c r="E23" s="40"/>
      <c r="F23" s="40"/>
      <c r="G23" s="40"/>
      <c r="H23" s="40"/>
      <c r="I23" s="40"/>
    </row>
    <row r="24" spans="1:9">
      <c r="A24" s="40" t="s">
        <v>78</v>
      </c>
      <c r="B24" s="40"/>
      <c r="C24" s="40"/>
      <c r="D24" s="44">
        <v>36616</v>
      </c>
      <c r="E24" s="40"/>
      <c r="F24" s="40"/>
      <c r="G24" s="40"/>
      <c r="H24" s="40"/>
      <c r="I24" s="40"/>
    </row>
    <row r="25" spans="1:9">
      <c r="A25" s="40"/>
      <c r="B25" s="40" t="s">
        <v>79</v>
      </c>
      <c r="C25" s="40"/>
      <c r="D25" s="40"/>
      <c r="E25" s="40"/>
      <c r="F25" s="40"/>
      <c r="G25" s="40"/>
      <c r="H25" s="40"/>
      <c r="I25" s="40"/>
    </row>
    <row r="26" spans="1:9">
      <c r="A26" s="40"/>
      <c r="B26" s="40"/>
      <c r="C26" s="40"/>
      <c r="D26" s="40"/>
      <c r="E26" s="40"/>
      <c r="F26" s="40"/>
      <c r="G26" s="40"/>
      <c r="H26" s="40"/>
      <c r="I26" s="40"/>
    </row>
    <row r="27" spans="1:9">
      <c r="A27" s="40" t="s">
        <v>80</v>
      </c>
      <c r="B27" s="40"/>
      <c r="C27" s="40"/>
      <c r="D27" s="40"/>
      <c r="E27" s="40"/>
      <c r="F27" s="40"/>
      <c r="G27" s="40"/>
      <c r="H27" s="40"/>
      <c r="I27" s="40"/>
    </row>
    <row r="28" spans="1:9">
      <c r="A28" s="40"/>
      <c r="B28" s="40" t="s">
        <v>81</v>
      </c>
      <c r="C28" s="40"/>
      <c r="D28" s="42" t="s">
        <v>82</v>
      </c>
      <c r="E28" s="40"/>
      <c r="F28" s="40" t="s">
        <v>71</v>
      </c>
      <c r="G28" s="42"/>
      <c r="H28" s="40"/>
      <c r="I28" s="40"/>
    </row>
    <row r="29" spans="1:9">
      <c r="A29" s="40"/>
      <c r="B29" s="40"/>
      <c r="C29" s="40"/>
      <c r="D29" s="40" t="s">
        <v>83</v>
      </c>
      <c r="E29" s="40"/>
      <c r="F29" s="40"/>
      <c r="G29" s="40"/>
      <c r="H29" s="40"/>
      <c r="I29" s="40"/>
    </row>
    <row r="30" spans="1:9">
      <c r="A30" s="40"/>
      <c r="B30" s="40"/>
      <c r="C30" s="40"/>
      <c r="D30" s="40"/>
      <c r="E30" s="40"/>
      <c r="F30" s="40"/>
      <c r="G30" s="40"/>
      <c r="H30" s="40"/>
      <c r="I30" s="40"/>
    </row>
    <row r="31" spans="1:9">
      <c r="A31" s="40"/>
      <c r="B31" s="40" t="s">
        <v>84</v>
      </c>
      <c r="C31" s="40"/>
      <c r="D31" s="42" t="s">
        <v>1</v>
      </c>
      <c r="E31" s="40"/>
      <c r="F31" s="40" t="s">
        <v>71</v>
      </c>
      <c r="G31" s="42"/>
      <c r="H31" s="40"/>
      <c r="I31" s="40"/>
    </row>
    <row r="32" spans="1:9">
      <c r="A32" s="40"/>
      <c r="B32" s="40"/>
      <c r="C32" s="40"/>
      <c r="D32" s="40" t="s">
        <v>83</v>
      </c>
      <c r="E32" s="40"/>
      <c r="F32" s="40"/>
      <c r="G32" s="40"/>
      <c r="H32" s="40"/>
      <c r="I32" s="40"/>
    </row>
    <row r="33" spans="1:9">
      <c r="A33" s="40"/>
      <c r="B33" s="40"/>
      <c r="C33" s="40"/>
      <c r="D33" s="40"/>
      <c r="E33" s="40"/>
      <c r="F33" s="40"/>
      <c r="G33" s="40"/>
      <c r="H33" s="40"/>
      <c r="I33" s="40"/>
    </row>
    <row r="34" spans="1:9">
      <c r="A34" s="40"/>
      <c r="B34" s="40" t="s">
        <v>85</v>
      </c>
      <c r="C34" s="40"/>
      <c r="D34" s="42" t="s">
        <v>1</v>
      </c>
      <c r="E34" s="40"/>
      <c r="F34" s="40" t="s">
        <v>71</v>
      </c>
      <c r="G34" s="42"/>
      <c r="H34" s="40"/>
      <c r="I34" s="40"/>
    </row>
    <row r="35" spans="1:9">
      <c r="A35" s="40"/>
      <c r="B35" s="40"/>
      <c r="C35" s="40"/>
      <c r="D35" s="40" t="s">
        <v>86</v>
      </c>
      <c r="E35" s="40"/>
      <c r="F35" s="40"/>
      <c r="G35" s="40"/>
      <c r="H35" s="40"/>
      <c r="I35" s="40"/>
    </row>
    <row r="36" spans="1:9">
      <c r="A36" s="40"/>
      <c r="B36" s="40"/>
      <c r="C36" s="40"/>
      <c r="D36" s="40"/>
      <c r="E36" s="40"/>
      <c r="F36" s="40"/>
      <c r="G36" s="40"/>
      <c r="H36" s="40"/>
      <c r="I36" s="40"/>
    </row>
    <row r="37" spans="1:9">
      <c r="A37" s="40"/>
      <c r="B37" s="40" t="s">
        <v>87</v>
      </c>
      <c r="C37" s="40"/>
      <c r="D37" s="42" t="s">
        <v>1</v>
      </c>
      <c r="E37" s="40"/>
      <c r="F37" s="40" t="s">
        <v>71</v>
      </c>
      <c r="G37" s="42"/>
      <c r="H37" s="40"/>
      <c r="I37" s="40"/>
    </row>
    <row r="38" spans="1:9">
      <c r="A38" s="40"/>
      <c r="B38" s="40" t="s">
        <v>88</v>
      </c>
      <c r="C38" s="40"/>
      <c r="D38" s="40" t="s">
        <v>86</v>
      </c>
      <c r="E38" s="40"/>
      <c r="F38" s="40"/>
      <c r="G38" s="40"/>
      <c r="H38" s="40"/>
      <c r="I38" s="40"/>
    </row>
    <row r="39" spans="1:9" ht="13.5" thickBot="1">
      <c r="A39" s="40"/>
      <c r="B39" s="40"/>
      <c r="C39" s="40"/>
      <c r="D39" s="40"/>
      <c r="E39" s="40"/>
      <c r="F39" s="40"/>
      <c r="G39" s="40"/>
      <c r="H39" s="40"/>
      <c r="I39" s="40"/>
    </row>
    <row r="40" spans="1:9">
      <c r="A40" s="46"/>
      <c r="B40" s="47"/>
      <c r="C40" s="47"/>
      <c r="D40" s="47"/>
      <c r="E40" s="47"/>
      <c r="F40" s="47"/>
      <c r="G40" s="47"/>
      <c r="H40" s="48"/>
      <c r="I40" s="40"/>
    </row>
    <row r="41" spans="1:9">
      <c r="A41" s="49" t="s">
        <v>89</v>
      </c>
      <c r="B41" s="43"/>
      <c r="C41" s="43"/>
      <c r="D41" s="42"/>
      <c r="E41" s="43"/>
      <c r="F41" s="43" t="s">
        <v>71</v>
      </c>
      <c r="G41" s="42"/>
      <c r="H41" s="50"/>
      <c r="I41" s="40"/>
    </row>
    <row r="42" spans="1:9">
      <c r="A42" s="49"/>
      <c r="B42" s="43"/>
      <c r="C42" s="43"/>
      <c r="D42" s="43" t="s">
        <v>90</v>
      </c>
      <c r="E42" s="43"/>
      <c r="F42" s="43"/>
      <c r="G42" s="43"/>
      <c r="H42" s="50"/>
      <c r="I42" s="40"/>
    </row>
    <row r="43" spans="1:9">
      <c r="A43" s="49" t="s">
        <v>91</v>
      </c>
      <c r="B43" s="43"/>
      <c r="C43" s="43"/>
      <c r="D43" s="42"/>
      <c r="E43" s="43"/>
      <c r="F43" s="43" t="s">
        <v>71</v>
      </c>
      <c r="G43" s="42"/>
      <c r="H43" s="50"/>
      <c r="I43" s="40"/>
    </row>
    <row r="44" spans="1:9">
      <c r="A44" s="49"/>
      <c r="B44" s="43"/>
      <c r="C44" s="43"/>
      <c r="D44" s="43" t="s">
        <v>90</v>
      </c>
      <c r="E44" s="43"/>
      <c r="F44" s="43"/>
      <c r="G44" s="43"/>
      <c r="H44" s="50"/>
      <c r="I44" s="40"/>
    </row>
    <row r="45" spans="1:9">
      <c r="A45" s="49" t="s">
        <v>92</v>
      </c>
      <c r="B45" s="43"/>
      <c r="C45" s="43"/>
      <c r="D45" s="42" t="s">
        <v>1</v>
      </c>
      <c r="E45" s="43"/>
      <c r="F45" s="43"/>
      <c r="G45" s="42"/>
      <c r="H45" s="50"/>
      <c r="I45" s="40"/>
    </row>
    <row r="46" spans="1:9">
      <c r="A46" s="49"/>
      <c r="B46" s="43"/>
      <c r="C46" s="43"/>
      <c r="D46" s="43" t="s">
        <v>93</v>
      </c>
      <c r="E46" s="43"/>
      <c r="F46" s="43"/>
      <c r="G46" s="43"/>
      <c r="H46" s="50"/>
      <c r="I46" s="40"/>
    </row>
    <row r="47" spans="1:9">
      <c r="A47" s="49" t="s">
        <v>94</v>
      </c>
      <c r="B47" s="43"/>
      <c r="C47" s="43"/>
      <c r="D47" s="42"/>
      <c r="E47" s="43"/>
      <c r="F47" s="43" t="s">
        <v>71</v>
      </c>
      <c r="G47" s="42"/>
      <c r="H47" s="50"/>
      <c r="I47" s="40"/>
    </row>
    <row r="48" spans="1:9" ht="13.5" thickBot="1">
      <c r="A48" s="51"/>
      <c r="B48" s="52"/>
      <c r="C48" s="52"/>
      <c r="D48" s="52" t="s">
        <v>90</v>
      </c>
      <c r="E48" s="52"/>
      <c r="F48" s="52"/>
      <c r="G48" s="52"/>
      <c r="H48" s="53"/>
      <c r="I48" s="40"/>
    </row>
    <row r="49" spans="1:9">
      <c r="A49" s="46"/>
      <c r="B49" s="47"/>
      <c r="C49" s="47"/>
      <c r="D49" s="47"/>
      <c r="E49" s="47"/>
      <c r="F49" s="47"/>
      <c r="G49" s="47"/>
      <c r="H49" s="48"/>
      <c r="I49" s="40"/>
    </row>
    <row r="50" spans="1:9">
      <c r="A50" s="49" t="s">
        <v>95</v>
      </c>
      <c r="B50" s="43"/>
      <c r="C50" s="43"/>
      <c r="D50" s="42"/>
      <c r="E50" s="43"/>
      <c r="F50" s="43"/>
      <c r="G50" s="43"/>
      <c r="H50" s="50"/>
      <c r="I50" s="40"/>
    </row>
    <row r="51" spans="1:9">
      <c r="A51" s="49"/>
      <c r="B51" s="43"/>
      <c r="C51" s="43"/>
      <c r="D51" s="43"/>
      <c r="E51" s="43"/>
      <c r="F51" s="43"/>
      <c r="G51" s="43"/>
      <c r="H51" s="50"/>
      <c r="I51" s="40"/>
    </row>
    <row r="52" spans="1:9">
      <c r="A52" s="49" t="s">
        <v>96</v>
      </c>
      <c r="B52" s="43"/>
      <c r="C52" s="43"/>
      <c r="D52" s="42"/>
      <c r="E52" s="43"/>
      <c r="F52" s="43" t="s">
        <v>71</v>
      </c>
      <c r="G52" s="42"/>
      <c r="H52" s="50"/>
      <c r="I52" s="40"/>
    </row>
    <row r="53" spans="1:9" ht="13.5" thickBot="1">
      <c r="A53" s="51"/>
      <c r="B53" s="52"/>
      <c r="C53" s="52"/>
      <c r="D53" s="52"/>
      <c r="E53" s="52"/>
      <c r="F53" s="52"/>
      <c r="G53" s="52"/>
      <c r="H53" s="53"/>
      <c r="I53" s="40"/>
    </row>
    <row r="54" spans="1:9">
      <c r="A54" s="46" t="s">
        <v>97</v>
      </c>
      <c r="B54" s="47"/>
      <c r="C54" s="47"/>
      <c r="D54" s="47"/>
      <c r="E54" s="47"/>
      <c r="F54" s="47"/>
      <c r="G54" s="47"/>
      <c r="H54" s="48"/>
      <c r="I54" s="40"/>
    </row>
    <row r="55" spans="1:9">
      <c r="A55" s="49"/>
      <c r="B55" s="43"/>
      <c r="C55" s="43"/>
      <c r="D55" s="43"/>
      <c r="E55" s="43"/>
      <c r="F55" s="43"/>
      <c r="G55" s="43"/>
      <c r="H55" s="50"/>
      <c r="I55" s="40"/>
    </row>
    <row r="56" spans="1:9">
      <c r="A56" s="49"/>
      <c r="B56" s="43" t="s">
        <v>98</v>
      </c>
      <c r="C56" s="43"/>
      <c r="D56" s="42"/>
      <c r="E56" s="43"/>
      <c r="F56" s="43"/>
      <c r="G56" s="43"/>
      <c r="H56" s="50"/>
      <c r="I56" s="40"/>
    </row>
    <row r="57" spans="1:9">
      <c r="A57" s="49"/>
      <c r="B57" s="43"/>
      <c r="C57" s="43"/>
      <c r="D57" s="43"/>
      <c r="E57" s="43"/>
      <c r="F57" s="43"/>
      <c r="G57" s="43"/>
      <c r="H57" s="50"/>
      <c r="I57" s="40"/>
    </row>
    <row r="58" spans="1:9">
      <c r="A58" s="49"/>
      <c r="B58" s="43" t="s">
        <v>99</v>
      </c>
      <c r="C58" s="43"/>
      <c r="D58" s="42"/>
      <c r="E58" s="43"/>
      <c r="F58" s="43"/>
      <c r="G58" s="43"/>
      <c r="H58" s="50"/>
      <c r="I58" s="40"/>
    </row>
    <row r="59" spans="1:9">
      <c r="A59" s="49"/>
      <c r="B59" s="43"/>
      <c r="C59" s="43"/>
      <c r="D59" s="43"/>
      <c r="E59" s="43"/>
      <c r="F59" s="43"/>
      <c r="G59" s="43"/>
      <c r="H59" s="50"/>
      <c r="I59" s="40"/>
    </row>
    <row r="60" spans="1:9">
      <c r="A60" s="49"/>
      <c r="B60" s="43" t="s">
        <v>100</v>
      </c>
      <c r="C60" s="43"/>
      <c r="D60" s="42"/>
      <c r="E60" s="43"/>
      <c r="F60" s="43" t="s">
        <v>71</v>
      </c>
      <c r="G60" s="42"/>
      <c r="H60" s="50"/>
      <c r="I60" s="40"/>
    </row>
    <row r="61" spans="1:9">
      <c r="A61" s="49"/>
      <c r="B61" s="43"/>
      <c r="C61" s="43"/>
      <c r="D61" s="43"/>
      <c r="E61" s="43"/>
      <c r="F61" s="43"/>
      <c r="G61" s="43"/>
      <c r="H61" s="50"/>
      <c r="I61" s="40"/>
    </row>
    <row r="62" spans="1:9">
      <c r="A62" s="49" t="s">
        <v>81</v>
      </c>
      <c r="B62" s="43"/>
      <c r="C62" s="43"/>
      <c r="D62" s="42"/>
      <c r="E62" s="43"/>
      <c r="F62" s="43" t="s">
        <v>71</v>
      </c>
      <c r="G62" s="42"/>
      <c r="H62" s="50"/>
      <c r="I62" s="40"/>
    </row>
    <row r="63" spans="1:9">
      <c r="A63" s="49"/>
      <c r="B63" s="43"/>
      <c r="C63" s="43"/>
      <c r="D63" s="43"/>
      <c r="E63" s="43"/>
      <c r="F63" s="43"/>
      <c r="G63" s="43"/>
      <c r="H63" s="50"/>
      <c r="I63" s="40"/>
    </row>
    <row r="64" spans="1:9">
      <c r="A64" s="49" t="s">
        <v>101</v>
      </c>
      <c r="B64" s="43"/>
      <c r="C64" s="43"/>
      <c r="D64" s="42"/>
      <c r="E64" s="43"/>
      <c r="F64" s="43" t="s">
        <v>71</v>
      </c>
      <c r="G64" s="42"/>
      <c r="H64" s="50"/>
      <c r="I64" s="40"/>
    </row>
    <row r="65" spans="1:9">
      <c r="A65" s="49"/>
      <c r="B65" s="43"/>
      <c r="C65" s="43"/>
      <c r="D65" s="43"/>
      <c r="E65" s="43"/>
      <c r="F65" s="43"/>
      <c r="G65" s="43"/>
      <c r="H65" s="50"/>
      <c r="I65" s="40"/>
    </row>
    <row r="66" spans="1:9">
      <c r="A66" s="49" t="s">
        <v>102</v>
      </c>
      <c r="B66" s="43"/>
      <c r="C66" s="43"/>
      <c r="D66" s="42"/>
      <c r="E66" s="43"/>
      <c r="F66" s="43" t="s">
        <v>71</v>
      </c>
      <c r="G66" s="42"/>
      <c r="H66" s="50"/>
      <c r="I66" s="40"/>
    </row>
    <row r="67" spans="1:9" ht="13.5" thickBot="1">
      <c r="A67" s="51"/>
      <c r="B67" s="52"/>
      <c r="C67" s="52"/>
      <c r="D67" s="52"/>
      <c r="E67" s="52"/>
      <c r="F67" s="52"/>
      <c r="G67" s="52"/>
      <c r="H67" s="53"/>
      <c r="I67" s="40"/>
    </row>
    <row r="68" spans="1:9">
      <c r="A68" s="40"/>
      <c r="B68" s="40"/>
      <c r="C68" s="40"/>
      <c r="D68" s="40"/>
      <c r="E68" s="40"/>
      <c r="F68" s="40"/>
      <c r="G68" s="40"/>
      <c r="H68" s="40"/>
      <c r="I68" s="40"/>
    </row>
    <row r="69" spans="1:9">
      <c r="A69" s="40"/>
      <c r="B69" s="40"/>
      <c r="C69" s="40"/>
      <c r="D69" s="40"/>
      <c r="E69" s="40"/>
      <c r="F69" s="40"/>
      <c r="G69" s="40"/>
      <c r="H69" s="40"/>
      <c r="I69" s="40"/>
    </row>
    <row r="70" spans="1:9">
      <c r="A70" s="40"/>
      <c r="B70" s="40"/>
      <c r="C70" s="40"/>
      <c r="D70" s="40"/>
      <c r="E70" s="40"/>
      <c r="F70" s="40"/>
      <c r="G70" s="40"/>
      <c r="H70" s="40"/>
      <c r="I70" s="40"/>
    </row>
    <row r="71" spans="1:9">
      <c r="A71" s="40"/>
      <c r="B71" s="40"/>
      <c r="C71" s="40"/>
      <c r="D71" s="40"/>
      <c r="E71" s="40"/>
      <c r="F71" s="40"/>
      <c r="G71" s="40"/>
      <c r="H71" s="40"/>
      <c r="I71" s="40"/>
    </row>
    <row r="72" spans="1:9">
      <c r="A72" s="40"/>
      <c r="B72" s="40"/>
      <c r="C72" s="40"/>
      <c r="D72" s="40"/>
      <c r="E72" s="40"/>
      <c r="F72" s="40"/>
      <c r="G72" s="40"/>
      <c r="H72" s="40"/>
      <c r="I72" s="40"/>
    </row>
    <row r="73" spans="1:9">
      <c r="A73" s="40"/>
      <c r="B73" s="40"/>
      <c r="C73" s="40"/>
      <c r="D73" s="40"/>
      <c r="E73" s="40"/>
      <c r="F73" s="40"/>
      <c r="G73" s="40"/>
      <c r="H73" s="40"/>
      <c r="I73" s="40"/>
    </row>
    <row r="74" spans="1:9">
      <c r="A74" s="40"/>
      <c r="B74" s="40"/>
      <c r="C74" s="40"/>
      <c r="D74" s="40"/>
      <c r="E74" s="40"/>
      <c r="F74" s="40"/>
      <c r="G74" s="40"/>
      <c r="H74" s="40"/>
      <c r="I74" s="40"/>
    </row>
    <row r="75" spans="1:9">
      <c r="A75" s="40"/>
      <c r="B75" s="40"/>
      <c r="C75" s="40"/>
      <c r="D75" s="40"/>
      <c r="E75" s="40"/>
      <c r="F75" s="40"/>
      <c r="G75" s="40"/>
      <c r="H75" s="40"/>
      <c r="I75" s="40"/>
    </row>
    <row r="76" spans="1:9">
      <c r="A76" s="40"/>
      <c r="B76" s="40"/>
      <c r="C76" s="40"/>
      <c r="D76" s="40"/>
      <c r="E76" s="40"/>
      <c r="F76" s="40"/>
      <c r="G76" s="40"/>
      <c r="H76" s="40"/>
      <c r="I76" s="40"/>
    </row>
    <row r="77" spans="1:9">
      <c r="A77" s="40"/>
      <c r="B77" s="40"/>
      <c r="C77" s="40"/>
      <c r="D77" s="40"/>
      <c r="E77" s="40"/>
      <c r="F77" s="40"/>
      <c r="G77" s="40"/>
      <c r="H77" s="40"/>
      <c r="I77" s="40"/>
    </row>
    <row r="78" spans="1:9">
      <c r="A78" s="40"/>
      <c r="B78" s="40"/>
      <c r="C78" s="40"/>
      <c r="D78" s="40"/>
      <c r="E78" s="40"/>
      <c r="F78" s="40"/>
      <c r="G78" s="40"/>
      <c r="H78" s="40"/>
      <c r="I78" s="40"/>
    </row>
    <row r="79" spans="1:9">
      <c r="A79" s="40"/>
      <c r="B79" s="40"/>
      <c r="C79" s="40"/>
      <c r="D79" s="40"/>
      <c r="E79" s="40"/>
      <c r="F79" s="40"/>
      <c r="G79" s="40"/>
      <c r="H79" s="40"/>
      <c r="I79" s="40"/>
    </row>
    <row r="80" spans="1:9">
      <c r="A80" s="40"/>
      <c r="B80" s="40"/>
      <c r="C80" s="40"/>
      <c r="D80" s="40"/>
      <c r="E80" s="40"/>
      <c r="F80" s="40"/>
      <c r="G80" s="40"/>
      <c r="H80" s="40"/>
      <c r="I80" s="40"/>
    </row>
    <row r="81" spans="1:9">
      <c r="A81" s="40"/>
      <c r="B81" s="40"/>
      <c r="C81" s="40"/>
      <c r="D81" s="40"/>
      <c r="E81" s="40"/>
      <c r="F81" s="40"/>
      <c r="G81" s="40"/>
      <c r="H81" s="40"/>
      <c r="I81" s="40"/>
    </row>
    <row r="82" spans="1:9">
      <c r="A82" s="40"/>
      <c r="B82" s="40"/>
      <c r="C82" s="40"/>
      <c r="D82" s="40"/>
      <c r="E82" s="40"/>
      <c r="F82" s="40"/>
      <c r="G82" s="40"/>
      <c r="H82" s="40"/>
      <c r="I82" s="40"/>
    </row>
    <row r="83" spans="1:9">
      <c r="A83" s="40"/>
      <c r="B83" s="40"/>
      <c r="C83" s="40"/>
      <c r="D83" s="40"/>
      <c r="E83" s="40"/>
      <c r="F83" s="40"/>
      <c r="G83" s="40"/>
      <c r="H83" s="40"/>
      <c r="I83" s="40"/>
    </row>
    <row r="84" spans="1:9">
      <c r="A84" s="40"/>
      <c r="B84" s="40"/>
      <c r="C84" s="40"/>
      <c r="D84" s="40"/>
      <c r="E84" s="40"/>
      <c r="F84" s="40"/>
      <c r="G84" s="40"/>
      <c r="H84" s="40"/>
      <c r="I84" s="40"/>
    </row>
    <row r="85" spans="1:9">
      <c r="A85" s="40"/>
      <c r="B85" s="40"/>
      <c r="C85" s="40"/>
      <c r="D85" s="40"/>
      <c r="E85" s="40"/>
      <c r="F85" s="40"/>
      <c r="G85" s="40"/>
      <c r="H85" s="40"/>
      <c r="I85" s="40"/>
    </row>
    <row r="86" spans="1:9">
      <c r="A86" s="40"/>
      <c r="B86" s="40"/>
      <c r="C86" s="40"/>
      <c r="D86" s="40"/>
      <c r="E86" s="40"/>
      <c r="F86" s="40"/>
      <c r="G86" s="40"/>
      <c r="H86" s="40"/>
      <c r="I86" s="40"/>
    </row>
    <row r="87" spans="1:9">
      <c r="A87" s="40"/>
      <c r="B87" s="40"/>
      <c r="C87" s="40"/>
      <c r="D87" s="40"/>
      <c r="E87" s="40"/>
      <c r="F87" s="40"/>
      <c r="G87" s="40"/>
      <c r="H87" s="40"/>
      <c r="I87" s="40"/>
    </row>
    <row r="88" spans="1:9">
      <c r="A88" s="40"/>
      <c r="B88" s="40"/>
      <c r="C88" s="40"/>
      <c r="D88" s="40"/>
      <c r="E88" s="40"/>
      <c r="F88" s="40"/>
      <c r="G88" s="40"/>
      <c r="H88" s="40"/>
      <c r="I88" s="40"/>
    </row>
    <row r="89" spans="1:9">
      <c r="A89" s="40"/>
      <c r="B89" s="40"/>
      <c r="C89" s="40"/>
      <c r="D89" s="40"/>
      <c r="E89" s="40"/>
      <c r="F89" s="40"/>
      <c r="G89" s="40"/>
      <c r="H89" s="40"/>
      <c r="I89" s="40"/>
    </row>
    <row r="90" spans="1:9">
      <c r="A90" s="40"/>
      <c r="B90" s="40"/>
      <c r="C90" s="40"/>
      <c r="D90" s="40"/>
      <c r="E90" s="40"/>
      <c r="F90" s="40"/>
      <c r="G90" s="40"/>
      <c r="H90" s="40"/>
      <c r="I90" s="40"/>
    </row>
    <row r="91" spans="1:9">
      <c r="A91" s="40"/>
      <c r="B91" s="40"/>
      <c r="C91" s="40"/>
      <c r="D91" s="40"/>
      <c r="E91" s="40"/>
      <c r="F91" s="40"/>
      <c r="G91" s="40"/>
      <c r="H91" s="40"/>
      <c r="I91" s="40"/>
    </row>
    <row r="92" spans="1:9">
      <c r="A92" s="40"/>
      <c r="B92" s="40"/>
      <c r="C92" s="40"/>
      <c r="D92" s="40"/>
      <c r="E92" s="40"/>
      <c r="F92" s="40"/>
      <c r="G92" s="40"/>
      <c r="H92" s="40"/>
      <c r="I92" s="40"/>
    </row>
    <row r="93" spans="1:9">
      <c r="A93" s="40"/>
      <c r="B93" s="40"/>
      <c r="C93" s="40"/>
      <c r="D93" s="40"/>
      <c r="E93" s="40"/>
      <c r="F93" s="40"/>
      <c r="G93" s="40"/>
      <c r="H93" s="40"/>
      <c r="I93" s="40"/>
    </row>
    <row r="94" spans="1:9">
      <c r="A94" s="40"/>
      <c r="B94" s="40"/>
      <c r="C94" s="40"/>
      <c r="D94" s="40"/>
      <c r="E94" s="40"/>
      <c r="F94" s="40"/>
      <c r="G94" s="40"/>
      <c r="H94" s="40"/>
      <c r="I94" s="40"/>
    </row>
    <row r="95" spans="1:9">
      <c r="A95" s="40"/>
      <c r="B95" s="40"/>
      <c r="C95" s="40"/>
      <c r="D95" s="40"/>
      <c r="E95" s="40"/>
      <c r="F95" s="40"/>
      <c r="G95" s="40"/>
      <c r="H95" s="40"/>
      <c r="I95" s="40"/>
    </row>
    <row r="96" spans="1:9">
      <c r="A96" s="40"/>
      <c r="B96" s="40"/>
      <c r="C96" s="40"/>
      <c r="D96" s="40"/>
      <c r="E96" s="40"/>
      <c r="F96" s="40"/>
      <c r="G96" s="40"/>
      <c r="H96" s="40"/>
      <c r="I96" s="40"/>
    </row>
    <row r="97" spans="1:9">
      <c r="A97" s="40"/>
      <c r="B97" s="40"/>
      <c r="C97" s="40"/>
      <c r="D97" s="40"/>
      <c r="E97" s="40"/>
      <c r="F97" s="40"/>
      <c r="G97" s="40"/>
      <c r="H97" s="40"/>
      <c r="I97" s="40"/>
    </row>
    <row r="98" spans="1:9">
      <c r="A98" s="40"/>
      <c r="B98" s="40"/>
      <c r="C98" s="40"/>
      <c r="D98" s="40"/>
      <c r="E98" s="40"/>
      <c r="F98" s="40"/>
      <c r="G98" s="40"/>
      <c r="H98" s="40"/>
      <c r="I98" s="40"/>
    </row>
    <row r="99" spans="1:9">
      <c r="A99" s="40"/>
      <c r="B99" s="40"/>
      <c r="C99" s="40"/>
      <c r="D99" s="40"/>
      <c r="E99" s="40"/>
      <c r="F99" s="40"/>
      <c r="G99" s="40"/>
      <c r="H99" s="40"/>
      <c r="I99" s="40"/>
    </row>
    <row r="100" spans="1:9">
      <c r="A100" s="40"/>
      <c r="B100" s="40"/>
      <c r="C100" s="40"/>
      <c r="D100" s="40"/>
      <c r="E100" s="40"/>
      <c r="F100" s="40"/>
      <c r="G100" s="40"/>
      <c r="H100" s="40"/>
      <c r="I100" s="40"/>
    </row>
    <row r="101" spans="1:9">
      <c r="A101" s="40"/>
      <c r="B101" s="40"/>
      <c r="C101" s="40"/>
      <c r="D101" s="40"/>
      <c r="E101" s="40"/>
      <c r="F101" s="40"/>
      <c r="G101" s="40"/>
      <c r="H101" s="40"/>
      <c r="I101" s="40"/>
    </row>
    <row r="102" spans="1:9">
      <c r="A102" s="40"/>
      <c r="B102" s="40"/>
      <c r="C102" s="40"/>
      <c r="D102" s="40"/>
      <c r="E102" s="40"/>
      <c r="F102" s="40"/>
      <c r="G102" s="40"/>
      <c r="H102" s="40"/>
      <c r="I102" s="40"/>
    </row>
    <row r="103" spans="1:9">
      <c r="A103" s="40"/>
      <c r="B103" s="40"/>
      <c r="C103" s="40"/>
      <c r="D103" s="40"/>
      <c r="E103" s="40"/>
      <c r="F103" s="40"/>
      <c r="G103" s="40"/>
      <c r="H103" s="40"/>
      <c r="I103" s="40"/>
    </row>
    <row r="104" spans="1:9">
      <c r="A104" s="40"/>
      <c r="B104" s="40"/>
      <c r="C104" s="40"/>
      <c r="D104" s="40"/>
      <c r="E104" s="40"/>
      <c r="F104" s="40"/>
      <c r="G104" s="40"/>
      <c r="H104" s="40"/>
      <c r="I104" s="40"/>
    </row>
    <row r="105" spans="1:9">
      <c r="A105" s="40"/>
      <c r="B105" s="40"/>
      <c r="C105" s="40"/>
      <c r="D105" s="40"/>
      <c r="E105" s="40"/>
      <c r="F105" s="40"/>
      <c r="G105" s="40"/>
      <c r="H105" s="40"/>
      <c r="I105" s="40"/>
    </row>
    <row r="106" spans="1:9">
      <c r="A106" s="40"/>
      <c r="B106" s="40"/>
      <c r="C106" s="40"/>
      <c r="D106" s="40"/>
      <c r="E106" s="40"/>
      <c r="F106" s="40"/>
      <c r="G106" s="40"/>
      <c r="H106" s="40"/>
      <c r="I106" s="40"/>
    </row>
    <row r="107" spans="1:9">
      <c r="A107" s="40"/>
      <c r="B107" s="40"/>
      <c r="C107" s="40"/>
      <c r="D107" s="40"/>
      <c r="E107" s="40"/>
      <c r="F107" s="40"/>
      <c r="G107" s="40"/>
      <c r="H107" s="40"/>
      <c r="I107" s="40"/>
    </row>
    <row r="108" spans="1:9">
      <c r="A108" s="40"/>
      <c r="B108" s="40"/>
      <c r="C108" s="40"/>
      <c r="D108" s="40"/>
      <c r="E108" s="40"/>
      <c r="F108" s="40"/>
      <c r="G108" s="40"/>
      <c r="H108" s="40"/>
      <c r="I108" s="40"/>
    </row>
    <row r="109" spans="1:9">
      <c r="A109" s="40"/>
      <c r="B109" s="40"/>
      <c r="C109" s="40"/>
      <c r="D109" s="40"/>
      <c r="E109" s="40"/>
      <c r="F109" s="40"/>
      <c r="G109" s="40"/>
      <c r="H109" s="40"/>
      <c r="I109" s="40"/>
    </row>
    <row r="110" spans="1:9">
      <c r="A110" s="40"/>
      <c r="B110" s="40"/>
      <c r="C110" s="40"/>
      <c r="D110" s="40"/>
      <c r="E110" s="40"/>
      <c r="F110" s="40"/>
      <c r="G110" s="40"/>
      <c r="H110" s="40"/>
      <c r="I110" s="40"/>
    </row>
    <row r="111" spans="1:9">
      <c r="A111" s="40"/>
      <c r="B111" s="40"/>
      <c r="C111" s="40"/>
      <c r="D111" s="40"/>
      <c r="E111" s="40"/>
      <c r="F111" s="40"/>
      <c r="G111" s="40"/>
      <c r="H111" s="40"/>
      <c r="I111" s="40"/>
    </row>
    <row r="112" spans="1:9">
      <c r="A112" s="40"/>
      <c r="B112" s="40"/>
      <c r="C112" s="40"/>
      <c r="D112" s="40"/>
      <c r="E112" s="40"/>
      <c r="F112" s="40"/>
      <c r="G112" s="40"/>
      <c r="H112" s="40"/>
      <c r="I112" s="40"/>
    </row>
    <row r="113" spans="1:9">
      <c r="A113" s="40"/>
      <c r="B113" s="40"/>
      <c r="C113" s="40"/>
      <c r="D113" s="40"/>
      <c r="E113" s="40"/>
      <c r="F113" s="40"/>
      <c r="G113" s="40"/>
      <c r="H113" s="40"/>
      <c r="I113" s="40"/>
    </row>
    <row r="114" spans="1:9">
      <c r="A114" s="40"/>
      <c r="B114" s="40"/>
      <c r="C114" s="40"/>
      <c r="D114" s="40"/>
      <c r="E114" s="40"/>
      <c r="F114" s="40"/>
      <c r="G114" s="40"/>
      <c r="H114" s="40"/>
      <c r="I114" s="40"/>
    </row>
    <row r="115" spans="1:9">
      <c r="A115" s="40"/>
      <c r="B115" s="40"/>
      <c r="C115" s="40"/>
      <c r="D115" s="40"/>
      <c r="E115" s="40"/>
      <c r="F115" s="40"/>
      <c r="G115" s="40"/>
      <c r="H115" s="40"/>
      <c r="I115" s="40"/>
    </row>
    <row r="116" spans="1:9">
      <c r="A116" s="40"/>
      <c r="B116" s="40"/>
      <c r="C116" s="40"/>
      <c r="D116" s="40"/>
      <c r="E116" s="40"/>
      <c r="F116" s="40"/>
      <c r="G116" s="40"/>
      <c r="H116" s="40"/>
      <c r="I116" s="40"/>
    </row>
    <row r="117" spans="1:9">
      <c r="A117" s="40"/>
      <c r="B117" s="40"/>
      <c r="C117" s="40"/>
      <c r="D117" s="40"/>
      <c r="E117" s="40"/>
      <c r="F117" s="40"/>
      <c r="G117" s="40"/>
      <c r="H117" s="40"/>
      <c r="I117" s="40"/>
    </row>
    <row r="118" spans="1:9">
      <c r="A118" s="40"/>
      <c r="B118" s="40"/>
      <c r="C118" s="40"/>
      <c r="D118" s="40"/>
      <c r="E118" s="40"/>
      <c r="F118" s="40"/>
      <c r="G118" s="40"/>
      <c r="H118" s="40"/>
      <c r="I118" s="40"/>
    </row>
    <row r="119" spans="1:9">
      <c r="A119" s="40"/>
      <c r="B119" s="40"/>
      <c r="C119" s="40"/>
      <c r="D119" s="40"/>
      <c r="E119" s="40"/>
      <c r="F119" s="40"/>
      <c r="G119" s="40"/>
      <c r="H119" s="40"/>
      <c r="I119" s="40"/>
    </row>
    <row r="120" spans="1:9">
      <c r="A120" s="40"/>
      <c r="B120" s="40"/>
      <c r="C120" s="40"/>
      <c r="D120" s="40"/>
      <c r="E120" s="40"/>
      <c r="F120" s="40"/>
      <c r="G120" s="40"/>
      <c r="H120" s="40"/>
      <c r="I120" s="40"/>
    </row>
    <row r="121" spans="1:9">
      <c r="A121" s="40"/>
      <c r="B121" s="40"/>
      <c r="C121" s="40"/>
      <c r="D121" s="40"/>
      <c r="E121" s="40"/>
      <c r="F121" s="40"/>
      <c r="G121" s="40"/>
      <c r="H121" s="40"/>
      <c r="I121" s="40"/>
    </row>
    <row r="122" spans="1:9">
      <c r="A122" s="40"/>
      <c r="B122" s="40"/>
      <c r="C122" s="40"/>
      <c r="D122" s="40"/>
      <c r="E122" s="40"/>
      <c r="F122" s="40"/>
      <c r="G122" s="40"/>
      <c r="H122" s="40"/>
      <c r="I122" s="40"/>
    </row>
    <row r="123" spans="1:9">
      <c r="A123" s="40"/>
      <c r="B123" s="40"/>
      <c r="C123" s="40"/>
      <c r="D123" s="40"/>
      <c r="E123" s="40"/>
      <c r="F123" s="40"/>
      <c r="G123" s="40"/>
      <c r="H123" s="40"/>
      <c r="I123" s="40"/>
    </row>
    <row r="124" spans="1:9">
      <c r="A124" s="40"/>
      <c r="B124" s="40"/>
      <c r="C124" s="40"/>
      <c r="D124" s="40"/>
      <c r="E124" s="40"/>
      <c r="F124" s="40"/>
      <c r="G124" s="40"/>
      <c r="H124" s="40"/>
      <c r="I124" s="40"/>
    </row>
    <row r="125" spans="1:9">
      <c r="A125" s="40"/>
      <c r="B125" s="40"/>
      <c r="C125" s="40"/>
      <c r="D125" s="40"/>
      <c r="E125" s="40"/>
      <c r="F125" s="40"/>
      <c r="G125" s="40"/>
      <c r="H125" s="40"/>
      <c r="I125" s="40"/>
    </row>
    <row r="126" spans="1:9">
      <c r="A126" s="40"/>
      <c r="B126" s="40"/>
      <c r="C126" s="40"/>
      <c r="D126" s="40"/>
      <c r="E126" s="40"/>
      <c r="F126" s="40"/>
      <c r="G126" s="40"/>
      <c r="H126" s="40"/>
      <c r="I126" s="40"/>
    </row>
    <row r="127" spans="1:9">
      <c r="A127" s="40"/>
      <c r="B127" s="40"/>
      <c r="C127" s="40"/>
      <c r="D127" s="40"/>
      <c r="E127" s="40"/>
      <c r="F127" s="40"/>
      <c r="G127" s="40"/>
      <c r="H127" s="40"/>
      <c r="I127" s="40"/>
    </row>
    <row r="128" spans="1:9">
      <c r="A128" s="40"/>
      <c r="B128" s="40"/>
      <c r="C128" s="40"/>
      <c r="D128" s="40"/>
      <c r="E128" s="40"/>
      <c r="F128" s="40"/>
      <c r="G128" s="40"/>
      <c r="H128" s="40"/>
      <c r="I128" s="40"/>
    </row>
    <row r="129" spans="1:9">
      <c r="A129" s="40"/>
      <c r="B129" s="40"/>
      <c r="C129" s="40"/>
      <c r="D129" s="40"/>
      <c r="E129" s="40"/>
      <c r="F129" s="40"/>
      <c r="G129" s="40"/>
      <c r="H129" s="40"/>
      <c r="I129" s="40"/>
    </row>
    <row r="130" spans="1:9">
      <c r="A130" s="40"/>
      <c r="B130" s="40"/>
      <c r="C130" s="40"/>
      <c r="D130" s="40"/>
      <c r="E130" s="40"/>
      <c r="F130" s="40"/>
      <c r="G130" s="40"/>
      <c r="H130" s="40"/>
      <c r="I130" s="40"/>
    </row>
    <row r="131" spans="1:9">
      <c r="A131" s="40"/>
      <c r="B131" s="40"/>
      <c r="C131" s="40"/>
      <c r="D131" s="40"/>
      <c r="E131" s="40"/>
      <c r="F131" s="40"/>
      <c r="G131" s="40"/>
      <c r="H131" s="40"/>
      <c r="I131" s="40"/>
    </row>
    <row r="132" spans="1:9">
      <c r="A132" s="40"/>
      <c r="B132" s="40"/>
      <c r="C132" s="40"/>
      <c r="D132" s="40"/>
      <c r="E132" s="40"/>
      <c r="F132" s="40"/>
      <c r="G132" s="40"/>
      <c r="H132" s="40"/>
      <c r="I132" s="40"/>
    </row>
    <row r="133" spans="1:9">
      <c r="A133" s="40"/>
      <c r="B133" s="40"/>
      <c r="C133" s="40"/>
      <c r="D133" s="40"/>
      <c r="E133" s="40"/>
      <c r="F133" s="40"/>
      <c r="G133" s="40"/>
      <c r="H133" s="40"/>
      <c r="I133" s="40"/>
    </row>
    <row r="134" spans="1:9">
      <c r="A134" s="40"/>
      <c r="B134" s="40"/>
      <c r="C134" s="40"/>
      <c r="D134" s="40"/>
      <c r="E134" s="40"/>
      <c r="F134" s="40"/>
      <c r="G134" s="40"/>
      <c r="H134" s="40"/>
      <c r="I134" s="40"/>
    </row>
    <row r="135" spans="1:9">
      <c r="A135" s="40"/>
      <c r="B135" s="40"/>
      <c r="C135" s="40"/>
      <c r="D135" s="40"/>
      <c r="E135" s="40"/>
      <c r="F135" s="40"/>
      <c r="G135" s="40"/>
      <c r="H135" s="40"/>
      <c r="I135" s="40"/>
    </row>
    <row r="136" spans="1:9">
      <c r="A136" s="40"/>
      <c r="B136" s="40"/>
      <c r="C136" s="40"/>
      <c r="D136" s="40"/>
      <c r="E136" s="40"/>
      <c r="F136" s="40"/>
      <c r="G136" s="40"/>
      <c r="H136" s="40"/>
      <c r="I136" s="40"/>
    </row>
    <row r="137" spans="1:9">
      <c r="A137" s="40"/>
      <c r="B137" s="40"/>
      <c r="C137" s="40"/>
      <c r="D137" s="40"/>
      <c r="E137" s="40"/>
      <c r="F137" s="40"/>
      <c r="G137" s="40"/>
      <c r="H137" s="40"/>
      <c r="I137" s="40"/>
    </row>
    <row r="138" spans="1:9">
      <c r="A138" s="40"/>
      <c r="B138" s="40"/>
      <c r="C138" s="40"/>
      <c r="D138" s="40"/>
      <c r="E138" s="40"/>
      <c r="F138" s="40"/>
      <c r="G138" s="40"/>
      <c r="H138" s="40"/>
      <c r="I138" s="40"/>
    </row>
    <row r="139" spans="1:9">
      <c r="A139" s="40"/>
      <c r="B139" s="40"/>
      <c r="C139" s="40"/>
      <c r="D139" s="40"/>
      <c r="E139" s="40"/>
      <c r="F139" s="40"/>
      <c r="G139" s="40"/>
      <c r="H139" s="40"/>
      <c r="I139" s="40"/>
    </row>
    <row r="140" spans="1:9">
      <c r="A140" s="40"/>
      <c r="B140" s="40"/>
      <c r="C140" s="40"/>
      <c r="D140" s="40"/>
      <c r="E140" s="40"/>
      <c r="F140" s="40"/>
      <c r="G140" s="40"/>
      <c r="H140" s="40"/>
      <c r="I140" s="40"/>
    </row>
    <row r="141" spans="1:9">
      <c r="A141" s="40"/>
      <c r="B141" s="40"/>
      <c r="C141" s="40"/>
      <c r="D141" s="40"/>
      <c r="E141" s="40"/>
      <c r="F141" s="40"/>
      <c r="G141" s="40"/>
      <c r="H141" s="40"/>
      <c r="I141" s="40"/>
    </row>
    <row r="142" spans="1:9">
      <c r="A142" s="40"/>
      <c r="B142" s="40"/>
      <c r="C142" s="40"/>
      <c r="D142" s="40"/>
      <c r="E142" s="40"/>
      <c r="F142" s="40"/>
      <c r="G142" s="40"/>
      <c r="H142" s="40"/>
      <c r="I142" s="40"/>
    </row>
    <row r="143" spans="1:9">
      <c r="A143" s="40"/>
      <c r="B143" s="40"/>
      <c r="C143" s="40"/>
      <c r="D143" s="40"/>
      <c r="E143" s="40"/>
      <c r="F143" s="40"/>
      <c r="G143" s="40"/>
      <c r="H143" s="40"/>
      <c r="I143" s="40"/>
    </row>
    <row r="144" spans="1:9">
      <c r="A144" s="40"/>
      <c r="B144" s="40"/>
      <c r="C144" s="40"/>
      <c r="D144" s="40"/>
      <c r="E144" s="40"/>
      <c r="F144" s="40"/>
      <c r="G144" s="40"/>
      <c r="H144" s="40"/>
      <c r="I144" s="40"/>
    </row>
    <row r="145" spans="1:9">
      <c r="A145" s="40"/>
      <c r="B145" s="40"/>
      <c r="C145" s="40"/>
      <c r="D145" s="40"/>
      <c r="E145" s="40"/>
      <c r="F145" s="40"/>
      <c r="G145" s="40"/>
      <c r="H145" s="40"/>
      <c r="I145" s="40"/>
    </row>
    <row r="146" spans="1:9">
      <c r="A146" s="40"/>
      <c r="B146" s="40"/>
      <c r="C146" s="40"/>
      <c r="D146" s="40"/>
      <c r="E146" s="40"/>
      <c r="F146" s="40"/>
      <c r="G146" s="40"/>
      <c r="H146" s="40"/>
      <c r="I146" s="40"/>
    </row>
    <row r="147" spans="1:9">
      <c r="A147" s="40"/>
      <c r="B147" s="40"/>
      <c r="C147" s="40"/>
      <c r="D147" s="40"/>
      <c r="E147" s="40"/>
      <c r="F147" s="40"/>
      <c r="G147" s="40"/>
      <c r="H147" s="40"/>
      <c r="I147" s="40"/>
    </row>
    <row r="148" spans="1:9">
      <c r="A148" s="40"/>
      <c r="B148" s="40"/>
      <c r="C148" s="40"/>
      <c r="D148" s="40"/>
      <c r="E148" s="40"/>
      <c r="F148" s="40"/>
      <c r="G148" s="40"/>
      <c r="H148" s="40"/>
      <c r="I148" s="40"/>
    </row>
    <row r="149" spans="1:9">
      <c r="A149" s="40"/>
      <c r="B149" s="40"/>
      <c r="C149" s="40"/>
      <c r="D149" s="40"/>
      <c r="E149" s="40"/>
      <c r="F149" s="40"/>
      <c r="G149" s="40"/>
      <c r="H149" s="40"/>
      <c r="I149" s="40"/>
    </row>
    <row r="150" spans="1:9">
      <c r="A150" s="40"/>
      <c r="B150" s="40"/>
      <c r="C150" s="40"/>
      <c r="D150" s="40"/>
      <c r="E150" s="40"/>
      <c r="F150" s="40"/>
      <c r="G150" s="40"/>
      <c r="H150" s="40"/>
      <c r="I150" s="40"/>
    </row>
    <row r="151" spans="1:9">
      <c r="A151" s="40"/>
      <c r="B151" s="40"/>
      <c r="C151" s="40"/>
      <c r="D151" s="40"/>
      <c r="E151" s="40"/>
      <c r="F151" s="40"/>
      <c r="G151" s="40"/>
      <c r="H151" s="40"/>
      <c r="I151" s="40"/>
    </row>
    <row r="152" spans="1:9">
      <c r="A152" s="40"/>
      <c r="B152" s="40"/>
      <c r="C152" s="40"/>
      <c r="D152" s="40"/>
      <c r="E152" s="40"/>
      <c r="F152" s="40"/>
      <c r="G152" s="40"/>
      <c r="H152" s="40"/>
      <c r="I152" s="40"/>
    </row>
    <row r="153" spans="1:9">
      <c r="A153" s="40"/>
      <c r="B153" s="40"/>
      <c r="C153" s="40"/>
      <c r="D153" s="40"/>
      <c r="E153" s="40"/>
      <c r="F153" s="40"/>
      <c r="G153" s="40"/>
      <c r="H153" s="40"/>
      <c r="I153" s="40"/>
    </row>
    <row r="154" spans="1:9">
      <c r="A154" s="40"/>
      <c r="B154" s="40"/>
      <c r="C154" s="40"/>
      <c r="D154" s="40"/>
      <c r="E154" s="40"/>
      <c r="F154" s="40"/>
      <c r="G154" s="40"/>
      <c r="H154" s="40"/>
      <c r="I154" s="40"/>
    </row>
    <row r="155" spans="1:9">
      <c r="A155" s="40"/>
      <c r="B155" s="40"/>
      <c r="C155" s="40"/>
      <c r="D155" s="40"/>
      <c r="E155" s="40"/>
      <c r="F155" s="40"/>
      <c r="G155" s="40"/>
      <c r="H155" s="40"/>
      <c r="I155" s="40"/>
    </row>
    <row r="156" spans="1:9">
      <c r="A156" s="40"/>
      <c r="B156" s="40"/>
      <c r="C156" s="40"/>
      <c r="D156" s="40"/>
      <c r="E156" s="40"/>
      <c r="F156" s="40"/>
      <c r="G156" s="40"/>
      <c r="H156" s="40"/>
      <c r="I156" s="40"/>
    </row>
    <row r="157" spans="1:9">
      <c r="A157" s="40"/>
      <c r="B157" s="40"/>
      <c r="C157" s="40"/>
      <c r="D157" s="40"/>
      <c r="E157" s="40"/>
      <c r="F157" s="40"/>
      <c r="G157" s="40"/>
      <c r="H157" s="40"/>
      <c r="I157" s="40"/>
    </row>
    <row r="158" spans="1:9">
      <c r="A158" s="40"/>
      <c r="B158" s="40"/>
      <c r="C158" s="40"/>
      <c r="D158" s="40"/>
      <c r="E158" s="40"/>
      <c r="F158" s="40"/>
      <c r="G158" s="40"/>
      <c r="H158" s="40"/>
      <c r="I158" s="40"/>
    </row>
    <row r="159" spans="1:9">
      <c r="A159" s="40"/>
      <c r="B159" s="40"/>
      <c r="C159" s="40"/>
      <c r="D159" s="40"/>
      <c r="E159" s="40"/>
      <c r="F159" s="40"/>
      <c r="G159" s="40"/>
      <c r="H159" s="40"/>
      <c r="I159" s="40"/>
    </row>
    <row r="160" spans="1:9">
      <c r="A160" s="40"/>
      <c r="B160" s="40"/>
      <c r="C160" s="40"/>
      <c r="D160" s="40"/>
      <c r="E160" s="40"/>
      <c r="F160" s="40"/>
      <c r="G160" s="40"/>
      <c r="H160" s="40"/>
      <c r="I160" s="40"/>
    </row>
    <row r="161" spans="1:9">
      <c r="A161" s="40"/>
      <c r="B161" s="40"/>
      <c r="C161" s="40"/>
      <c r="D161" s="40"/>
      <c r="E161" s="40"/>
      <c r="F161" s="40"/>
      <c r="G161" s="40"/>
      <c r="H161" s="40"/>
      <c r="I161" s="40"/>
    </row>
    <row r="162" spans="1:9">
      <c r="A162" s="40"/>
      <c r="B162" s="40"/>
      <c r="C162" s="40"/>
      <c r="D162" s="40"/>
      <c r="E162" s="40"/>
      <c r="F162" s="40"/>
      <c r="G162" s="40"/>
      <c r="H162" s="40"/>
      <c r="I162" s="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3"/>
  <sheetViews>
    <sheetView tabSelected="1" zoomScale="75" workbookViewId="0">
      <selection activeCell="A54" sqref="A54:L63"/>
    </sheetView>
  </sheetViews>
  <sheetFormatPr defaultRowHeight="12.75"/>
  <cols>
    <col min="2" max="2" width="40.85546875" customWidth="1"/>
    <col min="3" max="6" width="14" customWidth="1"/>
    <col min="7" max="7" width="11.5703125" customWidth="1"/>
    <col min="12" max="12" width="13.140625" customWidth="1"/>
  </cols>
  <sheetData>
    <row r="2" spans="1:12">
      <c r="B2" t="s">
        <v>1</v>
      </c>
    </row>
    <row r="5" spans="1:12" ht="13.5" thickBot="1"/>
    <row r="6" spans="1:12" ht="15.75">
      <c r="A6" s="12" t="s">
        <v>2</v>
      </c>
      <c r="B6" s="2"/>
      <c r="C6" s="13">
        <v>36495</v>
      </c>
      <c r="D6" s="13">
        <f>C6+31</f>
        <v>36526</v>
      </c>
      <c r="E6" s="13">
        <f>D6+31</f>
        <v>36557</v>
      </c>
      <c r="F6" s="13">
        <f>E6+31</f>
        <v>36588</v>
      </c>
      <c r="G6" s="13">
        <f>F6+31</f>
        <v>36619</v>
      </c>
      <c r="H6" s="2" t="s">
        <v>0</v>
      </c>
      <c r="I6" s="2" t="s">
        <v>14</v>
      </c>
      <c r="J6" s="2"/>
      <c r="K6" s="2"/>
      <c r="L6" s="3" t="s">
        <v>16</v>
      </c>
    </row>
    <row r="7" spans="1:12" ht="15.75">
      <c r="A7" s="14"/>
      <c r="B7" s="1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" t="s">
        <v>19</v>
      </c>
      <c r="J7" s="1"/>
      <c r="K7" s="1"/>
      <c r="L7" s="4"/>
    </row>
    <row r="8" spans="1:12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4"/>
    </row>
    <row r="9" spans="1:12">
      <c r="A9" s="9"/>
      <c r="B9" s="1" t="s">
        <v>3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16">
        <f t="shared" ref="H9:H20" si="0">SUM(C9:G9)</f>
        <v>0</v>
      </c>
      <c r="I9" s="17">
        <f>30000/240</f>
        <v>125</v>
      </c>
      <c r="J9" s="1"/>
      <c r="K9" s="1"/>
      <c r="L9" s="18">
        <f t="shared" ref="L9:L20" si="1">H9*I9</f>
        <v>0</v>
      </c>
    </row>
    <row r="10" spans="1:12">
      <c r="A10" s="9"/>
      <c r="B10" s="1" t="s">
        <v>4</v>
      </c>
      <c r="C10" s="39">
        <v>20</v>
      </c>
      <c r="D10" s="39">
        <v>80</v>
      </c>
      <c r="E10" s="39">
        <v>60</v>
      </c>
      <c r="F10" s="39">
        <v>0</v>
      </c>
      <c r="G10" s="39">
        <v>0</v>
      </c>
      <c r="H10" s="16">
        <f t="shared" si="0"/>
        <v>160</v>
      </c>
      <c r="I10" s="17">
        <f>22800/240</f>
        <v>95</v>
      </c>
      <c r="J10" s="1"/>
      <c r="K10" s="1"/>
      <c r="L10" s="18">
        <f t="shared" si="1"/>
        <v>15200</v>
      </c>
    </row>
    <row r="11" spans="1:12">
      <c r="A11" s="9"/>
      <c r="B11" s="1" t="s">
        <v>5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16">
        <f t="shared" si="0"/>
        <v>0</v>
      </c>
      <c r="I11" s="17">
        <v>76.666666666666671</v>
      </c>
      <c r="J11" s="1"/>
      <c r="K11" s="1"/>
      <c r="L11" s="18">
        <f t="shared" si="1"/>
        <v>0</v>
      </c>
    </row>
    <row r="12" spans="1:12">
      <c r="A12" s="9"/>
      <c r="B12" s="1" t="s">
        <v>6</v>
      </c>
      <c r="C12" s="39">
        <v>0</v>
      </c>
      <c r="D12" s="39">
        <v>12</v>
      </c>
      <c r="E12" s="39">
        <v>12</v>
      </c>
      <c r="F12" s="39">
        <v>0</v>
      </c>
      <c r="G12" s="39">
        <v>0</v>
      </c>
      <c r="H12" s="16">
        <f t="shared" si="0"/>
        <v>24</v>
      </c>
      <c r="I12" s="17">
        <f>800/8</f>
        <v>100</v>
      </c>
      <c r="J12" s="1"/>
      <c r="K12" s="1"/>
      <c r="L12" s="18">
        <f t="shared" si="1"/>
        <v>2400</v>
      </c>
    </row>
    <row r="13" spans="1:12">
      <c r="A13" s="9"/>
      <c r="B13" s="1" t="s">
        <v>7</v>
      </c>
      <c r="C13" s="39">
        <v>0</v>
      </c>
      <c r="D13" s="39">
        <v>25</v>
      </c>
      <c r="E13" s="39">
        <v>15</v>
      </c>
      <c r="F13" s="39">
        <v>0</v>
      </c>
      <c r="G13" s="39">
        <v>0</v>
      </c>
      <c r="H13" s="16">
        <f t="shared" si="0"/>
        <v>40</v>
      </c>
      <c r="I13" s="17">
        <f>13500/150</f>
        <v>90</v>
      </c>
      <c r="J13" s="1"/>
      <c r="K13" s="1"/>
      <c r="L13" s="18">
        <f t="shared" si="1"/>
        <v>3600</v>
      </c>
    </row>
    <row r="14" spans="1:12">
      <c r="A14" s="9"/>
      <c r="B14" s="1" t="s">
        <v>8</v>
      </c>
      <c r="C14" s="39">
        <v>0</v>
      </c>
      <c r="D14" s="39">
        <v>6</v>
      </c>
      <c r="E14" s="39">
        <v>4</v>
      </c>
      <c r="F14" s="39">
        <v>0</v>
      </c>
      <c r="G14" s="39">
        <v>0</v>
      </c>
      <c r="H14" s="16">
        <f t="shared" si="0"/>
        <v>10</v>
      </c>
      <c r="I14" s="17">
        <f>4000/50</f>
        <v>80</v>
      </c>
      <c r="J14" s="1"/>
      <c r="K14" s="1"/>
      <c r="L14" s="18">
        <f t="shared" si="1"/>
        <v>800</v>
      </c>
    </row>
    <row r="15" spans="1:12">
      <c r="A15" s="9"/>
      <c r="B15" s="1" t="s">
        <v>9</v>
      </c>
      <c r="C15" s="39">
        <v>0</v>
      </c>
      <c r="D15" s="39">
        <v>20</v>
      </c>
      <c r="E15" s="39">
        <v>10</v>
      </c>
      <c r="F15" s="39">
        <v>0</v>
      </c>
      <c r="G15" s="39">
        <v>0</v>
      </c>
      <c r="H15" s="16">
        <f t="shared" si="0"/>
        <v>30</v>
      </c>
      <c r="I15" s="17">
        <f>2400/30</f>
        <v>80</v>
      </c>
      <c r="J15" s="1"/>
      <c r="K15" s="1"/>
      <c r="L15" s="18">
        <f t="shared" si="1"/>
        <v>2400</v>
      </c>
    </row>
    <row r="16" spans="1:12">
      <c r="A16" s="9"/>
      <c r="B16" s="1" t="s">
        <v>10</v>
      </c>
      <c r="C16" s="39">
        <v>0</v>
      </c>
      <c r="D16" s="39">
        <v>80</v>
      </c>
      <c r="E16" s="39">
        <v>60</v>
      </c>
      <c r="F16" s="39">
        <v>0</v>
      </c>
      <c r="G16" s="39">
        <v>0</v>
      </c>
      <c r="H16" s="16">
        <f t="shared" si="0"/>
        <v>140</v>
      </c>
      <c r="I16" s="17">
        <f>10800/120</f>
        <v>90</v>
      </c>
      <c r="J16" s="1"/>
      <c r="K16" s="1"/>
      <c r="L16" s="18">
        <f t="shared" si="1"/>
        <v>12600</v>
      </c>
    </row>
    <row r="17" spans="1:12">
      <c r="A17" s="9"/>
      <c r="B17" s="1" t="s">
        <v>11</v>
      </c>
      <c r="C17" s="39">
        <v>0</v>
      </c>
      <c r="D17" s="39">
        <v>40</v>
      </c>
      <c r="E17" s="39">
        <v>40</v>
      </c>
      <c r="F17" s="39">
        <v>0</v>
      </c>
      <c r="G17" s="39">
        <v>0</v>
      </c>
      <c r="H17" s="16">
        <f t="shared" si="0"/>
        <v>80</v>
      </c>
      <c r="I17" s="17">
        <f>21600/240</f>
        <v>90</v>
      </c>
      <c r="J17" s="1"/>
      <c r="K17" s="1"/>
      <c r="L17" s="18">
        <f t="shared" si="1"/>
        <v>7200</v>
      </c>
    </row>
    <row r="18" spans="1:12">
      <c r="A18" s="9"/>
      <c r="B18" s="1" t="s">
        <v>12</v>
      </c>
      <c r="C18" s="39">
        <v>0</v>
      </c>
      <c r="D18" s="39">
        <v>40</v>
      </c>
      <c r="E18" s="39">
        <v>12</v>
      </c>
      <c r="F18" s="39">
        <v>0</v>
      </c>
      <c r="G18" s="39">
        <v>0</v>
      </c>
      <c r="H18" s="16">
        <f t="shared" si="0"/>
        <v>52</v>
      </c>
      <c r="I18" s="17">
        <f>21600/240</f>
        <v>90</v>
      </c>
      <c r="J18" s="1"/>
      <c r="K18" s="1"/>
      <c r="L18" s="18">
        <f t="shared" si="1"/>
        <v>4680</v>
      </c>
    </row>
    <row r="19" spans="1:12">
      <c r="A19" s="9"/>
      <c r="B19" s="1" t="s">
        <v>28</v>
      </c>
      <c r="C19" s="39">
        <v>0</v>
      </c>
      <c r="D19" s="39">
        <v>10</v>
      </c>
      <c r="E19" s="39">
        <v>10</v>
      </c>
      <c r="F19" s="39">
        <v>0</v>
      </c>
      <c r="G19" s="39">
        <v>0</v>
      </c>
      <c r="H19" s="16">
        <f t="shared" si="0"/>
        <v>20</v>
      </c>
      <c r="I19" s="17">
        <f>21600/240</f>
        <v>90</v>
      </c>
      <c r="J19" s="1"/>
      <c r="K19" s="1"/>
      <c r="L19" s="18">
        <f t="shared" si="1"/>
        <v>1800</v>
      </c>
    </row>
    <row r="20" spans="1:12">
      <c r="A20" s="9"/>
      <c r="B20" s="1" t="s">
        <v>13</v>
      </c>
      <c r="C20" s="16">
        <f>SUM(C9:C19)/5</f>
        <v>4</v>
      </c>
      <c r="D20" s="16">
        <f>SUM(D9:D19)/5</f>
        <v>62.6</v>
      </c>
      <c r="E20" s="16">
        <f>SUM(E9:E19)/5</f>
        <v>44.6</v>
      </c>
      <c r="F20" s="16">
        <f>SUM(F9:F19)/5</f>
        <v>0</v>
      </c>
      <c r="G20" s="16">
        <f>SUM(G9:G19)/5</f>
        <v>0</v>
      </c>
      <c r="H20" s="16">
        <f t="shared" si="0"/>
        <v>111.19999999999999</v>
      </c>
      <c r="I20" s="17">
        <f>4600/120</f>
        <v>38.333333333333336</v>
      </c>
      <c r="J20" s="1"/>
      <c r="K20" s="1"/>
      <c r="L20" s="18">
        <f t="shared" si="1"/>
        <v>4262.6666666666661</v>
      </c>
    </row>
    <row r="21" spans="1:12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2">
      <c r="A22" s="9"/>
      <c r="B22" s="22" t="s">
        <v>17</v>
      </c>
      <c r="C22" s="16">
        <f t="shared" ref="C22:H22" si="2">SUM(C9:C20)</f>
        <v>24</v>
      </c>
      <c r="D22" s="16">
        <f t="shared" si="2"/>
        <v>375.6</v>
      </c>
      <c r="E22" s="16">
        <f t="shared" si="2"/>
        <v>267.60000000000002</v>
      </c>
      <c r="F22" s="16">
        <f t="shared" si="2"/>
        <v>0</v>
      </c>
      <c r="G22" s="16">
        <f t="shared" si="2"/>
        <v>0</v>
      </c>
      <c r="H22" s="16">
        <f t="shared" si="2"/>
        <v>667.2</v>
      </c>
      <c r="I22" s="16" t="s">
        <v>1</v>
      </c>
      <c r="J22" s="16"/>
      <c r="K22" s="16"/>
      <c r="L22" s="18">
        <f>SUM(L9:L20)</f>
        <v>54942.666666666664</v>
      </c>
    </row>
    <row r="23" spans="1:12">
      <c r="A23" s="9"/>
      <c r="B23" s="22" t="s">
        <v>18</v>
      </c>
      <c r="C23" s="23">
        <f>C22/170</f>
        <v>0.14117647058823529</v>
      </c>
      <c r="D23" s="23">
        <f>D22/170</f>
        <v>2.2094117647058824</v>
      </c>
      <c r="E23" s="23">
        <f>E22/170</f>
        <v>1.5741176470588236</v>
      </c>
      <c r="F23" s="23">
        <f>F22/170</f>
        <v>0</v>
      </c>
      <c r="G23" s="23">
        <f>G22/170</f>
        <v>0</v>
      </c>
      <c r="H23" s="1"/>
      <c r="I23" s="1"/>
      <c r="J23" s="1"/>
      <c r="K23" s="1"/>
      <c r="L23" s="4"/>
    </row>
    <row r="24" spans="1:12" ht="13.5" thickBot="1">
      <c r="A24" s="10"/>
      <c r="B24" s="19" t="s">
        <v>1</v>
      </c>
      <c r="C24" s="5"/>
      <c r="D24" s="5"/>
      <c r="E24" s="5"/>
      <c r="F24" s="5"/>
      <c r="G24" s="5"/>
      <c r="H24" s="5"/>
      <c r="I24" s="5"/>
      <c r="J24" s="5"/>
      <c r="K24" s="5"/>
      <c r="L24" s="6"/>
    </row>
    <row r="26" spans="1:12" ht="13.5" thickBot="1"/>
    <row r="27" spans="1:12" ht="15.75">
      <c r="A27" s="12" t="s">
        <v>20</v>
      </c>
      <c r="B27" s="2"/>
      <c r="C27" s="13">
        <f>C6</f>
        <v>36495</v>
      </c>
      <c r="D27" s="13">
        <f>D6</f>
        <v>36526</v>
      </c>
      <c r="E27" s="13">
        <f>E6</f>
        <v>36557</v>
      </c>
      <c r="F27" s="13">
        <f>F6</f>
        <v>36588</v>
      </c>
      <c r="G27" s="13">
        <f>G6</f>
        <v>36619</v>
      </c>
      <c r="H27" s="2" t="s">
        <v>0</v>
      </c>
      <c r="I27" s="2" t="s">
        <v>1</v>
      </c>
      <c r="J27" s="2"/>
      <c r="K27" s="2"/>
      <c r="L27" s="3" t="s">
        <v>16</v>
      </c>
    </row>
    <row r="28" spans="1:12" ht="15.75">
      <c r="A28" s="14"/>
      <c r="B28" s="1"/>
      <c r="C28" s="15" t="s">
        <v>1</v>
      </c>
      <c r="D28" s="15" t="s">
        <v>1</v>
      </c>
      <c r="E28" s="15" t="s">
        <v>1</v>
      </c>
      <c r="F28" s="15" t="s">
        <v>1</v>
      </c>
      <c r="G28" s="15" t="s">
        <v>1</v>
      </c>
      <c r="H28" s="15" t="s">
        <v>1</v>
      </c>
      <c r="I28" s="1" t="s">
        <v>1</v>
      </c>
      <c r="J28" s="1"/>
      <c r="K28" s="1"/>
      <c r="L28" s="4"/>
    </row>
    <row r="29" spans="1:12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</row>
    <row r="30" spans="1:12">
      <c r="A30" s="9"/>
      <c r="B30" s="1" t="s">
        <v>22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f>SUM(C30:G30)</f>
        <v>3</v>
      </c>
      <c r="I30" s="17">
        <v>1400</v>
      </c>
      <c r="J30" s="17"/>
      <c r="K30" s="17"/>
      <c r="L30" s="18">
        <f>H30*I30</f>
        <v>4200</v>
      </c>
    </row>
    <row r="31" spans="1:12">
      <c r="A31" s="9"/>
      <c r="B31" s="1" t="s">
        <v>21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6" t="s">
        <v>1</v>
      </c>
      <c r="I31" s="17" t="s">
        <v>1</v>
      </c>
      <c r="J31" s="17"/>
      <c r="K31" s="17"/>
      <c r="L31" s="26">
        <f>SUM(C31:G31)</f>
        <v>0</v>
      </c>
    </row>
    <row r="32" spans="1:12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</row>
    <row r="33" spans="1:12" ht="13.5" thickBot="1">
      <c r="A33" s="10"/>
      <c r="B33" s="19" t="s">
        <v>23</v>
      </c>
      <c r="C33" s="20" t="s">
        <v>1</v>
      </c>
      <c r="D33" s="20" t="s">
        <v>1</v>
      </c>
      <c r="E33" s="20" t="s">
        <v>1</v>
      </c>
      <c r="F33" s="20" t="s">
        <v>1</v>
      </c>
      <c r="G33" s="20" t="s">
        <v>1</v>
      </c>
      <c r="H33" s="20" t="s">
        <v>1</v>
      </c>
      <c r="I33" s="20" t="s">
        <v>1</v>
      </c>
      <c r="J33" s="20"/>
      <c r="K33" s="20"/>
      <c r="L33" s="21">
        <f>SUM(L30:L31)</f>
        <v>4200</v>
      </c>
    </row>
    <row r="34" spans="1:12">
      <c r="B34" s="7" t="s">
        <v>1</v>
      </c>
      <c r="C34" s="11" t="s">
        <v>1</v>
      </c>
      <c r="D34" s="11" t="s">
        <v>1</v>
      </c>
      <c r="E34" s="11" t="s">
        <v>1</v>
      </c>
      <c r="F34" s="11" t="s">
        <v>1</v>
      </c>
      <c r="G34" s="11" t="s">
        <v>1</v>
      </c>
    </row>
    <row r="35" spans="1:12" ht="13.5" thickBot="1">
      <c r="B35" s="7" t="s">
        <v>1</v>
      </c>
    </row>
    <row r="36" spans="1:12" ht="15.75">
      <c r="A36" s="12" t="s">
        <v>24</v>
      </c>
      <c r="B36" s="2"/>
      <c r="C36" s="13">
        <f>C6</f>
        <v>36495</v>
      </c>
      <c r="D36" s="13">
        <f>D6</f>
        <v>36526</v>
      </c>
      <c r="E36" s="13">
        <f>E6</f>
        <v>36557</v>
      </c>
      <c r="F36" s="13">
        <f>F6</f>
        <v>36588</v>
      </c>
      <c r="G36" s="13">
        <f>G6</f>
        <v>36619</v>
      </c>
      <c r="H36" s="2" t="s">
        <v>0</v>
      </c>
      <c r="I36" s="2" t="s">
        <v>1</v>
      </c>
      <c r="J36" s="2"/>
      <c r="K36" s="2"/>
      <c r="L36" s="3" t="s">
        <v>16</v>
      </c>
    </row>
    <row r="37" spans="1:12" ht="15.75">
      <c r="A37" s="14"/>
      <c r="B37" s="1"/>
      <c r="C37" s="15" t="s">
        <v>1</v>
      </c>
      <c r="D37" s="15" t="s">
        <v>1</v>
      </c>
      <c r="E37" s="15" t="s">
        <v>1</v>
      </c>
      <c r="F37" s="15" t="s">
        <v>1</v>
      </c>
      <c r="G37" s="15" t="s">
        <v>1</v>
      </c>
      <c r="H37" s="15" t="s">
        <v>1</v>
      </c>
      <c r="I37" s="1" t="s">
        <v>1</v>
      </c>
      <c r="J37" s="1"/>
      <c r="K37" s="1"/>
      <c r="L37" s="4"/>
    </row>
    <row r="38" spans="1:12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</row>
    <row r="39" spans="1:12">
      <c r="A39" s="9"/>
      <c r="B39" s="1" t="s">
        <v>1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6" t="s">
        <v>1</v>
      </c>
      <c r="I39" s="17" t="s">
        <v>1</v>
      </c>
      <c r="J39" s="17"/>
      <c r="K39" s="17"/>
      <c r="L39" s="26">
        <f>SUM(C39:G39)</f>
        <v>0</v>
      </c>
    </row>
    <row r="40" spans="1:12">
      <c r="A40" s="9"/>
      <c r="B40" s="1" t="s">
        <v>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6" t="s">
        <v>1</v>
      </c>
      <c r="I40" s="17" t="s">
        <v>1</v>
      </c>
      <c r="J40" s="17"/>
      <c r="K40" s="17"/>
      <c r="L40" s="26">
        <f>SUM(C40:G40)</f>
        <v>0</v>
      </c>
    </row>
    <row r="41" spans="1:12">
      <c r="A41" s="9"/>
      <c r="B41" s="1" t="s">
        <v>66</v>
      </c>
      <c r="C41" s="17">
        <v>0</v>
      </c>
      <c r="D41" s="17">
        <v>15000</v>
      </c>
      <c r="E41" s="17">
        <v>10000</v>
      </c>
      <c r="F41" s="17">
        <v>0</v>
      </c>
      <c r="G41" s="17">
        <v>0</v>
      </c>
      <c r="H41" s="16" t="s">
        <v>1</v>
      </c>
      <c r="I41" s="17" t="s">
        <v>1</v>
      </c>
      <c r="J41" s="17"/>
      <c r="K41" s="17"/>
      <c r="L41" s="26">
        <f>SUM(C41:G41)</f>
        <v>25000</v>
      </c>
    </row>
    <row r="42" spans="1:12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</row>
    <row r="43" spans="1:12" ht="13.5" thickBot="1">
      <c r="A43" s="10"/>
      <c r="B43" s="19" t="s">
        <v>25</v>
      </c>
      <c r="C43" s="20" t="s">
        <v>1</v>
      </c>
      <c r="D43" s="20" t="s">
        <v>1</v>
      </c>
      <c r="E43" s="20" t="s">
        <v>1</v>
      </c>
      <c r="F43" s="20" t="s">
        <v>1</v>
      </c>
      <c r="G43" s="20" t="s">
        <v>1</v>
      </c>
      <c r="H43" s="20" t="s">
        <v>1</v>
      </c>
      <c r="I43" s="20" t="s">
        <v>1</v>
      </c>
      <c r="J43" s="20"/>
      <c r="K43" s="20"/>
      <c r="L43" s="21">
        <f>SUM(L39:L41)</f>
        <v>25000</v>
      </c>
    </row>
    <row r="46" spans="1:12">
      <c r="B46" t="s">
        <v>26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6" t="s">
        <v>1</v>
      </c>
      <c r="I46" s="17" t="s">
        <v>1</v>
      </c>
      <c r="J46" s="17"/>
      <c r="K46" s="17"/>
      <c r="L46" s="17">
        <f>C46+G46</f>
        <v>0</v>
      </c>
    </row>
    <row r="48" spans="1:12">
      <c r="B48" s="7" t="s">
        <v>27</v>
      </c>
      <c r="L48" s="24">
        <f>L22+L33+L43+L46</f>
        <v>84142.666666666657</v>
      </c>
    </row>
    <row r="49" spans="1:12">
      <c r="B49" s="7" t="s">
        <v>29</v>
      </c>
      <c r="L49" s="25">
        <f>(INT(L48/5000)+1)*5000</f>
        <v>85000</v>
      </c>
    </row>
    <row r="53" spans="1:12" ht="13.5" thickBot="1"/>
    <row r="54" spans="1:12" ht="15.75">
      <c r="A54" s="12" t="s">
        <v>52</v>
      </c>
      <c r="B54" s="2"/>
      <c r="C54" s="13">
        <f>C6</f>
        <v>36495</v>
      </c>
      <c r="D54" s="13">
        <f>D6</f>
        <v>36526</v>
      </c>
      <c r="E54" s="13">
        <f>E6</f>
        <v>36557</v>
      </c>
      <c r="F54" s="13">
        <f>F6</f>
        <v>36588</v>
      </c>
      <c r="G54" s="13">
        <f>G6</f>
        <v>36619</v>
      </c>
      <c r="H54" s="2" t="s">
        <v>0</v>
      </c>
      <c r="I54" s="2" t="s">
        <v>14</v>
      </c>
      <c r="J54" s="2"/>
      <c r="K54" s="2"/>
      <c r="L54" s="3" t="s">
        <v>16</v>
      </c>
    </row>
    <row r="55" spans="1:12" ht="15.75">
      <c r="A55" s="14"/>
      <c r="B55" s="1"/>
      <c r="C55" s="15" t="s">
        <v>15</v>
      </c>
      <c r="D55" s="15" t="s">
        <v>15</v>
      </c>
      <c r="E55" s="15" t="s">
        <v>15</v>
      </c>
      <c r="F55" s="15" t="s">
        <v>15</v>
      </c>
      <c r="G55" s="15" t="s">
        <v>15</v>
      </c>
      <c r="H55" s="15" t="s">
        <v>15</v>
      </c>
      <c r="I55" s="1" t="s">
        <v>19</v>
      </c>
      <c r="J55" s="1"/>
      <c r="K55" s="1"/>
      <c r="L55" s="4"/>
    </row>
    <row r="56" spans="1:12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</row>
    <row r="57" spans="1:12">
      <c r="A57" s="9"/>
      <c r="B57" s="1" t="s">
        <v>53</v>
      </c>
      <c r="C57" s="16">
        <v>0</v>
      </c>
      <c r="D57" s="16">
        <v>4</v>
      </c>
      <c r="E57" s="16">
        <v>4</v>
      </c>
      <c r="F57" s="16">
        <v>0</v>
      </c>
      <c r="G57" s="16">
        <v>0</v>
      </c>
      <c r="H57" s="16">
        <f>SUM(C57:G57)</f>
        <v>8</v>
      </c>
      <c r="I57" s="17">
        <v>180</v>
      </c>
      <c r="J57" s="1"/>
      <c r="K57" s="1"/>
      <c r="L57" s="18">
        <f>H57*I57</f>
        <v>1440</v>
      </c>
    </row>
    <row r="58" spans="1:12">
      <c r="A58" s="9"/>
      <c r="B58" s="1" t="s">
        <v>54</v>
      </c>
      <c r="C58" s="16">
        <v>8</v>
      </c>
      <c r="D58" s="16">
        <v>16</v>
      </c>
      <c r="E58" s="16">
        <v>12</v>
      </c>
      <c r="F58" s="16">
        <v>0</v>
      </c>
      <c r="G58" s="16">
        <v>0</v>
      </c>
      <c r="H58" s="16">
        <f>SUM(C58:G58)</f>
        <v>36</v>
      </c>
      <c r="I58" s="17">
        <v>153</v>
      </c>
      <c r="J58" s="1"/>
      <c r="K58" s="1"/>
      <c r="L58" s="18">
        <f>H58*I58</f>
        <v>5508</v>
      </c>
    </row>
    <row r="59" spans="1:12">
      <c r="A59" s="9"/>
      <c r="B59" s="1" t="s">
        <v>13</v>
      </c>
      <c r="C59" s="16">
        <f>SUM(C57:C58)/4</f>
        <v>2</v>
      </c>
      <c r="D59" s="16">
        <f>SUM(D57:D58)/4</f>
        <v>5</v>
      </c>
      <c r="E59" s="16">
        <f>SUM(E57:E58)/4</f>
        <v>4</v>
      </c>
      <c r="F59" s="16">
        <f>SUM(F57:F58)/4</f>
        <v>0</v>
      </c>
      <c r="G59" s="16">
        <f>SUM(G57:G58)/4</f>
        <v>0</v>
      </c>
      <c r="H59" s="16">
        <f>SUM(C59:G59)</f>
        <v>11</v>
      </c>
      <c r="I59" s="17">
        <f>4600/120</f>
        <v>38.333333333333336</v>
      </c>
      <c r="J59" s="1"/>
      <c r="K59" s="1"/>
      <c r="L59" s="18">
        <f>H59*I59</f>
        <v>421.66666666666669</v>
      </c>
    </row>
    <row r="60" spans="1:12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4"/>
    </row>
    <row r="61" spans="1:12">
      <c r="A61" s="9"/>
      <c r="B61" s="22" t="s">
        <v>17</v>
      </c>
      <c r="C61" s="16">
        <f t="shared" ref="C61:H61" si="3">SUM(C57:C59)</f>
        <v>10</v>
      </c>
      <c r="D61" s="16">
        <f t="shared" si="3"/>
        <v>25</v>
      </c>
      <c r="E61" s="16">
        <f t="shared" si="3"/>
        <v>20</v>
      </c>
      <c r="F61" s="16">
        <f t="shared" si="3"/>
        <v>0</v>
      </c>
      <c r="G61" s="16">
        <f t="shared" si="3"/>
        <v>0</v>
      </c>
      <c r="H61" s="16">
        <f t="shared" si="3"/>
        <v>55</v>
      </c>
      <c r="I61" s="16" t="s">
        <v>1</v>
      </c>
      <c r="J61" s="16"/>
      <c r="K61" s="16"/>
      <c r="L61" s="18">
        <f>SUM(L57:L59)</f>
        <v>7369.666666666667</v>
      </c>
    </row>
    <row r="62" spans="1:12">
      <c r="A62" s="9"/>
      <c r="B62" s="22" t="s">
        <v>18</v>
      </c>
      <c r="C62" s="23">
        <f>C61/170</f>
        <v>5.8823529411764705E-2</v>
      </c>
      <c r="D62" s="23">
        <f>D61/170</f>
        <v>0.14705882352941177</v>
      </c>
      <c r="E62" s="23">
        <f>E61/170</f>
        <v>0.11764705882352941</v>
      </c>
      <c r="F62" s="23">
        <f>F61/170</f>
        <v>0</v>
      </c>
      <c r="G62" s="23">
        <f>G61/170</f>
        <v>0</v>
      </c>
      <c r="H62" s="1"/>
      <c r="I62" s="1"/>
      <c r="J62" s="1"/>
      <c r="K62" s="1"/>
      <c r="L62" s="4"/>
    </row>
    <row r="63" spans="1:12" ht="13.5" thickBot="1">
      <c r="A63" s="10"/>
      <c r="B63" s="19" t="s">
        <v>1</v>
      </c>
      <c r="C63" s="5"/>
      <c r="D63" s="5"/>
      <c r="E63" s="5"/>
      <c r="F63" s="5"/>
      <c r="G63" s="5"/>
      <c r="H63" s="5"/>
      <c r="I63" s="5"/>
      <c r="J63" s="5"/>
      <c r="K63" s="5"/>
      <c r="L63" s="6"/>
    </row>
  </sheetData>
  <pageMargins left="0.75" right="0.75" top="1" bottom="1" header="0.5" footer="0.5"/>
  <pageSetup scale="5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topLeftCell="A61" zoomScale="50" workbookViewId="0">
      <selection activeCell="B73" sqref="B73"/>
    </sheetView>
  </sheetViews>
  <sheetFormatPr defaultRowHeight="12.75"/>
  <cols>
    <col min="1" max="1" width="16.42578125" customWidth="1"/>
    <col min="2" max="2" width="7.42578125" customWidth="1"/>
    <col min="3" max="3" width="60.42578125" customWidth="1"/>
    <col min="4" max="4" width="22.5703125" customWidth="1"/>
    <col min="5" max="5" width="31.140625" customWidth="1"/>
    <col min="6" max="6" width="2.7109375" customWidth="1"/>
    <col min="8" max="9" width="7.5703125" customWidth="1"/>
    <col min="11" max="11" width="2.140625" customWidth="1"/>
    <col min="12" max="12" width="11" customWidth="1"/>
  </cols>
  <sheetData>
    <row r="1" spans="1:5" ht="13.5" thickBot="1"/>
    <row r="2" spans="1:5">
      <c r="A2" s="8"/>
      <c r="B2" s="2"/>
      <c r="C2" s="2"/>
      <c r="D2" s="2"/>
      <c r="E2" s="3"/>
    </row>
    <row r="3" spans="1:5" ht="15.75">
      <c r="A3" s="9"/>
      <c r="B3" s="1"/>
      <c r="C3" s="55" t="s">
        <v>151</v>
      </c>
      <c r="D3" s="1"/>
      <c r="E3" s="4"/>
    </row>
    <row r="4" spans="1:5">
      <c r="A4" s="9"/>
      <c r="B4" s="1"/>
      <c r="C4" s="1"/>
      <c r="D4" s="1"/>
      <c r="E4" s="4"/>
    </row>
    <row r="5" spans="1:5">
      <c r="A5" s="9"/>
      <c r="B5" s="1"/>
      <c r="C5" s="1"/>
      <c r="D5" s="1"/>
      <c r="E5" s="4"/>
    </row>
    <row r="6" spans="1:5">
      <c r="A6" s="29" t="s">
        <v>60</v>
      </c>
      <c r="B6" s="1"/>
      <c r="C6" s="22" t="s">
        <v>61</v>
      </c>
      <c r="D6" s="22" t="s">
        <v>62</v>
      </c>
      <c r="E6" s="30" t="s">
        <v>63</v>
      </c>
    </row>
    <row r="7" spans="1:5">
      <c r="A7" s="9"/>
      <c r="B7" s="1"/>
      <c r="C7" s="1"/>
      <c r="D7" s="1"/>
      <c r="E7" s="4"/>
    </row>
    <row r="8" spans="1:5">
      <c r="A8" s="9"/>
      <c r="B8" s="1"/>
      <c r="C8" s="1"/>
      <c r="D8" s="1"/>
      <c r="E8" s="4"/>
    </row>
    <row r="9" spans="1:5">
      <c r="A9" s="9" t="s">
        <v>1</v>
      </c>
      <c r="B9" s="1" t="s">
        <v>106</v>
      </c>
      <c r="C9" s="1"/>
      <c r="D9" s="1"/>
      <c r="E9" s="4"/>
    </row>
    <row r="10" spans="1:5">
      <c r="A10" s="9"/>
      <c r="B10" s="1"/>
      <c r="C10" s="1"/>
      <c r="D10" s="1"/>
      <c r="E10" s="4"/>
    </row>
    <row r="11" spans="1:5">
      <c r="A11" s="9" t="s">
        <v>107</v>
      </c>
      <c r="B11" s="1" t="s">
        <v>108</v>
      </c>
      <c r="C11" s="1"/>
      <c r="D11" s="1"/>
      <c r="E11" s="4"/>
    </row>
    <row r="12" spans="1:5">
      <c r="A12" s="9"/>
      <c r="B12" s="1"/>
      <c r="C12" s="1"/>
      <c r="D12" s="1"/>
      <c r="E12" s="4"/>
    </row>
    <row r="13" spans="1:5">
      <c r="A13" s="9">
        <v>1</v>
      </c>
      <c r="B13" s="1" t="s">
        <v>109</v>
      </c>
      <c r="C13" s="1"/>
      <c r="D13" s="1"/>
      <c r="E13" s="4"/>
    </row>
    <row r="14" spans="1:5">
      <c r="A14" s="9"/>
      <c r="B14" s="1">
        <v>1.1000000000000001</v>
      </c>
      <c r="C14" s="1" t="s">
        <v>110</v>
      </c>
      <c r="D14" s="1"/>
      <c r="E14" s="4"/>
    </row>
    <row r="15" spans="1:5">
      <c r="A15" s="9"/>
      <c r="B15" s="1">
        <v>1.2</v>
      </c>
      <c r="C15" s="1" t="s">
        <v>111</v>
      </c>
      <c r="D15" s="1"/>
      <c r="E15" s="4"/>
    </row>
    <row r="16" spans="1:5">
      <c r="A16" s="9"/>
      <c r="B16" s="1">
        <v>1.3</v>
      </c>
      <c r="C16" s="1" t="s">
        <v>112</v>
      </c>
      <c r="D16" s="1"/>
      <c r="E16" s="4"/>
    </row>
    <row r="17" spans="1:5">
      <c r="A17" s="9"/>
      <c r="B17" s="1">
        <v>1.4</v>
      </c>
      <c r="C17" s="1" t="s">
        <v>113</v>
      </c>
      <c r="D17" s="1"/>
      <c r="E17" s="4"/>
    </row>
    <row r="18" spans="1:5">
      <c r="A18" s="9"/>
      <c r="B18" s="1">
        <v>1.5</v>
      </c>
      <c r="C18" s="1" t="s">
        <v>114</v>
      </c>
      <c r="D18" s="1"/>
      <c r="E18" s="4"/>
    </row>
    <row r="19" spans="1:5">
      <c r="A19" s="9"/>
      <c r="B19" s="1">
        <v>1.6</v>
      </c>
      <c r="C19" s="1" t="s">
        <v>115</v>
      </c>
      <c r="D19" s="1"/>
      <c r="E19" s="4"/>
    </row>
    <row r="20" spans="1:5">
      <c r="A20" s="9"/>
      <c r="B20" s="1">
        <v>1.7</v>
      </c>
      <c r="C20" s="1" t="s">
        <v>116</v>
      </c>
      <c r="D20" s="1"/>
      <c r="E20" s="4"/>
    </row>
    <row r="21" spans="1:5">
      <c r="A21" s="9"/>
      <c r="B21" s="1">
        <v>1.8</v>
      </c>
      <c r="C21" s="1" t="s">
        <v>117</v>
      </c>
      <c r="D21" s="1"/>
      <c r="E21" s="4"/>
    </row>
    <row r="22" spans="1:5">
      <c r="A22" s="9"/>
      <c r="B22" s="1"/>
      <c r="C22" s="1"/>
      <c r="D22" s="1"/>
      <c r="E22" s="4"/>
    </row>
    <row r="23" spans="1:5">
      <c r="A23" s="9">
        <v>2</v>
      </c>
      <c r="B23" s="1" t="s">
        <v>65</v>
      </c>
      <c r="C23" s="1"/>
      <c r="D23" s="1"/>
      <c r="E23" s="4"/>
    </row>
    <row r="24" spans="1:5">
      <c r="A24" s="9"/>
      <c r="B24" s="1">
        <v>2.1</v>
      </c>
      <c r="C24" s="1" t="s">
        <v>118</v>
      </c>
      <c r="D24" s="1"/>
      <c r="E24" s="4"/>
    </row>
    <row r="25" spans="1:5">
      <c r="A25" s="9"/>
      <c r="B25" s="1">
        <v>2.2000000000000002</v>
      </c>
      <c r="C25" s="1" t="s">
        <v>119</v>
      </c>
      <c r="D25" s="1"/>
      <c r="E25" s="4"/>
    </row>
    <row r="26" spans="1:5">
      <c r="A26" s="9"/>
      <c r="B26" s="1">
        <v>2.2999999999999998</v>
      </c>
      <c r="C26" s="1" t="s">
        <v>120</v>
      </c>
      <c r="D26" s="1"/>
      <c r="E26" s="4"/>
    </row>
    <row r="27" spans="1:5">
      <c r="A27" s="9"/>
      <c r="B27" s="1"/>
      <c r="C27" s="1"/>
      <c r="D27" s="1"/>
      <c r="E27" s="4"/>
    </row>
    <row r="28" spans="1:5">
      <c r="A28" s="9">
        <v>3</v>
      </c>
      <c r="B28" s="1" t="s">
        <v>110</v>
      </c>
      <c r="C28" s="1"/>
      <c r="D28" s="1"/>
      <c r="E28" s="4"/>
    </row>
    <row r="29" spans="1:5">
      <c r="A29" s="9"/>
      <c r="B29" s="1">
        <v>3.1</v>
      </c>
      <c r="C29" s="1" t="s">
        <v>121</v>
      </c>
      <c r="D29" s="1"/>
      <c r="E29" s="4"/>
    </row>
    <row r="30" spans="1:5">
      <c r="A30" s="9"/>
      <c r="B30" s="1">
        <v>3.2</v>
      </c>
      <c r="C30" s="1" t="s">
        <v>122</v>
      </c>
      <c r="D30" s="1"/>
      <c r="E30" s="4"/>
    </row>
    <row r="31" spans="1:5">
      <c r="A31" s="9"/>
      <c r="B31" s="1">
        <v>3.3</v>
      </c>
      <c r="C31" s="1" t="s">
        <v>123</v>
      </c>
      <c r="D31" s="1"/>
      <c r="E31" s="4"/>
    </row>
    <row r="32" spans="1:5">
      <c r="A32" s="9"/>
      <c r="B32" s="1">
        <v>3.4</v>
      </c>
      <c r="C32" s="1" t="s">
        <v>124</v>
      </c>
      <c r="D32" s="1"/>
      <c r="E32" s="4"/>
    </row>
    <row r="33" spans="1:5">
      <c r="A33" s="9"/>
      <c r="B33" s="1">
        <v>3.5</v>
      </c>
      <c r="C33" s="1" t="s">
        <v>125</v>
      </c>
      <c r="D33" s="1"/>
      <c r="E33" s="4"/>
    </row>
    <row r="34" spans="1:5">
      <c r="A34" s="9"/>
      <c r="B34" s="1">
        <v>3.6</v>
      </c>
      <c r="C34" s="1" t="s">
        <v>126</v>
      </c>
      <c r="D34" s="1"/>
      <c r="E34" s="4"/>
    </row>
    <row r="35" spans="1:5">
      <c r="A35" s="9"/>
      <c r="B35" s="1">
        <v>3.7</v>
      </c>
      <c r="C35" s="1" t="s">
        <v>127</v>
      </c>
      <c r="D35" s="1"/>
      <c r="E35" s="4"/>
    </row>
    <row r="36" spans="1:5">
      <c r="A36" s="9"/>
      <c r="B36" s="1">
        <v>3.8</v>
      </c>
      <c r="C36" s="1" t="s">
        <v>128</v>
      </c>
      <c r="D36" s="1"/>
      <c r="E36" s="4"/>
    </row>
    <row r="37" spans="1:5">
      <c r="A37" s="9"/>
      <c r="B37" s="1"/>
      <c r="C37" s="1"/>
      <c r="D37" s="1"/>
      <c r="E37" s="4"/>
    </row>
    <row r="38" spans="1:5">
      <c r="A38" s="9">
        <v>4</v>
      </c>
      <c r="B38" s="1" t="s">
        <v>111</v>
      </c>
      <c r="C38" s="1"/>
      <c r="D38" s="1"/>
      <c r="E38" s="4"/>
    </row>
    <row r="39" spans="1:5">
      <c r="A39" s="9"/>
      <c r="B39" s="1">
        <v>4.0999999999999996</v>
      </c>
      <c r="C39" s="1" t="s">
        <v>129</v>
      </c>
      <c r="D39" s="1"/>
      <c r="E39" s="4"/>
    </row>
    <row r="40" spans="1:5">
      <c r="A40" s="9"/>
      <c r="B40" s="1">
        <v>4.2</v>
      </c>
      <c r="C40" s="1" t="s">
        <v>130</v>
      </c>
      <c r="D40" s="1"/>
      <c r="E40" s="4"/>
    </row>
    <row r="41" spans="1:5">
      <c r="A41" s="9"/>
      <c r="B41" s="1">
        <v>4.3</v>
      </c>
      <c r="C41" s="1" t="s">
        <v>131</v>
      </c>
      <c r="D41" s="1"/>
      <c r="E41" s="4"/>
    </row>
    <row r="42" spans="1:5">
      <c r="A42" s="9"/>
      <c r="B42" s="1">
        <v>4.4000000000000004</v>
      </c>
      <c r="C42" s="1" t="s">
        <v>132</v>
      </c>
      <c r="D42" s="1"/>
      <c r="E42" s="4"/>
    </row>
    <row r="43" spans="1:5">
      <c r="A43" s="9"/>
      <c r="B43" s="1">
        <v>4.5</v>
      </c>
      <c r="C43" s="1" t="s">
        <v>133</v>
      </c>
      <c r="D43" s="1"/>
      <c r="E43" s="4"/>
    </row>
    <row r="44" spans="1:5">
      <c r="A44" s="9"/>
      <c r="B44" s="1"/>
      <c r="C44" s="1"/>
      <c r="D44" s="1"/>
      <c r="E44" s="4"/>
    </row>
    <row r="45" spans="1:5">
      <c r="A45" s="9">
        <v>5</v>
      </c>
      <c r="B45" s="1" t="s">
        <v>134</v>
      </c>
      <c r="C45" s="1"/>
      <c r="D45" s="1"/>
      <c r="E45" s="4"/>
    </row>
    <row r="46" spans="1:5">
      <c r="A46" s="9"/>
      <c r="B46" s="1">
        <v>5.0999999999999996</v>
      </c>
      <c r="C46" s="1" t="s">
        <v>135</v>
      </c>
      <c r="D46" s="1"/>
      <c r="E46" s="4"/>
    </row>
    <row r="47" spans="1:5">
      <c r="A47" s="9"/>
      <c r="B47" s="1">
        <v>5.2</v>
      </c>
      <c r="C47" s="1" t="s">
        <v>136</v>
      </c>
      <c r="D47" s="1"/>
      <c r="E47" s="4"/>
    </row>
    <row r="48" spans="1:5">
      <c r="A48" s="9"/>
      <c r="B48" s="1">
        <v>5.3</v>
      </c>
      <c r="C48" s="1" t="s">
        <v>137</v>
      </c>
      <c r="D48" s="1"/>
      <c r="E48" s="4"/>
    </row>
    <row r="49" spans="1:5">
      <c r="A49" s="9"/>
      <c r="B49" s="1"/>
      <c r="C49" s="1"/>
      <c r="D49" s="1"/>
      <c r="E49" s="4"/>
    </row>
    <row r="50" spans="1:5">
      <c r="A50" s="9">
        <v>6</v>
      </c>
      <c r="B50" s="1" t="s">
        <v>138</v>
      </c>
      <c r="C50" s="1"/>
      <c r="D50" s="1"/>
      <c r="E50" s="4"/>
    </row>
    <row r="51" spans="1:5">
      <c r="A51" s="9"/>
      <c r="B51" s="1">
        <v>6.1</v>
      </c>
      <c r="C51" s="1" t="s">
        <v>139</v>
      </c>
      <c r="D51" s="1"/>
      <c r="E51" s="4"/>
    </row>
    <row r="52" spans="1:5">
      <c r="A52" s="9"/>
      <c r="B52" s="1">
        <v>6.2</v>
      </c>
      <c r="C52" s="1" t="s">
        <v>140</v>
      </c>
      <c r="D52" s="1"/>
      <c r="E52" s="4"/>
    </row>
    <row r="53" spans="1:5">
      <c r="A53" s="9"/>
      <c r="B53" s="1">
        <v>6.3</v>
      </c>
      <c r="C53" s="1" t="s">
        <v>141</v>
      </c>
      <c r="D53" s="1"/>
      <c r="E53" s="4"/>
    </row>
    <row r="54" spans="1:5">
      <c r="A54" s="9"/>
      <c r="B54" s="1"/>
      <c r="C54" s="1"/>
      <c r="D54" s="1"/>
      <c r="E54" s="4"/>
    </row>
    <row r="55" spans="1:5">
      <c r="A55" s="9">
        <v>7</v>
      </c>
      <c r="B55" s="1" t="s">
        <v>142</v>
      </c>
      <c r="C55" s="1"/>
      <c r="D55" s="1"/>
      <c r="E55" s="4"/>
    </row>
    <row r="56" spans="1:5">
      <c r="A56" s="9"/>
      <c r="B56" s="1">
        <v>7.1</v>
      </c>
      <c r="C56" s="1" t="s">
        <v>143</v>
      </c>
      <c r="D56" s="1"/>
      <c r="E56" s="4"/>
    </row>
    <row r="57" spans="1:5">
      <c r="A57" s="9"/>
      <c r="B57" s="1">
        <v>7.2</v>
      </c>
      <c r="C57" s="1" t="s">
        <v>144</v>
      </c>
      <c r="D57" s="1"/>
      <c r="E57" s="4"/>
    </row>
    <row r="58" spans="1:5">
      <c r="A58" s="9"/>
      <c r="B58" s="1"/>
      <c r="C58" s="1"/>
      <c r="D58" s="1"/>
      <c r="E58" s="4"/>
    </row>
    <row r="59" spans="1:5">
      <c r="A59" s="9">
        <v>8</v>
      </c>
      <c r="B59" s="1" t="s">
        <v>114</v>
      </c>
      <c r="C59" s="1"/>
      <c r="D59" s="1"/>
      <c r="E59" s="4"/>
    </row>
    <row r="60" spans="1:5">
      <c r="A60" s="9"/>
      <c r="B60" s="1">
        <v>8.1</v>
      </c>
      <c r="C60" s="1" t="s">
        <v>145</v>
      </c>
      <c r="D60" s="1"/>
      <c r="E60" s="4"/>
    </row>
    <row r="61" spans="1:5">
      <c r="A61" s="9"/>
      <c r="B61" s="1">
        <v>8.1999999999999993</v>
      </c>
      <c r="C61" s="1" t="s">
        <v>146</v>
      </c>
      <c r="D61" s="1"/>
      <c r="E61" s="4"/>
    </row>
    <row r="62" spans="1:5">
      <c r="A62" s="9"/>
      <c r="B62" s="1">
        <v>8.3000000000000007</v>
      </c>
      <c r="C62" s="1" t="s">
        <v>147</v>
      </c>
      <c r="D62" s="1"/>
      <c r="E62" s="4"/>
    </row>
    <row r="63" spans="1:5">
      <c r="A63" s="9"/>
      <c r="B63" s="1">
        <v>8.4</v>
      </c>
      <c r="C63" s="1" t="s">
        <v>148</v>
      </c>
      <c r="D63" s="1"/>
      <c r="E63" s="4"/>
    </row>
    <row r="64" spans="1:5">
      <c r="A64" s="9"/>
      <c r="B64" s="1">
        <v>8.5</v>
      </c>
      <c r="C64" s="1" t="s">
        <v>149</v>
      </c>
      <c r="D64" s="1"/>
      <c r="E64" s="4"/>
    </row>
    <row r="65" spans="1:5">
      <c r="A65" s="9"/>
      <c r="B65" s="1"/>
      <c r="C65" s="1"/>
      <c r="D65" s="1"/>
      <c r="E65" s="4"/>
    </row>
    <row r="66" spans="1:5">
      <c r="A66" s="9">
        <v>9</v>
      </c>
      <c r="B66" s="1" t="s">
        <v>115</v>
      </c>
      <c r="C66" s="1"/>
      <c r="D66" s="1"/>
      <c r="E66" s="4"/>
    </row>
    <row r="67" spans="1:5">
      <c r="A67" s="9"/>
      <c r="B67" s="1">
        <v>9.1</v>
      </c>
      <c r="C67" s="1" t="s">
        <v>150</v>
      </c>
      <c r="D67" s="1"/>
      <c r="E67" s="4"/>
    </row>
    <row r="68" spans="1:5">
      <c r="A68" s="9"/>
      <c r="B68" s="1">
        <v>9.1999999999999993</v>
      </c>
      <c r="C68" s="1" t="s">
        <v>146</v>
      </c>
      <c r="D68" s="1"/>
      <c r="E68" s="4"/>
    </row>
    <row r="69" spans="1:5">
      <c r="A69" s="9"/>
      <c r="B69" s="1">
        <v>9.3000000000000007</v>
      </c>
      <c r="C69" s="1" t="s">
        <v>147</v>
      </c>
      <c r="D69" s="1"/>
      <c r="E69" s="4"/>
    </row>
    <row r="70" spans="1:5">
      <c r="A70" s="9"/>
      <c r="B70" s="1">
        <v>9.4</v>
      </c>
      <c r="C70" s="1" t="s">
        <v>148</v>
      </c>
      <c r="D70" s="1"/>
      <c r="E70" s="4"/>
    </row>
    <row r="71" spans="1:5">
      <c r="A71" s="9"/>
      <c r="B71" s="1"/>
      <c r="C71" s="1"/>
      <c r="D71" s="1"/>
      <c r="E71" s="4"/>
    </row>
    <row r="72" spans="1:5">
      <c r="A72" s="9">
        <v>10</v>
      </c>
      <c r="B72" s="1" t="s">
        <v>116</v>
      </c>
      <c r="C72" s="1"/>
      <c r="D72" s="1"/>
      <c r="E72" s="4"/>
    </row>
    <row r="73" spans="1:5">
      <c r="A73" s="9"/>
      <c r="B73" s="1">
        <v>10.1</v>
      </c>
      <c r="C73" s="1" t="s">
        <v>150</v>
      </c>
      <c r="D73" s="1"/>
      <c r="E73" s="4"/>
    </row>
    <row r="74" spans="1:5">
      <c r="A74" s="9"/>
      <c r="B74" s="1">
        <v>10.199999999999999</v>
      </c>
      <c r="C74" s="1" t="s">
        <v>146</v>
      </c>
      <c r="D74" s="1"/>
      <c r="E74" s="4"/>
    </row>
    <row r="75" spans="1:5">
      <c r="A75" s="9"/>
      <c r="B75" s="1">
        <v>10.3</v>
      </c>
      <c r="C75" s="1" t="s">
        <v>147</v>
      </c>
      <c r="D75" s="1"/>
      <c r="E75" s="4"/>
    </row>
    <row r="76" spans="1:5">
      <c r="A76" s="9"/>
      <c r="B76" s="1">
        <v>10.4</v>
      </c>
      <c r="C76" s="1" t="s">
        <v>148</v>
      </c>
      <c r="D76" s="1"/>
      <c r="E76" s="4"/>
    </row>
    <row r="77" spans="1:5">
      <c r="A77" s="9"/>
      <c r="B77" s="1"/>
      <c r="C77" s="1"/>
      <c r="D77" s="1"/>
      <c r="E77" s="4"/>
    </row>
    <row r="78" spans="1:5">
      <c r="A78" s="9">
        <v>11</v>
      </c>
      <c r="B78" s="1" t="s">
        <v>152</v>
      </c>
      <c r="C78" s="1"/>
      <c r="D78" s="1"/>
      <c r="E78" s="4"/>
    </row>
    <row r="79" spans="1:5">
      <c r="A79" s="9"/>
      <c r="B79" s="1">
        <f>A78+0.1</f>
        <v>11.1</v>
      </c>
      <c r="C79" s="1" t="s">
        <v>154</v>
      </c>
      <c r="D79" s="1"/>
      <c r="E79" s="4"/>
    </row>
    <row r="80" spans="1:5">
      <c r="A80" s="9"/>
      <c r="B80" s="1">
        <f>B79+0.1</f>
        <v>11.2</v>
      </c>
      <c r="C80" s="1" t="s">
        <v>153</v>
      </c>
      <c r="D80" s="1"/>
      <c r="E80" s="4"/>
    </row>
    <row r="81" spans="1:5">
      <c r="A81" s="9"/>
      <c r="B81" s="1"/>
      <c r="C81" s="1"/>
      <c r="D81" s="1"/>
      <c r="E81" s="4"/>
    </row>
    <row r="82" spans="1:5">
      <c r="A82" s="9"/>
      <c r="B82" s="1"/>
      <c r="C82" s="1"/>
      <c r="D82" s="1"/>
      <c r="E82" s="4"/>
    </row>
    <row r="83" spans="1:5">
      <c r="A83" s="9"/>
      <c r="B83" s="1"/>
      <c r="C83" s="1"/>
      <c r="D83" s="1"/>
      <c r="E83" s="4"/>
    </row>
    <row r="84" spans="1:5">
      <c r="A84" s="9"/>
      <c r="B84" s="1"/>
      <c r="C84" s="1"/>
      <c r="D84" s="1"/>
      <c r="E84" s="4"/>
    </row>
    <row r="85" spans="1:5" ht="13.5" thickBot="1">
      <c r="A85" s="10"/>
      <c r="B85" s="5"/>
      <c r="C85" s="5"/>
      <c r="D85" s="5"/>
      <c r="E85" s="6"/>
    </row>
  </sheetData>
  <printOptions gridLines="1" gridLinesSet="0"/>
  <pageMargins left="0.75" right="0.75" top="1" bottom="1" header="0.5" footer="0.5"/>
  <pageSetup scale="6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opLeftCell="L1" zoomScale="75" workbookViewId="0">
      <selection activeCell="Z11" sqref="Z11"/>
    </sheetView>
  </sheetViews>
  <sheetFormatPr defaultRowHeight="12.75"/>
  <cols>
    <col min="1" max="1" width="4.85546875" customWidth="1"/>
    <col min="2" max="2" width="5" customWidth="1"/>
    <col min="3" max="3" width="119.28515625" customWidth="1"/>
    <col min="5" max="5" width="10.85546875" customWidth="1"/>
    <col min="7" max="7" width="12" customWidth="1"/>
    <col min="13" max="13" width="14.28515625" customWidth="1"/>
    <col min="18" max="18" width="13.140625" customWidth="1"/>
    <col min="19" max="19" width="15.42578125" customWidth="1"/>
    <col min="21" max="21" width="25.7109375" customWidth="1"/>
    <col min="22" max="22" width="14.140625" customWidth="1"/>
    <col min="24" max="24" width="14.42578125" customWidth="1"/>
    <col min="25" max="25" width="16.5703125" customWidth="1"/>
  </cols>
  <sheetData>
    <row r="1" spans="1:26" ht="13.5" thickBot="1">
      <c r="C1" s="27" t="s">
        <v>1</v>
      </c>
    </row>
    <row r="2" spans="1:26" ht="26.25">
      <c r="C2" s="36" t="s">
        <v>67</v>
      </c>
      <c r="D2" s="8" t="s">
        <v>1</v>
      </c>
      <c r="E2" s="3"/>
      <c r="F2" s="56">
        <v>1</v>
      </c>
      <c r="G2" s="3"/>
      <c r="H2" s="8" t="s">
        <v>1</v>
      </c>
      <c r="I2" s="3"/>
      <c r="J2" s="8" t="s">
        <v>1</v>
      </c>
      <c r="K2" s="3"/>
      <c r="L2" s="8" t="s">
        <v>1</v>
      </c>
      <c r="M2" s="3"/>
      <c r="N2" s="8" t="s">
        <v>1</v>
      </c>
      <c r="O2" s="3"/>
      <c r="P2" s="8" t="s">
        <v>1</v>
      </c>
      <c r="Q2" s="3"/>
      <c r="R2" s="8" t="s">
        <v>1</v>
      </c>
      <c r="S2" s="3"/>
      <c r="T2" s="8" t="s">
        <v>1</v>
      </c>
      <c r="U2" s="3"/>
      <c r="V2" s="8" t="s">
        <v>1</v>
      </c>
      <c r="W2" s="3"/>
      <c r="X2" s="8" t="s">
        <v>1</v>
      </c>
      <c r="Y2" s="3"/>
    </row>
    <row r="3" spans="1:26">
      <c r="D3" s="9" t="s">
        <v>55</v>
      </c>
      <c r="E3" s="4" t="s">
        <v>56</v>
      </c>
      <c r="F3" s="1" t="s">
        <v>55</v>
      </c>
      <c r="G3" s="4" t="s">
        <v>56</v>
      </c>
      <c r="H3" s="9" t="s">
        <v>55</v>
      </c>
      <c r="I3" s="4" t="s">
        <v>56</v>
      </c>
      <c r="J3" s="9" t="s">
        <v>55</v>
      </c>
      <c r="K3" s="4" t="s">
        <v>56</v>
      </c>
      <c r="L3" s="9" t="s">
        <v>55</v>
      </c>
      <c r="M3" s="4" t="s">
        <v>56</v>
      </c>
      <c r="N3" s="9" t="s">
        <v>55</v>
      </c>
      <c r="O3" s="4" t="s">
        <v>56</v>
      </c>
      <c r="P3" s="9" t="s">
        <v>55</v>
      </c>
      <c r="Q3" s="4" t="s">
        <v>56</v>
      </c>
      <c r="R3" s="9" t="s">
        <v>55</v>
      </c>
      <c r="S3" s="4" t="s">
        <v>56</v>
      </c>
      <c r="T3" s="9" t="s">
        <v>55</v>
      </c>
      <c r="U3" s="4" t="s">
        <v>56</v>
      </c>
      <c r="V3" s="9" t="s">
        <v>55</v>
      </c>
      <c r="W3" s="4" t="s">
        <v>56</v>
      </c>
      <c r="X3" s="9" t="s">
        <v>55</v>
      </c>
      <c r="Y3" s="4" t="s">
        <v>56</v>
      </c>
    </row>
    <row r="4" spans="1:26">
      <c r="C4" s="27">
        <v>36511</v>
      </c>
      <c r="D4" s="9" t="s">
        <v>57</v>
      </c>
      <c r="E4" s="4" t="s">
        <v>57</v>
      </c>
      <c r="F4" s="1" t="s">
        <v>57</v>
      </c>
      <c r="G4" s="4" t="s">
        <v>57</v>
      </c>
      <c r="H4" s="9" t="s">
        <v>57</v>
      </c>
      <c r="I4" s="4" t="s">
        <v>57</v>
      </c>
      <c r="J4" s="9" t="s">
        <v>57</v>
      </c>
      <c r="K4" s="4" t="s">
        <v>57</v>
      </c>
      <c r="L4" s="9" t="s">
        <v>57</v>
      </c>
      <c r="M4" s="4" t="s">
        <v>57</v>
      </c>
      <c r="N4" s="9" t="s">
        <v>57</v>
      </c>
      <c r="O4" s="4" t="s">
        <v>57</v>
      </c>
      <c r="P4" s="9" t="s">
        <v>57</v>
      </c>
      <c r="Q4" s="4" t="s">
        <v>57</v>
      </c>
      <c r="R4" s="9" t="s">
        <v>57</v>
      </c>
      <c r="S4" s="4" t="s">
        <v>57</v>
      </c>
      <c r="T4" s="9" t="s">
        <v>57</v>
      </c>
      <c r="U4" s="4" t="s">
        <v>57</v>
      </c>
      <c r="V4" s="9" t="s">
        <v>57</v>
      </c>
      <c r="W4" s="4" t="s">
        <v>57</v>
      </c>
      <c r="X4" s="9" t="s">
        <v>57</v>
      </c>
      <c r="Y4" s="4" t="s">
        <v>57</v>
      </c>
    </row>
    <row r="5" spans="1:26">
      <c r="C5" s="28" t="s">
        <v>58</v>
      </c>
      <c r="D5" s="31">
        <f t="shared" ref="D5:W5" si="0">SUM(D8:D47)</f>
        <v>39.5</v>
      </c>
      <c r="E5" s="32">
        <f t="shared" si="0"/>
        <v>561</v>
      </c>
      <c r="F5" s="23">
        <f t="shared" si="0"/>
        <v>5</v>
      </c>
      <c r="G5" s="32">
        <f t="shared" si="0"/>
        <v>22</v>
      </c>
      <c r="H5" s="31">
        <f t="shared" si="0"/>
        <v>5</v>
      </c>
      <c r="I5" s="32">
        <f t="shared" si="0"/>
        <v>59</v>
      </c>
      <c r="J5" s="31">
        <f t="shared" si="0"/>
        <v>5.5</v>
      </c>
      <c r="K5" s="32">
        <f t="shared" si="0"/>
        <v>144</v>
      </c>
      <c r="L5" s="31">
        <f t="shared" si="0"/>
        <v>4</v>
      </c>
      <c r="M5" s="32">
        <f t="shared" si="0"/>
        <v>82</v>
      </c>
      <c r="N5" s="31">
        <f t="shared" si="0"/>
        <v>4</v>
      </c>
      <c r="O5" s="32">
        <f t="shared" si="0"/>
        <v>57</v>
      </c>
      <c r="P5" s="31">
        <f t="shared" si="0"/>
        <v>2</v>
      </c>
      <c r="Q5" s="32">
        <f t="shared" si="0"/>
        <v>11</v>
      </c>
      <c r="R5" s="31">
        <f t="shared" si="0"/>
        <v>4</v>
      </c>
      <c r="S5" s="32">
        <f t="shared" si="0"/>
        <v>59</v>
      </c>
      <c r="T5" s="31">
        <f t="shared" si="0"/>
        <v>2</v>
      </c>
      <c r="U5" s="32">
        <f t="shared" si="0"/>
        <v>20</v>
      </c>
      <c r="V5" s="31">
        <f t="shared" si="0"/>
        <v>3</v>
      </c>
      <c r="W5" s="32">
        <f t="shared" si="0"/>
        <v>33</v>
      </c>
      <c r="X5" s="31">
        <f>SUM(X8:X47)</f>
        <v>5</v>
      </c>
      <c r="Y5" s="32">
        <f>SUM(Y8:Y47)</f>
        <v>74</v>
      </c>
    </row>
    <row r="6" spans="1:26">
      <c r="C6" s="28"/>
      <c r="D6" s="31"/>
      <c r="E6" s="32"/>
      <c r="F6" s="23"/>
      <c r="G6" s="32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1"/>
      <c r="U6" s="32"/>
      <c r="V6" s="31"/>
      <c r="W6" s="32"/>
      <c r="X6" s="31"/>
      <c r="Y6" s="32"/>
    </row>
    <row r="7" spans="1:26">
      <c r="C7" s="28"/>
      <c r="D7" s="33" t="s">
        <v>64</v>
      </c>
      <c r="E7" s="4"/>
      <c r="F7" s="37" t="str">
        <f>deliverables!$B$13</f>
        <v>Executive Summary</v>
      </c>
      <c r="G7" s="4"/>
      <c r="H7" s="37" t="str">
        <f>deliverables!$B$23</f>
        <v>Introduction</v>
      </c>
      <c r="I7" s="4"/>
      <c r="J7" s="37" t="str">
        <f>deliverables!$B$28</f>
        <v>Facility Design</v>
      </c>
      <c r="K7" s="4"/>
      <c r="L7" s="37" t="str">
        <f>deliverables!$B$38</f>
        <v>Station Performance</v>
      </c>
      <c r="M7" s="4"/>
      <c r="N7" s="37" t="str">
        <f>deliverables!$B$45</f>
        <v>Project Costs</v>
      </c>
      <c r="O7" s="4"/>
      <c r="P7" s="37" t="str">
        <f>deliverables!$B$50</f>
        <v>Project Schedule</v>
      </c>
      <c r="Q7" s="4"/>
      <c r="R7" s="37" t="str">
        <f>deliverables!$B$59</f>
        <v>Contracts and Agreements</v>
      </c>
      <c r="S7" s="4"/>
      <c r="T7" s="37" t="str">
        <f>deliverables!$B$66</f>
        <v>Risk and Insurance Assessment</v>
      </c>
      <c r="U7" s="4"/>
      <c r="V7" s="37" t="str">
        <f>deliverables!$B$72</f>
        <v>Economic Analysis</v>
      </c>
      <c r="W7" s="4"/>
      <c r="X7" s="37" t="str">
        <f>deliverables!$B$78</f>
        <v>Default Considerations</v>
      </c>
      <c r="Y7" s="4"/>
      <c r="Z7" s="37" t="s">
        <v>1</v>
      </c>
    </row>
    <row r="8" spans="1:26">
      <c r="A8">
        <v>1</v>
      </c>
      <c r="B8" t="s">
        <v>30</v>
      </c>
      <c r="D8" s="31">
        <f>F8+H8+J8+L8+N8+P8+R8+T8+V8+X8</f>
        <v>2.5</v>
      </c>
      <c r="E8" s="32">
        <f>G8+I8+K8+M8+O8+Q8+S8+U8+W8+Y8</f>
        <v>0</v>
      </c>
      <c r="F8" s="23">
        <v>2</v>
      </c>
      <c r="G8" s="32">
        <v>0</v>
      </c>
      <c r="H8" s="31">
        <v>0</v>
      </c>
      <c r="I8" s="32">
        <v>0</v>
      </c>
      <c r="J8" s="31">
        <v>0.5</v>
      </c>
      <c r="K8" s="32">
        <v>0</v>
      </c>
      <c r="L8" s="31">
        <v>0</v>
      </c>
      <c r="M8" s="32">
        <v>0</v>
      </c>
      <c r="N8" s="31">
        <v>0</v>
      </c>
      <c r="O8" s="32">
        <v>0</v>
      </c>
      <c r="P8" s="31">
        <v>0</v>
      </c>
      <c r="Q8" s="32">
        <v>0</v>
      </c>
      <c r="R8" s="31">
        <v>0</v>
      </c>
      <c r="S8" s="32">
        <v>0</v>
      </c>
      <c r="T8" s="31">
        <v>0</v>
      </c>
      <c r="U8" s="32">
        <v>0</v>
      </c>
      <c r="V8" s="31">
        <v>0</v>
      </c>
      <c r="W8" s="32">
        <v>0</v>
      </c>
      <c r="X8" s="31">
        <v>0</v>
      </c>
      <c r="Y8" s="32">
        <v>0</v>
      </c>
    </row>
    <row r="9" spans="1:26">
      <c r="D9" s="31"/>
      <c r="E9" s="32"/>
      <c r="F9" s="23"/>
      <c r="G9" s="32"/>
      <c r="H9" s="31"/>
      <c r="I9" s="32"/>
      <c r="J9" s="31"/>
      <c r="K9" s="32"/>
      <c r="L9" s="31"/>
      <c r="M9" s="32"/>
      <c r="N9" s="31"/>
      <c r="O9" s="32"/>
      <c r="P9" s="31"/>
      <c r="Q9" s="32"/>
      <c r="R9" s="31"/>
      <c r="S9" s="32"/>
      <c r="T9" s="31"/>
      <c r="U9" s="32"/>
      <c r="V9" s="31"/>
      <c r="W9" s="32"/>
      <c r="X9" s="31"/>
      <c r="Y9" s="32"/>
    </row>
    <row r="10" spans="1:26">
      <c r="A10">
        <v>2</v>
      </c>
      <c r="B10" t="s">
        <v>31</v>
      </c>
      <c r="D10" s="31">
        <f>F10+H10+J10+L10+N10+P10+R10+T10+V10+X10</f>
        <v>6</v>
      </c>
      <c r="E10" s="32">
        <f>G10+I10+K10+M10+O10+Q10+S10+U10+W10+Y10</f>
        <v>18</v>
      </c>
      <c r="F10" s="23">
        <v>0</v>
      </c>
      <c r="G10" s="32">
        <v>0</v>
      </c>
      <c r="H10" s="31">
        <v>1</v>
      </c>
      <c r="I10" s="32">
        <v>0</v>
      </c>
      <c r="J10" s="31">
        <v>1</v>
      </c>
      <c r="K10" s="32">
        <v>4</v>
      </c>
      <c r="L10" s="31">
        <v>1</v>
      </c>
      <c r="M10" s="32">
        <v>2</v>
      </c>
      <c r="N10" s="31">
        <v>1</v>
      </c>
      <c r="O10" s="32">
        <v>3</v>
      </c>
      <c r="P10" s="31">
        <v>0</v>
      </c>
      <c r="Q10" s="32">
        <v>0</v>
      </c>
      <c r="R10" s="31">
        <v>1</v>
      </c>
      <c r="S10" s="32">
        <v>4</v>
      </c>
      <c r="T10" s="31">
        <v>0</v>
      </c>
      <c r="U10" s="32">
        <v>1</v>
      </c>
      <c r="V10" s="31">
        <v>0</v>
      </c>
      <c r="W10" s="32">
        <v>0</v>
      </c>
      <c r="X10" s="31">
        <v>1</v>
      </c>
      <c r="Y10" s="32">
        <v>4</v>
      </c>
    </row>
    <row r="11" spans="1:26">
      <c r="B11" t="s">
        <v>32</v>
      </c>
      <c r="D11" s="31"/>
      <c r="E11" s="32"/>
      <c r="F11" s="23"/>
      <c r="G11" s="32"/>
      <c r="H11" s="31"/>
      <c r="I11" s="32"/>
      <c r="J11" s="31"/>
      <c r="K11" s="32"/>
      <c r="L11" s="31"/>
      <c r="M11" s="32"/>
      <c r="N11" s="31"/>
      <c r="O11" s="32"/>
      <c r="P11" s="31"/>
      <c r="Q11" s="32"/>
      <c r="R11" s="31"/>
      <c r="S11" s="32"/>
      <c r="T11" s="31"/>
      <c r="U11" s="32"/>
      <c r="V11" s="31"/>
      <c r="W11" s="32"/>
      <c r="X11" s="31"/>
      <c r="Y11" s="32"/>
    </row>
    <row r="12" spans="1:26">
      <c r="D12" s="31"/>
      <c r="E12" s="32"/>
      <c r="F12" s="23"/>
      <c r="G12" s="32"/>
      <c r="H12" s="31"/>
      <c r="I12" s="32"/>
      <c r="J12" s="31"/>
      <c r="K12" s="32"/>
      <c r="L12" s="31"/>
      <c r="M12" s="32"/>
      <c r="N12" s="31"/>
      <c r="O12" s="32"/>
      <c r="P12" s="31"/>
      <c r="Q12" s="32"/>
      <c r="R12" s="31"/>
      <c r="S12" s="32"/>
      <c r="T12" s="31"/>
      <c r="U12" s="32"/>
      <c r="V12" s="31"/>
      <c r="W12" s="32"/>
      <c r="X12" s="31"/>
      <c r="Y12" s="32"/>
    </row>
    <row r="13" spans="1:26">
      <c r="A13">
        <v>3</v>
      </c>
      <c r="B13" t="s">
        <v>33</v>
      </c>
      <c r="D13" s="31">
        <f>F13+H13+J13+L13+N13+P13+R13+T13+V13+X13</f>
        <v>0</v>
      </c>
      <c r="E13" s="32">
        <f>G13+I13+K13+M13+O13+Q13+S13+U13+W13+Y13</f>
        <v>14</v>
      </c>
      <c r="F13" s="23">
        <v>0</v>
      </c>
      <c r="G13" s="32">
        <v>0</v>
      </c>
      <c r="H13" s="31">
        <v>0</v>
      </c>
      <c r="I13" s="32">
        <v>0</v>
      </c>
      <c r="J13" s="31">
        <v>0</v>
      </c>
      <c r="K13" s="32">
        <v>4</v>
      </c>
      <c r="L13" s="31">
        <v>0</v>
      </c>
      <c r="M13" s="32">
        <v>1</v>
      </c>
      <c r="N13" s="31">
        <v>0</v>
      </c>
      <c r="O13" s="32">
        <v>4</v>
      </c>
      <c r="P13" s="31">
        <v>0</v>
      </c>
      <c r="Q13" s="32">
        <v>0</v>
      </c>
      <c r="R13" s="31">
        <v>0</v>
      </c>
      <c r="S13" s="32">
        <v>2</v>
      </c>
      <c r="T13" s="31">
        <v>0</v>
      </c>
      <c r="U13" s="32">
        <v>1</v>
      </c>
      <c r="V13" s="31">
        <v>0</v>
      </c>
      <c r="W13" s="32">
        <v>0</v>
      </c>
      <c r="X13" s="31">
        <v>0</v>
      </c>
      <c r="Y13" s="32">
        <v>2</v>
      </c>
    </row>
    <row r="14" spans="1:26">
      <c r="B14" t="s">
        <v>34</v>
      </c>
      <c r="D14" s="31"/>
      <c r="E14" s="32"/>
      <c r="F14" s="23"/>
      <c r="G14" s="32"/>
      <c r="H14" s="31"/>
      <c r="I14" s="32"/>
      <c r="J14" s="31"/>
      <c r="K14" s="32"/>
      <c r="L14" s="31"/>
      <c r="M14" s="32"/>
      <c r="N14" s="31"/>
      <c r="O14" s="32"/>
      <c r="P14" s="31"/>
      <c r="Q14" s="32"/>
      <c r="R14" s="31"/>
      <c r="S14" s="32"/>
      <c r="T14" s="31"/>
      <c r="U14" s="32"/>
      <c r="V14" s="31"/>
      <c r="W14" s="32"/>
      <c r="X14" s="31"/>
      <c r="Y14" s="32"/>
    </row>
    <row r="15" spans="1:26">
      <c r="D15" s="31"/>
      <c r="E15" s="32"/>
      <c r="F15" s="23"/>
      <c r="G15" s="32"/>
      <c r="H15" s="31"/>
      <c r="I15" s="32"/>
      <c r="J15" s="31"/>
      <c r="K15" s="32"/>
      <c r="L15" s="31"/>
      <c r="M15" s="32"/>
      <c r="N15" s="31"/>
      <c r="O15" s="32"/>
      <c r="P15" s="31"/>
      <c r="Q15" s="32"/>
      <c r="R15" s="31"/>
      <c r="S15" s="32"/>
      <c r="T15" s="31"/>
      <c r="U15" s="32"/>
      <c r="V15" s="31"/>
      <c r="W15" s="32"/>
      <c r="X15" s="31"/>
      <c r="Y15" s="32"/>
    </row>
    <row r="16" spans="1:26">
      <c r="A16">
        <v>4</v>
      </c>
      <c r="B16" t="s">
        <v>35</v>
      </c>
      <c r="D16" s="31">
        <f>F16+H16+J16+L16+N16+P16+R16+T16+V16+X16</f>
        <v>3</v>
      </c>
      <c r="E16" s="32">
        <f>G16+I16+K16+M16+O16+Q16+S16+U16+W16+Y16</f>
        <v>6</v>
      </c>
      <c r="F16" s="23">
        <v>2</v>
      </c>
      <c r="G16" s="32">
        <v>4</v>
      </c>
      <c r="H16" s="31">
        <v>0</v>
      </c>
      <c r="I16" s="32">
        <v>0</v>
      </c>
      <c r="J16" s="31">
        <v>1</v>
      </c>
      <c r="K16" s="32">
        <v>2</v>
      </c>
      <c r="L16" s="31">
        <v>0</v>
      </c>
      <c r="M16" s="32">
        <v>0</v>
      </c>
      <c r="N16" s="31">
        <v>0</v>
      </c>
      <c r="O16" s="32">
        <v>0</v>
      </c>
      <c r="P16" s="31">
        <v>0</v>
      </c>
      <c r="Q16" s="32">
        <v>0</v>
      </c>
      <c r="R16" s="31">
        <v>0</v>
      </c>
      <c r="S16" s="32">
        <v>0</v>
      </c>
      <c r="T16" s="31">
        <v>0</v>
      </c>
      <c r="U16" s="32">
        <v>0</v>
      </c>
      <c r="V16" s="31">
        <v>0</v>
      </c>
      <c r="W16" s="32">
        <v>0</v>
      </c>
      <c r="X16" s="31">
        <v>0</v>
      </c>
      <c r="Y16" s="32">
        <v>0</v>
      </c>
    </row>
    <row r="17" spans="1:25">
      <c r="D17" s="31"/>
      <c r="E17" s="32"/>
      <c r="F17" s="23"/>
      <c r="G17" s="32"/>
      <c r="H17" s="31"/>
      <c r="I17" s="32"/>
      <c r="J17" s="31"/>
      <c r="K17" s="32"/>
      <c r="L17" s="31"/>
      <c r="M17" s="32"/>
      <c r="N17" s="31"/>
      <c r="O17" s="32"/>
      <c r="P17" s="31"/>
      <c r="Q17" s="32"/>
      <c r="R17" s="31"/>
      <c r="S17" s="32"/>
      <c r="T17" s="31"/>
      <c r="U17" s="32"/>
      <c r="V17" s="31"/>
      <c r="W17" s="32"/>
      <c r="X17" s="31"/>
      <c r="Y17" s="32"/>
    </row>
    <row r="18" spans="1:25">
      <c r="A18">
        <v>5</v>
      </c>
      <c r="B18" t="s">
        <v>36</v>
      </c>
      <c r="D18" s="31">
        <f>F18+H18+J18+L18+N18+P18+R18+T18+V18+X18</f>
        <v>9.5</v>
      </c>
      <c r="E18" s="32">
        <f>G18+I18+K18+M18+O18+Q18+S18+U18+W18+Y18</f>
        <v>28</v>
      </c>
      <c r="F18" s="23">
        <v>0</v>
      </c>
      <c r="G18" s="32">
        <v>0</v>
      </c>
      <c r="H18" s="31">
        <v>2</v>
      </c>
      <c r="I18" s="32">
        <v>4</v>
      </c>
      <c r="J18" s="31">
        <v>1</v>
      </c>
      <c r="K18" s="32">
        <v>4</v>
      </c>
      <c r="L18" s="31">
        <v>1</v>
      </c>
      <c r="M18" s="32">
        <v>2</v>
      </c>
      <c r="N18" s="31">
        <v>1</v>
      </c>
      <c r="O18" s="32">
        <v>3</v>
      </c>
      <c r="P18" s="31">
        <v>0</v>
      </c>
      <c r="Q18" s="32">
        <v>0</v>
      </c>
      <c r="R18" s="31">
        <v>1</v>
      </c>
      <c r="S18" s="32">
        <v>6</v>
      </c>
      <c r="T18" s="31">
        <v>0.5</v>
      </c>
      <c r="U18" s="32">
        <v>1</v>
      </c>
      <c r="V18" s="31">
        <v>1</v>
      </c>
      <c r="W18" s="32">
        <v>2</v>
      </c>
      <c r="X18" s="31">
        <v>2</v>
      </c>
      <c r="Y18" s="32">
        <v>6</v>
      </c>
    </row>
    <row r="19" spans="1:25">
      <c r="C19" t="s">
        <v>59</v>
      </c>
      <c r="D19" s="31"/>
      <c r="E19" s="32"/>
      <c r="F19" s="23"/>
      <c r="G19" s="32"/>
      <c r="H19" s="31"/>
      <c r="I19" s="32"/>
      <c r="J19" s="31"/>
      <c r="K19" s="32"/>
      <c r="L19" s="31"/>
      <c r="M19" s="32"/>
      <c r="N19" s="31"/>
      <c r="O19" s="32"/>
      <c r="P19" s="31"/>
      <c r="Q19" s="32"/>
      <c r="R19" s="31"/>
      <c r="S19" s="32"/>
      <c r="T19" s="31"/>
      <c r="U19" s="32"/>
      <c r="V19" s="31"/>
      <c r="W19" s="32"/>
      <c r="X19" s="31"/>
      <c r="Y19" s="32"/>
    </row>
    <row r="20" spans="1:25">
      <c r="D20" s="31"/>
      <c r="E20" s="32"/>
      <c r="F20" s="23"/>
      <c r="G20" s="32"/>
      <c r="H20" s="31"/>
      <c r="I20" s="32"/>
      <c r="J20" s="31"/>
      <c r="K20" s="32"/>
      <c r="L20" s="31"/>
      <c r="M20" s="32"/>
      <c r="N20" s="31"/>
      <c r="O20" s="32"/>
      <c r="P20" s="31"/>
      <c r="Q20" s="32"/>
      <c r="R20" s="31"/>
      <c r="S20" s="32"/>
      <c r="T20" s="31"/>
      <c r="U20" s="32"/>
      <c r="V20" s="31"/>
      <c r="W20" s="32"/>
      <c r="X20" s="31"/>
      <c r="Y20" s="32"/>
    </row>
    <row r="21" spans="1:25">
      <c r="A21">
        <v>6</v>
      </c>
      <c r="B21" t="s">
        <v>37</v>
      </c>
      <c r="D21" s="31">
        <f>F21+H21+J21+L21+N21+P21+R21+T21+V21+X21</f>
        <v>0</v>
      </c>
      <c r="E21" s="32">
        <f>G21+I21+K21+M21+O21+Q21+S21+U21+W21+Y21</f>
        <v>48</v>
      </c>
      <c r="F21" s="23">
        <v>0</v>
      </c>
      <c r="G21" s="32">
        <v>0</v>
      </c>
      <c r="H21" s="31">
        <v>0</v>
      </c>
      <c r="I21" s="32">
        <v>8</v>
      </c>
      <c r="J21" s="31">
        <v>0</v>
      </c>
      <c r="K21" s="32">
        <v>12</v>
      </c>
      <c r="L21" s="31">
        <v>0</v>
      </c>
      <c r="M21" s="32">
        <v>4</v>
      </c>
      <c r="N21" s="31">
        <v>0</v>
      </c>
      <c r="O21" s="32">
        <v>8</v>
      </c>
      <c r="P21" s="31">
        <v>0</v>
      </c>
      <c r="Q21" s="32">
        <v>2</v>
      </c>
      <c r="R21" s="31">
        <v>0</v>
      </c>
      <c r="S21" s="32">
        <v>4</v>
      </c>
      <c r="T21" s="31">
        <v>0</v>
      </c>
      <c r="U21" s="32">
        <v>2</v>
      </c>
      <c r="V21" s="31">
        <v>0</v>
      </c>
      <c r="W21" s="32">
        <v>4</v>
      </c>
      <c r="X21" s="31">
        <v>0</v>
      </c>
      <c r="Y21" s="32">
        <v>4</v>
      </c>
    </row>
    <row r="22" spans="1:25">
      <c r="D22" s="31"/>
      <c r="E22" s="32"/>
      <c r="F22" s="23"/>
      <c r="G22" s="32"/>
      <c r="H22" s="31"/>
      <c r="I22" s="32"/>
      <c r="J22" s="31"/>
      <c r="K22" s="32"/>
      <c r="L22" s="31"/>
      <c r="M22" s="32"/>
      <c r="N22" s="31"/>
      <c r="O22" s="32"/>
      <c r="P22" s="31"/>
      <c r="Q22" s="32"/>
      <c r="R22" s="31"/>
      <c r="S22" s="32"/>
      <c r="T22" s="31"/>
      <c r="U22" s="32"/>
      <c r="V22" s="31"/>
      <c r="W22" s="32"/>
      <c r="X22" s="31"/>
      <c r="Y22" s="32"/>
    </row>
    <row r="23" spans="1:25">
      <c r="A23">
        <v>7</v>
      </c>
      <c r="B23" t="s">
        <v>38</v>
      </c>
      <c r="D23" s="31">
        <f>F23+H23+J23+L23+N23+P23+R23+T23+V23+X23</f>
        <v>1</v>
      </c>
      <c r="E23" s="32">
        <f>G23+I23+K23+M23+O23+Q23+S23+U23+W23+Y23</f>
        <v>150</v>
      </c>
      <c r="F23" s="23">
        <v>0</v>
      </c>
      <c r="G23" s="32">
        <v>8</v>
      </c>
      <c r="H23" s="31">
        <v>0</v>
      </c>
      <c r="I23" s="32">
        <v>8</v>
      </c>
      <c r="J23" s="31">
        <v>0</v>
      </c>
      <c r="K23" s="32">
        <v>40</v>
      </c>
      <c r="L23" s="31">
        <v>0</v>
      </c>
      <c r="M23" s="32">
        <v>32</v>
      </c>
      <c r="N23" s="31">
        <v>0</v>
      </c>
      <c r="O23" s="32">
        <v>12</v>
      </c>
      <c r="P23" s="31">
        <v>1</v>
      </c>
      <c r="Q23" s="32">
        <v>2</v>
      </c>
      <c r="R23" s="31">
        <v>0</v>
      </c>
      <c r="S23" s="32">
        <v>12</v>
      </c>
      <c r="T23" s="31">
        <v>0</v>
      </c>
      <c r="U23" s="32">
        <v>4</v>
      </c>
      <c r="V23" s="31">
        <v>0</v>
      </c>
      <c r="W23" s="32">
        <v>8</v>
      </c>
      <c r="X23" s="31">
        <v>0</v>
      </c>
      <c r="Y23" s="32">
        <v>24</v>
      </c>
    </row>
    <row r="24" spans="1:25">
      <c r="D24" s="31"/>
      <c r="E24" s="32"/>
      <c r="F24" s="23"/>
      <c r="G24" s="32"/>
      <c r="H24" s="31"/>
      <c r="I24" s="32"/>
      <c r="J24" s="31"/>
      <c r="K24" s="32"/>
      <c r="L24" s="31"/>
      <c r="M24" s="32"/>
      <c r="N24" s="31"/>
      <c r="O24" s="32"/>
      <c r="P24" s="31"/>
      <c r="Q24" s="32"/>
      <c r="R24" s="31"/>
      <c r="S24" s="32"/>
      <c r="T24" s="31"/>
      <c r="U24" s="32"/>
      <c r="V24" s="31"/>
      <c r="W24" s="32"/>
      <c r="X24" s="31"/>
      <c r="Y24" s="32"/>
    </row>
    <row r="25" spans="1:25">
      <c r="A25">
        <v>8</v>
      </c>
      <c r="B25" t="s">
        <v>39</v>
      </c>
      <c r="D25" s="31">
        <f>F25+H25+J25+L25+N25+P25+R25+T25+V25+X25</f>
        <v>0</v>
      </c>
      <c r="E25" s="32">
        <f>G25+I25+K25+M25+O25+Q25+S25+U25+W25+Y25</f>
        <v>24</v>
      </c>
      <c r="F25" s="23">
        <v>0</v>
      </c>
      <c r="G25" s="32">
        <v>0</v>
      </c>
      <c r="H25" s="31">
        <v>0</v>
      </c>
      <c r="I25" s="32">
        <v>2</v>
      </c>
      <c r="J25" s="31">
        <v>0</v>
      </c>
      <c r="K25" s="32">
        <v>9</v>
      </c>
      <c r="L25" s="31">
        <v>0</v>
      </c>
      <c r="M25" s="32">
        <v>2</v>
      </c>
      <c r="N25" s="31">
        <v>0</v>
      </c>
      <c r="O25" s="32">
        <v>3</v>
      </c>
      <c r="P25" s="31">
        <v>0</v>
      </c>
      <c r="Q25" s="32">
        <v>0</v>
      </c>
      <c r="R25" s="31">
        <v>0</v>
      </c>
      <c r="S25" s="32">
        <v>2</v>
      </c>
      <c r="T25" s="31">
        <v>0</v>
      </c>
      <c r="U25" s="32">
        <v>1</v>
      </c>
      <c r="V25" s="31">
        <v>0</v>
      </c>
      <c r="W25" s="32">
        <v>1</v>
      </c>
      <c r="X25" s="31">
        <v>0</v>
      </c>
      <c r="Y25" s="32">
        <v>4</v>
      </c>
    </row>
    <row r="26" spans="1:25">
      <c r="D26" s="31"/>
      <c r="E26" s="32"/>
      <c r="F26" s="23"/>
      <c r="G26" s="32"/>
      <c r="H26" s="31"/>
      <c r="I26" s="32"/>
      <c r="J26" s="31"/>
      <c r="K26" s="32"/>
      <c r="L26" s="31"/>
      <c r="M26" s="32"/>
      <c r="N26" s="31"/>
      <c r="O26" s="32"/>
      <c r="P26" s="31"/>
      <c r="Q26" s="32"/>
      <c r="R26" s="31"/>
      <c r="S26" s="32"/>
      <c r="T26" s="31"/>
      <c r="U26" s="32"/>
      <c r="V26" s="31"/>
      <c r="W26" s="32"/>
      <c r="X26" s="31"/>
      <c r="Y26" s="32"/>
    </row>
    <row r="27" spans="1:25">
      <c r="A27">
        <v>9</v>
      </c>
      <c r="B27" t="s">
        <v>40</v>
      </c>
      <c r="D27" s="31">
        <f>F27+H27+J27+L27+N27+P27+R27+T27+V27+X27</f>
        <v>9</v>
      </c>
      <c r="E27" s="32">
        <f>G27+I27+K27+M27+O27+Q27+S27+U27+W27+Y27</f>
        <v>30</v>
      </c>
      <c r="F27" s="23">
        <v>1</v>
      </c>
      <c r="G27" s="32">
        <v>2</v>
      </c>
      <c r="H27" s="31">
        <v>1</v>
      </c>
      <c r="I27" s="32">
        <v>4</v>
      </c>
      <c r="J27" s="31">
        <v>1</v>
      </c>
      <c r="K27" s="32">
        <v>6</v>
      </c>
      <c r="L27" s="31">
        <v>1</v>
      </c>
      <c r="M27" s="32">
        <v>3</v>
      </c>
      <c r="N27" s="31">
        <v>1</v>
      </c>
      <c r="O27" s="32">
        <v>3</v>
      </c>
      <c r="P27" s="31">
        <v>0</v>
      </c>
      <c r="Q27" s="32">
        <v>2</v>
      </c>
      <c r="R27" s="31">
        <v>1</v>
      </c>
      <c r="S27" s="32">
        <v>2</v>
      </c>
      <c r="T27" s="31">
        <v>1</v>
      </c>
      <c r="U27" s="32">
        <v>2</v>
      </c>
      <c r="V27" s="31">
        <v>1</v>
      </c>
      <c r="W27" s="32">
        <v>2</v>
      </c>
      <c r="X27" s="31">
        <v>1</v>
      </c>
      <c r="Y27" s="32">
        <v>4</v>
      </c>
    </row>
    <row r="28" spans="1:25">
      <c r="C28" t="s">
        <v>41</v>
      </c>
      <c r="D28" s="31"/>
      <c r="E28" s="32"/>
      <c r="F28" s="23"/>
      <c r="G28" s="32"/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</row>
    <row r="29" spans="1:25">
      <c r="C29" t="s">
        <v>42</v>
      </c>
      <c r="D29" s="31"/>
      <c r="E29" s="32"/>
      <c r="F29" s="23"/>
      <c r="G29" s="32"/>
      <c r="H29" s="31"/>
      <c r="I29" s="32"/>
      <c r="J29" s="31"/>
      <c r="K29" s="32"/>
      <c r="L29" s="31"/>
      <c r="M29" s="32"/>
      <c r="N29" s="31"/>
      <c r="O29" s="32"/>
      <c r="P29" s="31"/>
      <c r="Q29" s="32"/>
      <c r="R29" s="31"/>
      <c r="S29" s="32"/>
      <c r="T29" s="31"/>
      <c r="U29" s="32"/>
      <c r="V29" s="31"/>
      <c r="W29" s="32"/>
      <c r="X29" s="31"/>
      <c r="Y29" s="32"/>
    </row>
    <row r="30" spans="1:25">
      <c r="C30" t="s">
        <v>59</v>
      </c>
      <c r="D30" s="31"/>
      <c r="E30" s="32"/>
      <c r="F30" s="23"/>
      <c r="G30" s="32"/>
      <c r="H30" s="31"/>
      <c r="I30" s="32"/>
      <c r="J30" s="31"/>
      <c r="K30" s="32"/>
      <c r="L30" s="31"/>
      <c r="M30" s="32"/>
      <c r="N30" s="31"/>
      <c r="O30" s="32"/>
      <c r="P30" s="31"/>
      <c r="Q30" s="32"/>
      <c r="R30" s="31"/>
      <c r="S30" s="32"/>
      <c r="T30" s="31"/>
      <c r="U30" s="32"/>
      <c r="V30" s="31"/>
      <c r="W30" s="32"/>
      <c r="X30" s="31"/>
      <c r="Y30" s="32"/>
    </row>
    <row r="31" spans="1:25">
      <c r="D31" s="31"/>
      <c r="E31" s="32"/>
      <c r="F31" s="23"/>
      <c r="G31" s="32"/>
      <c r="H31" s="31"/>
      <c r="I31" s="32"/>
      <c r="J31" s="31"/>
      <c r="K31" s="32"/>
      <c r="L31" s="31"/>
      <c r="M31" s="32"/>
      <c r="N31" s="31"/>
      <c r="O31" s="32"/>
      <c r="P31" s="31"/>
      <c r="Q31" s="32"/>
      <c r="R31" s="31"/>
      <c r="S31" s="32"/>
      <c r="T31" s="31"/>
      <c r="U31" s="32"/>
      <c r="V31" s="31"/>
      <c r="W31" s="32"/>
      <c r="X31" s="31"/>
      <c r="Y31" s="32"/>
    </row>
    <row r="32" spans="1:25">
      <c r="A32">
        <v>10</v>
      </c>
      <c r="B32" t="s">
        <v>38</v>
      </c>
      <c r="D32" s="31">
        <f>F32+H32+J32+L32+N32+P32+R32+T32+V32+X32</f>
        <v>1</v>
      </c>
      <c r="E32" s="32">
        <f>G32+I32+K32+M32+O32+Q32+S32+U32+W32+Y32</f>
        <v>96</v>
      </c>
      <c r="F32" s="23">
        <v>0</v>
      </c>
      <c r="G32" s="32">
        <v>8</v>
      </c>
      <c r="H32" s="31">
        <v>0</v>
      </c>
      <c r="I32" s="32">
        <v>12</v>
      </c>
      <c r="J32" s="31">
        <v>0</v>
      </c>
      <c r="K32" s="32">
        <v>24</v>
      </c>
      <c r="L32" s="31">
        <v>0</v>
      </c>
      <c r="M32" s="32">
        <v>12</v>
      </c>
      <c r="N32" s="31">
        <v>0</v>
      </c>
      <c r="O32" s="32">
        <v>8</v>
      </c>
      <c r="P32" s="31">
        <v>1</v>
      </c>
      <c r="Q32" s="32">
        <v>2</v>
      </c>
      <c r="R32" s="31">
        <v>0</v>
      </c>
      <c r="S32" s="32">
        <v>8</v>
      </c>
      <c r="T32" s="31">
        <v>0</v>
      </c>
      <c r="U32" s="32">
        <v>2</v>
      </c>
      <c r="V32" s="31">
        <v>0</v>
      </c>
      <c r="W32" s="32">
        <v>4</v>
      </c>
      <c r="X32" s="31">
        <v>0</v>
      </c>
      <c r="Y32" s="32">
        <v>16</v>
      </c>
    </row>
    <row r="33" spans="1:25">
      <c r="D33" s="31"/>
      <c r="E33" s="32"/>
      <c r="F33" s="23"/>
      <c r="G33" s="32"/>
      <c r="H33" s="31"/>
      <c r="I33" s="32"/>
      <c r="J33" s="31"/>
      <c r="K33" s="32"/>
      <c r="L33" s="31"/>
      <c r="M33" s="32"/>
      <c r="N33" s="31"/>
      <c r="O33" s="32"/>
      <c r="P33" s="31"/>
      <c r="Q33" s="32"/>
      <c r="R33" s="31"/>
      <c r="S33" s="32"/>
      <c r="T33" s="31"/>
      <c r="U33" s="32"/>
      <c r="V33" s="31"/>
      <c r="W33" s="32"/>
      <c r="X33" s="31"/>
      <c r="Y33" s="32"/>
    </row>
    <row r="34" spans="1:25">
      <c r="A34">
        <v>11</v>
      </c>
      <c r="B34" t="s">
        <v>43</v>
      </c>
      <c r="D34" s="31">
        <f>F34+H34+J34+L34+N34+P34+R34+T34+V34+X34</f>
        <v>0</v>
      </c>
      <c r="E34" s="32">
        <f>G34+I34+K34+M34+O34+Q34+S34+U34+W34+Y34</f>
        <v>17</v>
      </c>
      <c r="F34" s="23">
        <v>0</v>
      </c>
      <c r="G34" s="32">
        <v>0</v>
      </c>
      <c r="H34" s="31">
        <v>0</v>
      </c>
      <c r="I34" s="32">
        <v>0</v>
      </c>
      <c r="J34" s="31">
        <v>0</v>
      </c>
      <c r="K34" s="32">
        <v>4</v>
      </c>
      <c r="L34" s="31">
        <v>0</v>
      </c>
      <c r="M34" s="32">
        <v>3</v>
      </c>
      <c r="N34" s="31">
        <v>0</v>
      </c>
      <c r="O34" s="32">
        <v>3</v>
      </c>
      <c r="P34" s="31">
        <v>0</v>
      </c>
      <c r="Q34" s="32">
        <v>0</v>
      </c>
      <c r="R34" s="31">
        <v>0</v>
      </c>
      <c r="S34" s="32">
        <v>2</v>
      </c>
      <c r="T34" s="31">
        <v>0</v>
      </c>
      <c r="U34" s="32">
        <v>1</v>
      </c>
      <c r="V34" s="31">
        <v>0</v>
      </c>
      <c r="W34" s="32">
        <v>1</v>
      </c>
      <c r="X34" s="31">
        <v>0</v>
      </c>
      <c r="Y34" s="32">
        <v>3</v>
      </c>
    </row>
    <row r="35" spans="1:25">
      <c r="D35" s="31"/>
      <c r="E35" s="32"/>
      <c r="F35" s="23"/>
      <c r="G35" s="32"/>
      <c r="H35" s="31"/>
      <c r="I35" s="32"/>
      <c r="J35" s="31"/>
      <c r="K35" s="32"/>
      <c r="L35" s="31"/>
      <c r="M35" s="32"/>
      <c r="N35" s="31"/>
      <c r="O35" s="32"/>
      <c r="P35" s="31"/>
      <c r="Q35" s="32"/>
      <c r="R35" s="31"/>
      <c r="S35" s="32"/>
      <c r="T35" s="31"/>
      <c r="U35" s="32"/>
      <c r="V35" s="31"/>
      <c r="W35" s="32"/>
      <c r="X35" s="31"/>
      <c r="Y35" s="32"/>
    </row>
    <row r="36" spans="1:25">
      <c r="A36">
        <v>12</v>
      </c>
      <c r="B36" t="s">
        <v>44</v>
      </c>
      <c r="D36" s="31">
        <f>F36+H36+J36+L36+N36+P36+R36+T36+V36+X36</f>
        <v>0</v>
      </c>
      <c r="E36" s="32">
        <f>G36+I36+K36+M36+O36+Q36+S36+U36+W36+Y36</f>
        <v>31</v>
      </c>
      <c r="F36" s="23">
        <v>0</v>
      </c>
      <c r="G36" s="32">
        <v>0</v>
      </c>
      <c r="H36" s="31">
        <v>0</v>
      </c>
      <c r="I36" s="32">
        <v>8</v>
      </c>
      <c r="J36" s="31">
        <v>0</v>
      </c>
      <c r="K36" s="32">
        <v>8</v>
      </c>
      <c r="L36" s="31">
        <v>0</v>
      </c>
      <c r="M36" s="32">
        <v>4</v>
      </c>
      <c r="N36" s="31">
        <v>0</v>
      </c>
      <c r="O36" s="32">
        <v>2</v>
      </c>
      <c r="P36" s="31">
        <v>0</v>
      </c>
      <c r="Q36" s="32">
        <v>0</v>
      </c>
      <c r="R36" s="31">
        <v>0</v>
      </c>
      <c r="S36" s="32">
        <v>4</v>
      </c>
      <c r="T36" s="31">
        <v>0</v>
      </c>
      <c r="U36" s="32">
        <v>1</v>
      </c>
      <c r="V36" s="31">
        <v>0</v>
      </c>
      <c r="W36" s="32">
        <v>2</v>
      </c>
      <c r="X36" s="31">
        <v>0</v>
      </c>
      <c r="Y36" s="32">
        <v>2</v>
      </c>
    </row>
    <row r="37" spans="1:25">
      <c r="C37" t="s">
        <v>45</v>
      </c>
      <c r="D37" s="31"/>
      <c r="E37" s="32"/>
      <c r="F37" s="23"/>
      <c r="G37" s="32"/>
      <c r="H37" s="31"/>
      <c r="I37" s="32"/>
      <c r="J37" s="31"/>
      <c r="K37" s="32"/>
      <c r="L37" s="31"/>
      <c r="M37" s="32"/>
      <c r="N37" s="31"/>
      <c r="O37" s="32"/>
      <c r="P37" s="31"/>
      <c r="Q37" s="32"/>
      <c r="R37" s="31"/>
      <c r="S37" s="32"/>
      <c r="T37" s="31"/>
      <c r="U37" s="32"/>
      <c r="V37" s="31"/>
      <c r="W37" s="32"/>
      <c r="X37" s="31"/>
      <c r="Y37" s="32"/>
    </row>
    <row r="38" spans="1:25">
      <c r="C38" t="s">
        <v>46</v>
      </c>
      <c r="D38" s="31"/>
      <c r="E38" s="32"/>
      <c r="F38" s="23"/>
      <c r="G38" s="32"/>
      <c r="H38" s="31"/>
      <c r="I38" s="32"/>
      <c r="J38" s="31"/>
      <c r="K38" s="32"/>
      <c r="L38" s="31"/>
      <c r="M38" s="32"/>
      <c r="N38" s="31"/>
      <c r="O38" s="32"/>
      <c r="P38" s="31"/>
      <c r="Q38" s="32"/>
      <c r="R38" s="31"/>
      <c r="S38" s="32"/>
      <c r="T38" s="31"/>
      <c r="U38" s="32"/>
      <c r="V38" s="31"/>
      <c r="W38" s="32"/>
      <c r="X38" s="31"/>
      <c r="Y38" s="32"/>
    </row>
    <row r="39" spans="1:25">
      <c r="D39" s="31"/>
      <c r="E39" s="32"/>
      <c r="F39" s="23"/>
      <c r="G39" s="32"/>
      <c r="H39" s="31"/>
      <c r="I39" s="32"/>
      <c r="J39" s="31"/>
      <c r="K39" s="32"/>
      <c r="L39" s="31"/>
      <c r="M39" s="32"/>
      <c r="N39" s="31"/>
      <c r="O39" s="32"/>
      <c r="P39" s="31"/>
      <c r="Q39" s="32"/>
      <c r="R39" s="31"/>
      <c r="S39" s="32"/>
      <c r="T39" s="31"/>
      <c r="U39" s="32"/>
      <c r="V39" s="31"/>
      <c r="W39" s="32"/>
      <c r="X39" s="31"/>
      <c r="Y39" s="32"/>
    </row>
    <row r="40" spans="1:25">
      <c r="A40">
        <v>13</v>
      </c>
      <c r="B40" t="s">
        <v>47</v>
      </c>
      <c r="D40" s="31">
        <f>F40+H40+J40+L40+N40+P40+R40+T40+V40+X40</f>
        <v>7.5</v>
      </c>
      <c r="E40" s="32">
        <f>G40+I40+K40+M40+O40+Q40+S40+U40+W40+Y40</f>
        <v>19</v>
      </c>
      <c r="F40" s="23">
        <v>0</v>
      </c>
      <c r="G40" s="32">
        <v>0</v>
      </c>
      <c r="H40" s="31">
        <v>1</v>
      </c>
      <c r="I40" s="32">
        <v>2</v>
      </c>
      <c r="J40" s="31">
        <v>1</v>
      </c>
      <c r="K40" s="32">
        <v>4</v>
      </c>
      <c r="L40" s="31">
        <v>1</v>
      </c>
      <c r="M40" s="32">
        <v>3</v>
      </c>
      <c r="N40" s="31">
        <v>1</v>
      </c>
      <c r="O40" s="32">
        <v>2</v>
      </c>
      <c r="P40" s="31">
        <v>0</v>
      </c>
      <c r="Q40" s="32">
        <v>0</v>
      </c>
      <c r="R40" s="31">
        <v>1</v>
      </c>
      <c r="S40" s="32">
        <v>3</v>
      </c>
      <c r="T40" s="31">
        <v>0.5</v>
      </c>
      <c r="U40" s="32">
        <v>1</v>
      </c>
      <c r="V40" s="31">
        <v>1</v>
      </c>
      <c r="W40" s="32">
        <v>2</v>
      </c>
      <c r="X40" s="31">
        <v>1</v>
      </c>
      <c r="Y40" s="32">
        <v>2</v>
      </c>
    </row>
    <row r="41" spans="1:25">
      <c r="C41" t="s">
        <v>59</v>
      </c>
      <c r="D41" s="31"/>
      <c r="E41" s="32"/>
      <c r="F41" s="23"/>
      <c r="G41" s="32"/>
      <c r="H41" s="31"/>
      <c r="I41" s="32"/>
      <c r="J41" s="31"/>
      <c r="K41" s="32"/>
      <c r="L41" s="31"/>
      <c r="M41" s="32"/>
      <c r="N41" s="31"/>
      <c r="O41" s="32"/>
      <c r="P41" s="31"/>
      <c r="Q41" s="32"/>
      <c r="R41" s="31"/>
      <c r="S41" s="32"/>
      <c r="T41" s="31"/>
      <c r="U41" s="32"/>
      <c r="V41" s="31"/>
      <c r="W41" s="32"/>
      <c r="X41" s="31"/>
      <c r="Y41" s="32"/>
    </row>
    <row r="42" spans="1:25">
      <c r="D42" s="31"/>
      <c r="E42" s="32"/>
      <c r="F42" s="23"/>
      <c r="G42" s="32"/>
      <c r="H42" s="31"/>
      <c r="I42" s="32"/>
      <c r="J42" s="31"/>
      <c r="K42" s="32"/>
      <c r="L42" s="31"/>
      <c r="M42" s="32"/>
      <c r="N42" s="31"/>
      <c r="O42" s="32"/>
      <c r="P42" s="31"/>
      <c r="Q42" s="32"/>
      <c r="R42" s="31"/>
      <c r="S42" s="32"/>
      <c r="T42" s="31"/>
      <c r="U42" s="32"/>
      <c r="V42" s="31"/>
      <c r="W42" s="32"/>
      <c r="X42" s="31"/>
      <c r="Y42" s="32"/>
    </row>
    <row r="43" spans="1:25">
      <c r="A43">
        <v>14</v>
      </c>
      <c r="B43" t="s">
        <v>48</v>
      </c>
      <c r="D43" s="31">
        <f>F43+H43+J43+L43+N43+P43+R43+T43+V43+X43</f>
        <v>0</v>
      </c>
      <c r="E43" s="32">
        <f>G43+I43+K43+M43+O43+Q43+S43+U43+W43+Y43</f>
        <v>34</v>
      </c>
      <c r="F43" s="23">
        <v>0</v>
      </c>
      <c r="G43" s="32">
        <v>0</v>
      </c>
      <c r="H43" s="31">
        <v>0</v>
      </c>
      <c r="I43" s="32">
        <v>4</v>
      </c>
      <c r="J43" s="31">
        <v>0</v>
      </c>
      <c r="K43" s="32">
        <v>12</v>
      </c>
      <c r="L43" s="31">
        <v>0</v>
      </c>
      <c r="M43" s="32">
        <v>8</v>
      </c>
      <c r="N43" s="31">
        <v>0</v>
      </c>
      <c r="O43" s="32">
        <v>2</v>
      </c>
      <c r="P43" s="31">
        <v>0</v>
      </c>
      <c r="Q43" s="32">
        <v>1</v>
      </c>
      <c r="R43" s="31">
        <v>0</v>
      </c>
      <c r="S43" s="32">
        <v>4</v>
      </c>
      <c r="T43" s="31">
        <v>0</v>
      </c>
      <c r="U43" s="32">
        <v>1</v>
      </c>
      <c r="V43" s="31">
        <v>0</v>
      </c>
      <c r="W43" s="32">
        <v>1</v>
      </c>
      <c r="X43" s="31">
        <v>0</v>
      </c>
      <c r="Y43" s="32">
        <v>1</v>
      </c>
    </row>
    <row r="44" spans="1:25">
      <c r="D44" s="31"/>
      <c r="E44" s="32"/>
      <c r="F44" s="23"/>
      <c r="G44" s="32"/>
      <c r="H44" s="31"/>
      <c r="I44" s="32"/>
      <c r="J44" s="31"/>
      <c r="K44" s="32"/>
      <c r="L44" s="31"/>
      <c r="M44" s="32"/>
      <c r="N44" s="31"/>
      <c r="O44" s="32"/>
      <c r="P44" s="31"/>
      <c r="Q44" s="32"/>
      <c r="R44" s="31"/>
      <c r="S44" s="32"/>
      <c r="T44" s="31"/>
      <c r="U44" s="32"/>
      <c r="V44" s="31"/>
      <c r="W44" s="32"/>
      <c r="X44" s="31"/>
      <c r="Y44" s="32"/>
    </row>
    <row r="45" spans="1:25">
      <c r="A45">
        <v>15</v>
      </c>
      <c r="B45" t="s">
        <v>49</v>
      </c>
      <c r="D45" s="31">
        <f>F45+H45+J45+L45+N45+P45+R45+T45+V45+X45</f>
        <v>0</v>
      </c>
      <c r="E45" s="32">
        <f>G45+I45+K45+M45+O45+Q45+S45+U45+W45+Y45</f>
        <v>16</v>
      </c>
      <c r="F45" s="23">
        <v>0</v>
      </c>
      <c r="G45" s="32">
        <v>0</v>
      </c>
      <c r="H45" s="31">
        <v>0</v>
      </c>
      <c r="I45" s="32">
        <v>3</v>
      </c>
      <c r="J45" s="31">
        <v>0</v>
      </c>
      <c r="K45" s="32">
        <v>3</v>
      </c>
      <c r="L45" s="31">
        <v>0</v>
      </c>
      <c r="M45" s="32">
        <v>2</v>
      </c>
      <c r="N45" s="31">
        <v>0</v>
      </c>
      <c r="O45" s="32">
        <v>2</v>
      </c>
      <c r="P45" s="31">
        <v>0</v>
      </c>
      <c r="Q45" s="32">
        <v>0</v>
      </c>
      <c r="R45" s="31">
        <v>0</v>
      </c>
      <c r="S45" s="32">
        <v>2</v>
      </c>
      <c r="T45" s="31">
        <v>0</v>
      </c>
      <c r="U45" s="32">
        <v>1</v>
      </c>
      <c r="V45" s="31">
        <v>0</v>
      </c>
      <c r="W45" s="32">
        <v>2</v>
      </c>
      <c r="X45" s="31">
        <v>0</v>
      </c>
      <c r="Y45" s="32">
        <v>1</v>
      </c>
    </row>
    <row r="46" spans="1:25">
      <c r="D46" s="31"/>
      <c r="E46" s="32"/>
      <c r="F46" s="23"/>
      <c r="G46" s="32"/>
      <c r="H46" s="31"/>
      <c r="I46" s="32"/>
      <c r="J46" s="31"/>
      <c r="K46" s="32"/>
      <c r="L46" s="31"/>
      <c r="M46" s="32"/>
      <c r="N46" s="31"/>
      <c r="O46" s="32"/>
      <c r="P46" s="31"/>
      <c r="Q46" s="32"/>
      <c r="R46" s="31"/>
      <c r="S46" s="32"/>
      <c r="T46" s="31"/>
      <c r="U46" s="32"/>
      <c r="V46" s="31"/>
      <c r="W46" s="32"/>
      <c r="X46" s="31"/>
      <c r="Y46" s="32"/>
    </row>
    <row r="47" spans="1:25">
      <c r="A47">
        <v>16</v>
      </c>
      <c r="B47" t="s">
        <v>50</v>
      </c>
      <c r="D47" s="31">
        <f>F47+H47+J47+L47+N47+P47+R47+T47+V47+X47</f>
        <v>0</v>
      </c>
      <c r="E47" s="32">
        <f>G47+I47+K47+M47+O47+Q47+S47+U47+W47+Y47</f>
        <v>30</v>
      </c>
      <c r="F47" s="23">
        <v>0</v>
      </c>
      <c r="G47" s="32">
        <v>0</v>
      </c>
      <c r="H47" s="31">
        <v>0</v>
      </c>
      <c r="I47" s="32">
        <v>4</v>
      </c>
      <c r="J47" s="31">
        <v>0</v>
      </c>
      <c r="K47" s="32">
        <v>8</v>
      </c>
      <c r="L47" s="31">
        <v>0</v>
      </c>
      <c r="M47" s="32">
        <v>4</v>
      </c>
      <c r="N47" s="31">
        <v>0</v>
      </c>
      <c r="O47" s="32">
        <v>2</v>
      </c>
      <c r="P47" s="31">
        <v>0</v>
      </c>
      <c r="Q47" s="32">
        <v>2</v>
      </c>
      <c r="R47" s="31">
        <v>0</v>
      </c>
      <c r="S47" s="32">
        <v>4</v>
      </c>
      <c r="T47" s="31">
        <v>0</v>
      </c>
      <c r="U47" s="32">
        <v>1</v>
      </c>
      <c r="V47" s="31">
        <v>0</v>
      </c>
      <c r="W47" s="32">
        <v>4</v>
      </c>
      <c r="X47" s="31">
        <v>0</v>
      </c>
      <c r="Y47" s="32">
        <v>1</v>
      </c>
    </row>
    <row r="48" spans="1:25">
      <c r="C48" t="s">
        <v>45</v>
      </c>
      <c r="D48" s="31"/>
      <c r="E48" s="32"/>
      <c r="F48" s="23"/>
      <c r="G48" s="32"/>
      <c r="H48" s="31"/>
      <c r="I48" s="32"/>
      <c r="J48" s="31"/>
      <c r="K48" s="32"/>
      <c r="L48" s="31"/>
      <c r="M48" s="32"/>
      <c r="N48" s="31"/>
      <c r="O48" s="32"/>
      <c r="P48" s="31"/>
      <c r="Q48" s="32"/>
      <c r="R48" s="31"/>
      <c r="S48" s="32"/>
      <c r="T48" s="31"/>
      <c r="U48" s="32"/>
      <c r="V48" s="31"/>
      <c r="W48" s="32"/>
      <c r="X48" s="31"/>
      <c r="Y48" s="32"/>
    </row>
    <row r="49" spans="3:25">
      <c r="C49" t="s">
        <v>46</v>
      </c>
      <c r="D49" s="31"/>
      <c r="E49" s="32"/>
      <c r="F49" s="23"/>
      <c r="G49" s="32"/>
      <c r="H49" s="31"/>
      <c r="I49" s="32"/>
      <c r="J49" s="31"/>
      <c r="K49" s="32"/>
      <c r="L49" s="31"/>
      <c r="M49" s="32"/>
      <c r="N49" s="31"/>
      <c r="O49" s="32"/>
      <c r="P49" s="31"/>
      <c r="Q49" s="32"/>
      <c r="R49" s="31"/>
      <c r="S49" s="32"/>
      <c r="T49" s="31"/>
      <c r="U49" s="32"/>
      <c r="V49" s="31"/>
      <c r="W49" s="32"/>
      <c r="X49" s="31"/>
      <c r="Y49" s="32"/>
    </row>
    <row r="50" spans="3:25">
      <c r="C50" t="s">
        <v>51</v>
      </c>
      <c r="D50" s="31"/>
      <c r="E50" s="32"/>
      <c r="F50" s="23"/>
      <c r="G50" s="32"/>
      <c r="H50" s="31"/>
      <c r="I50" s="32"/>
      <c r="J50" s="31"/>
      <c r="K50" s="32"/>
      <c r="L50" s="31"/>
      <c r="M50" s="32"/>
      <c r="N50" s="31"/>
      <c r="O50" s="32"/>
      <c r="P50" s="31"/>
      <c r="Q50" s="32"/>
      <c r="R50" s="31"/>
      <c r="S50" s="32"/>
      <c r="T50" s="31"/>
      <c r="U50" s="32"/>
      <c r="V50" s="31"/>
      <c r="W50" s="32"/>
      <c r="X50" s="31"/>
      <c r="Y50" s="32"/>
    </row>
    <row r="51" spans="3:25">
      <c r="D51" s="31"/>
      <c r="E51" s="32"/>
      <c r="F51" s="23"/>
      <c r="G51" s="32"/>
      <c r="H51" s="31"/>
      <c r="I51" s="32"/>
      <c r="J51" s="31"/>
      <c r="K51" s="32"/>
      <c r="L51" s="31"/>
      <c r="M51" s="32"/>
      <c r="N51" s="31"/>
      <c r="O51" s="32"/>
      <c r="P51" s="31"/>
      <c r="Q51" s="32"/>
      <c r="R51" s="31"/>
      <c r="S51" s="32"/>
      <c r="T51" s="31"/>
      <c r="U51" s="32"/>
      <c r="V51" s="31"/>
      <c r="W51" s="32"/>
      <c r="X51" s="31"/>
      <c r="Y51" s="32"/>
    </row>
    <row r="52" spans="3:25">
      <c r="D52" s="31"/>
      <c r="E52" s="32"/>
      <c r="F52" s="23"/>
      <c r="G52" s="32"/>
      <c r="H52" s="31"/>
      <c r="I52" s="32"/>
      <c r="J52" s="31"/>
      <c r="K52" s="32"/>
      <c r="L52" s="31"/>
      <c r="M52" s="32"/>
      <c r="N52" s="31"/>
      <c r="O52" s="32"/>
      <c r="P52" s="31"/>
      <c r="Q52" s="32"/>
      <c r="R52" s="31"/>
      <c r="S52" s="32"/>
      <c r="T52" s="31"/>
      <c r="U52" s="32"/>
      <c r="V52" s="31"/>
      <c r="W52" s="32"/>
      <c r="X52" s="31"/>
      <c r="Y52" s="32"/>
    </row>
    <row r="53" spans="3:25">
      <c r="D53" s="31"/>
      <c r="E53" s="32"/>
      <c r="F53" s="23"/>
      <c r="G53" s="32"/>
      <c r="H53" s="31"/>
      <c r="I53" s="32"/>
      <c r="J53" s="31"/>
      <c r="K53" s="32"/>
      <c r="L53" s="31"/>
      <c r="M53" s="32"/>
      <c r="N53" s="31"/>
      <c r="O53" s="32"/>
      <c r="P53" s="31"/>
      <c r="Q53" s="32"/>
      <c r="R53" s="31"/>
      <c r="S53" s="32"/>
      <c r="T53" s="31"/>
      <c r="U53" s="32"/>
      <c r="V53" s="31"/>
      <c r="W53" s="32"/>
      <c r="X53" s="31"/>
      <c r="Y53" s="32"/>
    </row>
    <row r="54" spans="3:25">
      <c r="D54" s="31"/>
      <c r="E54" s="32"/>
      <c r="F54" s="23"/>
      <c r="G54" s="32"/>
      <c r="H54" s="31"/>
      <c r="I54" s="32"/>
      <c r="J54" s="31"/>
      <c r="K54" s="32"/>
      <c r="L54" s="31"/>
      <c r="M54" s="32"/>
      <c r="N54" s="31"/>
      <c r="O54" s="32"/>
      <c r="P54" s="31"/>
      <c r="Q54" s="32"/>
      <c r="R54" s="31"/>
      <c r="S54" s="32"/>
      <c r="T54" s="31"/>
      <c r="U54" s="32"/>
      <c r="V54" s="31"/>
      <c r="W54" s="32"/>
      <c r="X54" s="31"/>
      <c r="Y54" s="32"/>
    </row>
    <row r="55" spans="3:25">
      <c r="D55" s="31"/>
      <c r="E55" s="32"/>
      <c r="F55" s="23"/>
      <c r="G55" s="32"/>
      <c r="H55" s="31"/>
      <c r="I55" s="32"/>
      <c r="J55" s="31"/>
      <c r="K55" s="32"/>
      <c r="L55" s="31"/>
      <c r="M55" s="32"/>
      <c r="N55" s="31"/>
      <c r="O55" s="32"/>
      <c r="P55" s="31"/>
      <c r="Q55" s="32"/>
      <c r="R55" s="31"/>
      <c r="S55" s="32"/>
      <c r="T55" s="31"/>
      <c r="U55" s="32"/>
      <c r="V55" s="31"/>
      <c r="W55" s="32"/>
      <c r="X55" s="31"/>
      <c r="Y55" s="32"/>
    </row>
    <row r="56" spans="3:25" ht="13.5" thickBot="1">
      <c r="D56" s="34"/>
      <c r="E56" s="35"/>
      <c r="F56" s="38"/>
      <c r="G56" s="35"/>
      <c r="H56" s="34"/>
      <c r="I56" s="35"/>
      <c r="J56" s="34"/>
      <c r="K56" s="35"/>
      <c r="L56" s="34"/>
      <c r="M56" s="35"/>
      <c r="N56" s="34"/>
      <c r="O56" s="35"/>
      <c r="P56" s="34"/>
      <c r="Q56" s="35"/>
      <c r="R56" s="34"/>
      <c r="S56" s="35"/>
      <c r="T56" s="34"/>
      <c r="U56" s="35"/>
      <c r="V56" s="34"/>
      <c r="W56" s="35"/>
      <c r="X56" s="34"/>
      <c r="Y56" s="35"/>
    </row>
    <row r="57" spans="3:2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3:2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3:2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3:2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3: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3: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3:2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3:2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4:2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4:2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4: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4:2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4:2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4:2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4:2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4:2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4:2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4:2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4:2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</sheetData>
  <pageMargins left="0.75" right="0.75" top="1" bottom="1" header="0.5" footer="0.5"/>
  <pageSetup scale="3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taskingletter</vt:lpstr>
      <vt:lpstr>simplesummary</vt:lpstr>
      <vt:lpstr>deliverables</vt:lpstr>
      <vt:lpstr>studyrequirements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Zhaoyin Budget</dc:title>
  <dc:creator>EDC</dc:creator>
  <cp:lastModifiedBy>Jan Havlíček</cp:lastModifiedBy>
  <cp:lastPrinted>1999-12-09T14:45:17Z</cp:lastPrinted>
  <dcterms:created xsi:type="dcterms:W3CDTF">1999-09-17T15:42:59Z</dcterms:created>
  <dcterms:modified xsi:type="dcterms:W3CDTF">2023-09-13T22:20:07Z</dcterms:modified>
</cp:coreProperties>
</file>