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5627D6-3305-474A-812D-5F58ABF17CB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6" i="1" l="1"/>
  <c r="C8" i="1"/>
  <c r="C10" i="1"/>
  <c r="C12" i="1"/>
  <c r="C13" i="1"/>
  <c r="C16" i="1"/>
  <c r="C17" i="1"/>
  <c r="C19" i="1"/>
  <c r="C20" i="1"/>
  <c r="C21" i="1"/>
  <c r="C22" i="1"/>
  <c r="C23" i="1"/>
  <c r="C24" i="1"/>
</calcChain>
</file>

<file path=xl/sharedStrings.xml><?xml version="1.0" encoding="utf-8"?>
<sst xmlns="http://schemas.openxmlformats.org/spreadsheetml/2006/main" count="35" uniqueCount="25">
  <si>
    <t>CTG output</t>
  </si>
  <si>
    <t>number of CTG's</t>
  </si>
  <si>
    <t>no</t>
  </si>
  <si>
    <t>kW</t>
  </si>
  <si>
    <t>CTG fuel</t>
  </si>
  <si>
    <t>MMBtu/hr LHV</t>
  </si>
  <si>
    <t>MMBtu/hr LHV margined</t>
  </si>
  <si>
    <t>HHV/LHV</t>
  </si>
  <si>
    <t>MMBtu/hr HHV</t>
  </si>
  <si>
    <t>CTG heat rate</t>
  </si>
  <si>
    <t>Btu/kWhr</t>
  </si>
  <si>
    <t>STG output</t>
  </si>
  <si>
    <t>% of CTG</t>
  </si>
  <si>
    <t>plant CTG output</t>
  </si>
  <si>
    <t>plant STG output</t>
  </si>
  <si>
    <t>plant total output</t>
  </si>
  <si>
    <t>plant total fuel</t>
  </si>
  <si>
    <t>plant net heat rate</t>
  </si>
  <si>
    <t>plant aux</t>
  </si>
  <si>
    <t>excess STG output</t>
  </si>
  <si>
    <t>just S&amp;S margin</t>
  </si>
  <si>
    <t>Florida STG limit</t>
  </si>
  <si>
    <t>surplus is used for chilling drives or absorption</t>
  </si>
  <si>
    <t>nominal simple cycle heat rate</t>
  </si>
  <si>
    <t>CCGT heat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</si>
</sst>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68" formatCode="_(* #,##0.00000_);_(* \(#,##0.00000\);_(* &quot;-&quot;??_);_(@_)"/>
    <numFmt numFmtId="169" formatCode="0.0%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9" fontId="0" fillId="0" borderId="0" xfId="2" applyNumberFormat="1" applyFont="1"/>
    <xf numFmtId="165" fontId="0" fillId="0" borderId="1" xfId="1" applyNumberFormat="1" applyFont="1" applyBorder="1"/>
    <xf numFmtId="9" fontId="0" fillId="0" borderId="1" xfId="2" applyFont="1" applyBorder="1"/>
    <xf numFmtId="168" fontId="0" fillId="0" borderId="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8"/>
  <sheetViews>
    <sheetView tabSelected="1" workbookViewId="0">
      <selection activeCell="B15" sqref="B15"/>
    </sheetView>
  </sheetViews>
  <sheetFormatPr defaultRowHeight="12.75" x14ac:dyDescent="0.2"/>
  <cols>
    <col min="1" max="1" width="16.7109375" customWidth="1"/>
    <col min="2" max="2" width="23.5703125" customWidth="1"/>
    <col min="3" max="3" width="14.85546875" customWidth="1"/>
    <col min="4" max="4" width="10.28515625" bestFit="1" customWidth="1"/>
    <col min="5" max="5" width="43.7109375" customWidth="1"/>
  </cols>
  <sheetData>
    <row r="2" spans="1:5" ht="13.5" thickBot="1" x14ac:dyDescent="0.25"/>
    <row r="3" spans="1:5" ht="13.5" thickBot="1" x14ac:dyDescent="0.25">
      <c r="A3" t="s">
        <v>1</v>
      </c>
      <c r="B3" t="s">
        <v>2</v>
      </c>
      <c r="C3" s="3">
        <v>6</v>
      </c>
    </row>
    <row r="4" spans="1:5" ht="13.5" thickBot="1" x14ac:dyDescent="0.25">
      <c r="A4" t="s">
        <v>0</v>
      </c>
      <c r="B4" t="s">
        <v>3</v>
      </c>
      <c r="C4" s="3">
        <v>46690</v>
      </c>
    </row>
    <row r="5" spans="1:5" ht="13.5" thickBot="1" x14ac:dyDescent="0.25">
      <c r="A5" t="s">
        <v>4</v>
      </c>
      <c r="B5" t="s">
        <v>5</v>
      </c>
      <c r="C5" s="3">
        <v>416.37900000000002</v>
      </c>
    </row>
    <row r="6" spans="1:5" ht="13.5" thickBot="1" x14ac:dyDescent="0.25">
      <c r="B6" t="s">
        <v>6</v>
      </c>
      <c r="C6" s="1">
        <f>C5*(1+D6)</f>
        <v>428.87037000000004</v>
      </c>
      <c r="D6" s="4">
        <v>0.03</v>
      </c>
      <c r="E6" t="s">
        <v>20</v>
      </c>
    </row>
    <row r="7" spans="1:5" ht="13.5" thickBot="1" x14ac:dyDescent="0.25">
      <c r="B7" t="s">
        <v>7</v>
      </c>
      <c r="C7" s="5">
        <v>1.10558</v>
      </c>
    </row>
    <row r="8" spans="1:5" x14ac:dyDescent="0.2">
      <c r="B8" t="s">
        <v>8</v>
      </c>
      <c r="C8" s="1">
        <f>C6*C7</f>
        <v>474.15050366460002</v>
      </c>
    </row>
    <row r="9" spans="1:5" x14ac:dyDescent="0.2">
      <c r="C9" s="1"/>
    </row>
    <row r="10" spans="1:5" x14ac:dyDescent="0.2">
      <c r="A10" t="s">
        <v>9</v>
      </c>
      <c r="B10" t="s">
        <v>10</v>
      </c>
      <c r="C10" s="1">
        <f>C8*1000000/C4</f>
        <v>10155.290290524737</v>
      </c>
      <c r="E10" t="s">
        <v>23</v>
      </c>
    </row>
    <row r="11" spans="1:5" ht="13.5" thickBot="1" x14ac:dyDescent="0.25">
      <c r="C11" s="1"/>
    </row>
    <row r="12" spans="1:5" ht="13.5" thickBot="1" x14ac:dyDescent="0.25">
      <c r="A12" t="s">
        <v>11</v>
      </c>
      <c r="B12" t="s">
        <v>3</v>
      </c>
      <c r="C12" s="3">
        <f>54897/4</f>
        <v>13724.25</v>
      </c>
    </row>
    <row r="13" spans="1:5" x14ac:dyDescent="0.2">
      <c r="B13" t="s">
        <v>12</v>
      </c>
      <c r="C13" s="2">
        <f>C12/C4</f>
        <v>0.293944099378882</v>
      </c>
    </row>
    <row r="14" spans="1:5" x14ac:dyDescent="0.2">
      <c r="C14" s="1"/>
    </row>
    <row r="15" spans="1:5" x14ac:dyDescent="0.2">
      <c r="C15" s="1"/>
    </row>
    <row r="16" spans="1:5" x14ac:dyDescent="0.2">
      <c r="A16" t="s">
        <v>13</v>
      </c>
      <c r="B16" t="s">
        <v>3</v>
      </c>
      <c r="C16" s="1">
        <f>C3*C4</f>
        <v>280140</v>
      </c>
    </row>
    <row r="17" spans="1:5" x14ac:dyDescent="0.2">
      <c r="A17" t="s">
        <v>14</v>
      </c>
      <c r="B17" t="s">
        <v>3</v>
      </c>
      <c r="C17" s="1">
        <f>C3*C12</f>
        <v>82345.5</v>
      </c>
    </row>
    <row r="18" spans="1:5" ht="13.5" thickBot="1" x14ac:dyDescent="0.25">
      <c r="C18" s="1"/>
    </row>
    <row r="19" spans="1:5" ht="13.5" thickBot="1" x14ac:dyDescent="0.25">
      <c r="A19" t="s">
        <v>14</v>
      </c>
      <c r="B19" t="s">
        <v>3</v>
      </c>
      <c r="C19" s="1">
        <f>IF(C17&gt;D19,D19,C17)</f>
        <v>75000</v>
      </c>
      <c r="D19" s="3">
        <v>75000</v>
      </c>
      <c r="E19" t="s">
        <v>21</v>
      </c>
    </row>
    <row r="20" spans="1:5" ht="13.5" thickBot="1" x14ac:dyDescent="0.25">
      <c r="A20" t="s">
        <v>19</v>
      </c>
      <c r="B20" t="s">
        <v>3</v>
      </c>
      <c r="C20" s="1">
        <f>C17-C19</f>
        <v>7345.5</v>
      </c>
      <c r="E20" t="s">
        <v>22</v>
      </c>
    </row>
    <row r="21" spans="1:5" ht="13.5" thickBot="1" x14ac:dyDescent="0.25">
      <c r="A21" t="s">
        <v>18</v>
      </c>
      <c r="B21" t="s">
        <v>3</v>
      </c>
      <c r="C21" s="1">
        <f>-((C16+C17)*D21)+C20</f>
        <v>-7153.92</v>
      </c>
      <c r="D21" s="4">
        <v>0.04</v>
      </c>
    </row>
    <row r="22" spans="1:5" x14ac:dyDescent="0.2">
      <c r="A22" t="s">
        <v>15</v>
      </c>
      <c r="B22" t="s">
        <v>3</v>
      </c>
      <c r="C22" s="1">
        <f>C16+C19+C21</f>
        <v>347986.08</v>
      </c>
    </row>
    <row r="23" spans="1:5" x14ac:dyDescent="0.2">
      <c r="A23" t="s">
        <v>16</v>
      </c>
      <c r="B23" t="s">
        <v>8</v>
      </c>
      <c r="C23" s="1">
        <f>C3*C8</f>
        <v>2844.9030219876004</v>
      </c>
    </row>
    <row r="24" spans="1:5" x14ac:dyDescent="0.2">
      <c r="A24" t="s">
        <v>17</v>
      </c>
      <c r="B24" t="s">
        <v>10</v>
      </c>
      <c r="C24" s="1">
        <f>C23*1000000/C22</f>
        <v>8175.3356973003065</v>
      </c>
      <c r="E24" t="s">
        <v>24</v>
      </c>
    </row>
    <row r="25" spans="1:5" x14ac:dyDescent="0.2">
      <c r="C25" s="1"/>
    </row>
    <row r="26" spans="1:5" x14ac:dyDescent="0.2">
      <c r="C26" s="1"/>
    </row>
    <row r="27" spans="1:5" x14ac:dyDescent="0.2">
      <c r="C27" s="1"/>
    </row>
    <row r="28" spans="1:5" x14ac:dyDescent="0.2">
      <c r="C28" s="1"/>
    </row>
  </sheetData>
  <pageMargins left="0.75" right="0.75" top="1" bottom="1" header="0.5" footer="0.5"/>
  <pageSetup scale="8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Jan Havlíček</cp:lastModifiedBy>
  <cp:lastPrinted>2000-04-17T16:55:38Z</cp:lastPrinted>
  <dcterms:created xsi:type="dcterms:W3CDTF">2000-04-17T16:31:29Z</dcterms:created>
  <dcterms:modified xsi:type="dcterms:W3CDTF">2023-09-13T22:24:06Z</dcterms:modified>
</cp:coreProperties>
</file>