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4D435AA-1177-4BC4-BBD8-2FDBF4C4DEC7}" xr6:coauthVersionLast="47" xr6:coauthVersionMax="47" xr10:uidLastSave="{00000000-0000-0000-0000-000000000000}"/>
  <bookViews>
    <workbookView xWindow="-120" yWindow="-120" windowWidth="38640" windowHeight="15720"/>
  </bookViews>
  <sheets>
    <sheet name="Debt Structs" sheetId="2" r:id="rId1"/>
    <sheet name="Sheet3" sheetId="3" r:id="rId2"/>
  </sheets>
  <calcPr calcId="0"/>
</workbook>
</file>

<file path=xl/calcChain.xml><?xml version="1.0" encoding="utf-8"?>
<calcChain xmlns="http://schemas.openxmlformats.org/spreadsheetml/2006/main">
  <c r="D7" i="2" l="1"/>
  <c r="E7" i="2"/>
  <c r="B15" i="2"/>
  <c r="C15" i="2"/>
  <c r="D15" i="2"/>
  <c r="E15" i="2"/>
  <c r="G15" i="2"/>
  <c r="H15" i="2"/>
  <c r="I15" i="2"/>
  <c r="J15" i="2"/>
  <c r="L15" i="2"/>
  <c r="M15" i="2"/>
  <c r="N15" i="2"/>
  <c r="Q15" i="2"/>
  <c r="R15" i="2"/>
  <c r="A16" i="2"/>
  <c r="B16" i="2"/>
  <c r="C16" i="2"/>
  <c r="D16" i="2"/>
  <c r="E16" i="2"/>
  <c r="G16" i="2"/>
  <c r="H16" i="2"/>
  <c r="I16" i="2"/>
  <c r="J16" i="2"/>
  <c r="L16" i="2"/>
  <c r="M16" i="2"/>
  <c r="N16" i="2"/>
  <c r="A17" i="2"/>
  <c r="B17" i="2"/>
  <c r="C17" i="2"/>
  <c r="D17" i="2"/>
  <c r="E17" i="2"/>
  <c r="G17" i="2"/>
  <c r="H17" i="2"/>
  <c r="I17" i="2"/>
  <c r="J17" i="2"/>
  <c r="L17" i="2"/>
  <c r="M17" i="2"/>
  <c r="N17" i="2"/>
  <c r="A18" i="2"/>
  <c r="B18" i="2"/>
  <c r="C18" i="2"/>
  <c r="D18" i="2"/>
  <c r="E18" i="2"/>
  <c r="G18" i="2"/>
  <c r="H18" i="2"/>
  <c r="I18" i="2"/>
  <c r="J18" i="2"/>
  <c r="L18" i="2"/>
  <c r="M18" i="2"/>
  <c r="N18" i="2"/>
  <c r="A19" i="2"/>
  <c r="B19" i="2"/>
  <c r="C19" i="2"/>
  <c r="D19" i="2"/>
  <c r="E19" i="2"/>
  <c r="G19" i="2"/>
  <c r="H19" i="2"/>
  <c r="I19" i="2"/>
  <c r="J19" i="2"/>
  <c r="L19" i="2"/>
  <c r="M19" i="2"/>
  <c r="N19" i="2"/>
  <c r="A20" i="2"/>
  <c r="B20" i="2"/>
  <c r="C20" i="2"/>
  <c r="D20" i="2"/>
  <c r="E20" i="2"/>
  <c r="G20" i="2"/>
  <c r="H20" i="2"/>
  <c r="I20" i="2"/>
  <c r="J20" i="2"/>
  <c r="A21" i="2"/>
  <c r="B21" i="2"/>
  <c r="C21" i="2"/>
  <c r="D21" i="2"/>
  <c r="E21" i="2"/>
  <c r="G21" i="2"/>
  <c r="H21" i="2"/>
  <c r="I21" i="2"/>
  <c r="J21" i="2"/>
  <c r="A22" i="2"/>
  <c r="B22" i="2"/>
  <c r="C22" i="2"/>
  <c r="D22" i="2"/>
  <c r="E22" i="2"/>
  <c r="A23" i="2"/>
  <c r="B23" i="2"/>
  <c r="C23" i="2"/>
  <c r="D23" i="2"/>
  <c r="E23" i="2"/>
  <c r="A24" i="2"/>
  <c r="B24" i="2"/>
  <c r="C24" i="2"/>
  <c r="D24" i="2"/>
  <c r="E24" i="2"/>
  <c r="A25" i="2"/>
  <c r="B25" i="2"/>
  <c r="C25" i="2"/>
  <c r="D25" i="2"/>
  <c r="E25" i="2"/>
  <c r="A26" i="2"/>
  <c r="B26" i="2"/>
  <c r="C26" i="2"/>
  <c r="D26" i="2"/>
  <c r="E26" i="2"/>
  <c r="B27" i="2"/>
  <c r="G27" i="2"/>
  <c r="L27" i="2"/>
  <c r="G28" i="2"/>
  <c r="L28" i="2"/>
  <c r="G29" i="2"/>
  <c r="L29" i="2"/>
  <c r="L30" i="2"/>
  <c r="B34" i="2"/>
  <c r="C34" i="2"/>
  <c r="D34" i="2"/>
  <c r="E34" i="2"/>
  <c r="A35" i="2"/>
  <c r="B35" i="2"/>
  <c r="C35" i="2"/>
  <c r="D35" i="2"/>
  <c r="E35" i="2"/>
  <c r="A36" i="2"/>
  <c r="B36" i="2"/>
  <c r="C36" i="2"/>
  <c r="D36" i="2"/>
  <c r="E36" i="2"/>
  <c r="A37" i="2"/>
  <c r="B37" i="2"/>
  <c r="C37" i="2"/>
  <c r="D37" i="2"/>
  <c r="E37" i="2"/>
  <c r="A38" i="2"/>
  <c r="B38" i="2"/>
  <c r="C38" i="2"/>
  <c r="D38" i="2"/>
  <c r="E38" i="2"/>
  <c r="A39" i="2"/>
  <c r="B39" i="2"/>
  <c r="C39" i="2"/>
  <c r="D39" i="2"/>
  <c r="E39" i="2"/>
  <c r="A40" i="2"/>
  <c r="B40" i="2"/>
  <c r="C40" i="2"/>
  <c r="D40" i="2"/>
  <c r="E40" i="2"/>
  <c r="A41" i="2"/>
  <c r="B41" i="2"/>
  <c r="C41" i="2"/>
  <c r="D41" i="2"/>
  <c r="E41" i="2"/>
  <c r="A42" i="2"/>
  <c r="B42" i="2"/>
  <c r="C42" i="2"/>
  <c r="D42" i="2"/>
  <c r="E42" i="2"/>
  <c r="A43" i="2"/>
  <c r="B43" i="2"/>
  <c r="C43" i="2"/>
  <c r="D43" i="2"/>
  <c r="E43" i="2"/>
  <c r="A44" i="2"/>
  <c r="B44" i="2"/>
  <c r="C44" i="2"/>
  <c r="D44" i="2"/>
  <c r="E44" i="2"/>
  <c r="A45" i="2"/>
  <c r="B45" i="2"/>
  <c r="C45" i="2"/>
  <c r="D45" i="2"/>
  <c r="E45" i="2"/>
  <c r="A46" i="2"/>
  <c r="B46" i="2"/>
  <c r="C46" i="2"/>
  <c r="D46" i="2"/>
  <c r="E46" i="2"/>
  <c r="A47" i="2"/>
  <c r="B47" i="2"/>
  <c r="C47" i="2"/>
  <c r="D47" i="2"/>
  <c r="E47" i="2"/>
  <c r="A48" i="2"/>
  <c r="B48" i="2"/>
  <c r="C48" i="2"/>
  <c r="D48" i="2"/>
  <c r="E48" i="2"/>
  <c r="A49" i="2"/>
  <c r="B49" i="2"/>
  <c r="C49" i="2"/>
  <c r="D49" i="2"/>
  <c r="E49" i="2"/>
  <c r="A50" i="2"/>
  <c r="B50" i="2"/>
  <c r="C50" i="2"/>
  <c r="D50" i="2"/>
  <c r="E50" i="2"/>
  <c r="A51" i="2"/>
  <c r="B51" i="2"/>
  <c r="C51" i="2"/>
  <c r="D51" i="2"/>
  <c r="E51" i="2"/>
  <c r="A52" i="2"/>
  <c r="B52" i="2"/>
  <c r="C52" i="2"/>
  <c r="D52" i="2"/>
  <c r="E52" i="2"/>
  <c r="A53" i="2"/>
  <c r="B53" i="2"/>
  <c r="C53" i="2"/>
  <c r="D53" i="2"/>
  <c r="E53" i="2"/>
  <c r="B54" i="2"/>
</calcChain>
</file>

<file path=xl/sharedStrings.xml><?xml version="1.0" encoding="utf-8"?>
<sst xmlns="http://schemas.openxmlformats.org/spreadsheetml/2006/main" count="39" uniqueCount="26">
  <si>
    <t>Plant Turnkey Price</t>
  </si>
  <si>
    <t>Debt Term (yrs)</t>
  </si>
  <si>
    <t>Rate (%)</t>
  </si>
  <si>
    <t>Lease</t>
  </si>
  <si>
    <t>Equity (%)</t>
  </si>
  <si>
    <t>Equity ($)</t>
  </si>
  <si>
    <t>Turbines (#)</t>
  </si>
  <si>
    <t>Capacity (MW)</t>
  </si>
  <si>
    <t>Princ Amort Sched (yrs)</t>
  </si>
  <si>
    <t>Posted LC</t>
  </si>
  <si>
    <t>Capacity Pmt ($/kw-mo)</t>
  </si>
  <si>
    <t>Pmt</t>
  </si>
  <si>
    <t>12 yr Amort</t>
  </si>
  <si>
    <t>Prin Pmt</t>
  </si>
  <si>
    <t>Int Pmt</t>
  </si>
  <si>
    <t>Prin Bal</t>
  </si>
  <si>
    <t>Ending Bal</t>
  </si>
  <si>
    <t>7 Year Debt w/12 Yr Princ Amort</t>
  </si>
  <si>
    <t>100% Lease</t>
  </si>
  <si>
    <t>Debt</t>
  </si>
  <si>
    <t>Pmt Diff</t>
  </si>
  <si>
    <t>Total $</t>
  </si>
  <si>
    <t>$/kw/mo</t>
  </si>
  <si>
    <t>Equity</t>
  </si>
  <si>
    <t>Remain Bal</t>
  </si>
  <si>
    <t>20 yr Amort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</si>
</sst>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6" formatCode="&quot;$&quot;#,##0_);[Red]\(&quot;$&quot;#,##0\)"/>
    <numFmt numFmtId="8" formatCode="&quot;$&quot;#,##0.00_);[Red]\(&quot;$&quot;#,##0.00\)"/>
    <numFmt numFmtId="164" formatCode="0.0%"/>
  </numFmts>
  <fonts count="4" x14ac:knownFonts="1">
    <font>
      <sz val="10"/>
      <name val="Arial"/>
    </font>
    <font>
      <sz val="10"/>
      <name val="Arial"/>
    </font>
    <font>
      <b/>
      <u/>
      <sz val="10"/>
      <name val="Arial"/>
      <family val="2"/>
    </font>
    <font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right"/>
    </xf>
    <xf numFmtId="6" fontId="0" fillId="0" borderId="0" xfId="0" applyNumberFormat="1"/>
    <xf numFmtId="6" fontId="0" fillId="0" borderId="0" xfId="0" applyNumberFormat="1" applyAlignment="1">
      <alignment horizontal="center"/>
    </xf>
    <xf numFmtId="37" fontId="0" fillId="0" borderId="0" xfId="0" applyNumberFormat="1" applyAlignment="1">
      <alignment horizontal="center"/>
    </xf>
    <xf numFmtId="164" fontId="0" fillId="0" borderId="0" xfId="1" applyNumberFormat="1" applyFont="1" applyAlignment="1">
      <alignment horizontal="center"/>
    </xf>
    <xf numFmtId="10" fontId="0" fillId="0" borderId="0" xfId="1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8" fontId="0" fillId="0" borderId="0" xfId="0" applyNumberFormat="1" applyAlignment="1">
      <alignment horizontal="center"/>
    </xf>
    <xf numFmtId="0" fontId="3" fillId="0" borderId="0" xfId="0" applyFont="1"/>
    <xf numFmtId="0" fontId="2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4"/>
  <sheetViews>
    <sheetView tabSelected="1" zoomScale="85" workbookViewId="0">
      <selection activeCell="C12" sqref="C12"/>
    </sheetView>
  </sheetViews>
  <sheetFormatPr defaultRowHeight="12.75" x14ac:dyDescent="0.2"/>
  <cols>
    <col min="1" max="1" width="11" customWidth="1"/>
    <col min="3" max="3" width="11.28515625" bestFit="1" customWidth="1"/>
    <col min="4" max="5" width="9.42578125" bestFit="1" customWidth="1"/>
    <col min="6" max="6" width="4.140625" customWidth="1"/>
    <col min="8" max="8" width="11.5703125" bestFit="1" customWidth="1"/>
    <col min="11" max="11" width="4.42578125" customWidth="1"/>
    <col min="12" max="12" width="9.42578125" bestFit="1" customWidth="1"/>
    <col min="14" max="14" width="10.85546875" bestFit="1" customWidth="1"/>
  </cols>
  <sheetData>
    <row r="1" spans="1:18" x14ac:dyDescent="0.2">
      <c r="D1" s="7" t="s">
        <v>19</v>
      </c>
      <c r="E1" s="7" t="s">
        <v>3</v>
      </c>
      <c r="N1" s="3"/>
    </row>
    <row r="2" spans="1:18" x14ac:dyDescent="0.2">
      <c r="C2" s="1" t="s">
        <v>0</v>
      </c>
      <c r="D2" s="3">
        <v>120000</v>
      </c>
      <c r="E2" s="3">
        <v>120000</v>
      </c>
      <c r="N2" s="3"/>
    </row>
    <row r="3" spans="1:18" x14ac:dyDescent="0.2">
      <c r="C3" s="1" t="s">
        <v>1</v>
      </c>
      <c r="D3" s="4">
        <v>7</v>
      </c>
      <c r="E3" s="4">
        <v>5</v>
      </c>
    </row>
    <row r="4" spans="1:18" x14ac:dyDescent="0.2">
      <c r="C4" s="1" t="s">
        <v>2</v>
      </c>
      <c r="D4" s="6">
        <v>9.5000000000000001E-2</v>
      </c>
      <c r="E4" s="6">
        <v>7.4999999999999997E-2</v>
      </c>
    </row>
    <row r="5" spans="1:18" x14ac:dyDescent="0.2">
      <c r="C5" s="1" t="s">
        <v>8</v>
      </c>
      <c r="D5" s="4">
        <v>12</v>
      </c>
      <c r="E5" s="4">
        <v>0</v>
      </c>
    </row>
    <row r="6" spans="1:18" x14ac:dyDescent="0.2">
      <c r="C6" s="1" t="s">
        <v>4</v>
      </c>
      <c r="D6" s="5">
        <v>0.35</v>
      </c>
      <c r="E6" s="5">
        <v>0.2</v>
      </c>
    </row>
    <row r="7" spans="1:18" x14ac:dyDescent="0.2">
      <c r="C7" s="1" t="s">
        <v>5</v>
      </c>
      <c r="D7" s="3">
        <f>+D2*D6</f>
        <v>42000</v>
      </c>
      <c r="E7" s="3">
        <f>+E2*E6</f>
        <v>24000</v>
      </c>
    </row>
    <row r="8" spans="1:18" x14ac:dyDescent="0.2">
      <c r="C8" s="1" t="s">
        <v>9</v>
      </c>
      <c r="D8" s="3">
        <v>0</v>
      </c>
      <c r="E8" s="3">
        <v>0</v>
      </c>
    </row>
    <row r="9" spans="1:18" x14ac:dyDescent="0.2">
      <c r="C9" s="1" t="s">
        <v>6</v>
      </c>
      <c r="D9" s="4">
        <v>5</v>
      </c>
      <c r="E9" s="4">
        <v>5</v>
      </c>
    </row>
    <row r="10" spans="1:18" x14ac:dyDescent="0.2">
      <c r="C10" s="1" t="s">
        <v>7</v>
      </c>
      <c r="D10" s="4">
        <v>230</v>
      </c>
      <c r="E10" s="4">
        <v>230</v>
      </c>
    </row>
    <row r="11" spans="1:18" x14ac:dyDescent="0.2">
      <c r="C11" s="1" t="s">
        <v>10</v>
      </c>
      <c r="D11" s="9">
        <v>6.5</v>
      </c>
      <c r="E11" s="9">
        <v>4.25</v>
      </c>
    </row>
    <row r="12" spans="1:18" x14ac:dyDescent="0.2">
      <c r="Q12" t="s">
        <v>21</v>
      </c>
      <c r="R12" t="s">
        <v>22</v>
      </c>
    </row>
    <row r="13" spans="1:18" x14ac:dyDescent="0.2">
      <c r="B13" s="11" t="s">
        <v>12</v>
      </c>
      <c r="C13" s="11"/>
      <c r="D13" s="11"/>
      <c r="E13" s="11"/>
      <c r="G13" s="11" t="s">
        <v>17</v>
      </c>
      <c r="H13" s="11"/>
      <c r="I13" s="11"/>
      <c r="J13" s="11"/>
      <c r="L13" s="11" t="s">
        <v>18</v>
      </c>
      <c r="M13" s="11"/>
      <c r="N13" s="11"/>
      <c r="O13" s="11"/>
      <c r="Q13" t="s">
        <v>20</v>
      </c>
      <c r="R13" t="s">
        <v>20</v>
      </c>
    </row>
    <row r="14" spans="1:18" x14ac:dyDescent="0.2">
      <c r="B14" s="8" t="s">
        <v>15</v>
      </c>
      <c r="C14" s="8" t="s">
        <v>11</v>
      </c>
      <c r="D14" s="8" t="s">
        <v>14</v>
      </c>
      <c r="E14" s="8" t="s">
        <v>13</v>
      </c>
      <c r="F14" s="10"/>
      <c r="G14" s="8" t="s">
        <v>15</v>
      </c>
      <c r="H14" s="8" t="s">
        <v>11</v>
      </c>
      <c r="I14" s="8" t="s">
        <v>14</v>
      </c>
      <c r="J14" s="8" t="s">
        <v>13</v>
      </c>
      <c r="K14" s="10"/>
      <c r="L14" s="8" t="s">
        <v>15</v>
      </c>
      <c r="M14" s="8" t="s">
        <v>11</v>
      </c>
      <c r="N14" s="8" t="s">
        <v>14</v>
      </c>
      <c r="O14" s="8" t="s">
        <v>13</v>
      </c>
    </row>
    <row r="15" spans="1:18" x14ac:dyDescent="0.2">
      <c r="A15">
        <v>1</v>
      </c>
      <c r="B15" s="2">
        <f>+D2-D7</f>
        <v>78000</v>
      </c>
      <c r="C15" s="3">
        <f t="shared" ref="C15:C26" si="0">-PMT($D$4,$D$5,$D$2-$D$7)</f>
        <v>11168.641710329521</v>
      </c>
      <c r="D15" s="3">
        <f t="shared" ref="D15:D26" si="1">+B15*$D$4</f>
        <v>7410</v>
      </c>
      <c r="E15" s="2">
        <f>+C15-D15</f>
        <v>3758.6417103295207</v>
      </c>
      <c r="G15" s="2">
        <f>+D2-D7</f>
        <v>78000</v>
      </c>
      <c r="H15" s="3">
        <f>+I15+J15</f>
        <v>11168.641710329521</v>
      </c>
      <c r="I15" s="3">
        <f t="shared" ref="I15:I21" si="2">+G15*$D$4</f>
        <v>7410</v>
      </c>
      <c r="J15" s="2">
        <f>+E15</f>
        <v>3758.6417103295207</v>
      </c>
      <c r="L15" s="2">
        <f>+E2-E7</f>
        <v>96000</v>
      </c>
      <c r="M15" s="2">
        <f>+N15+O15</f>
        <v>7200</v>
      </c>
      <c r="N15" s="3">
        <f>+L15*$E$4</f>
        <v>7200</v>
      </c>
      <c r="O15" s="3">
        <v>0</v>
      </c>
      <c r="Q15" s="2">
        <f>+H15-M15</f>
        <v>3968.6417103295207</v>
      </c>
      <c r="R15" s="9">
        <f>+((Q15*1000)/(+D10*1000))/12</f>
        <v>1.4379136631628697</v>
      </c>
    </row>
    <row r="16" spans="1:18" x14ac:dyDescent="0.2">
      <c r="A16">
        <f t="shared" ref="A16:A26" si="3">+A15+1</f>
        <v>2</v>
      </c>
      <c r="B16" s="2">
        <f>+B15-E15</f>
        <v>74241.358289670476</v>
      </c>
      <c r="C16" s="3">
        <f t="shared" si="0"/>
        <v>11168.641710329521</v>
      </c>
      <c r="D16" s="3">
        <f t="shared" si="1"/>
        <v>7052.9290375186956</v>
      </c>
      <c r="E16" s="2">
        <f t="shared" ref="E16:E26" si="4">+C16-D16</f>
        <v>4115.7126728108251</v>
      </c>
      <c r="G16" s="2">
        <f t="shared" ref="G16:G21" si="5">+G15-J15</f>
        <v>74241.358289670476</v>
      </c>
      <c r="H16" s="3">
        <f t="shared" ref="H16:H21" si="6">+I16+J16</f>
        <v>11168.641710329521</v>
      </c>
      <c r="I16" s="3">
        <f t="shared" si="2"/>
        <v>7052.9290375186956</v>
      </c>
      <c r="J16" s="2">
        <f t="shared" ref="J16:J21" si="7">+E16</f>
        <v>4115.7126728108251</v>
      </c>
      <c r="L16" s="2">
        <f>+L15-O15</f>
        <v>96000</v>
      </c>
      <c r="M16" s="2">
        <f>+N16+O16</f>
        <v>7200</v>
      </c>
      <c r="N16" s="3">
        <f>+L16*$E$4</f>
        <v>7200</v>
      </c>
      <c r="O16" s="3">
        <v>0</v>
      </c>
    </row>
    <row r="17" spans="1:15" x14ac:dyDescent="0.2">
      <c r="A17">
        <f t="shared" si="3"/>
        <v>3</v>
      </c>
      <c r="B17" s="2">
        <f>+B16-E16</f>
        <v>70125.645616859649</v>
      </c>
      <c r="C17" s="3">
        <f t="shared" si="0"/>
        <v>11168.641710329521</v>
      </c>
      <c r="D17" s="3">
        <f t="shared" si="1"/>
        <v>6661.9363336016668</v>
      </c>
      <c r="E17" s="2">
        <f t="shared" si="4"/>
        <v>4506.7053767278539</v>
      </c>
      <c r="G17" s="2">
        <f t="shared" si="5"/>
        <v>70125.645616859649</v>
      </c>
      <c r="H17" s="3">
        <f t="shared" si="6"/>
        <v>11168.641710329521</v>
      </c>
      <c r="I17" s="3">
        <f t="shared" si="2"/>
        <v>6661.9363336016668</v>
      </c>
      <c r="J17" s="2">
        <f t="shared" si="7"/>
        <v>4506.7053767278539</v>
      </c>
      <c r="L17" s="2">
        <f>+L16-O16</f>
        <v>96000</v>
      </c>
      <c r="M17" s="2">
        <f>+N17+O17</f>
        <v>7200</v>
      </c>
      <c r="N17" s="3">
        <f>+L17*$E$4</f>
        <v>7200</v>
      </c>
      <c r="O17" s="3">
        <v>0</v>
      </c>
    </row>
    <row r="18" spans="1:15" x14ac:dyDescent="0.2">
      <c r="A18">
        <f t="shared" si="3"/>
        <v>4</v>
      </c>
      <c r="B18" s="2">
        <f t="shared" ref="B18:B26" si="8">+B17-E17</f>
        <v>65618.940240131793</v>
      </c>
      <c r="C18" s="3">
        <f t="shared" si="0"/>
        <v>11168.641710329521</v>
      </c>
      <c r="D18" s="3">
        <f t="shared" si="1"/>
        <v>6233.7993228125206</v>
      </c>
      <c r="E18" s="2">
        <f t="shared" si="4"/>
        <v>4934.8423875170001</v>
      </c>
      <c r="G18" s="2">
        <f t="shared" si="5"/>
        <v>65618.940240131793</v>
      </c>
      <c r="H18" s="3">
        <f t="shared" si="6"/>
        <v>11168.641710329521</v>
      </c>
      <c r="I18" s="3">
        <f t="shared" si="2"/>
        <v>6233.7993228125206</v>
      </c>
      <c r="J18" s="2">
        <f t="shared" si="7"/>
        <v>4934.8423875170001</v>
      </c>
      <c r="L18" s="2">
        <f>+L17-O17</f>
        <v>96000</v>
      </c>
      <c r="M18" s="2">
        <f>+N18+O18</f>
        <v>7200</v>
      </c>
      <c r="N18" s="3">
        <f>+L18*$E$4</f>
        <v>7200</v>
      </c>
      <c r="O18" s="3">
        <v>0</v>
      </c>
    </row>
    <row r="19" spans="1:15" x14ac:dyDescent="0.2">
      <c r="A19">
        <f t="shared" si="3"/>
        <v>5</v>
      </c>
      <c r="B19" s="2">
        <f t="shared" si="8"/>
        <v>60684.097852614796</v>
      </c>
      <c r="C19" s="3">
        <f t="shared" si="0"/>
        <v>11168.641710329521</v>
      </c>
      <c r="D19" s="3">
        <f t="shared" si="1"/>
        <v>5764.9892959984054</v>
      </c>
      <c r="E19" s="2">
        <f t="shared" si="4"/>
        <v>5403.6524143311153</v>
      </c>
      <c r="G19" s="2">
        <f t="shared" si="5"/>
        <v>60684.097852614796</v>
      </c>
      <c r="H19" s="3">
        <f t="shared" si="6"/>
        <v>11168.641710329521</v>
      </c>
      <c r="I19" s="3">
        <f t="shared" si="2"/>
        <v>5764.9892959984054</v>
      </c>
      <c r="J19" s="2">
        <f t="shared" si="7"/>
        <v>5403.6524143311153</v>
      </c>
      <c r="L19" s="2">
        <f>+L18-O18</f>
        <v>96000</v>
      </c>
      <c r="M19" s="2">
        <f>+N19+O19</f>
        <v>7200</v>
      </c>
      <c r="N19" s="3">
        <f>+L19*$E$4</f>
        <v>7200</v>
      </c>
      <c r="O19" s="3">
        <v>0</v>
      </c>
    </row>
    <row r="20" spans="1:15" x14ac:dyDescent="0.2">
      <c r="A20">
        <f t="shared" si="3"/>
        <v>6</v>
      </c>
      <c r="B20" s="2">
        <f t="shared" si="8"/>
        <v>55280.445438283678</v>
      </c>
      <c r="C20" s="3">
        <f t="shared" si="0"/>
        <v>11168.641710329521</v>
      </c>
      <c r="D20" s="3">
        <f t="shared" si="1"/>
        <v>5251.6423166369495</v>
      </c>
      <c r="E20" s="2">
        <f t="shared" si="4"/>
        <v>5916.9993936925712</v>
      </c>
      <c r="G20" s="2">
        <f t="shared" si="5"/>
        <v>55280.445438283678</v>
      </c>
      <c r="H20" s="3">
        <f t="shared" si="6"/>
        <v>11168.641710329521</v>
      </c>
      <c r="I20" s="3">
        <f t="shared" si="2"/>
        <v>5251.6423166369495</v>
      </c>
      <c r="J20" s="2">
        <f t="shared" si="7"/>
        <v>5916.9993936925712</v>
      </c>
    </row>
    <row r="21" spans="1:15" x14ac:dyDescent="0.2">
      <c r="A21">
        <f t="shared" si="3"/>
        <v>7</v>
      </c>
      <c r="B21" s="2">
        <f t="shared" si="8"/>
        <v>49363.44604459111</v>
      </c>
      <c r="C21" s="3">
        <f t="shared" si="0"/>
        <v>11168.641710329521</v>
      </c>
      <c r="D21" s="3">
        <f t="shared" si="1"/>
        <v>4689.5273742361551</v>
      </c>
      <c r="E21" s="2">
        <f t="shared" si="4"/>
        <v>6479.1143360933656</v>
      </c>
      <c r="G21" s="2">
        <f t="shared" si="5"/>
        <v>49363.44604459111</v>
      </c>
      <c r="H21" s="3">
        <f t="shared" si="6"/>
        <v>11168.641710329521</v>
      </c>
      <c r="I21" s="3">
        <f t="shared" si="2"/>
        <v>4689.5273742361551</v>
      </c>
      <c r="J21" s="2">
        <f t="shared" si="7"/>
        <v>6479.1143360933656</v>
      </c>
    </row>
    <row r="22" spans="1:15" x14ac:dyDescent="0.2">
      <c r="A22">
        <f t="shared" si="3"/>
        <v>8</v>
      </c>
      <c r="B22" s="2">
        <f t="shared" si="8"/>
        <v>42884.331708497746</v>
      </c>
      <c r="C22" s="3">
        <f t="shared" si="0"/>
        <v>11168.641710329521</v>
      </c>
      <c r="D22" s="3">
        <f t="shared" si="1"/>
        <v>4074.011512307286</v>
      </c>
      <c r="E22" s="2">
        <f t="shared" si="4"/>
        <v>7094.6301980222343</v>
      </c>
    </row>
    <row r="23" spans="1:15" x14ac:dyDescent="0.2">
      <c r="A23">
        <f t="shared" si="3"/>
        <v>9</v>
      </c>
      <c r="B23" s="2">
        <f t="shared" si="8"/>
        <v>35789.701510475512</v>
      </c>
      <c r="C23" s="3">
        <f t="shared" si="0"/>
        <v>11168.641710329521</v>
      </c>
      <c r="D23" s="3">
        <f t="shared" si="1"/>
        <v>3400.0216434951735</v>
      </c>
      <c r="E23" s="2">
        <f t="shared" si="4"/>
        <v>7768.6200668343472</v>
      </c>
    </row>
    <row r="24" spans="1:15" x14ac:dyDescent="0.2">
      <c r="A24">
        <f t="shared" si="3"/>
        <v>10</v>
      </c>
      <c r="B24" s="2">
        <f t="shared" si="8"/>
        <v>28021.081443641164</v>
      </c>
      <c r="C24" s="3">
        <f t="shared" si="0"/>
        <v>11168.641710329521</v>
      </c>
      <c r="D24" s="3">
        <f t="shared" si="1"/>
        <v>2662.0027371459105</v>
      </c>
      <c r="E24" s="2">
        <f t="shared" si="4"/>
        <v>8506.6389731836098</v>
      </c>
    </row>
    <row r="25" spans="1:15" x14ac:dyDescent="0.2">
      <c r="A25">
        <f t="shared" si="3"/>
        <v>11</v>
      </c>
      <c r="B25" s="2">
        <f t="shared" si="8"/>
        <v>19514.442470457554</v>
      </c>
      <c r="C25" s="3">
        <f t="shared" si="0"/>
        <v>11168.641710329521</v>
      </c>
      <c r="D25" s="3">
        <f t="shared" si="1"/>
        <v>1853.8720346934676</v>
      </c>
      <c r="E25" s="2">
        <f t="shared" si="4"/>
        <v>9314.7696756360529</v>
      </c>
    </row>
    <row r="26" spans="1:15" x14ac:dyDescent="0.2">
      <c r="A26">
        <f t="shared" si="3"/>
        <v>12</v>
      </c>
      <c r="B26" s="2">
        <f t="shared" si="8"/>
        <v>10199.672794821501</v>
      </c>
      <c r="C26" s="3">
        <f t="shared" si="0"/>
        <v>11168.641710329521</v>
      </c>
      <c r="D26" s="3">
        <f t="shared" si="1"/>
        <v>968.96891550804264</v>
      </c>
      <c r="E26" s="2">
        <f t="shared" si="4"/>
        <v>10199.672794821478</v>
      </c>
    </row>
    <row r="27" spans="1:15" x14ac:dyDescent="0.2">
      <c r="A27" s="1" t="s">
        <v>16</v>
      </c>
      <c r="B27" s="2">
        <f>+B26-E26</f>
        <v>2.3646862246096134E-11</v>
      </c>
      <c r="G27" s="2">
        <f>+G21-J21</f>
        <v>42884.331708497746</v>
      </c>
      <c r="L27" s="2">
        <f>+L19-O19</f>
        <v>96000</v>
      </c>
    </row>
    <row r="28" spans="1:15" x14ac:dyDescent="0.2">
      <c r="A28" s="1" t="s">
        <v>23</v>
      </c>
      <c r="G28" s="2">
        <f>+D7</f>
        <v>42000</v>
      </c>
      <c r="L28" s="2">
        <f>+E7</f>
        <v>24000</v>
      </c>
    </row>
    <row r="29" spans="1:15" x14ac:dyDescent="0.2">
      <c r="A29" t="s">
        <v>24</v>
      </c>
      <c r="G29" s="2">
        <f>+G27+G28</f>
        <v>84884.331708497746</v>
      </c>
      <c r="L29" s="2">
        <f>+L27+L28</f>
        <v>120000</v>
      </c>
    </row>
    <row r="30" spans="1:15" x14ac:dyDescent="0.2">
      <c r="L30" s="2">
        <f>+L29-G29</f>
        <v>35115.668291502254</v>
      </c>
    </row>
    <row r="31" spans="1:15" x14ac:dyDescent="0.2">
      <c r="L31" s="2"/>
    </row>
    <row r="32" spans="1:15" x14ac:dyDescent="0.2">
      <c r="B32" s="11" t="s">
        <v>25</v>
      </c>
      <c r="C32" s="11"/>
      <c r="D32" s="11"/>
      <c r="E32" s="11"/>
    </row>
    <row r="33" spans="1:5" x14ac:dyDescent="0.2">
      <c r="B33" s="8" t="s">
        <v>15</v>
      </c>
      <c r="C33" s="8" t="s">
        <v>11</v>
      </c>
      <c r="D33" s="8" t="s">
        <v>14</v>
      </c>
      <c r="E33" s="8" t="s">
        <v>13</v>
      </c>
    </row>
    <row r="34" spans="1:5" x14ac:dyDescent="0.2">
      <c r="A34">
        <v>1</v>
      </c>
      <c r="B34" s="2">
        <f>+D2-D7</f>
        <v>78000</v>
      </c>
      <c r="C34" s="3">
        <f>-PMT(+$D$4,20,$D$2-$D$7)</f>
        <v>8851.1822303900117</v>
      </c>
      <c r="D34" s="3">
        <f>+B34*$D$4</f>
        <v>7410</v>
      </c>
      <c r="E34" s="3">
        <f>+C34-D34</f>
        <v>1441.1822303900117</v>
      </c>
    </row>
    <row r="35" spans="1:5" x14ac:dyDescent="0.2">
      <c r="A35">
        <f>+A34+1</f>
        <v>2</v>
      </c>
      <c r="B35" s="2">
        <f>+B34-E34</f>
        <v>76558.817769609988</v>
      </c>
      <c r="C35" s="3">
        <f t="shared" ref="C35:C53" si="9">-PMT(+$D$4,20,$D$2-$D$7)</f>
        <v>8851.1822303900117</v>
      </c>
      <c r="D35" s="3">
        <f t="shared" ref="D35:D53" si="10">+B35*$D$4</f>
        <v>7273.0876881129489</v>
      </c>
      <c r="E35" s="3">
        <f t="shared" ref="E35:E53" si="11">+C35-D35</f>
        <v>1578.0945422770628</v>
      </c>
    </row>
    <row r="36" spans="1:5" x14ac:dyDescent="0.2">
      <c r="A36">
        <f t="shared" ref="A36:A53" si="12">+A35+1</f>
        <v>3</v>
      </c>
      <c r="B36" s="2">
        <f t="shared" ref="B36:B53" si="13">+B35-E35</f>
        <v>74980.723227332928</v>
      </c>
      <c r="C36" s="3">
        <f t="shared" si="9"/>
        <v>8851.1822303900117</v>
      </c>
      <c r="D36" s="3">
        <f t="shared" si="10"/>
        <v>7123.168706596628</v>
      </c>
      <c r="E36" s="3">
        <f t="shared" si="11"/>
        <v>1728.0135237933837</v>
      </c>
    </row>
    <row r="37" spans="1:5" x14ac:dyDescent="0.2">
      <c r="A37">
        <f t="shared" si="12"/>
        <v>4</v>
      </c>
      <c r="B37" s="2">
        <f t="shared" si="13"/>
        <v>73252.709703539542</v>
      </c>
      <c r="C37" s="3">
        <f t="shared" si="9"/>
        <v>8851.1822303900117</v>
      </c>
      <c r="D37" s="3">
        <f t="shared" si="10"/>
        <v>6959.007421836257</v>
      </c>
      <c r="E37" s="3">
        <f t="shared" si="11"/>
        <v>1892.1748085537547</v>
      </c>
    </row>
    <row r="38" spans="1:5" x14ac:dyDescent="0.2">
      <c r="A38">
        <f t="shared" si="12"/>
        <v>5</v>
      </c>
      <c r="B38" s="2">
        <f t="shared" si="13"/>
        <v>71360.534894985787</v>
      </c>
      <c r="C38" s="3">
        <f t="shared" si="9"/>
        <v>8851.1822303900117</v>
      </c>
      <c r="D38" s="3">
        <f t="shared" si="10"/>
        <v>6779.2508150236499</v>
      </c>
      <c r="E38" s="3">
        <f t="shared" si="11"/>
        <v>2071.9314153663618</v>
      </c>
    </row>
    <row r="39" spans="1:5" x14ac:dyDescent="0.2">
      <c r="A39">
        <f t="shared" si="12"/>
        <v>6</v>
      </c>
      <c r="B39" s="2">
        <f t="shared" si="13"/>
        <v>69288.603479619429</v>
      </c>
      <c r="C39" s="3">
        <f t="shared" si="9"/>
        <v>8851.1822303900117</v>
      </c>
      <c r="D39" s="3">
        <f t="shared" si="10"/>
        <v>6582.417330563846</v>
      </c>
      <c r="E39" s="3">
        <f t="shared" si="11"/>
        <v>2268.7648998261657</v>
      </c>
    </row>
    <row r="40" spans="1:5" x14ac:dyDescent="0.2">
      <c r="A40">
        <f t="shared" si="12"/>
        <v>7</v>
      </c>
      <c r="B40" s="2">
        <f t="shared" si="13"/>
        <v>67019.838579793257</v>
      </c>
      <c r="C40" s="3">
        <f t="shared" si="9"/>
        <v>8851.1822303900117</v>
      </c>
      <c r="D40" s="3">
        <f t="shared" si="10"/>
        <v>6366.8846650803598</v>
      </c>
      <c r="E40" s="3">
        <f t="shared" si="11"/>
        <v>2484.2975653096519</v>
      </c>
    </row>
    <row r="41" spans="1:5" x14ac:dyDescent="0.2">
      <c r="A41">
        <f t="shared" si="12"/>
        <v>8</v>
      </c>
      <c r="B41" s="2">
        <f t="shared" si="13"/>
        <v>64535.541014483606</v>
      </c>
      <c r="C41" s="3">
        <f t="shared" si="9"/>
        <v>8851.1822303900117</v>
      </c>
      <c r="D41" s="3">
        <f t="shared" si="10"/>
        <v>6130.8763963759429</v>
      </c>
      <c r="E41" s="3">
        <f t="shared" si="11"/>
        <v>2720.3058340140688</v>
      </c>
    </row>
    <row r="42" spans="1:5" x14ac:dyDescent="0.2">
      <c r="A42">
        <f t="shared" si="12"/>
        <v>9</v>
      </c>
      <c r="B42" s="2">
        <f t="shared" si="13"/>
        <v>61815.235180469535</v>
      </c>
      <c r="C42" s="3">
        <f t="shared" si="9"/>
        <v>8851.1822303900117</v>
      </c>
      <c r="D42" s="3">
        <f t="shared" si="10"/>
        <v>5872.4473421446055</v>
      </c>
      <c r="E42" s="3">
        <f t="shared" si="11"/>
        <v>2978.7348882454062</v>
      </c>
    </row>
    <row r="43" spans="1:5" x14ac:dyDescent="0.2">
      <c r="A43">
        <f t="shared" si="12"/>
        <v>10</v>
      </c>
      <c r="B43" s="2">
        <f t="shared" si="13"/>
        <v>58836.500292224126</v>
      </c>
      <c r="C43" s="3">
        <f t="shared" si="9"/>
        <v>8851.1822303900117</v>
      </c>
      <c r="D43" s="3">
        <f t="shared" si="10"/>
        <v>5589.4675277612923</v>
      </c>
      <c r="E43" s="3">
        <f t="shared" si="11"/>
        <v>3261.7147026287194</v>
      </c>
    </row>
    <row r="44" spans="1:5" x14ac:dyDescent="0.2">
      <c r="A44">
        <f t="shared" si="12"/>
        <v>11</v>
      </c>
      <c r="B44" s="2">
        <f t="shared" si="13"/>
        <v>55574.785589595405</v>
      </c>
      <c r="C44" s="3">
        <f t="shared" si="9"/>
        <v>8851.1822303900117</v>
      </c>
      <c r="D44" s="3">
        <f t="shared" si="10"/>
        <v>5279.6046310115635</v>
      </c>
      <c r="E44" s="3">
        <f t="shared" si="11"/>
        <v>3571.5775993784482</v>
      </c>
    </row>
    <row r="45" spans="1:5" x14ac:dyDescent="0.2">
      <c r="A45">
        <f t="shared" si="12"/>
        <v>12</v>
      </c>
      <c r="B45" s="2">
        <f t="shared" si="13"/>
        <v>52003.207990216957</v>
      </c>
      <c r="C45" s="3">
        <f t="shared" si="9"/>
        <v>8851.1822303900117</v>
      </c>
      <c r="D45" s="3">
        <f t="shared" si="10"/>
        <v>4940.304759070611</v>
      </c>
      <c r="E45" s="3">
        <f t="shared" si="11"/>
        <v>3910.8774713194007</v>
      </c>
    </row>
    <row r="46" spans="1:5" x14ac:dyDescent="0.2">
      <c r="A46">
        <f t="shared" si="12"/>
        <v>13</v>
      </c>
      <c r="B46" s="2">
        <f t="shared" si="13"/>
        <v>48092.330518897557</v>
      </c>
      <c r="C46" s="3">
        <f t="shared" si="9"/>
        <v>8851.1822303900117</v>
      </c>
      <c r="D46" s="3">
        <f t="shared" si="10"/>
        <v>4568.7713992952677</v>
      </c>
      <c r="E46" s="3">
        <f t="shared" si="11"/>
        <v>4282.410831094744</v>
      </c>
    </row>
    <row r="47" spans="1:5" x14ac:dyDescent="0.2">
      <c r="A47">
        <f t="shared" si="12"/>
        <v>14</v>
      </c>
      <c r="B47" s="2">
        <f t="shared" si="13"/>
        <v>43809.919687802816</v>
      </c>
      <c r="C47" s="3">
        <f t="shared" si="9"/>
        <v>8851.1822303900117</v>
      </c>
      <c r="D47" s="3">
        <f t="shared" si="10"/>
        <v>4161.9423703412676</v>
      </c>
      <c r="E47" s="3">
        <f t="shared" si="11"/>
        <v>4689.239860048744</v>
      </c>
    </row>
    <row r="48" spans="1:5" x14ac:dyDescent="0.2">
      <c r="A48">
        <f t="shared" si="12"/>
        <v>15</v>
      </c>
      <c r="B48" s="2">
        <f t="shared" si="13"/>
        <v>39120.679827754073</v>
      </c>
      <c r="C48" s="3">
        <f t="shared" si="9"/>
        <v>8851.1822303900117</v>
      </c>
      <c r="D48" s="3">
        <f t="shared" si="10"/>
        <v>3716.4645836366371</v>
      </c>
      <c r="E48" s="3">
        <f t="shared" si="11"/>
        <v>5134.7176467533745</v>
      </c>
    </row>
    <row r="49" spans="1:5" x14ac:dyDescent="0.2">
      <c r="A49">
        <f t="shared" si="12"/>
        <v>16</v>
      </c>
      <c r="B49" s="2">
        <f t="shared" si="13"/>
        <v>33985.962181000701</v>
      </c>
      <c r="C49" s="3">
        <f t="shared" si="9"/>
        <v>8851.1822303900117</v>
      </c>
      <c r="D49" s="3">
        <f t="shared" si="10"/>
        <v>3228.6664071950668</v>
      </c>
      <c r="E49" s="3">
        <f t="shared" si="11"/>
        <v>5622.5158231949445</v>
      </c>
    </row>
    <row r="50" spans="1:5" x14ac:dyDescent="0.2">
      <c r="A50">
        <f t="shared" si="12"/>
        <v>17</v>
      </c>
      <c r="B50" s="2">
        <f t="shared" si="13"/>
        <v>28363.446357805755</v>
      </c>
      <c r="C50" s="3">
        <f t="shared" si="9"/>
        <v>8851.1822303900117</v>
      </c>
      <c r="D50" s="3">
        <f t="shared" si="10"/>
        <v>2694.5274039915466</v>
      </c>
      <c r="E50" s="3">
        <f t="shared" si="11"/>
        <v>6156.654826398465</v>
      </c>
    </row>
    <row r="51" spans="1:5" x14ac:dyDescent="0.2">
      <c r="A51">
        <f t="shared" si="12"/>
        <v>18</v>
      </c>
      <c r="B51" s="2">
        <f t="shared" si="13"/>
        <v>22206.791531407289</v>
      </c>
      <c r="C51" s="3">
        <f t="shared" si="9"/>
        <v>8851.1822303900117</v>
      </c>
      <c r="D51" s="3">
        <f t="shared" si="10"/>
        <v>2109.6451954836925</v>
      </c>
      <c r="E51" s="3">
        <f t="shared" si="11"/>
        <v>6741.5370349063196</v>
      </c>
    </row>
    <row r="52" spans="1:5" x14ac:dyDescent="0.2">
      <c r="A52">
        <f t="shared" si="12"/>
        <v>19</v>
      </c>
      <c r="B52" s="2">
        <f t="shared" si="13"/>
        <v>15465.254496500969</v>
      </c>
      <c r="C52" s="3">
        <f t="shared" si="9"/>
        <v>8851.1822303900117</v>
      </c>
      <c r="D52" s="3">
        <f t="shared" si="10"/>
        <v>1469.1991771675921</v>
      </c>
      <c r="E52" s="3">
        <f t="shared" si="11"/>
        <v>7381.9830532224196</v>
      </c>
    </row>
    <row r="53" spans="1:5" x14ac:dyDescent="0.2">
      <c r="A53">
        <f t="shared" si="12"/>
        <v>20</v>
      </c>
      <c r="B53" s="2">
        <f t="shared" si="13"/>
        <v>8083.2714432785497</v>
      </c>
      <c r="C53" s="3">
        <f t="shared" si="9"/>
        <v>8851.1822303900117</v>
      </c>
      <c r="D53" s="3">
        <f t="shared" si="10"/>
        <v>767.91078711146224</v>
      </c>
      <c r="E53" s="3">
        <f t="shared" si="11"/>
        <v>8083.2714432785497</v>
      </c>
    </row>
    <row r="54" spans="1:5" x14ac:dyDescent="0.2">
      <c r="B54" s="2">
        <f>+B53-E53</f>
        <v>0</v>
      </c>
    </row>
  </sheetData>
  <mergeCells count="4">
    <mergeCell ref="B13:E13"/>
    <mergeCell ref="G13:J13"/>
    <mergeCell ref="L13:O13"/>
    <mergeCell ref="B32:E32"/>
  </mergeCells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Debt Structs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tswank</dc:creator>
  <cp:lastModifiedBy>Jan Havlíček</cp:lastModifiedBy>
  <dcterms:created xsi:type="dcterms:W3CDTF">2000-04-11T16:35:06Z</dcterms:created>
  <dcterms:modified xsi:type="dcterms:W3CDTF">2023-09-13T22:54:14Z</dcterms:modified>
</cp:coreProperties>
</file>