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D4A62AD-B805-40EF-AA44-2C4A2470F7B7}" xr6:coauthVersionLast="47" xr6:coauthVersionMax="47" xr10:uidLastSave="{00000000-0000-0000-0000-000000000000}"/>
  <bookViews>
    <workbookView xWindow="-120" yWindow="-120" windowWidth="38640" windowHeight="15720" tabRatio="890" firstSheet="2" activeTab="7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<sst xmlns="http://schemas.openxmlformats.org/spreadsheetml/2006/main" count="1076" uniqueCount="206">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</sst>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BF8C9E2E-C0CB-C509-B151-FDA0B257A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4BABC617-199D-B765-7A75-D472A3C6F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EE0A4603-0170-3B54-B22A-983CE9A26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3F90654C-6825-6DE8-66CD-962CB68C9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86A1D1B4-C2E3-F3AE-2EC1-313FBA0B8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6C0D9F86-2C31-FAE7-1AD1-A505D316F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C7C8C942-08F4-9332-3922-F16146BA8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64E34D1C-3B8F-737E-58CF-210137355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5E36DFCF-446F-28DA-61C9-5B39AD960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FBC77220-DEB0-1F97-B0A3-32F3F219A8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5AD54028-6F3D-85F5-8A87-8B0809BB7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862096E7-9A12-1C67-2D99-09EDD2698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CFC7A613-30C3-5B02-D1A3-1D575F35E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CCEC7E61-273D-B6AC-C617-68F47E1D5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954EE294-D3BC-11E1-C464-978B71EDC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0.14499999999999999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0.17499999999999999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0.52</v>
          </cell>
          <cell r="J17">
            <v>0.16</v>
          </cell>
          <cell r="K17">
            <v>0.42499999999999999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1.27</v>
          </cell>
          <cell r="J18">
            <v>0.14499999999999999</v>
          </cell>
          <cell r="K18">
            <v>0.87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2.44</v>
          </cell>
          <cell r="J19">
            <v>0.04</v>
          </cell>
          <cell r="K19">
            <v>1.43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2.38</v>
          </cell>
          <cell r="J20">
            <v>0.04</v>
          </cell>
          <cell r="K20">
            <v>1.38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0.79</v>
          </cell>
          <cell r="J21">
            <v>0.04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0.04</v>
          </cell>
          <cell r="K22">
            <v>0.37</v>
          </cell>
        </row>
        <row r="23">
          <cell r="A23">
            <v>37377</v>
          </cell>
          <cell r="B23">
            <v>0.34</v>
          </cell>
          <cell r="E23">
            <v>2.9810000000000003</v>
          </cell>
          <cell r="G23">
            <v>0.39</v>
          </cell>
          <cell r="J23">
            <v>0.04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3.1710000000000003</v>
          </cell>
          <cell r="G24">
            <v>0.37</v>
          </cell>
          <cell r="J24">
            <v>0.04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3.3260000000000001</v>
          </cell>
          <cell r="G25">
            <v>0.44</v>
          </cell>
          <cell r="J25">
            <v>0.04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3.3210000000000002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3.2610000000000001</v>
          </cell>
          <cell r="G27">
            <v>0.39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3.1460000000000004</v>
          </cell>
          <cell r="G28">
            <v>0.41</v>
          </cell>
          <cell r="J28">
            <v>0.16</v>
          </cell>
          <cell r="K28">
            <v>0.38</v>
          </cell>
        </row>
        <row r="29">
          <cell r="A29">
            <v>37561</v>
          </cell>
          <cell r="B29">
            <v>0.38</v>
          </cell>
          <cell r="E29">
            <v>3.1760000000000002</v>
          </cell>
          <cell r="G29">
            <v>0.67</v>
          </cell>
          <cell r="J29">
            <v>0.155</v>
          </cell>
          <cell r="K29">
            <v>0.52</v>
          </cell>
        </row>
        <row r="30">
          <cell r="A30">
            <v>37591</v>
          </cell>
          <cell r="B30">
            <v>0.9</v>
          </cell>
          <cell r="E30">
            <v>3.2210000000000001</v>
          </cell>
          <cell r="G30">
            <v>1.02</v>
          </cell>
          <cell r="J30">
            <v>0.15</v>
          </cell>
          <cell r="K30">
            <v>0.86</v>
          </cell>
        </row>
        <row r="31">
          <cell r="A31">
            <v>37622</v>
          </cell>
          <cell r="B31">
            <v>1.1499999999999999</v>
          </cell>
          <cell r="E31">
            <v>3.2610000000000001</v>
          </cell>
          <cell r="G31">
            <v>1.9</v>
          </cell>
          <cell r="J31">
            <v>0.04</v>
          </cell>
          <cell r="K31">
            <v>1.1200000000000001</v>
          </cell>
        </row>
        <row r="32">
          <cell r="A32">
            <v>37653</v>
          </cell>
          <cell r="B32">
            <v>1.1499999999999999</v>
          </cell>
          <cell r="E32">
            <v>3.3010000000000002</v>
          </cell>
          <cell r="G32">
            <v>1.9</v>
          </cell>
          <cell r="J32">
            <v>0.04</v>
          </cell>
          <cell r="K32">
            <v>1.1200000000000001</v>
          </cell>
        </row>
        <row r="33">
          <cell r="A33">
            <v>37681</v>
          </cell>
          <cell r="B33">
            <v>0.65</v>
          </cell>
          <cell r="E33">
            <v>3.3010000000000002</v>
          </cell>
          <cell r="G33">
            <v>0.71</v>
          </cell>
          <cell r="J33">
            <v>0.04</v>
          </cell>
          <cell r="K33">
            <v>0.63</v>
          </cell>
        </row>
        <row r="34">
          <cell r="A34">
            <v>37712</v>
          </cell>
          <cell r="B34">
            <v>0.435</v>
          </cell>
          <cell r="E34">
            <v>3.331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3.5060000000000002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3.706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3.8310000000000004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3.7470000000000003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3.6520000000000001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3.5270000000000001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3.5260000000000002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3.5460000000000003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3.5710000000000002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3.6030000000000002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3.6030000000000002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3.6180000000000003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3.7810000000000001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3.9280000000000004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3.968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3.8810000000000002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3.742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3.5880000000000001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3.593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3.6310000000000002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3.6760000000000002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3.714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3.7080000000000002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3.7080000000000002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3.8560000000000003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4.008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4.0630000000000006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3.976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3.8370000000000002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3.6830000000000003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3.6880000000000002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3.726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3.7710000000000004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3.8090000000000002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3.8030000000000004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3.8030000000000004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3.9510000000000001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4.1029999999999998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4.1604999999999999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4.0735000000000001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3.9345000000000003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3.7805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3.7855000000000003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3.8235000000000001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3.8685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3.9065000000000003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3.9005000000000001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3.9005000000000001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4.0484999999999998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4.2004999999999999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4.2605000000000004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4.1734999999999998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4.0345000000000004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3.8805000000000001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3.8855000000000004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3.9235000000000002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3.9685000000000001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4.0065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4.0005000000000006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4.0005000000000006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4.1485000000000003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4.3005000000000004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4.3630000000000004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4.2759999999999998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4.1370000000000005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3.9830000000000001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3.988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4.0259999999999998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4.0710000000000006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4.109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4.1029999999999998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4.1029999999999998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4.2510000000000003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4.4030000000000005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4.468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4.3810000000000002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4.242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4.0880000000000001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4.093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4.1310000000000002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4.1760000000000002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4.2140000000000004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4.2080000000000002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4.2080000000000002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4.3559999999999999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4.508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4.5754999999999999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4.4885000000000002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4.3494999999999999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4.1955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4.2004999999999999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4.2385000000000002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4.2835000000000001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4.3215000000000003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4.3155000000000001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4.3155000000000001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4.4634999999999998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4.6154999999999999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4.6855000000000002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4.5985000000000005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37189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37190</v>
          </cell>
          <cell r="C8">
            <v>28.5</v>
          </cell>
          <cell r="G8">
            <v>22</v>
          </cell>
          <cell r="J8">
            <v>37165</v>
          </cell>
          <cell r="L8">
            <v>28.5</v>
          </cell>
          <cell r="P8">
            <v>21.38</v>
          </cell>
        </row>
        <row r="9">
          <cell r="A9">
            <v>37191</v>
          </cell>
          <cell r="C9">
            <v>28.5</v>
          </cell>
          <cell r="G9">
            <v>22</v>
          </cell>
          <cell r="J9">
            <v>37196</v>
          </cell>
          <cell r="L9">
            <v>28.75</v>
          </cell>
          <cell r="P9">
            <v>21.56</v>
          </cell>
        </row>
        <row r="10">
          <cell r="A10">
            <v>37192</v>
          </cell>
          <cell r="C10">
            <v>22</v>
          </cell>
          <cell r="G10">
            <v>22</v>
          </cell>
          <cell r="J10">
            <v>37226</v>
          </cell>
          <cell r="L10">
            <v>33.5</v>
          </cell>
          <cell r="P10">
            <v>25.125</v>
          </cell>
        </row>
        <row r="11">
          <cell r="A11">
            <v>37193</v>
          </cell>
          <cell r="C11">
            <v>28.5</v>
          </cell>
          <cell r="G11">
            <v>22</v>
          </cell>
          <cell r="J11">
            <v>37257</v>
          </cell>
          <cell r="L11">
            <v>33.75</v>
          </cell>
          <cell r="P11">
            <v>25.313000000000002</v>
          </cell>
        </row>
        <row r="12">
          <cell r="A12">
            <v>37194</v>
          </cell>
          <cell r="C12">
            <v>28.5</v>
          </cell>
          <cell r="G12">
            <v>22</v>
          </cell>
          <cell r="J12">
            <v>37288</v>
          </cell>
          <cell r="L12">
            <v>32.75</v>
          </cell>
          <cell r="P12">
            <v>24.5625</v>
          </cell>
        </row>
        <row r="13">
          <cell r="A13">
            <v>37195</v>
          </cell>
          <cell r="C13">
            <v>28.5</v>
          </cell>
          <cell r="G13">
            <v>22</v>
          </cell>
          <cell r="J13">
            <v>37316</v>
          </cell>
          <cell r="L13">
            <v>32.5</v>
          </cell>
          <cell r="P13">
            <v>24.375</v>
          </cell>
        </row>
        <row r="14">
          <cell r="A14">
            <v>37196</v>
          </cell>
          <cell r="C14">
            <v>28.75</v>
          </cell>
          <cell r="G14">
            <v>20</v>
          </cell>
          <cell r="J14">
            <v>37347</v>
          </cell>
          <cell r="L14">
            <v>31.5</v>
          </cell>
          <cell r="P14">
            <v>23.625</v>
          </cell>
        </row>
        <row r="15">
          <cell r="A15">
            <v>37197</v>
          </cell>
          <cell r="C15">
            <v>28.75</v>
          </cell>
          <cell r="G15">
            <v>20</v>
          </cell>
          <cell r="J15">
            <v>37377</v>
          </cell>
          <cell r="L15">
            <v>36.5</v>
          </cell>
          <cell r="P15">
            <v>27.375</v>
          </cell>
        </row>
        <row r="16">
          <cell r="A16">
            <v>37198</v>
          </cell>
          <cell r="C16">
            <v>28.75</v>
          </cell>
          <cell r="G16">
            <v>20</v>
          </cell>
          <cell r="J16">
            <v>37408</v>
          </cell>
          <cell r="L16">
            <v>44</v>
          </cell>
          <cell r="P16">
            <v>33</v>
          </cell>
        </row>
        <row r="17">
          <cell r="A17">
            <v>37199</v>
          </cell>
          <cell r="C17">
            <v>20</v>
          </cell>
          <cell r="G17">
            <v>20</v>
          </cell>
          <cell r="J17">
            <v>37438</v>
          </cell>
          <cell r="L17">
            <v>53</v>
          </cell>
          <cell r="P17">
            <v>39.75</v>
          </cell>
        </row>
        <row r="18">
          <cell r="A18">
            <v>37200</v>
          </cell>
          <cell r="C18">
            <v>28.75</v>
          </cell>
          <cell r="G18">
            <v>20</v>
          </cell>
          <cell r="J18">
            <v>37469</v>
          </cell>
          <cell r="L18">
            <v>62</v>
          </cell>
          <cell r="P18">
            <v>46.5</v>
          </cell>
        </row>
        <row r="19">
          <cell r="A19">
            <v>37201</v>
          </cell>
          <cell r="C19">
            <v>28.75</v>
          </cell>
          <cell r="G19">
            <v>20</v>
          </cell>
          <cell r="J19">
            <v>37500</v>
          </cell>
          <cell r="L19">
            <v>51</v>
          </cell>
          <cell r="P19">
            <v>38.25</v>
          </cell>
        </row>
        <row r="20">
          <cell r="A20">
            <v>37202</v>
          </cell>
          <cell r="C20">
            <v>28.75</v>
          </cell>
          <cell r="G20">
            <v>20</v>
          </cell>
          <cell r="J20">
            <v>37530</v>
          </cell>
          <cell r="L20">
            <v>38</v>
          </cell>
          <cell r="P20">
            <v>28.5</v>
          </cell>
        </row>
        <row r="21">
          <cell r="A21">
            <v>37203</v>
          </cell>
          <cell r="C21">
            <v>28.75</v>
          </cell>
          <cell r="G21">
            <v>20</v>
          </cell>
          <cell r="J21">
            <v>37561</v>
          </cell>
          <cell r="L21">
            <v>36</v>
          </cell>
          <cell r="P21">
            <v>27</v>
          </cell>
        </row>
        <row r="22">
          <cell r="A22">
            <v>37204</v>
          </cell>
          <cell r="C22">
            <v>28.75</v>
          </cell>
          <cell r="G22">
            <v>20</v>
          </cell>
          <cell r="J22">
            <v>37591</v>
          </cell>
          <cell r="L22">
            <v>36.5</v>
          </cell>
          <cell r="P22">
            <v>27.375</v>
          </cell>
        </row>
        <row r="23">
          <cell r="A23">
            <v>37205</v>
          </cell>
          <cell r="C23">
            <v>28.75</v>
          </cell>
          <cell r="G23">
            <v>20</v>
          </cell>
          <cell r="J23">
            <v>37622</v>
          </cell>
          <cell r="L23">
            <v>36.5</v>
          </cell>
          <cell r="P23">
            <v>27.375</v>
          </cell>
        </row>
        <row r="24">
          <cell r="A24">
            <v>37206</v>
          </cell>
          <cell r="C24">
            <v>20</v>
          </cell>
          <cell r="G24">
            <v>20</v>
          </cell>
          <cell r="J24">
            <v>37653</v>
          </cell>
          <cell r="L24">
            <v>36.5</v>
          </cell>
          <cell r="P24">
            <v>27.375</v>
          </cell>
        </row>
        <row r="25">
          <cell r="A25">
            <v>37207</v>
          </cell>
          <cell r="C25">
            <v>28.75</v>
          </cell>
          <cell r="G25">
            <v>20</v>
          </cell>
          <cell r="J25">
            <v>37681</v>
          </cell>
          <cell r="L25">
            <v>36</v>
          </cell>
          <cell r="P25">
            <v>27</v>
          </cell>
        </row>
        <row r="26">
          <cell r="A26">
            <v>37208</v>
          </cell>
          <cell r="C26">
            <v>28.75</v>
          </cell>
          <cell r="G26">
            <v>20</v>
          </cell>
          <cell r="J26">
            <v>37712</v>
          </cell>
          <cell r="L26">
            <v>35.5</v>
          </cell>
          <cell r="P26">
            <v>26.625</v>
          </cell>
        </row>
        <row r="27">
          <cell r="A27">
            <v>37209</v>
          </cell>
          <cell r="C27">
            <v>28.75</v>
          </cell>
          <cell r="G27">
            <v>20</v>
          </cell>
          <cell r="J27">
            <v>37742</v>
          </cell>
          <cell r="L27">
            <v>36.5</v>
          </cell>
          <cell r="P27">
            <v>27.375</v>
          </cell>
        </row>
        <row r="28">
          <cell r="A28">
            <v>37210</v>
          </cell>
          <cell r="C28">
            <v>28.75</v>
          </cell>
          <cell r="G28">
            <v>20</v>
          </cell>
          <cell r="J28">
            <v>37773</v>
          </cell>
          <cell r="L28">
            <v>43.5</v>
          </cell>
          <cell r="P28">
            <v>32.625</v>
          </cell>
        </row>
        <row r="29">
          <cell r="A29">
            <v>37211</v>
          </cell>
          <cell r="C29">
            <v>28.75</v>
          </cell>
          <cell r="G29">
            <v>20</v>
          </cell>
          <cell r="J29">
            <v>37803</v>
          </cell>
          <cell r="L29">
            <v>54</v>
          </cell>
          <cell r="P29">
            <v>40.5</v>
          </cell>
        </row>
        <row r="30">
          <cell r="A30">
            <v>37212</v>
          </cell>
          <cell r="C30">
            <v>28.75</v>
          </cell>
          <cell r="G30">
            <v>20</v>
          </cell>
          <cell r="J30">
            <v>37834</v>
          </cell>
          <cell r="L30">
            <v>62</v>
          </cell>
          <cell r="P30">
            <v>46.5</v>
          </cell>
        </row>
        <row r="31">
          <cell r="A31">
            <v>37213</v>
          </cell>
          <cell r="C31">
            <v>20</v>
          </cell>
          <cell r="G31">
            <v>20</v>
          </cell>
          <cell r="J31">
            <v>37865</v>
          </cell>
          <cell r="L31">
            <v>51.5</v>
          </cell>
          <cell r="P31">
            <v>38.625</v>
          </cell>
        </row>
        <row r="32">
          <cell r="A32">
            <v>37214</v>
          </cell>
          <cell r="C32">
            <v>28.75</v>
          </cell>
          <cell r="G32">
            <v>20</v>
          </cell>
          <cell r="J32">
            <v>37895</v>
          </cell>
          <cell r="L32">
            <v>38.5</v>
          </cell>
          <cell r="P32">
            <v>28.875</v>
          </cell>
        </row>
        <row r="33">
          <cell r="A33">
            <v>37215</v>
          </cell>
          <cell r="C33">
            <v>28.75</v>
          </cell>
          <cell r="G33">
            <v>20</v>
          </cell>
          <cell r="J33">
            <v>37926</v>
          </cell>
          <cell r="L33">
            <v>37.5</v>
          </cell>
          <cell r="P33">
            <v>28.125</v>
          </cell>
        </row>
        <row r="34">
          <cell r="A34">
            <v>37216</v>
          </cell>
          <cell r="C34">
            <v>28.75</v>
          </cell>
          <cell r="G34">
            <v>20</v>
          </cell>
          <cell r="J34">
            <v>37956</v>
          </cell>
          <cell r="L34">
            <v>37</v>
          </cell>
          <cell r="P34">
            <v>27.75</v>
          </cell>
        </row>
        <row r="35">
          <cell r="A35">
            <v>37217</v>
          </cell>
          <cell r="C35">
            <v>28.75</v>
          </cell>
          <cell r="G35">
            <v>20</v>
          </cell>
          <cell r="J35">
            <v>37987</v>
          </cell>
          <cell r="L35">
            <v>37.21</v>
          </cell>
          <cell r="P35">
            <v>27.907</v>
          </cell>
        </row>
        <row r="36">
          <cell r="A36">
            <v>37218</v>
          </cell>
          <cell r="C36">
            <v>28.75</v>
          </cell>
          <cell r="G36">
            <v>20</v>
          </cell>
          <cell r="J36">
            <v>38018</v>
          </cell>
          <cell r="L36">
            <v>37.21</v>
          </cell>
          <cell r="P36">
            <v>27.907</v>
          </cell>
        </row>
        <row r="37">
          <cell r="A37">
            <v>37219</v>
          </cell>
          <cell r="C37">
            <v>28.75</v>
          </cell>
          <cell r="G37">
            <v>20</v>
          </cell>
          <cell r="J37">
            <v>38047</v>
          </cell>
          <cell r="L37">
            <v>36.75</v>
          </cell>
          <cell r="P37">
            <v>27.563000000000002</v>
          </cell>
        </row>
        <row r="38">
          <cell r="A38">
            <v>37225</v>
          </cell>
          <cell r="C38">
            <v>28.75</v>
          </cell>
          <cell r="G38">
            <v>19.728999999999999</v>
          </cell>
          <cell r="J38">
            <v>38078</v>
          </cell>
          <cell r="L38">
            <v>36.29</v>
          </cell>
          <cell r="P38">
            <v>27.218</v>
          </cell>
        </row>
        <row r="39">
          <cell r="A39">
            <v>37226</v>
          </cell>
          <cell r="C39">
            <v>33.5</v>
          </cell>
          <cell r="G39">
            <v>24.258000000000003</v>
          </cell>
          <cell r="J39">
            <v>38108</v>
          </cell>
          <cell r="L39">
            <v>37.21</v>
          </cell>
          <cell r="P39">
            <v>27.907</v>
          </cell>
        </row>
        <row r="40">
          <cell r="A40">
            <v>37257</v>
          </cell>
          <cell r="C40">
            <v>33.75</v>
          </cell>
          <cell r="G40">
            <v>24.238</v>
          </cell>
          <cell r="J40">
            <v>38139</v>
          </cell>
          <cell r="L40">
            <v>43.7</v>
          </cell>
          <cell r="P40">
            <v>32.774999999999999</v>
          </cell>
        </row>
        <row r="41">
          <cell r="A41">
            <v>37288</v>
          </cell>
          <cell r="C41">
            <v>32.75</v>
          </cell>
          <cell r="G41">
            <v>24.482000000000003</v>
          </cell>
          <cell r="J41">
            <v>38169</v>
          </cell>
          <cell r="L41">
            <v>53.43</v>
          </cell>
          <cell r="P41">
            <v>40.072000000000003</v>
          </cell>
        </row>
        <row r="42">
          <cell r="A42">
            <v>37316</v>
          </cell>
          <cell r="C42">
            <v>32.5</v>
          </cell>
          <cell r="G42">
            <v>23.879000000000001</v>
          </cell>
          <cell r="J42">
            <v>38200</v>
          </cell>
          <cell r="L42">
            <v>60.84</v>
          </cell>
          <cell r="P42">
            <v>45.63</v>
          </cell>
        </row>
        <row r="43">
          <cell r="A43">
            <v>37347</v>
          </cell>
          <cell r="C43">
            <v>31.5</v>
          </cell>
          <cell r="G43">
            <v>24.1</v>
          </cell>
          <cell r="J43">
            <v>38231</v>
          </cell>
          <cell r="L43">
            <v>51.11</v>
          </cell>
          <cell r="P43">
            <v>38.332999999999998</v>
          </cell>
        </row>
        <row r="44">
          <cell r="A44">
            <v>37377</v>
          </cell>
          <cell r="C44">
            <v>36.5</v>
          </cell>
          <cell r="G44">
            <v>23.573</v>
          </cell>
          <cell r="J44">
            <v>38261</v>
          </cell>
          <cell r="L44">
            <v>39.07</v>
          </cell>
          <cell r="P44">
            <v>29.302000000000003</v>
          </cell>
        </row>
        <row r="45">
          <cell r="A45">
            <v>37408</v>
          </cell>
          <cell r="C45">
            <v>44</v>
          </cell>
          <cell r="G45">
            <v>22.333000000000002</v>
          </cell>
          <cell r="J45">
            <v>38292</v>
          </cell>
          <cell r="L45">
            <v>38.14</v>
          </cell>
          <cell r="P45">
            <v>28.605</v>
          </cell>
        </row>
        <row r="46">
          <cell r="A46">
            <v>37438</v>
          </cell>
          <cell r="C46">
            <v>53</v>
          </cell>
          <cell r="G46">
            <v>30.823</v>
          </cell>
          <cell r="J46">
            <v>38322</v>
          </cell>
          <cell r="L46">
            <v>37.68</v>
          </cell>
          <cell r="P46">
            <v>28.26</v>
          </cell>
        </row>
        <row r="47">
          <cell r="A47">
            <v>37469</v>
          </cell>
          <cell r="C47">
            <v>62</v>
          </cell>
          <cell r="G47">
            <v>32.032000000000004</v>
          </cell>
          <cell r="J47">
            <v>38353</v>
          </cell>
          <cell r="L47">
            <v>37.47</v>
          </cell>
          <cell r="P47">
            <v>28.102</v>
          </cell>
        </row>
        <row r="48">
          <cell r="A48">
            <v>37500</v>
          </cell>
          <cell r="C48">
            <v>51</v>
          </cell>
          <cell r="G48">
            <v>26.7</v>
          </cell>
          <cell r="J48">
            <v>38384</v>
          </cell>
          <cell r="L48">
            <v>37.47</v>
          </cell>
          <cell r="P48">
            <v>28.102</v>
          </cell>
        </row>
        <row r="49">
          <cell r="A49">
            <v>37530</v>
          </cell>
          <cell r="C49">
            <v>38</v>
          </cell>
          <cell r="G49">
            <v>24.726000000000003</v>
          </cell>
          <cell r="J49">
            <v>38412</v>
          </cell>
          <cell r="L49">
            <v>37.01</v>
          </cell>
          <cell r="P49">
            <v>27.758000000000003</v>
          </cell>
        </row>
        <row r="50">
          <cell r="A50">
            <v>37561</v>
          </cell>
          <cell r="C50">
            <v>36</v>
          </cell>
          <cell r="G50">
            <v>23</v>
          </cell>
          <cell r="J50">
            <v>38443</v>
          </cell>
          <cell r="L50">
            <v>36.54</v>
          </cell>
          <cell r="P50">
            <v>27.405000000000001</v>
          </cell>
        </row>
        <row r="51">
          <cell r="A51">
            <v>37591</v>
          </cell>
          <cell r="C51">
            <v>36.5</v>
          </cell>
          <cell r="G51">
            <v>22.694000000000003</v>
          </cell>
          <cell r="J51">
            <v>38473</v>
          </cell>
          <cell r="L51">
            <v>37.479999999999997</v>
          </cell>
          <cell r="P51">
            <v>28.11</v>
          </cell>
        </row>
        <row r="52">
          <cell r="A52">
            <v>37622</v>
          </cell>
          <cell r="C52">
            <v>36.5</v>
          </cell>
          <cell r="G52">
            <v>23.573</v>
          </cell>
          <cell r="J52">
            <v>38504</v>
          </cell>
          <cell r="L52">
            <v>44.01</v>
          </cell>
          <cell r="P52">
            <v>33.008000000000003</v>
          </cell>
        </row>
        <row r="53">
          <cell r="A53">
            <v>37653</v>
          </cell>
          <cell r="C53">
            <v>36.5</v>
          </cell>
          <cell r="G53">
            <v>23.679000000000002</v>
          </cell>
          <cell r="J53">
            <v>38534</v>
          </cell>
          <cell r="L53">
            <v>53.81</v>
          </cell>
          <cell r="P53">
            <v>40.358000000000004</v>
          </cell>
        </row>
        <row r="54">
          <cell r="A54">
            <v>37681</v>
          </cell>
          <cell r="C54">
            <v>36</v>
          </cell>
          <cell r="G54">
            <v>23.032</v>
          </cell>
          <cell r="J54">
            <v>38565</v>
          </cell>
          <cell r="L54">
            <v>61.27</v>
          </cell>
          <cell r="P54">
            <v>45.953000000000003</v>
          </cell>
        </row>
        <row r="55">
          <cell r="A55">
            <v>37712</v>
          </cell>
          <cell r="C55">
            <v>35.5</v>
          </cell>
          <cell r="G55">
            <v>22.667000000000002</v>
          </cell>
          <cell r="J55">
            <v>38596</v>
          </cell>
          <cell r="L55">
            <v>51.47</v>
          </cell>
          <cell r="P55">
            <v>38.602000000000004</v>
          </cell>
        </row>
        <row r="56">
          <cell r="A56">
            <v>37742</v>
          </cell>
          <cell r="C56">
            <v>36.5</v>
          </cell>
          <cell r="G56">
            <v>22.25</v>
          </cell>
          <cell r="J56">
            <v>38626</v>
          </cell>
          <cell r="L56">
            <v>39.340000000000003</v>
          </cell>
          <cell r="P56">
            <v>29.504999999999999</v>
          </cell>
        </row>
        <row r="57">
          <cell r="A57">
            <v>37773</v>
          </cell>
          <cell r="C57">
            <v>43.5</v>
          </cell>
          <cell r="G57">
            <v>22.458000000000002</v>
          </cell>
          <cell r="J57">
            <v>38657</v>
          </cell>
          <cell r="L57">
            <v>38.409999999999997</v>
          </cell>
          <cell r="P57">
            <v>28.808</v>
          </cell>
        </row>
        <row r="58">
          <cell r="A58">
            <v>37803</v>
          </cell>
          <cell r="C58">
            <v>54</v>
          </cell>
          <cell r="G58">
            <v>27.934999999999999</v>
          </cell>
          <cell r="J58">
            <v>38687</v>
          </cell>
          <cell r="L58">
            <v>37.94</v>
          </cell>
          <cell r="P58">
            <v>28.454999999999998</v>
          </cell>
        </row>
        <row r="59">
          <cell r="A59">
            <v>37834</v>
          </cell>
          <cell r="C59">
            <v>62</v>
          </cell>
          <cell r="G59">
            <v>31.29</v>
          </cell>
          <cell r="J59">
            <v>38718</v>
          </cell>
          <cell r="L59">
            <v>37.74</v>
          </cell>
          <cell r="P59">
            <v>28.305</v>
          </cell>
        </row>
        <row r="60">
          <cell r="A60">
            <v>37865</v>
          </cell>
          <cell r="C60">
            <v>51.5</v>
          </cell>
          <cell r="G60">
            <v>29.125</v>
          </cell>
          <cell r="J60">
            <v>38749</v>
          </cell>
          <cell r="L60">
            <v>37.74</v>
          </cell>
          <cell r="P60">
            <v>28.305</v>
          </cell>
        </row>
        <row r="61">
          <cell r="A61">
            <v>37895</v>
          </cell>
          <cell r="C61">
            <v>38.5</v>
          </cell>
          <cell r="G61">
            <v>25.887</v>
          </cell>
          <cell r="J61">
            <v>38777</v>
          </cell>
          <cell r="L61">
            <v>37.270000000000003</v>
          </cell>
          <cell r="P61">
            <v>27.953000000000003</v>
          </cell>
        </row>
        <row r="62">
          <cell r="A62">
            <v>37926</v>
          </cell>
          <cell r="C62">
            <v>37.5</v>
          </cell>
          <cell r="G62">
            <v>21.65</v>
          </cell>
          <cell r="J62">
            <v>38808</v>
          </cell>
          <cell r="L62">
            <v>36.799999999999997</v>
          </cell>
          <cell r="P62">
            <v>27.6</v>
          </cell>
        </row>
        <row r="63">
          <cell r="A63">
            <v>37956</v>
          </cell>
          <cell r="C63">
            <v>37</v>
          </cell>
          <cell r="G63">
            <v>22.79</v>
          </cell>
          <cell r="J63">
            <v>38838</v>
          </cell>
          <cell r="L63">
            <v>37.74</v>
          </cell>
          <cell r="P63">
            <v>28.305</v>
          </cell>
        </row>
        <row r="64">
          <cell r="A64">
            <v>37987</v>
          </cell>
          <cell r="C64">
            <v>37.21</v>
          </cell>
          <cell r="G64">
            <v>24.076000000000001</v>
          </cell>
          <cell r="J64">
            <v>38869</v>
          </cell>
          <cell r="L64">
            <v>44.32</v>
          </cell>
          <cell r="P64">
            <v>33.24</v>
          </cell>
        </row>
        <row r="65">
          <cell r="A65">
            <v>38018</v>
          </cell>
          <cell r="C65">
            <v>37.21</v>
          </cell>
          <cell r="G65">
            <v>24.011000000000003</v>
          </cell>
          <cell r="J65">
            <v>38899</v>
          </cell>
          <cell r="L65">
            <v>54.18</v>
          </cell>
          <cell r="P65">
            <v>40.634999999999998</v>
          </cell>
        </row>
        <row r="66">
          <cell r="A66">
            <v>38047</v>
          </cell>
          <cell r="C66">
            <v>36.75</v>
          </cell>
          <cell r="G66">
            <v>23.835000000000001</v>
          </cell>
          <cell r="J66">
            <v>38930</v>
          </cell>
          <cell r="L66">
            <v>61.7</v>
          </cell>
          <cell r="P66">
            <v>46.274999999999999</v>
          </cell>
        </row>
        <row r="67">
          <cell r="A67">
            <v>38078</v>
          </cell>
          <cell r="C67">
            <v>36.29</v>
          </cell>
          <cell r="G67">
            <v>23.383000000000003</v>
          </cell>
          <cell r="J67">
            <v>38961</v>
          </cell>
          <cell r="L67">
            <v>51.84</v>
          </cell>
          <cell r="P67">
            <v>38.880000000000003</v>
          </cell>
        </row>
        <row r="68">
          <cell r="A68">
            <v>38108</v>
          </cell>
          <cell r="C68">
            <v>37.21</v>
          </cell>
          <cell r="G68">
            <v>22.763999999999999</v>
          </cell>
          <cell r="J68">
            <v>38991</v>
          </cell>
          <cell r="L68">
            <v>39.619999999999997</v>
          </cell>
          <cell r="P68">
            <v>29.715</v>
          </cell>
        </row>
        <row r="69">
          <cell r="A69">
            <v>38139</v>
          </cell>
          <cell r="C69">
            <v>43.7</v>
          </cell>
          <cell r="G69">
            <v>23.484000000000002</v>
          </cell>
          <cell r="J69">
            <v>39022</v>
          </cell>
          <cell r="L69">
            <v>38.68</v>
          </cell>
          <cell r="P69">
            <v>29.01</v>
          </cell>
        </row>
        <row r="70">
          <cell r="A70">
            <v>38169</v>
          </cell>
          <cell r="C70">
            <v>53.43</v>
          </cell>
          <cell r="G70">
            <v>27.279</v>
          </cell>
          <cell r="J70">
            <v>39052</v>
          </cell>
          <cell r="L70">
            <v>38.21</v>
          </cell>
          <cell r="P70">
            <v>28.657</v>
          </cell>
        </row>
        <row r="71">
          <cell r="A71">
            <v>38200</v>
          </cell>
          <cell r="C71">
            <v>60.84</v>
          </cell>
          <cell r="G71">
            <v>29.864999999999998</v>
          </cell>
          <cell r="J71">
            <v>39083</v>
          </cell>
          <cell r="L71">
            <v>38</v>
          </cell>
          <cell r="P71">
            <v>28.5</v>
          </cell>
        </row>
        <row r="72">
          <cell r="A72">
            <v>38231</v>
          </cell>
          <cell r="C72">
            <v>51.11</v>
          </cell>
          <cell r="G72">
            <v>28.317</v>
          </cell>
          <cell r="J72">
            <v>39114</v>
          </cell>
          <cell r="L72">
            <v>38</v>
          </cell>
          <cell r="P72">
            <v>28.5</v>
          </cell>
        </row>
        <row r="73">
          <cell r="A73">
            <v>38261</v>
          </cell>
          <cell r="C73">
            <v>39.07</v>
          </cell>
          <cell r="G73">
            <v>25.847000000000001</v>
          </cell>
          <cell r="J73">
            <v>39142</v>
          </cell>
          <cell r="L73">
            <v>37.53</v>
          </cell>
          <cell r="P73">
            <v>28.148</v>
          </cell>
        </row>
        <row r="74">
          <cell r="A74">
            <v>38292</v>
          </cell>
          <cell r="C74">
            <v>38.14</v>
          </cell>
          <cell r="G74">
            <v>22.745000000000001</v>
          </cell>
          <cell r="J74">
            <v>39173</v>
          </cell>
          <cell r="L74">
            <v>37.06</v>
          </cell>
          <cell r="P74">
            <v>27.795000000000002</v>
          </cell>
        </row>
        <row r="75">
          <cell r="A75">
            <v>38322</v>
          </cell>
          <cell r="C75">
            <v>37.68</v>
          </cell>
          <cell r="G75">
            <v>23.459</v>
          </cell>
          <cell r="J75">
            <v>39203</v>
          </cell>
          <cell r="L75">
            <v>38</v>
          </cell>
          <cell r="P75">
            <v>28.5</v>
          </cell>
        </row>
        <row r="76">
          <cell r="A76">
            <v>38353</v>
          </cell>
          <cell r="C76">
            <v>37.47</v>
          </cell>
          <cell r="G76">
            <v>24.284000000000002</v>
          </cell>
          <cell r="J76">
            <v>39234</v>
          </cell>
          <cell r="L76">
            <v>44.63</v>
          </cell>
          <cell r="P76">
            <v>33.472000000000001</v>
          </cell>
        </row>
        <row r="77">
          <cell r="A77">
            <v>38384</v>
          </cell>
          <cell r="C77">
            <v>37.47</v>
          </cell>
          <cell r="G77">
            <v>24.564</v>
          </cell>
          <cell r="J77">
            <v>39264</v>
          </cell>
          <cell r="L77">
            <v>54.56</v>
          </cell>
          <cell r="P77">
            <v>40.92</v>
          </cell>
        </row>
        <row r="78">
          <cell r="A78">
            <v>38412</v>
          </cell>
          <cell r="C78">
            <v>37.01</v>
          </cell>
          <cell r="G78">
            <v>24.263000000000002</v>
          </cell>
          <cell r="J78">
            <v>39295</v>
          </cell>
          <cell r="L78">
            <v>62.13</v>
          </cell>
          <cell r="P78">
            <v>46.597000000000001</v>
          </cell>
        </row>
        <row r="79">
          <cell r="A79">
            <v>38443</v>
          </cell>
          <cell r="C79">
            <v>36.54</v>
          </cell>
          <cell r="G79">
            <v>23.864999999999998</v>
          </cell>
          <cell r="J79">
            <v>39326</v>
          </cell>
          <cell r="L79">
            <v>52.2</v>
          </cell>
          <cell r="P79">
            <v>39.15</v>
          </cell>
        </row>
        <row r="80">
          <cell r="A80">
            <v>38473</v>
          </cell>
          <cell r="C80">
            <v>37.479999999999997</v>
          </cell>
          <cell r="G80">
            <v>23.27</v>
          </cell>
          <cell r="J80">
            <v>39356</v>
          </cell>
          <cell r="L80">
            <v>39.9</v>
          </cell>
          <cell r="P80">
            <v>29.925000000000001</v>
          </cell>
        </row>
        <row r="81">
          <cell r="A81">
            <v>38504</v>
          </cell>
          <cell r="C81">
            <v>44.01</v>
          </cell>
          <cell r="G81">
            <v>23.802</v>
          </cell>
          <cell r="J81">
            <v>39387</v>
          </cell>
          <cell r="L81">
            <v>38.950000000000003</v>
          </cell>
          <cell r="P81">
            <v>29.212</v>
          </cell>
        </row>
        <row r="82">
          <cell r="A82">
            <v>38534</v>
          </cell>
          <cell r="C82">
            <v>53.81</v>
          </cell>
          <cell r="G82">
            <v>26.323</v>
          </cell>
          <cell r="J82">
            <v>39417</v>
          </cell>
          <cell r="L82">
            <v>38.479999999999997</v>
          </cell>
          <cell r="P82">
            <v>28.86</v>
          </cell>
        </row>
        <row r="83">
          <cell r="A83">
            <v>38565</v>
          </cell>
          <cell r="C83">
            <v>61.27</v>
          </cell>
          <cell r="G83">
            <v>29.971</v>
          </cell>
          <cell r="J83">
            <v>39448</v>
          </cell>
          <cell r="L83">
            <v>38.26</v>
          </cell>
          <cell r="P83">
            <v>28.695</v>
          </cell>
        </row>
        <row r="84">
          <cell r="A84">
            <v>38596</v>
          </cell>
          <cell r="C84">
            <v>51.47</v>
          </cell>
          <cell r="G84">
            <v>27.973000000000003</v>
          </cell>
          <cell r="J84">
            <v>39479</v>
          </cell>
          <cell r="L84">
            <v>38.270000000000003</v>
          </cell>
          <cell r="P84">
            <v>28.703000000000003</v>
          </cell>
        </row>
        <row r="85">
          <cell r="A85">
            <v>38626</v>
          </cell>
          <cell r="C85">
            <v>39.340000000000003</v>
          </cell>
          <cell r="G85">
            <v>26.047000000000001</v>
          </cell>
          <cell r="J85">
            <v>39508</v>
          </cell>
          <cell r="L85">
            <v>37.79</v>
          </cell>
          <cell r="P85">
            <v>28.343</v>
          </cell>
        </row>
        <row r="86">
          <cell r="A86">
            <v>38657</v>
          </cell>
          <cell r="C86">
            <v>38.409999999999997</v>
          </cell>
          <cell r="G86">
            <v>23.25</v>
          </cell>
          <cell r="J86">
            <v>39539</v>
          </cell>
          <cell r="L86">
            <v>37.31</v>
          </cell>
          <cell r="P86">
            <v>27.983000000000001</v>
          </cell>
        </row>
        <row r="87">
          <cell r="A87">
            <v>38687</v>
          </cell>
          <cell r="C87">
            <v>37.94</v>
          </cell>
          <cell r="G87">
            <v>23.913</v>
          </cell>
          <cell r="J87">
            <v>39569</v>
          </cell>
          <cell r="L87">
            <v>38.270000000000003</v>
          </cell>
          <cell r="P87">
            <v>28.703000000000003</v>
          </cell>
        </row>
        <row r="88">
          <cell r="A88">
            <v>38718</v>
          </cell>
          <cell r="C88">
            <v>37.74</v>
          </cell>
          <cell r="G88">
            <v>24.65</v>
          </cell>
          <cell r="J88">
            <v>39600</v>
          </cell>
          <cell r="L88">
            <v>44.94</v>
          </cell>
          <cell r="P88">
            <v>33.704999999999998</v>
          </cell>
        </row>
        <row r="89">
          <cell r="A89">
            <v>38749</v>
          </cell>
          <cell r="C89">
            <v>37.74</v>
          </cell>
          <cell r="G89">
            <v>24.931000000000001</v>
          </cell>
          <cell r="J89">
            <v>39630</v>
          </cell>
          <cell r="L89">
            <v>54.94</v>
          </cell>
          <cell r="P89">
            <v>41.204999999999998</v>
          </cell>
        </row>
        <row r="90">
          <cell r="A90">
            <v>38777</v>
          </cell>
          <cell r="C90">
            <v>37.270000000000003</v>
          </cell>
          <cell r="G90">
            <v>24.678000000000001</v>
          </cell>
          <cell r="J90">
            <v>39661</v>
          </cell>
          <cell r="L90">
            <v>62.56</v>
          </cell>
          <cell r="P90">
            <v>46.92</v>
          </cell>
        </row>
        <row r="91">
          <cell r="A91">
            <v>38808</v>
          </cell>
          <cell r="C91">
            <v>36.799999999999997</v>
          </cell>
          <cell r="G91">
            <v>24.148</v>
          </cell>
          <cell r="J91">
            <v>39692</v>
          </cell>
          <cell r="L91">
            <v>52.56</v>
          </cell>
          <cell r="P91">
            <v>39.42</v>
          </cell>
        </row>
        <row r="92">
          <cell r="A92">
            <v>38838</v>
          </cell>
          <cell r="C92">
            <v>37.74</v>
          </cell>
          <cell r="G92">
            <v>23.96</v>
          </cell>
          <cell r="J92">
            <v>39722</v>
          </cell>
          <cell r="L92">
            <v>40.17</v>
          </cell>
          <cell r="P92">
            <v>30.128</v>
          </cell>
        </row>
        <row r="93">
          <cell r="A93">
            <v>38869</v>
          </cell>
          <cell r="C93">
            <v>44.32</v>
          </cell>
          <cell r="G93">
            <v>24.12</v>
          </cell>
          <cell r="J93">
            <v>39753</v>
          </cell>
          <cell r="L93">
            <v>39.22</v>
          </cell>
          <cell r="P93">
            <v>29.414999999999999</v>
          </cell>
        </row>
        <row r="94">
          <cell r="A94">
            <v>38899</v>
          </cell>
          <cell r="C94">
            <v>54.18</v>
          </cell>
          <cell r="G94">
            <v>26.048999999999999</v>
          </cell>
          <cell r="J94">
            <v>39783</v>
          </cell>
          <cell r="L94">
            <v>38.74</v>
          </cell>
          <cell r="P94">
            <v>29.055</v>
          </cell>
        </row>
        <row r="95">
          <cell r="A95">
            <v>38930</v>
          </cell>
          <cell r="C95">
            <v>61.7</v>
          </cell>
          <cell r="G95">
            <v>29.372</v>
          </cell>
          <cell r="J95">
            <v>39814</v>
          </cell>
          <cell r="L95">
            <v>38.53</v>
          </cell>
          <cell r="P95">
            <v>28.898</v>
          </cell>
        </row>
        <row r="96">
          <cell r="A96">
            <v>38961</v>
          </cell>
          <cell r="C96">
            <v>51.84</v>
          </cell>
          <cell r="G96">
            <v>27.667000000000002</v>
          </cell>
          <cell r="J96">
            <v>39845</v>
          </cell>
          <cell r="L96">
            <v>38.53</v>
          </cell>
          <cell r="P96">
            <v>28.898</v>
          </cell>
        </row>
        <row r="97">
          <cell r="A97">
            <v>38991</v>
          </cell>
          <cell r="C97">
            <v>39.619999999999997</v>
          </cell>
          <cell r="G97">
            <v>26.23</v>
          </cell>
          <cell r="J97">
            <v>39873</v>
          </cell>
          <cell r="L97">
            <v>38.049999999999997</v>
          </cell>
          <cell r="P97">
            <v>28.538</v>
          </cell>
        </row>
        <row r="98">
          <cell r="A98">
            <v>39022</v>
          </cell>
          <cell r="C98">
            <v>38.68</v>
          </cell>
          <cell r="G98">
            <v>23.73</v>
          </cell>
          <cell r="J98">
            <v>39904</v>
          </cell>
          <cell r="L98">
            <v>37.57</v>
          </cell>
          <cell r="P98">
            <v>28.177</v>
          </cell>
        </row>
        <row r="99">
          <cell r="A99">
            <v>39052</v>
          </cell>
          <cell r="C99">
            <v>38.21</v>
          </cell>
          <cell r="G99">
            <v>24.125</v>
          </cell>
          <cell r="J99">
            <v>39934</v>
          </cell>
          <cell r="L99">
            <v>38.53</v>
          </cell>
          <cell r="P99">
            <v>28.898</v>
          </cell>
        </row>
        <row r="100">
          <cell r="A100">
            <v>39083</v>
          </cell>
          <cell r="C100">
            <v>38</v>
          </cell>
          <cell r="G100">
            <v>25.18</v>
          </cell>
          <cell r="J100">
            <v>39965</v>
          </cell>
          <cell r="L100">
            <v>45.25</v>
          </cell>
          <cell r="P100">
            <v>33.938000000000002</v>
          </cell>
        </row>
        <row r="101">
          <cell r="A101">
            <v>39114</v>
          </cell>
          <cell r="C101">
            <v>38</v>
          </cell>
          <cell r="G101">
            <v>25.273</v>
          </cell>
          <cell r="J101">
            <v>39995</v>
          </cell>
          <cell r="L101">
            <v>55.32</v>
          </cell>
          <cell r="P101">
            <v>41.49</v>
          </cell>
        </row>
        <row r="102">
          <cell r="A102">
            <v>39142</v>
          </cell>
          <cell r="C102">
            <v>37.53</v>
          </cell>
          <cell r="G102">
            <v>25.055</v>
          </cell>
          <cell r="J102">
            <v>40026</v>
          </cell>
          <cell r="L102">
            <v>62.99</v>
          </cell>
          <cell r="P102">
            <v>47.242000000000004</v>
          </cell>
        </row>
        <row r="103">
          <cell r="A103">
            <v>39173</v>
          </cell>
          <cell r="C103">
            <v>37.06</v>
          </cell>
          <cell r="G103">
            <v>24.588000000000001</v>
          </cell>
          <cell r="J103">
            <v>40057</v>
          </cell>
          <cell r="L103">
            <v>52.92</v>
          </cell>
          <cell r="P103">
            <v>39.69</v>
          </cell>
        </row>
        <row r="104">
          <cell r="A104">
            <v>39203</v>
          </cell>
          <cell r="C104">
            <v>38</v>
          </cell>
          <cell r="G104">
            <v>24.4</v>
          </cell>
          <cell r="J104">
            <v>40087</v>
          </cell>
          <cell r="L104">
            <v>40.450000000000003</v>
          </cell>
          <cell r="P104">
            <v>30.337</v>
          </cell>
        </row>
        <row r="105">
          <cell r="A105">
            <v>39234</v>
          </cell>
          <cell r="C105">
            <v>44.63</v>
          </cell>
          <cell r="G105">
            <v>24.425000000000001</v>
          </cell>
          <cell r="J105">
            <v>40118</v>
          </cell>
          <cell r="L105">
            <v>39.49</v>
          </cell>
          <cell r="P105">
            <v>29.617000000000001</v>
          </cell>
        </row>
        <row r="106">
          <cell r="A106">
            <v>39264</v>
          </cell>
          <cell r="C106">
            <v>54.56</v>
          </cell>
          <cell r="G106">
            <v>25.814</v>
          </cell>
          <cell r="J106">
            <v>40148</v>
          </cell>
          <cell r="L106">
            <v>39.01</v>
          </cell>
          <cell r="P106">
            <v>29.258000000000003</v>
          </cell>
        </row>
        <row r="107">
          <cell r="A107">
            <v>39295</v>
          </cell>
          <cell r="C107">
            <v>62.13</v>
          </cell>
          <cell r="G107">
            <v>28.861000000000001</v>
          </cell>
          <cell r="J107">
            <v>40179</v>
          </cell>
          <cell r="L107">
            <v>38.79</v>
          </cell>
          <cell r="P107">
            <v>29.093</v>
          </cell>
        </row>
        <row r="108">
          <cell r="A108">
            <v>39326</v>
          </cell>
          <cell r="C108">
            <v>52.2</v>
          </cell>
          <cell r="G108">
            <v>26.83</v>
          </cell>
          <cell r="J108">
            <v>40210</v>
          </cell>
          <cell r="L108">
            <v>38.79</v>
          </cell>
          <cell r="P108">
            <v>29.093</v>
          </cell>
        </row>
        <row r="109">
          <cell r="A109">
            <v>39356</v>
          </cell>
          <cell r="C109">
            <v>39.9</v>
          </cell>
          <cell r="G109">
            <v>26.597000000000001</v>
          </cell>
          <cell r="J109">
            <v>40238</v>
          </cell>
          <cell r="L109">
            <v>38.31</v>
          </cell>
          <cell r="P109">
            <v>28.733000000000001</v>
          </cell>
        </row>
        <row r="110">
          <cell r="A110">
            <v>39387</v>
          </cell>
          <cell r="C110">
            <v>38.950000000000003</v>
          </cell>
          <cell r="G110">
            <v>24.183</v>
          </cell>
          <cell r="J110">
            <v>40269</v>
          </cell>
          <cell r="L110">
            <v>37.83</v>
          </cell>
          <cell r="P110">
            <v>28.372</v>
          </cell>
        </row>
        <row r="111">
          <cell r="A111">
            <v>39417</v>
          </cell>
          <cell r="C111">
            <v>38.479999999999997</v>
          </cell>
          <cell r="G111">
            <v>24.546000000000003</v>
          </cell>
          <cell r="J111">
            <v>40299</v>
          </cell>
          <cell r="L111">
            <v>38.79</v>
          </cell>
          <cell r="P111">
            <v>29.093</v>
          </cell>
        </row>
        <row r="112">
          <cell r="A112">
            <v>39448</v>
          </cell>
          <cell r="C112">
            <v>38.26</v>
          </cell>
          <cell r="G112">
            <v>25.487000000000002</v>
          </cell>
          <cell r="J112">
            <v>40330</v>
          </cell>
          <cell r="L112">
            <v>45.55</v>
          </cell>
          <cell r="P112">
            <v>34.163000000000004</v>
          </cell>
        </row>
        <row r="113">
          <cell r="A113">
            <v>39479</v>
          </cell>
          <cell r="C113">
            <v>38.270000000000003</v>
          </cell>
          <cell r="G113">
            <v>25.611000000000001</v>
          </cell>
          <cell r="J113">
            <v>40360</v>
          </cell>
          <cell r="L113">
            <v>55.7</v>
          </cell>
          <cell r="P113">
            <v>41.774999999999999</v>
          </cell>
        </row>
        <row r="114">
          <cell r="A114">
            <v>39508</v>
          </cell>
          <cell r="C114">
            <v>37.79</v>
          </cell>
          <cell r="G114">
            <v>25.244</v>
          </cell>
          <cell r="J114">
            <v>40391</v>
          </cell>
          <cell r="L114">
            <v>63.43</v>
          </cell>
          <cell r="P114">
            <v>47.572000000000003</v>
          </cell>
        </row>
        <row r="115">
          <cell r="A115">
            <v>39539</v>
          </cell>
          <cell r="C115">
            <v>37.31</v>
          </cell>
          <cell r="G115">
            <v>25.117000000000001</v>
          </cell>
          <cell r="J115">
            <v>40422</v>
          </cell>
          <cell r="L115">
            <v>53.28</v>
          </cell>
          <cell r="P115">
            <v>39.96</v>
          </cell>
        </row>
        <row r="116">
          <cell r="A116">
            <v>39569</v>
          </cell>
          <cell r="C116">
            <v>38.270000000000003</v>
          </cell>
          <cell r="G116">
            <v>24.771000000000001</v>
          </cell>
          <cell r="J116">
            <v>40452</v>
          </cell>
          <cell r="L116">
            <v>40.729999999999997</v>
          </cell>
          <cell r="P116">
            <v>30.547000000000001</v>
          </cell>
        </row>
        <row r="117">
          <cell r="A117">
            <v>39600</v>
          </cell>
          <cell r="C117">
            <v>44.94</v>
          </cell>
          <cell r="G117">
            <v>24.218</v>
          </cell>
          <cell r="J117">
            <v>40483</v>
          </cell>
          <cell r="L117">
            <v>39.76</v>
          </cell>
          <cell r="P117">
            <v>29.82</v>
          </cell>
        </row>
        <row r="118">
          <cell r="A118">
            <v>39630</v>
          </cell>
          <cell r="C118">
            <v>54.94</v>
          </cell>
          <cell r="G118">
            <v>26.412000000000003</v>
          </cell>
          <cell r="J118">
            <v>40513</v>
          </cell>
          <cell r="L118">
            <v>39.28</v>
          </cell>
          <cell r="P118">
            <v>29.46</v>
          </cell>
        </row>
        <row r="119">
          <cell r="A119">
            <v>39661</v>
          </cell>
          <cell r="C119">
            <v>62.56</v>
          </cell>
          <cell r="G119">
            <v>27.597000000000001</v>
          </cell>
          <cell r="J119">
            <v>40544</v>
          </cell>
          <cell r="L119">
            <v>39.06</v>
          </cell>
          <cell r="P119">
            <v>29.295000000000002</v>
          </cell>
        </row>
        <row r="120">
          <cell r="A120">
            <v>39692</v>
          </cell>
          <cell r="C120">
            <v>52.56</v>
          </cell>
          <cell r="G120">
            <v>27.287000000000003</v>
          </cell>
          <cell r="J120">
            <v>40575</v>
          </cell>
          <cell r="L120">
            <v>39.06</v>
          </cell>
          <cell r="P120">
            <v>29.295000000000002</v>
          </cell>
        </row>
        <row r="121">
          <cell r="A121">
            <v>39722</v>
          </cell>
          <cell r="C121">
            <v>40.17</v>
          </cell>
          <cell r="G121">
            <v>26.784000000000002</v>
          </cell>
          <cell r="J121">
            <v>40603</v>
          </cell>
          <cell r="L121">
            <v>38.57</v>
          </cell>
          <cell r="P121">
            <v>28.927000000000003</v>
          </cell>
        </row>
        <row r="122">
          <cell r="A122">
            <v>39753</v>
          </cell>
          <cell r="C122">
            <v>39.22</v>
          </cell>
          <cell r="G122">
            <v>24.312000000000001</v>
          </cell>
          <cell r="J122">
            <v>40634</v>
          </cell>
          <cell r="L122">
            <v>38.08</v>
          </cell>
          <cell r="P122">
            <v>28.56</v>
          </cell>
        </row>
        <row r="123">
          <cell r="A123">
            <v>39783</v>
          </cell>
          <cell r="C123">
            <v>38.74</v>
          </cell>
          <cell r="G123">
            <v>25.094000000000001</v>
          </cell>
          <cell r="J123">
            <v>40664</v>
          </cell>
          <cell r="L123">
            <v>39.06</v>
          </cell>
          <cell r="P123">
            <v>29.295000000000002</v>
          </cell>
        </row>
        <row r="124">
          <cell r="A124">
            <v>39814</v>
          </cell>
          <cell r="C124">
            <v>38.53</v>
          </cell>
          <cell r="G124">
            <v>25.78</v>
          </cell>
          <cell r="J124">
            <v>40695</v>
          </cell>
          <cell r="L124">
            <v>45.86</v>
          </cell>
          <cell r="P124">
            <v>34.395000000000003</v>
          </cell>
        </row>
        <row r="125">
          <cell r="A125">
            <v>39845</v>
          </cell>
          <cell r="C125">
            <v>38.53</v>
          </cell>
          <cell r="G125">
            <v>25.88</v>
          </cell>
          <cell r="J125">
            <v>40725</v>
          </cell>
          <cell r="L125">
            <v>56.08</v>
          </cell>
          <cell r="P125">
            <v>42.06</v>
          </cell>
        </row>
        <row r="126">
          <cell r="A126">
            <v>39873</v>
          </cell>
          <cell r="C126">
            <v>38.049999999999997</v>
          </cell>
          <cell r="G126">
            <v>25.579000000000001</v>
          </cell>
          <cell r="J126">
            <v>40756</v>
          </cell>
          <cell r="L126">
            <v>63.86</v>
          </cell>
          <cell r="P126">
            <v>47.895000000000003</v>
          </cell>
        </row>
        <row r="127">
          <cell r="A127">
            <v>39904</v>
          </cell>
          <cell r="C127">
            <v>37.57</v>
          </cell>
          <cell r="G127">
            <v>25.47</v>
          </cell>
          <cell r="J127">
            <v>40787</v>
          </cell>
          <cell r="L127">
            <v>53.64</v>
          </cell>
          <cell r="P127">
            <v>40.229999999999997</v>
          </cell>
        </row>
        <row r="128">
          <cell r="A128">
            <v>39934</v>
          </cell>
          <cell r="C128">
            <v>38.53</v>
          </cell>
          <cell r="G128">
            <v>24.948</v>
          </cell>
          <cell r="J128">
            <v>40817</v>
          </cell>
          <cell r="L128">
            <v>41</v>
          </cell>
          <cell r="P128">
            <v>30.75</v>
          </cell>
        </row>
        <row r="129">
          <cell r="A129">
            <v>39965</v>
          </cell>
          <cell r="C129">
            <v>45.25</v>
          </cell>
          <cell r="G129">
            <v>24.96</v>
          </cell>
          <cell r="J129">
            <v>40848</v>
          </cell>
          <cell r="L129">
            <v>40.03</v>
          </cell>
          <cell r="P129">
            <v>30.023</v>
          </cell>
        </row>
        <row r="130">
          <cell r="A130">
            <v>39995</v>
          </cell>
          <cell r="C130">
            <v>55.32</v>
          </cell>
          <cell r="G130">
            <v>26.333000000000002</v>
          </cell>
          <cell r="J130">
            <v>40878</v>
          </cell>
          <cell r="L130">
            <v>39.54</v>
          </cell>
          <cell r="P130">
            <v>29.655000000000001</v>
          </cell>
        </row>
        <row r="131">
          <cell r="A131">
            <v>40026</v>
          </cell>
          <cell r="C131">
            <v>62.99</v>
          </cell>
          <cell r="G131">
            <v>27.281000000000002</v>
          </cell>
          <cell r="J131">
            <v>40909</v>
          </cell>
          <cell r="L131">
            <v>39.32</v>
          </cell>
          <cell r="P131">
            <v>29.49</v>
          </cell>
        </row>
        <row r="132">
          <cell r="A132">
            <v>40057</v>
          </cell>
          <cell r="C132">
            <v>52.92</v>
          </cell>
          <cell r="G132">
            <v>27.183</v>
          </cell>
          <cell r="J132">
            <v>40940</v>
          </cell>
          <cell r="L132">
            <v>39.32</v>
          </cell>
          <cell r="P132">
            <v>29.49</v>
          </cell>
        </row>
        <row r="133">
          <cell r="A133">
            <v>40087</v>
          </cell>
          <cell r="C133">
            <v>40.450000000000003</v>
          </cell>
          <cell r="G133">
            <v>26.981000000000002</v>
          </cell>
          <cell r="J133">
            <v>40969</v>
          </cell>
          <cell r="L133">
            <v>38.83</v>
          </cell>
          <cell r="P133">
            <v>29.122</v>
          </cell>
        </row>
        <row r="134">
          <cell r="A134">
            <v>40118</v>
          </cell>
          <cell r="C134">
            <v>39.49</v>
          </cell>
          <cell r="G134">
            <v>24.679000000000002</v>
          </cell>
          <cell r="J134">
            <v>41000</v>
          </cell>
          <cell r="L134">
            <v>38.340000000000003</v>
          </cell>
          <cell r="P134">
            <v>28.754999999999999</v>
          </cell>
        </row>
        <row r="135">
          <cell r="A135">
            <v>40148</v>
          </cell>
          <cell r="C135">
            <v>39.01</v>
          </cell>
          <cell r="G135">
            <v>25.439</v>
          </cell>
          <cell r="J135">
            <v>41030</v>
          </cell>
          <cell r="L135">
            <v>39.32</v>
          </cell>
          <cell r="P135">
            <v>29.49</v>
          </cell>
        </row>
        <row r="136">
          <cell r="A136">
            <v>40179</v>
          </cell>
          <cell r="C136">
            <v>38.79</v>
          </cell>
          <cell r="G136">
            <v>25.926000000000002</v>
          </cell>
          <cell r="J136">
            <v>41061</v>
          </cell>
          <cell r="L136">
            <v>46.17</v>
          </cell>
          <cell r="P136">
            <v>34.627000000000002</v>
          </cell>
        </row>
        <row r="137">
          <cell r="A137">
            <v>40210</v>
          </cell>
          <cell r="C137">
            <v>38.79</v>
          </cell>
          <cell r="G137">
            <v>26.171000000000003</v>
          </cell>
          <cell r="J137">
            <v>41091</v>
          </cell>
          <cell r="L137">
            <v>56.45</v>
          </cell>
          <cell r="P137">
            <v>42.337000000000003</v>
          </cell>
        </row>
        <row r="138">
          <cell r="A138">
            <v>40238</v>
          </cell>
          <cell r="C138">
            <v>38.31</v>
          </cell>
          <cell r="G138">
            <v>26.037000000000003</v>
          </cell>
          <cell r="J138">
            <v>41122</v>
          </cell>
          <cell r="L138">
            <v>64.290000000000006</v>
          </cell>
          <cell r="P138">
            <v>48.218000000000004</v>
          </cell>
        </row>
        <row r="139">
          <cell r="A139">
            <v>40269</v>
          </cell>
          <cell r="C139">
            <v>37.83</v>
          </cell>
          <cell r="G139">
            <v>25.811</v>
          </cell>
          <cell r="J139">
            <v>41153</v>
          </cell>
          <cell r="L139">
            <v>54.01</v>
          </cell>
          <cell r="P139">
            <v>40.508000000000003</v>
          </cell>
        </row>
        <row r="140">
          <cell r="A140">
            <v>40299</v>
          </cell>
          <cell r="C140">
            <v>38.79</v>
          </cell>
          <cell r="G140">
            <v>25.303000000000001</v>
          </cell>
          <cell r="J140">
            <v>41183</v>
          </cell>
          <cell r="L140">
            <v>41.28</v>
          </cell>
          <cell r="P140">
            <v>30.96</v>
          </cell>
        </row>
        <row r="141">
          <cell r="A141">
            <v>40330</v>
          </cell>
          <cell r="C141">
            <v>45.55</v>
          </cell>
          <cell r="G141">
            <v>25.217000000000002</v>
          </cell>
          <cell r="J141">
            <v>41214</v>
          </cell>
          <cell r="L141">
            <v>40.299999999999997</v>
          </cell>
          <cell r="P141">
            <v>30.225000000000001</v>
          </cell>
        </row>
        <row r="142">
          <cell r="A142">
            <v>40360</v>
          </cell>
          <cell r="C142">
            <v>55.7</v>
          </cell>
          <cell r="G142">
            <v>26.268000000000001</v>
          </cell>
          <cell r="J142">
            <v>41244</v>
          </cell>
          <cell r="L142">
            <v>39.81</v>
          </cell>
          <cell r="P142">
            <v>29.858000000000001</v>
          </cell>
        </row>
        <row r="143">
          <cell r="A143">
            <v>40391</v>
          </cell>
          <cell r="C143">
            <v>63.43</v>
          </cell>
          <cell r="G143">
            <v>27.003</v>
          </cell>
          <cell r="J143">
            <v>41275</v>
          </cell>
          <cell r="L143">
            <v>39.58</v>
          </cell>
          <cell r="P143">
            <v>29.684999999999999</v>
          </cell>
        </row>
        <row r="144">
          <cell r="A144">
            <v>40422</v>
          </cell>
          <cell r="C144">
            <v>53.28</v>
          </cell>
          <cell r="G144">
            <v>27.094000000000001</v>
          </cell>
          <cell r="J144">
            <v>41306</v>
          </cell>
          <cell r="L144">
            <v>39.58</v>
          </cell>
          <cell r="P144">
            <v>29.684999999999999</v>
          </cell>
        </row>
        <row r="145">
          <cell r="A145">
            <v>40452</v>
          </cell>
          <cell r="C145">
            <v>40.729999999999997</v>
          </cell>
          <cell r="G145">
            <v>27.007000000000001</v>
          </cell>
          <cell r="J145">
            <v>41334</v>
          </cell>
          <cell r="L145">
            <v>39.090000000000003</v>
          </cell>
          <cell r="P145">
            <v>29.317</v>
          </cell>
        </row>
        <row r="146">
          <cell r="A146">
            <v>40483</v>
          </cell>
          <cell r="C146">
            <v>39.76</v>
          </cell>
          <cell r="G146">
            <v>25.273</v>
          </cell>
          <cell r="J146">
            <v>41365</v>
          </cell>
          <cell r="L146">
            <v>38.6</v>
          </cell>
          <cell r="P146">
            <v>28.95</v>
          </cell>
        </row>
        <row r="147">
          <cell r="A147">
            <v>40513</v>
          </cell>
          <cell r="C147">
            <v>39.28</v>
          </cell>
          <cell r="G147">
            <v>25.758000000000003</v>
          </cell>
          <cell r="J147">
            <v>41395</v>
          </cell>
          <cell r="L147">
            <v>39.58</v>
          </cell>
          <cell r="P147">
            <v>29.684999999999999</v>
          </cell>
        </row>
        <row r="148">
          <cell r="A148">
            <v>40544</v>
          </cell>
          <cell r="C148">
            <v>39.06</v>
          </cell>
          <cell r="G148">
            <v>26.195</v>
          </cell>
          <cell r="J148">
            <v>41426</v>
          </cell>
          <cell r="L148">
            <v>46.48</v>
          </cell>
          <cell r="P148">
            <v>34.86</v>
          </cell>
        </row>
        <row r="149">
          <cell r="A149">
            <v>40575</v>
          </cell>
          <cell r="C149">
            <v>39.06</v>
          </cell>
          <cell r="G149">
            <v>26.434999999999999</v>
          </cell>
          <cell r="J149">
            <v>41456</v>
          </cell>
          <cell r="L149">
            <v>56.83</v>
          </cell>
          <cell r="P149">
            <v>42.623000000000005</v>
          </cell>
        </row>
        <row r="150">
          <cell r="A150">
            <v>40603</v>
          </cell>
          <cell r="C150">
            <v>38.57</v>
          </cell>
          <cell r="G150">
            <v>26.313000000000002</v>
          </cell>
          <cell r="J150">
            <v>41487</v>
          </cell>
          <cell r="L150">
            <v>64.72</v>
          </cell>
          <cell r="P150">
            <v>48.54</v>
          </cell>
        </row>
        <row r="151">
          <cell r="A151">
            <v>40634</v>
          </cell>
          <cell r="C151">
            <v>38.08</v>
          </cell>
          <cell r="G151">
            <v>26.103000000000002</v>
          </cell>
          <cell r="J151">
            <v>41518</v>
          </cell>
          <cell r="L151">
            <v>54.37</v>
          </cell>
          <cell r="P151">
            <v>40.777999999999999</v>
          </cell>
        </row>
        <row r="152">
          <cell r="A152">
            <v>40664</v>
          </cell>
          <cell r="C152">
            <v>39.06</v>
          </cell>
          <cell r="G152">
            <v>25.599</v>
          </cell>
          <cell r="J152">
            <v>41548</v>
          </cell>
          <cell r="L152">
            <v>41.55</v>
          </cell>
          <cell r="P152">
            <v>31.163</v>
          </cell>
        </row>
        <row r="153">
          <cell r="A153">
            <v>40695</v>
          </cell>
          <cell r="C153">
            <v>45.86</v>
          </cell>
          <cell r="G153">
            <v>25.459</v>
          </cell>
          <cell r="J153">
            <v>41579</v>
          </cell>
          <cell r="L153">
            <v>40.57</v>
          </cell>
          <cell r="P153">
            <v>30.427000000000003</v>
          </cell>
        </row>
        <row r="154">
          <cell r="A154">
            <v>40725</v>
          </cell>
          <cell r="C154">
            <v>56.08</v>
          </cell>
          <cell r="G154">
            <v>25.513000000000002</v>
          </cell>
          <cell r="J154">
            <v>41609</v>
          </cell>
          <cell r="L154">
            <v>40.08</v>
          </cell>
          <cell r="P154">
            <v>30.06</v>
          </cell>
        </row>
        <row r="155">
          <cell r="A155">
            <v>40756</v>
          </cell>
          <cell r="C155">
            <v>63.86</v>
          </cell>
          <cell r="G155">
            <v>27.898</v>
          </cell>
          <cell r="J155">
            <v>41640</v>
          </cell>
          <cell r="L155">
            <v>39.85</v>
          </cell>
          <cell r="P155">
            <v>29.887</v>
          </cell>
        </row>
        <row r="156">
          <cell r="A156">
            <v>40787</v>
          </cell>
          <cell r="C156">
            <v>53.64</v>
          </cell>
          <cell r="G156">
            <v>27.097000000000001</v>
          </cell>
          <cell r="J156">
            <v>41671</v>
          </cell>
          <cell r="L156">
            <v>39.85</v>
          </cell>
          <cell r="P156">
            <v>29.887</v>
          </cell>
        </row>
        <row r="157">
          <cell r="A157">
            <v>40817</v>
          </cell>
          <cell r="C157">
            <v>41</v>
          </cell>
          <cell r="G157">
            <v>27.206000000000003</v>
          </cell>
          <cell r="J157">
            <v>41699</v>
          </cell>
          <cell r="L157">
            <v>39.35</v>
          </cell>
          <cell r="P157">
            <v>29.512</v>
          </cell>
        </row>
        <row r="158">
          <cell r="A158">
            <v>40848</v>
          </cell>
          <cell r="C158">
            <v>40.03</v>
          </cell>
          <cell r="G158">
            <v>25.579000000000001</v>
          </cell>
          <cell r="J158">
            <v>41730</v>
          </cell>
          <cell r="L158">
            <v>38.85</v>
          </cell>
          <cell r="P158">
            <v>29.137</v>
          </cell>
        </row>
        <row r="159">
          <cell r="A159">
            <v>40878</v>
          </cell>
          <cell r="C159">
            <v>39.54</v>
          </cell>
          <cell r="G159">
            <v>26.051000000000002</v>
          </cell>
          <cell r="J159">
            <v>41760</v>
          </cell>
          <cell r="L159">
            <v>39.85</v>
          </cell>
          <cell r="P159">
            <v>29.887</v>
          </cell>
        </row>
        <row r="160">
          <cell r="A160">
            <v>40909</v>
          </cell>
          <cell r="C160">
            <v>39.32</v>
          </cell>
          <cell r="G160">
            <v>26.452000000000002</v>
          </cell>
          <cell r="J160">
            <v>41791</v>
          </cell>
          <cell r="L160">
            <v>46.79</v>
          </cell>
          <cell r="P160">
            <v>35.093000000000004</v>
          </cell>
        </row>
        <row r="161">
          <cell r="A161">
            <v>40940</v>
          </cell>
          <cell r="C161">
            <v>39.32</v>
          </cell>
          <cell r="G161">
            <v>26.708000000000002</v>
          </cell>
          <cell r="J161">
            <v>41821</v>
          </cell>
          <cell r="L161">
            <v>57.21</v>
          </cell>
          <cell r="P161">
            <v>42.907000000000004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</v>
          </cell>
          <cell r="G8">
            <v>24</v>
          </cell>
          <cell r="L8">
            <v>29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30.75</v>
          </cell>
          <cell r="P9">
            <v>21</v>
          </cell>
        </row>
        <row r="10">
          <cell r="C10">
            <v>24</v>
          </cell>
          <cell r="G10">
            <v>24</v>
          </cell>
          <cell r="L10">
            <v>38.75</v>
          </cell>
          <cell r="P10">
            <v>29.063000000000002</v>
          </cell>
        </row>
        <row r="11">
          <cell r="C11">
            <v>29</v>
          </cell>
          <cell r="G11">
            <v>24</v>
          </cell>
          <cell r="L11">
            <v>38.5</v>
          </cell>
          <cell r="P11">
            <v>28.875</v>
          </cell>
        </row>
        <row r="12">
          <cell r="C12">
            <v>29</v>
          </cell>
          <cell r="G12">
            <v>24</v>
          </cell>
          <cell r="L12">
            <v>35.9</v>
          </cell>
          <cell r="P12">
            <v>26.925000000000001</v>
          </cell>
        </row>
        <row r="13">
          <cell r="C13">
            <v>29</v>
          </cell>
          <cell r="G13">
            <v>24</v>
          </cell>
          <cell r="L13">
            <v>32.75</v>
          </cell>
          <cell r="P13">
            <v>24.5625</v>
          </cell>
        </row>
        <row r="14">
          <cell r="C14">
            <v>30.75</v>
          </cell>
          <cell r="G14">
            <v>24.75</v>
          </cell>
          <cell r="L14">
            <v>32.5</v>
          </cell>
          <cell r="P14">
            <v>24.375</v>
          </cell>
        </row>
        <row r="15">
          <cell r="C15">
            <v>30.75</v>
          </cell>
          <cell r="G15">
            <v>24.75</v>
          </cell>
          <cell r="L15">
            <v>31</v>
          </cell>
          <cell r="P15">
            <v>23.25</v>
          </cell>
        </row>
        <row r="16">
          <cell r="C16">
            <v>30.75</v>
          </cell>
          <cell r="G16">
            <v>24.75</v>
          </cell>
          <cell r="L16">
            <v>32</v>
          </cell>
          <cell r="P16">
            <v>24</v>
          </cell>
        </row>
        <row r="17">
          <cell r="C17">
            <v>24.75</v>
          </cell>
          <cell r="G17">
            <v>24.75</v>
          </cell>
          <cell r="L17">
            <v>46</v>
          </cell>
          <cell r="P17">
            <v>34.5</v>
          </cell>
        </row>
        <row r="18">
          <cell r="C18">
            <v>30.75</v>
          </cell>
          <cell r="G18">
            <v>24.75</v>
          </cell>
          <cell r="L18">
            <v>52.5</v>
          </cell>
          <cell r="P18">
            <v>39.375</v>
          </cell>
        </row>
        <row r="19">
          <cell r="C19">
            <v>30.75</v>
          </cell>
          <cell r="G19">
            <v>24.75</v>
          </cell>
          <cell r="L19">
            <v>46.5</v>
          </cell>
          <cell r="P19">
            <v>34.875</v>
          </cell>
        </row>
        <row r="20">
          <cell r="C20">
            <v>30.75</v>
          </cell>
          <cell r="G20">
            <v>24.75</v>
          </cell>
          <cell r="L20">
            <v>39</v>
          </cell>
          <cell r="P20">
            <v>29.25</v>
          </cell>
        </row>
        <row r="21">
          <cell r="C21">
            <v>30.75</v>
          </cell>
          <cell r="G21">
            <v>24.75</v>
          </cell>
          <cell r="L21">
            <v>37</v>
          </cell>
          <cell r="P21">
            <v>27.75</v>
          </cell>
        </row>
        <row r="22">
          <cell r="C22">
            <v>30.75</v>
          </cell>
          <cell r="G22">
            <v>24.75</v>
          </cell>
          <cell r="L22">
            <v>38.5</v>
          </cell>
          <cell r="P22">
            <v>28.875</v>
          </cell>
        </row>
        <row r="23">
          <cell r="C23">
            <v>30.75</v>
          </cell>
          <cell r="G23">
            <v>24.75</v>
          </cell>
          <cell r="L23">
            <v>42.25</v>
          </cell>
          <cell r="P23">
            <v>31.688000000000002</v>
          </cell>
        </row>
        <row r="24">
          <cell r="C24">
            <v>24.75</v>
          </cell>
          <cell r="G24">
            <v>24.75</v>
          </cell>
          <cell r="L24">
            <v>41.5</v>
          </cell>
          <cell r="P24">
            <v>31.125</v>
          </cell>
        </row>
        <row r="25">
          <cell r="C25">
            <v>30.75</v>
          </cell>
          <cell r="G25">
            <v>24.75</v>
          </cell>
          <cell r="L25">
            <v>36.75</v>
          </cell>
          <cell r="P25">
            <v>27.563000000000002</v>
          </cell>
        </row>
        <row r="26">
          <cell r="C26">
            <v>30.75</v>
          </cell>
          <cell r="G26">
            <v>24.75</v>
          </cell>
          <cell r="L26">
            <v>36.5</v>
          </cell>
          <cell r="P26">
            <v>27.375</v>
          </cell>
        </row>
        <row r="27">
          <cell r="C27">
            <v>30.75</v>
          </cell>
          <cell r="G27">
            <v>24.75</v>
          </cell>
          <cell r="L27">
            <v>32.5</v>
          </cell>
          <cell r="P27">
            <v>24.375</v>
          </cell>
        </row>
        <row r="28">
          <cell r="C28">
            <v>30.75</v>
          </cell>
          <cell r="G28">
            <v>24.75</v>
          </cell>
          <cell r="L28">
            <v>30.75</v>
          </cell>
          <cell r="P28">
            <v>23.063000000000002</v>
          </cell>
        </row>
        <row r="29">
          <cell r="C29">
            <v>30.75</v>
          </cell>
          <cell r="G29">
            <v>24.75</v>
          </cell>
          <cell r="L29">
            <v>53.5</v>
          </cell>
          <cell r="P29">
            <v>40.125</v>
          </cell>
        </row>
        <row r="30">
          <cell r="C30">
            <v>30.75</v>
          </cell>
          <cell r="G30">
            <v>24.75</v>
          </cell>
          <cell r="L30">
            <v>60.5</v>
          </cell>
          <cell r="P30">
            <v>45.375</v>
          </cell>
        </row>
        <row r="31">
          <cell r="C31">
            <v>24.75</v>
          </cell>
          <cell r="G31">
            <v>24.75</v>
          </cell>
          <cell r="L31">
            <v>50.5</v>
          </cell>
          <cell r="P31">
            <v>37.875</v>
          </cell>
        </row>
        <row r="32">
          <cell r="C32">
            <v>30.75</v>
          </cell>
          <cell r="G32">
            <v>24.75</v>
          </cell>
          <cell r="L32">
            <v>41.5</v>
          </cell>
          <cell r="P32">
            <v>31.125</v>
          </cell>
        </row>
        <row r="33">
          <cell r="C33">
            <v>30.75</v>
          </cell>
          <cell r="G33">
            <v>24.75</v>
          </cell>
          <cell r="L33">
            <v>37.5</v>
          </cell>
          <cell r="P33">
            <v>28.125</v>
          </cell>
        </row>
        <row r="34">
          <cell r="C34">
            <v>30.75</v>
          </cell>
          <cell r="G34">
            <v>24.75</v>
          </cell>
          <cell r="L34">
            <v>39.25</v>
          </cell>
          <cell r="P34">
            <v>29.438000000000002</v>
          </cell>
        </row>
        <row r="35">
          <cell r="C35">
            <v>24.75</v>
          </cell>
          <cell r="G35">
            <v>24.75</v>
          </cell>
          <cell r="L35">
            <v>42.61</v>
          </cell>
          <cell r="P35">
            <v>31.957000000000001</v>
          </cell>
        </row>
        <row r="36">
          <cell r="C36">
            <v>30.75</v>
          </cell>
          <cell r="G36">
            <v>24.75</v>
          </cell>
          <cell r="L36">
            <v>41.96</v>
          </cell>
          <cell r="P36">
            <v>31.47</v>
          </cell>
        </row>
        <row r="37">
          <cell r="C37">
            <v>30.75</v>
          </cell>
          <cell r="G37">
            <v>24.75</v>
          </cell>
          <cell r="L37">
            <v>37.89</v>
          </cell>
          <cell r="P37">
            <v>28.418000000000003</v>
          </cell>
        </row>
        <row r="38">
          <cell r="C38">
            <v>30.75</v>
          </cell>
          <cell r="G38">
            <v>26</v>
          </cell>
          <cell r="L38">
            <v>37.67</v>
          </cell>
          <cell r="P38">
            <v>28.253</v>
          </cell>
        </row>
        <row r="39">
          <cell r="C39">
            <v>38.75</v>
          </cell>
          <cell r="G39">
            <v>28.282</v>
          </cell>
          <cell r="L39">
            <v>34.24</v>
          </cell>
          <cell r="P39">
            <v>25.68</v>
          </cell>
        </row>
        <row r="40">
          <cell r="C40">
            <v>38.5</v>
          </cell>
          <cell r="G40">
            <v>27.057000000000002</v>
          </cell>
          <cell r="L40">
            <v>32.74</v>
          </cell>
          <cell r="P40">
            <v>24.555</v>
          </cell>
        </row>
        <row r="41">
          <cell r="C41">
            <v>35.9</v>
          </cell>
          <cell r="G41">
            <v>25.736000000000001</v>
          </cell>
          <cell r="L41">
            <v>52.26</v>
          </cell>
          <cell r="P41">
            <v>39.195</v>
          </cell>
        </row>
        <row r="42">
          <cell r="C42">
            <v>32.75</v>
          </cell>
          <cell r="G42">
            <v>23.819000000000003</v>
          </cell>
          <cell r="L42">
            <v>58.27</v>
          </cell>
          <cell r="P42">
            <v>43.703000000000003</v>
          </cell>
        </row>
        <row r="43">
          <cell r="C43">
            <v>32.5</v>
          </cell>
          <cell r="G43">
            <v>20.100000000000001</v>
          </cell>
          <cell r="L43">
            <v>49.69</v>
          </cell>
          <cell r="P43">
            <v>37.267000000000003</v>
          </cell>
        </row>
        <row r="44">
          <cell r="C44">
            <v>31</v>
          </cell>
          <cell r="G44">
            <v>21.597000000000001</v>
          </cell>
          <cell r="L44">
            <v>41.96</v>
          </cell>
          <cell r="P44">
            <v>31.47</v>
          </cell>
        </row>
        <row r="45">
          <cell r="C45">
            <v>32</v>
          </cell>
          <cell r="G45">
            <v>22.667000000000002</v>
          </cell>
          <cell r="L45">
            <v>38.53</v>
          </cell>
          <cell r="P45">
            <v>28.898</v>
          </cell>
        </row>
        <row r="46">
          <cell r="C46">
            <v>46</v>
          </cell>
          <cell r="G46">
            <v>31.194000000000003</v>
          </cell>
          <cell r="L46">
            <v>40.03</v>
          </cell>
          <cell r="P46">
            <v>30.023</v>
          </cell>
        </row>
        <row r="47">
          <cell r="C47">
            <v>52.5</v>
          </cell>
          <cell r="G47">
            <v>35.758000000000003</v>
          </cell>
          <cell r="L47">
            <v>42.88</v>
          </cell>
          <cell r="P47">
            <v>32.159999999999997</v>
          </cell>
        </row>
        <row r="48">
          <cell r="C48">
            <v>46.5</v>
          </cell>
          <cell r="G48">
            <v>30.15</v>
          </cell>
          <cell r="L48">
            <v>42.34</v>
          </cell>
          <cell r="P48">
            <v>31.754999999999999</v>
          </cell>
        </row>
        <row r="49">
          <cell r="C49">
            <v>39</v>
          </cell>
          <cell r="G49">
            <v>29.25</v>
          </cell>
          <cell r="L49">
            <v>38.85</v>
          </cell>
          <cell r="P49">
            <v>29.137</v>
          </cell>
        </row>
        <row r="50">
          <cell r="C50">
            <v>37</v>
          </cell>
          <cell r="G50">
            <v>22.083000000000002</v>
          </cell>
          <cell r="L50">
            <v>38.67</v>
          </cell>
          <cell r="P50">
            <v>29.003</v>
          </cell>
        </row>
        <row r="51">
          <cell r="C51">
            <v>38.5</v>
          </cell>
          <cell r="G51">
            <v>27.662000000000003</v>
          </cell>
          <cell r="L51">
            <v>35.74</v>
          </cell>
          <cell r="P51">
            <v>26.805</v>
          </cell>
        </row>
        <row r="52">
          <cell r="C52">
            <v>42.25</v>
          </cell>
          <cell r="G52">
            <v>27.472000000000001</v>
          </cell>
          <cell r="L52">
            <v>34.46</v>
          </cell>
          <cell r="P52">
            <v>25.844999999999999</v>
          </cell>
        </row>
        <row r="53">
          <cell r="C53">
            <v>41.5</v>
          </cell>
          <cell r="G53">
            <v>27.428000000000001</v>
          </cell>
          <cell r="L53">
            <v>51.2</v>
          </cell>
          <cell r="P53">
            <v>38.4</v>
          </cell>
        </row>
        <row r="54">
          <cell r="C54">
            <v>36.75</v>
          </cell>
          <cell r="G54">
            <v>26.157</v>
          </cell>
          <cell r="L54">
            <v>56.35</v>
          </cell>
          <cell r="P54">
            <v>42.263000000000005</v>
          </cell>
        </row>
        <row r="55">
          <cell r="C55">
            <v>36.5</v>
          </cell>
          <cell r="G55">
            <v>24.683</v>
          </cell>
          <cell r="L55">
            <v>49</v>
          </cell>
          <cell r="P55">
            <v>36.75</v>
          </cell>
        </row>
        <row r="56">
          <cell r="C56">
            <v>32.5</v>
          </cell>
          <cell r="G56">
            <v>15.282</v>
          </cell>
          <cell r="L56">
            <v>42.39</v>
          </cell>
          <cell r="P56">
            <v>31.793000000000003</v>
          </cell>
        </row>
        <row r="57">
          <cell r="C57">
            <v>30.75</v>
          </cell>
          <cell r="G57">
            <v>19.646000000000001</v>
          </cell>
          <cell r="L57">
            <v>39.450000000000003</v>
          </cell>
          <cell r="P57">
            <v>29.587</v>
          </cell>
        </row>
        <row r="58">
          <cell r="C58">
            <v>53.5</v>
          </cell>
          <cell r="G58">
            <v>37.314</v>
          </cell>
          <cell r="L58">
            <v>40.74</v>
          </cell>
          <cell r="P58">
            <v>30.555</v>
          </cell>
        </row>
        <row r="59">
          <cell r="C59">
            <v>60.5</v>
          </cell>
          <cell r="G59">
            <v>39.39</v>
          </cell>
          <cell r="L59">
            <v>43.61</v>
          </cell>
          <cell r="P59">
            <v>32.707999999999998</v>
          </cell>
        </row>
        <row r="60">
          <cell r="C60">
            <v>50.5</v>
          </cell>
          <cell r="G60">
            <v>33.709000000000003</v>
          </cell>
          <cell r="L60">
            <v>43.11</v>
          </cell>
          <cell r="P60">
            <v>32.332999999999998</v>
          </cell>
        </row>
        <row r="61">
          <cell r="C61">
            <v>41.5</v>
          </cell>
          <cell r="G61">
            <v>30.653000000000002</v>
          </cell>
          <cell r="L61">
            <v>39.92</v>
          </cell>
          <cell r="P61">
            <v>29.94</v>
          </cell>
        </row>
        <row r="62">
          <cell r="C62">
            <v>37.5</v>
          </cell>
          <cell r="G62">
            <v>26.2</v>
          </cell>
          <cell r="L62">
            <v>39.76</v>
          </cell>
          <cell r="P62">
            <v>29.82</v>
          </cell>
        </row>
        <row r="63">
          <cell r="C63">
            <v>39.25</v>
          </cell>
          <cell r="G63">
            <v>32.496000000000002</v>
          </cell>
          <cell r="L63">
            <v>37.07</v>
          </cell>
          <cell r="P63">
            <v>27.802</v>
          </cell>
        </row>
        <row r="64">
          <cell r="C64">
            <v>42.61</v>
          </cell>
          <cell r="G64">
            <v>27.344999999999999</v>
          </cell>
          <cell r="L64">
            <v>35.9</v>
          </cell>
          <cell r="P64">
            <v>26.925000000000001</v>
          </cell>
        </row>
        <row r="65">
          <cell r="C65">
            <v>41.96</v>
          </cell>
          <cell r="G65">
            <v>27.194000000000003</v>
          </cell>
          <cell r="L65">
            <v>51.23</v>
          </cell>
          <cell r="P65">
            <v>38.422000000000004</v>
          </cell>
        </row>
        <row r="66">
          <cell r="C66">
            <v>37.89</v>
          </cell>
          <cell r="G66">
            <v>26.495000000000001</v>
          </cell>
          <cell r="L66">
            <v>55.95</v>
          </cell>
          <cell r="P66">
            <v>41.962000000000003</v>
          </cell>
        </row>
        <row r="67">
          <cell r="C67">
            <v>37.67</v>
          </cell>
          <cell r="G67">
            <v>25.26</v>
          </cell>
          <cell r="L67">
            <v>49.22</v>
          </cell>
          <cell r="P67">
            <v>36.914999999999999</v>
          </cell>
        </row>
        <row r="68">
          <cell r="C68">
            <v>34.24</v>
          </cell>
          <cell r="G68">
            <v>17.204999999999998</v>
          </cell>
          <cell r="L68">
            <v>43.16</v>
          </cell>
          <cell r="P68">
            <v>32.369999999999997</v>
          </cell>
        </row>
        <row r="69">
          <cell r="C69">
            <v>32.74</v>
          </cell>
          <cell r="G69">
            <v>21.382000000000001</v>
          </cell>
          <cell r="L69">
            <v>40.479999999999997</v>
          </cell>
          <cell r="P69">
            <v>30.36</v>
          </cell>
        </row>
        <row r="70">
          <cell r="C70">
            <v>52.26</v>
          </cell>
          <cell r="G70">
            <v>35.551000000000002</v>
          </cell>
          <cell r="L70">
            <v>41.66</v>
          </cell>
          <cell r="P70">
            <v>31.245000000000001</v>
          </cell>
        </row>
        <row r="71">
          <cell r="C71">
            <v>58.27</v>
          </cell>
          <cell r="G71">
            <v>37.231999999999999</v>
          </cell>
          <cell r="L71">
            <v>44.34</v>
          </cell>
          <cell r="P71">
            <v>33.255000000000003</v>
          </cell>
        </row>
        <row r="72">
          <cell r="C72">
            <v>49.69</v>
          </cell>
          <cell r="G72">
            <v>32.697000000000003</v>
          </cell>
          <cell r="L72">
            <v>43.88</v>
          </cell>
          <cell r="P72">
            <v>32.909999999999997</v>
          </cell>
        </row>
        <row r="73">
          <cell r="C73">
            <v>41.96</v>
          </cell>
          <cell r="G73">
            <v>30.293000000000003</v>
          </cell>
          <cell r="L73">
            <v>40.96</v>
          </cell>
          <cell r="P73">
            <v>30.72</v>
          </cell>
        </row>
        <row r="74">
          <cell r="C74">
            <v>38.53</v>
          </cell>
          <cell r="G74">
            <v>26.781000000000002</v>
          </cell>
          <cell r="L74">
            <v>40.82</v>
          </cell>
          <cell r="P74">
            <v>30.614999999999998</v>
          </cell>
        </row>
        <row r="75">
          <cell r="C75">
            <v>40.03</v>
          </cell>
          <cell r="G75">
            <v>31.924000000000003</v>
          </cell>
          <cell r="L75">
            <v>38.36</v>
          </cell>
          <cell r="P75">
            <v>28.77</v>
          </cell>
        </row>
        <row r="76">
          <cell r="C76">
            <v>42.88</v>
          </cell>
          <cell r="G76">
            <v>27.582000000000001</v>
          </cell>
          <cell r="L76">
            <v>37.28</v>
          </cell>
          <cell r="P76">
            <v>27.96</v>
          </cell>
        </row>
        <row r="77">
          <cell r="C77">
            <v>42.34</v>
          </cell>
          <cell r="G77">
            <v>27.827000000000002</v>
          </cell>
          <cell r="L77">
            <v>51.32</v>
          </cell>
          <cell r="P77">
            <v>38.49</v>
          </cell>
        </row>
        <row r="78">
          <cell r="C78">
            <v>38.85</v>
          </cell>
          <cell r="G78">
            <v>26.989000000000001</v>
          </cell>
          <cell r="L78">
            <v>55.65</v>
          </cell>
          <cell r="P78">
            <v>41.737000000000002</v>
          </cell>
        </row>
        <row r="79">
          <cell r="C79">
            <v>38.67</v>
          </cell>
          <cell r="G79">
            <v>25.871000000000002</v>
          </cell>
          <cell r="L79">
            <v>49.48</v>
          </cell>
          <cell r="P79">
            <v>37.11</v>
          </cell>
        </row>
        <row r="80">
          <cell r="C80">
            <v>35.74</v>
          </cell>
          <cell r="G80">
            <v>18.433</v>
          </cell>
          <cell r="L80">
            <v>43.94</v>
          </cell>
          <cell r="P80">
            <v>32.954999999999998</v>
          </cell>
        </row>
        <row r="81">
          <cell r="C81">
            <v>34.46</v>
          </cell>
          <cell r="G81">
            <v>22.279</v>
          </cell>
          <cell r="L81">
            <v>41.48</v>
          </cell>
          <cell r="P81">
            <v>31.11</v>
          </cell>
        </row>
        <row r="82">
          <cell r="C82">
            <v>51.2</v>
          </cell>
          <cell r="G82">
            <v>35.265000000000001</v>
          </cell>
          <cell r="L82">
            <v>42.57</v>
          </cell>
          <cell r="P82">
            <v>31.927000000000003</v>
          </cell>
        </row>
        <row r="83">
          <cell r="C83">
            <v>56.35</v>
          </cell>
          <cell r="G83">
            <v>37.277999999999999</v>
          </cell>
          <cell r="L83">
            <v>45.07</v>
          </cell>
          <cell r="P83">
            <v>33.803000000000004</v>
          </cell>
        </row>
        <row r="84">
          <cell r="C84">
            <v>49</v>
          </cell>
          <cell r="G84">
            <v>32.777000000000001</v>
          </cell>
          <cell r="L84">
            <v>44.65</v>
          </cell>
          <cell r="P84">
            <v>33.487000000000002</v>
          </cell>
        </row>
        <row r="85">
          <cell r="C85">
            <v>42.39</v>
          </cell>
          <cell r="G85">
            <v>30.493000000000002</v>
          </cell>
          <cell r="L85">
            <v>41.92</v>
          </cell>
          <cell r="P85">
            <v>31.44</v>
          </cell>
        </row>
        <row r="86">
          <cell r="C86">
            <v>39.450000000000003</v>
          </cell>
          <cell r="G86">
            <v>27.258000000000003</v>
          </cell>
          <cell r="L86">
            <v>41.78</v>
          </cell>
          <cell r="P86">
            <v>31.335000000000001</v>
          </cell>
        </row>
        <row r="87">
          <cell r="C87">
            <v>40.74</v>
          </cell>
          <cell r="G87">
            <v>31.964000000000002</v>
          </cell>
          <cell r="L87">
            <v>39.479999999999997</v>
          </cell>
          <cell r="P87">
            <v>29.61</v>
          </cell>
        </row>
        <row r="88">
          <cell r="C88">
            <v>43.61</v>
          </cell>
          <cell r="G88">
            <v>27.857000000000003</v>
          </cell>
          <cell r="L88">
            <v>38.479999999999997</v>
          </cell>
          <cell r="P88">
            <v>28.86</v>
          </cell>
        </row>
        <row r="89">
          <cell r="C89">
            <v>43.11</v>
          </cell>
          <cell r="G89">
            <v>28.151</v>
          </cell>
          <cell r="L89">
            <v>51.61</v>
          </cell>
          <cell r="P89">
            <v>38.707999999999998</v>
          </cell>
        </row>
        <row r="90">
          <cell r="C90">
            <v>39.92</v>
          </cell>
          <cell r="G90">
            <v>27.411000000000001</v>
          </cell>
          <cell r="L90">
            <v>55.66</v>
          </cell>
          <cell r="P90">
            <v>41.744999999999997</v>
          </cell>
        </row>
        <row r="91">
          <cell r="C91">
            <v>39.76</v>
          </cell>
          <cell r="G91">
            <v>26.22</v>
          </cell>
          <cell r="L91">
            <v>49.89</v>
          </cell>
          <cell r="P91">
            <v>37.417000000000002</v>
          </cell>
        </row>
        <row r="92">
          <cell r="C92">
            <v>37.07</v>
          </cell>
          <cell r="G92">
            <v>19.981999999999999</v>
          </cell>
          <cell r="L92">
            <v>44.71</v>
          </cell>
          <cell r="P92">
            <v>33.532000000000004</v>
          </cell>
        </row>
        <row r="93">
          <cell r="C93">
            <v>35.9</v>
          </cell>
          <cell r="G93">
            <v>23.157</v>
          </cell>
          <cell r="L93">
            <v>42.41</v>
          </cell>
          <cell r="P93">
            <v>31.808</v>
          </cell>
        </row>
        <row r="94">
          <cell r="C94">
            <v>51.23</v>
          </cell>
          <cell r="G94">
            <v>34.923000000000002</v>
          </cell>
          <cell r="L94">
            <v>43.42</v>
          </cell>
          <cell r="P94">
            <v>32.564999999999998</v>
          </cell>
        </row>
        <row r="95">
          <cell r="C95">
            <v>55.95</v>
          </cell>
          <cell r="G95">
            <v>36.838999999999999</v>
          </cell>
          <cell r="L95">
            <v>45.81</v>
          </cell>
          <cell r="P95">
            <v>34.358000000000004</v>
          </cell>
        </row>
        <row r="96">
          <cell r="C96">
            <v>49.22</v>
          </cell>
          <cell r="G96">
            <v>32.721000000000004</v>
          </cell>
          <cell r="L96">
            <v>45.41</v>
          </cell>
          <cell r="P96">
            <v>34.057000000000002</v>
          </cell>
        </row>
        <row r="97">
          <cell r="C97">
            <v>43.16</v>
          </cell>
          <cell r="G97">
            <v>30.663</v>
          </cell>
          <cell r="L97">
            <v>42.86</v>
          </cell>
          <cell r="P97">
            <v>32.145000000000003</v>
          </cell>
        </row>
        <row r="98">
          <cell r="C98">
            <v>40.479999999999997</v>
          </cell>
          <cell r="G98">
            <v>27.72</v>
          </cell>
          <cell r="L98">
            <v>42.73</v>
          </cell>
          <cell r="P98">
            <v>32.047000000000004</v>
          </cell>
        </row>
        <row r="99">
          <cell r="C99">
            <v>41.66</v>
          </cell>
          <cell r="G99">
            <v>32.07</v>
          </cell>
          <cell r="L99">
            <v>40.58</v>
          </cell>
          <cell r="P99">
            <v>30.434999999999999</v>
          </cell>
        </row>
        <row r="100">
          <cell r="C100">
            <v>44.34</v>
          </cell>
          <cell r="G100">
            <v>28.274999999999999</v>
          </cell>
          <cell r="L100">
            <v>39.64</v>
          </cell>
          <cell r="P100">
            <v>29.73</v>
          </cell>
        </row>
        <row r="101">
          <cell r="C101">
            <v>43.88</v>
          </cell>
          <cell r="G101">
            <v>28.423000000000002</v>
          </cell>
          <cell r="L101">
            <v>51.93</v>
          </cell>
          <cell r="P101">
            <v>38.947000000000003</v>
          </cell>
        </row>
        <row r="102">
          <cell r="C102">
            <v>40.96</v>
          </cell>
          <cell r="G102">
            <v>27.814</v>
          </cell>
          <cell r="L102">
            <v>55.71</v>
          </cell>
          <cell r="P102">
            <v>41.782000000000004</v>
          </cell>
        </row>
        <row r="103">
          <cell r="C103">
            <v>40.82</v>
          </cell>
          <cell r="G103">
            <v>26.754999999999999</v>
          </cell>
          <cell r="L103">
            <v>50.32</v>
          </cell>
          <cell r="P103">
            <v>37.74</v>
          </cell>
        </row>
        <row r="104">
          <cell r="C104">
            <v>38.36</v>
          </cell>
          <cell r="G104">
            <v>21.125</v>
          </cell>
          <cell r="L104">
            <v>45.47</v>
          </cell>
          <cell r="P104">
            <v>34.102000000000004</v>
          </cell>
        </row>
        <row r="105">
          <cell r="C105">
            <v>37.28</v>
          </cell>
          <cell r="G105">
            <v>24.097000000000001</v>
          </cell>
          <cell r="L105">
            <v>43.32</v>
          </cell>
          <cell r="P105">
            <v>32.49</v>
          </cell>
        </row>
        <row r="106">
          <cell r="C106">
            <v>51.32</v>
          </cell>
          <cell r="G106">
            <v>34.869999999999997</v>
          </cell>
          <cell r="L106">
            <v>44.27</v>
          </cell>
          <cell r="P106">
            <v>33.203000000000003</v>
          </cell>
        </row>
        <row r="107">
          <cell r="C107">
            <v>55.65</v>
          </cell>
          <cell r="G107">
            <v>36.721000000000004</v>
          </cell>
          <cell r="L107">
            <v>46.55</v>
          </cell>
          <cell r="P107">
            <v>34.913000000000004</v>
          </cell>
        </row>
        <row r="108">
          <cell r="C108">
            <v>49.48</v>
          </cell>
          <cell r="G108">
            <v>32.798000000000002</v>
          </cell>
          <cell r="L108">
            <v>46.18</v>
          </cell>
          <cell r="P108">
            <v>34.634999999999998</v>
          </cell>
        </row>
        <row r="109">
          <cell r="C109">
            <v>43.94</v>
          </cell>
          <cell r="G109">
            <v>31.263000000000002</v>
          </cell>
          <cell r="L109">
            <v>43.79</v>
          </cell>
          <cell r="P109">
            <v>32.843000000000004</v>
          </cell>
        </row>
        <row r="110">
          <cell r="C110">
            <v>41.48</v>
          </cell>
          <cell r="G110">
            <v>28.523</v>
          </cell>
          <cell r="L110">
            <v>43.67</v>
          </cell>
          <cell r="P110">
            <v>32.752000000000002</v>
          </cell>
        </row>
        <row r="111">
          <cell r="C111">
            <v>42.57</v>
          </cell>
          <cell r="G111">
            <v>32.582999999999998</v>
          </cell>
          <cell r="L111">
            <v>41.66</v>
          </cell>
          <cell r="P111">
            <v>31.245000000000001</v>
          </cell>
        </row>
        <row r="112">
          <cell r="C112">
            <v>45.07</v>
          </cell>
          <cell r="G112">
            <v>29.329000000000001</v>
          </cell>
          <cell r="L112">
            <v>40.78</v>
          </cell>
          <cell r="P112">
            <v>30.585000000000001</v>
          </cell>
        </row>
        <row r="113">
          <cell r="C113">
            <v>44.65</v>
          </cell>
          <cell r="G113">
            <v>29.498000000000001</v>
          </cell>
          <cell r="L113">
            <v>52.27</v>
          </cell>
          <cell r="P113">
            <v>39.203000000000003</v>
          </cell>
        </row>
        <row r="114">
          <cell r="C114">
            <v>41.92</v>
          </cell>
          <cell r="G114">
            <v>28.768000000000001</v>
          </cell>
          <cell r="L114">
            <v>55.81</v>
          </cell>
          <cell r="P114">
            <v>41.858000000000004</v>
          </cell>
        </row>
        <row r="115">
          <cell r="C115">
            <v>41.78</v>
          </cell>
          <cell r="G115">
            <v>28.086000000000002</v>
          </cell>
          <cell r="L115">
            <v>50.77</v>
          </cell>
          <cell r="P115">
            <v>38.078000000000003</v>
          </cell>
        </row>
        <row r="116">
          <cell r="C116">
            <v>39.479999999999997</v>
          </cell>
          <cell r="G116">
            <v>22.587</v>
          </cell>
          <cell r="L116">
            <v>46.24</v>
          </cell>
          <cell r="P116">
            <v>34.68</v>
          </cell>
        </row>
        <row r="117">
          <cell r="C117">
            <v>38.479999999999997</v>
          </cell>
          <cell r="G117">
            <v>25.221</v>
          </cell>
          <cell r="L117">
            <v>44.23</v>
          </cell>
          <cell r="P117">
            <v>33.172000000000004</v>
          </cell>
        </row>
        <row r="118">
          <cell r="C118">
            <v>51.61</v>
          </cell>
          <cell r="G118">
            <v>35.867000000000004</v>
          </cell>
          <cell r="L118">
            <v>45.12</v>
          </cell>
          <cell r="P118">
            <v>33.840000000000003</v>
          </cell>
        </row>
        <row r="119">
          <cell r="C119">
            <v>55.66</v>
          </cell>
          <cell r="G119">
            <v>37.255000000000003</v>
          </cell>
          <cell r="L119">
            <v>47.29</v>
          </cell>
          <cell r="P119">
            <v>35.468000000000004</v>
          </cell>
        </row>
        <row r="120">
          <cell r="C120">
            <v>49.89</v>
          </cell>
          <cell r="G120">
            <v>33.968000000000004</v>
          </cell>
          <cell r="L120">
            <v>46.94</v>
          </cell>
          <cell r="P120">
            <v>35.204999999999998</v>
          </cell>
        </row>
        <row r="121">
          <cell r="C121">
            <v>44.71</v>
          </cell>
          <cell r="G121">
            <v>32.283999999999999</v>
          </cell>
          <cell r="L121">
            <v>44.71</v>
          </cell>
          <cell r="P121">
            <v>33.532000000000004</v>
          </cell>
        </row>
        <row r="122">
          <cell r="C122">
            <v>42.41</v>
          </cell>
          <cell r="G122">
            <v>29.613000000000003</v>
          </cell>
          <cell r="L122">
            <v>44.6</v>
          </cell>
          <cell r="P122">
            <v>33.450000000000003</v>
          </cell>
        </row>
        <row r="123">
          <cell r="C123">
            <v>43.42</v>
          </cell>
          <cell r="G123">
            <v>33.564</v>
          </cell>
          <cell r="L123">
            <v>42.72</v>
          </cell>
          <cell r="P123">
            <v>32.04</v>
          </cell>
        </row>
        <row r="124">
          <cell r="C124">
            <v>45.81</v>
          </cell>
          <cell r="G124">
            <v>30.565000000000001</v>
          </cell>
          <cell r="L124">
            <v>41.9</v>
          </cell>
          <cell r="P124">
            <v>31.425000000000001</v>
          </cell>
        </row>
        <row r="125">
          <cell r="C125">
            <v>45.41</v>
          </cell>
          <cell r="G125">
            <v>30.679000000000002</v>
          </cell>
          <cell r="L125">
            <v>52.64</v>
          </cell>
          <cell r="P125">
            <v>39.479999999999997</v>
          </cell>
        </row>
        <row r="126">
          <cell r="C126">
            <v>42.86</v>
          </cell>
          <cell r="G126">
            <v>30.035</v>
          </cell>
          <cell r="L126">
            <v>55.95</v>
          </cell>
          <cell r="P126">
            <v>41.962000000000003</v>
          </cell>
        </row>
        <row r="127">
          <cell r="C127">
            <v>42.73</v>
          </cell>
          <cell r="G127">
            <v>29.364999999999998</v>
          </cell>
          <cell r="L127">
            <v>51.24</v>
          </cell>
          <cell r="P127">
            <v>38.43</v>
          </cell>
        </row>
        <row r="128">
          <cell r="C128">
            <v>40.58</v>
          </cell>
          <cell r="G128">
            <v>23.839000000000002</v>
          </cell>
          <cell r="L128">
            <v>47</v>
          </cell>
          <cell r="P128">
            <v>35.25</v>
          </cell>
        </row>
        <row r="129">
          <cell r="C129">
            <v>39.64</v>
          </cell>
          <cell r="G129">
            <v>26.817</v>
          </cell>
          <cell r="L129">
            <v>45.12</v>
          </cell>
          <cell r="P129">
            <v>33.840000000000003</v>
          </cell>
        </row>
        <row r="130">
          <cell r="C130">
            <v>51.93</v>
          </cell>
          <cell r="G130">
            <v>36.835000000000001</v>
          </cell>
          <cell r="L130">
            <v>45.96</v>
          </cell>
          <cell r="P130">
            <v>34.47</v>
          </cell>
        </row>
        <row r="131">
          <cell r="C131">
            <v>55.71</v>
          </cell>
          <cell r="G131">
            <v>38.167999999999999</v>
          </cell>
          <cell r="L131">
            <v>48.01</v>
          </cell>
          <cell r="P131">
            <v>36.008000000000003</v>
          </cell>
        </row>
        <row r="132">
          <cell r="C132">
            <v>50.32</v>
          </cell>
          <cell r="G132">
            <v>35.033000000000001</v>
          </cell>
          <cell r="L132">
            <v>47.69</v>
          </cell>
          <cell r="P132">
            <v>35.767000000000003</v>
          </cell>
        </row>
        <row r="133">
          <cell r="C133">
            <v>45.47</v>
          </cell>
          <cell r="G133">
            <v>33.395000000000003</v>
          </cell>
          <cell r="L133">
            <v>45.61</v>
          </cell>
          <cell r="P133">
            <v>34.207999999999998</v>
          </cell>
        </row>
        <row r="134">
          <cell r="C134">
            <v>43.32</v>
          </cell>
          <cell r="G134">
            <v>30.908000000000001</v>
          </cell>
          <cell r="L134">
            <v>45.51</v>
          </cell>
          <cell r="P134">
            <v>34.133000000000003</v>
          </cell>
        </row>
        <row r="135">
          <cell r="C135">
            <v>44.27</v>
          </cell>
          <cell r="G135">
            <v>34.640999999999998</v>
          </cell>
          <cell r="L135">
            <v>43.76</v>
          </cell>
          <cell r="P135">
            <v>32.82</v>
          </cell>
        </row>
        <row r="136">
          <cell r="C136">
            <v>46.55</v>
          </cell>
          <cell r="G136">
            <v>31.635000000000002</v>
          </cell>
          <cell r="L136">
            <v>42.99</v>
          </cell>
          <cell r="P136">
            <v>32.242000000000004</v>
          </cell>
        </row>
        <row r="137">
          <cell r="C137">
            <v>46.18</v>
          </cell>
          <cell r="G137">
            <v>31.903000000000002</v>
          </cell>
          <cell r="L137">
            <v>53.04</v>
          </cell>
          <cell r="P137">
            <v>39.78</v>
          </cell>
        </row>
        <row r="138">
          <cell r="C138">
            <v>43.79</v>
          </cell>
          <cell r="G138">
            <v>31.367000000000001</v>
          </cell>
          <cell r="L138">
            <v>56.14</v>
          </cell>
          <cell r="P138">
            <v>42.104999999999997</v>
          </cell>
        </row>
        <row r="139">
          <cell r="C139">
            <v>43.67</v>
          </cell>
          <cell r="G139">
            <v>30.647000000000002</v>
          </cell>
          <cell r="L139">
            <v>51.74</v>
          </cell>
          <cell r="P139">
            <v>38.805</v>
          </cell>
        </row>
        <row r="140">
          <cell r="C140">
            <v>41.66</v>
          </cell>
          <cell r="G140">
            <v>25.44</v>
          </cell>
          <cell r="L140">
            <v>47.78</v>
          </cell>
          <cell r="P140">
            <v>35.835000000000001</v>
          </cell>
        </row>
        <row r="141">
          <cell r="C141">
            <v>40.78</v>
          </cell>
          <cell r="G141">
            <v>28.234999999999999</v>
          </cell>
          <cell r="L141">
            <v>46.03</v>
          </cell>
          <cell r="P141">
            <v>34.523000000000003</v>
          </cell>
        </row>
        <row r="142">
          <cell r="C142">
            <v>52.27</v>
          </cell>
          <cell r="G142">
            <v>37.811</v>
          </cell>
          <cell r="L142">
            <v>46.81</v>
          </cell>
          <cell r="P142">
            <v>35.108000000000004</v>
          </cell>
        </row>
        <row r="143">
          <cell r="C143">
            <v>55.81</v>
          </cell>
          <cell r="G143">
            <v>39.097000000000001</v>
          </cell>
          <cell r="L143">
            <v>49.01</v>
          </cell>
          <cell r="P143">
            <v>36.758000000000003</v>
          </cell>
        </row>
        <row r="144">
          <cell r="C144">
            <v>50.77</v>
          </cell>
          <cell r="G144">
            <v>36.108000000000004</v>
          </cell>
          <cell r="L144">
            <v>48.69</v>
          </cell>
          <cell r="P144">
            <v>36.517000000000003</v>
          </cell>
        </row>
        <row r="145">
          <cell r="C145">
            <v>46.24</v>
          </cell>
          <cell r="G145">
            <v>34.494999999999997</v>
          </cell>
          <cell r="L145">
            <v>46.56</v>
          </cell>
          <cell r="P145">
            <v>34.92</v>
          </cell>
        </row>
        <row r="146">
          <cell r="C146">
            <v>44.23</v>
          </cell>
          <cell r="G146">
            <v>32.249000000000002</v>
          </cell>
          <cell r="L146">
            <v>46.46</v>
          </cell>
          <cell r="P146">
            <v>34.844999999999999</v>
          </cell>
        </row>
        <row r="147">
          <cell r="C147">
            <v>45.12</v>
          </cell>
          <cell r="G147">
            <v>35.719000000000001</v>
          </cell>
          <cell r="L147">
            <v>44.67</v>
          </cell>
          <cell r="P147">
            <v>33.502000000000002</v>
          </cell>
        </row>
        <row r="148">
          <cell r="C148">
            <v>47.29</v>
          </cell>
          <cell r="G148">
            <v>32.890999999999998</v>
          </cell>
          <cell r="L148">
            <v>43.89</v>
          </cell>
          <cell r="P148">
            <v>32.917000000000002</v>
          </cell>
        </row>
        <row r="149">
          <cell r="C149">
            <v>46.94</v>
          </cell>
          <cell r="G149">
            <v>33.102000000000004</v>
          </cell>
          <cell r="L149">
            <v>54.14</v>
          </cell>
          <cell r="P149">
            <v>40.604999999999997</v>
          </cell>
        </row>
        <row r="150">
          <cell r="C150">
            <v>44.71</v>
          </cell>
          <cell r="G150">
            <v>32.561</v>
          </cell>
          <cell r="L150">
            <v>57.31</v>
          </cell>
          <cell r="P150">
            <v>42.983000000000004</v>
          </cell>
        </row>
        <row r="151">
          <cell r="C151">
            <v>44.6</v>
          </cell>
          <cell r="G151">
            <v>31.867000000000001</v>
          </cell>
          <cell r="L151">
            <v>52.82</v>
          </cell>
          <cell r="P151">
            <v>39.615000000000002</v>
          </cell>
        </row>
        <row r="152">
          <cell r="C152">
            <v>42.72</v>
          </cell>
          <cell r="G152">
            <v>26.839000000000002</v>
          </cell>
          <cell r="L152">
            <v>48.78</v>
          </cell>
          <cell r="P152">
            <v>36.585000000000001</v>
          </cell>
        </row>
        <row r="153">
          <cell r="C153">
            <v>41.9</v>
          </cell>
          <cell r="G153">
            <v>29.506</v>
          </cell>
          <cell r="L153">
            <v>46.99</v>
          </cell>
          <cell r="P153">
            <v>35.242000000000004</v>
          </cell>
        </row>
        <row r="154">
          <cell r="C154">
            <v>52.64</v>
          </cell>
          <cell r="G154">
            <v>38.883000000000003</v>
          </cell>
          <cell r="L154">
            <v>47.79</v>
          </cell>
          <cell r="P154">
            <v>35.843000000000004</v>
          </cell>
        </row>
        <row r="155">
          <cell r="C155">
            <v>55.95</v>
          </cell>
          <cell r="G155">
            <v>40.286999999999999</v>
          </cell>
          <cell r="L155">
            <v>50.01</v>
          </cell>
          <cell r="P155">
            <v>37.508000000000003</v>
          </cell>
        </row>
        <row r="156">
          <cell r="C156">
            <v>51.24</v>
          </cell>
          <cell r="G156">
            <v>37.270000000000003</v>
          </cell>
          <cell r="L156">
            <v>49.68</v>
          </cell>
          <cell r="P156">
            <v>37.26</v>
          </cell>
        </row>
        <row r="157">
          <cell r="C157">
            <v>47</v>
          </cell>
          <cell r="G157">
            <v>35.673000000000002</v>
          </cell>
          <cell r="L157">
            <v>47.51</v>
          </cell>
          <cell r="P157">
            <v>35.633000000000003</v>
          </cell>
        </row>
        <row r="158">
          <cell r="C158">
            <v>45.12</v>
          </cell>
          <cell r="G158">
            <v>33.466999999999999</v>
          </cell>
          <cell r="L158">
            <v>47.41</v>
          </cell>
          <cell r="P158">
            <v>35.557000000000002</v>
          </cell>
        </row>
        <row r="159">
          <cell r="C159">
            <v>45.96</v>
          </cell>
          <cell r="G159">
            <v>36.85</v>
          </cell>
          <cell r="L159">
            <v>45.58</v>
          </cell>
          <cell r="P159">
            <v>34.185000000000002</v>
          </cell>
        </row>
        <row r="160">
          <cell r="C160">
            <v>48.01</v>
          </cell>
          <cell r="G160">
            <v>34.152999999999999</v>
          </cell>
          <cell r="L160">
            <v>44.79</v>
          </cell>
          <cell r="P160">
            <v>33.593000000000004</v>
          </cell>
        </row>
        <row r="161">
          <cell r="C161">
            <v>47.69</v>
          </cell>
          <cell r="G161">
            <v>34.329000000000001</v>
          </cell>
          <cell r="L161">
            <v>55.25</v>
          </cell>
          <cell r="P161">
            <v>41.438000000000002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</v>
          </cell>
          <cell r="G8">
            <v>24</v>
          </cell>
          <cell r="L8">
            <v>28.5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30</v>
          </cell>
          <cell r="P9">
            <v>20.4375</v>
          </cell>
        </row>
        <row r="10">
          <cell r="C10">
            <v>24</v>
          </cell>
          <cell r="G10">
            <v>24</v>
          </cell>
          <cell r="L10">
            <v>38.5</v>
          </cell>
          <cell r="P10">
            <v>28.875</v>
          </cell>
        </row>
        <row r="11">
          <cell r="C11">
            <v>28.5</v>
          </cell>
          <cell r="G11">
            <v>24</v>
          </cell>
          <cell r="L11">
            <v>38.5</v>
          </cell>
          <cell r="P11">
            <v>28.875</v>
          </cell>
        </row>
        <row r="12">
          <cell r="C12">
            <v>28.5</v>
          </cell>
          <cell r="G12">
            <v>24</v>
          </cell>
          <cell r="L12">
            <v>36</v>
          </cell>
          <cell r="P12">
            <v>27</v>
          </cell>
        </row>
        <row r="13">
          <cell r="C13">
            <v>28.5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30</v>
          </cell>
          <cell r="G14">
            <v>24.75</v>
          </cell>
          <cell r="L14">
            <v>30.5</v>
          </cell>
          <cell r="P14">
            <v>22.875</v>
          </cell>
        </row>
        <row r="15">
          <cell r="C15">
            <v>30</v>
          </cell>
          <cell r="G15">
            <v>24.75</v>
          </cell>
          <cell r="L15">
            <v>28.5</v>
          </cell>
          <cell r="P15">
            <v>21.375</v>
          </cell>
        </row>
        <row r="16">
          <cell r="C16">
            <v>30</v>
          </cell>
          <cell r="G16">
            <v>24.75</v>
          </cell>
          <cell r="L16">
            <v>29.5</v>
          </cell>
          <cell r="P16">
            <v>22.125</v>
          </cell>
        </row>
        <row r="17">
          <cell r="C17">
            <v>24.75</v>
          </cell>
          <cell r="G17">
            <v>24.75</v>
          </cell>
          <cell r="L17">
            <v>43</v>
          </cell>
          <cell r="P17">
            <v>32.25</v>
          </cell>
        </row>
        <row r="18">
          <cell r="C18">
            <v>30</v>
          </cell>
          <cell r="G18">
            <v>24.75</v>
          </cell>
          <cell r="L18">
            <v>50</v>
          </cell>
          <cell r="P18">
            <v>37.5</v>
          </cell>
        </row>
        <row r="19">
          <cell r="C19">
            <v>30</v>
          </cell>
          <cell r="G19">
            <v>24.75</v>
          </cell>
          <cell r="L19">
            <v>43</v>
          </cell>
          <cell r="P19">
            <v>32.25</v>
          </cell>
        </row>
        <row r="20">
          <cell r="C20">
            <v>30</v>
          </cell>
          <cell r="G20">
            <v>24.75</v>
          </cell>
          <cell r="L20">
            <v>39</v>
          </cell>
          <cell r="P20">
            <v>29.25</v>
          </cell>
        </row>
        <row r="21">
          <cell r="C21">
            <v>30</v>
          </cell>
          <cell r="G21">
            <v>24.75</v>
          </cell>
          <cell r="L21">
            <v>37</v>
          </cell>
          <cell r="P21">
            <v>27.751000000000001</v>
          </cell>
        </row>
        <row r="22">
          <cell r="C22">
            <v>30</v>
          </cell>
          <cell r="G22">
            <v>24.75</v>
          </cell>
          <cell r="L22">
            <v>38.5</v>
          </cell>
          <cell r="P22">
            <v>28.875</v>
          </cell>
        </row>
        <row r="23">
          <cell r="C23">
            <v>30</v>
          </cell>
          <cell r="G23">
            <v>24.75</v>
          </cell>
          <cell r="L23">
            <v>42</v>
          </cell>
          <cell r="P23">
            <v>31.5</v>
          </cell>
        </row>
        <row r="24">
          <cell r="C24">
            <v>24.75</v>
          </cell>
          <cell r="G24">
            <v>24.75</v>
          </cell>
          <cell r="L24">
            <v>41</v>
          </cell>
          <cell r="P24">
            <v>30.75</v>
          </cell>
        </row>
        <row r="25">
          <cell r="C25">
            <v>30</v>
          </cell>
          <cell r="G25">
            <v>24.75</v>
          </cell>
          <cell r="L25">
            <v>36</v>
          </cell>
          <cell r="P25">
            <v>27</v>
          </cell>
        </row>
        <row r="26">
          <cell r="C26">
            <v>30</v>
          </cell>
          <cell r="G26">
            <v>24.75</v>
          </cell>
          <cell r="L26">
            <v>33</v>
          </cell>
          <cell r="P26">
            <v>24.75</v>
          </cell>
        </row>
        <row r="27">
          <cell r="C27">
            <v>30</v>
          </cell>
          <cell r="G27">
            <v>24.75</v>
          </cell>
          <cell r="L27">
            <v>29</v>
          </cell>
          <cell r="P27">
            <v>21.75</v>
          </cell>
        </row>
        <row r="28">
          <cell r="C28">
            <v>30</v>
          </cell>
          <cell r="G28">
            <v>24.75</v>
          </cell>
          <cell r="L28">
            <v>30</v>
          </cell>
          <cell r="P28">
            <v>22.5</v>
          </cell>
        </row>
        <row r="29">
          <cell r="C29">
            <v>30</v>
          </cell>
          <cell r="G29">
            <v>24.75</v>
          </cell>
          <cell r="L29">
            <v>49</v>
          </cell>
          <cell r="P29">
            <v>36.75</v>
          </cell>
        </row>
        <row r="30">
          <cell r="C30">
            <v>30</v>
          </cell>
          <cell r="G30">
            <v>24.75</v>
          </cell>
          <cell r="L30">
            <v>57</v>
          </cell>
          <cell r="P30">
            <v>42.75</v>
          </cell>
        </row>
        <row r="31">
          <cell r="C31">
            <v>24.75</v>
          </cell>
          <cell r="G31">
            <v>24.75</v>
          </cell>
          <cell r="L31">
            <v>47</v>
          </cell>
          <cell r="P31">
            <v>35.25</v>
          </cell>
        </row>
        <row r="32">
          <cell r="C32">
            <v>30</v>
          </cell>
          <cell r="G32">
            <v>24.75</v>
          </cell>
          <cell r="L32">
            <v>41</v>
          </cell>
          <cell r="P32">
            <v>30.75</v>
          </cell>
        </row>
        <row r="33">
          <cell r="C33">
            <v>30</v>
          </cell>
          <cell r="G33">
            <v>24.75</v>
          </cell>
          <cell r="L33">
            <v>37</v>
          </cell>
          <cell r="P33">
            <v>27.751000000000001</v>
          </cell>
        </row>
        <row r="34">
          <cell r="C34">
            <v>30</v>
          </cell>
          <cell r="G34">
            <v>24.75</v>
          </cell>
          <cell r="L34">
            <v>39</v>
          </cell>
          <cell r="P34">
            <v>29.25</v>
          </cell>
        </row>
        <row r="35">
          <cell r="C35">
            <v>30</v>
          </cell>
          <cell r="G35">
            <v>24.75</v>
          </cell>
          <cell r="L35">
            <v>42.13</v>
          </cell>
          <cell r="P35">
            <v>31.598000000000003</v>
          </cell>
        </row>
        <row r="36">
          <cell r="C36">
            <v>30</v>
          </cell>
          <cell r="G36">
            <v>24.75</v>
          </cell>
          <cell r="L36">
            <v>41.27</v>
          </cell>
          <cell r="P36">
            <v>30.953000000000003</v>
          </cell>
        </row>
        <row r="37">
          <cell r="C37">
            <v>30</v>
          </cell>
          <cell r="G37">
            <v>24.75</v>
          </cell>
          <cell r="L37">
            <v>36.979999999999997</v>
          </cell>
          <cell r="P37">
            <v>27.734999999999999</v>
          </cell>
        </row>
        <row r="38">
          <cell r="C38">
            <v>30</v>
          </cell>
          <cell r="G38">
            <v>26.188000000000002</v>
          </cell>
          <cell r="L38">
            <v>34.4</v>
          </cell>
          <cell r="P38">
            <v>25.8</v>
          </cell>
        </row>
        <row r="39">
          <cell r="C39">
            <v>38.5</v>
          </cell>
          <cell r="G39">
            <v>29.048000000000002</v>
          </cell>
          <cell r="L39">
            <v>30.97</v>
          </cell>
          <cell r="P39">
            <v>23.227</v>
          </cell>
        </row>
        <row r="40">
          <cell r="C40">
            <v>38.5</v>
          </cell>
          <cell r="G40">
            <v>27.718</v>
          </cell>
          <cell r="L40">
            <v>31.83</v>
          </cell>
          <cell r="P40">
            <v>23.872</v>
          </cell>
        </row>
        <row r="41">
          <cell r="C41">
            <v>36</v>
          </cell>
          <cell r="G41">
            <v>26.036000000000001</v>
          </cell>
          <cell r="L41">
            <v>48.14</v>
          </cell>
          <cell r="P41">
            <v>36.104999999999997</v>
          </cell>
        </row>
        <row r="42">
          <cell r="C42">
            <v>32.75</v>
          </cell>
          <cell r="G42">
            <v>22.827000000000002</v>
          </cell>
          <cell r="L42">
            <v>55.01</v>
          </cell>
          <cell r="P42">
            <v>41.258000000000003</v>
          </cell>
        </row>
        <row r="43">
          <cell r="C43">
            <v>30.5</v>
          </cell>
          <cell r="G43">
            <v>18.917000000000002</v>
          </cell>
          <cell r="L43">
            <v>46.42</v>
          </cell>
          <cell r="P43">
            <v>34.814999999999998</v>
          </cell>
        </row>
        <row r="44">
          <cell r="C44">
            <v>28.5</v>
          </cell>
          <cell r="G44">
            <v>20.218</v>
          </cell>
          <cell r="L44">
            <v>41.27</v>
          </cell>
          <cell r="P44">
            <v>30.953000000000003</v>
          </cell>
        </row>
        <row r="45">
          <cell r="C45">
            <v>29.5</v>
          </cell>
          <cell r="G45">
            <v>21.292000000000002</v>
          </cell>
          <cell r="L45">
            <v>37.840000000000003</v>
          </cell>
          <cell r="P45">
            <v>28.38</v>
          </cell>
        </row>
        <row r="46">
          <cell r="C46">
            <v>43</v>
          </cell>
          <cell r="G46">
            <v>29.274000000000001</v>
          </cell>
          <cell r="L46">
            <v>39.56</v>
          </cell>
          <cell r="P46">
            <v>29.67</v>
          </cell>
        </row>
        <row r="47">
          <cell r="C47">
            <v>50</v>
          </cell>
          <cell r="G47">
            <v>33.097000000000001</v>
          </cell>
          <cell r="L47">
            <v>42.24</v>
          </cell>
          <cell r="P47">
            <v>31.68</v>
          </cell>
        </row>
        <row r="48">
          <cell r="C48">
            <v>43</v>
          </cell>
          <cell r="G48">
            <v>28.4</v>
          </cell>
          <cell r="L48">
            <v>41.5</v>
          </cell>
          <cell r="P48">
            <v>31.125</v>
          </cell>
        </row>
        <row r="49">
          <cell r="C49">
            <v>39</v>
          </cell>
          <cell r="G49">
            <v>26.42</v>
          </cell>
          <cell r="L49">
            <v>37.83</v>
          </cell>
          <cell r="P49">
            <v>28.372</v>
          </cell>
        </row>
        <row r="50">
          <cell r="C50">
            <v>37</v>
          </cell>
          <cell r="G50">
            <v>22.75</v>
          </cell>
          <cell r="L50">
            <v>35.619999999999997</v>
          </cell>
          <cell r="P50">
            <v>26.715</v>
          </cell>
        </row>
        <row r="51">
          <cell r="C51">
            <v>38.5</v>
          </cell>
          <cell r="G51">
            <v>29.049000000000003</v>
          </cell>
          <cell r="L51">
            <v>32.68</v>
          </cell>
          <cell r="P51">
            <v>24.51</v>
          </cell>
        </row>
        <row r="52">
          <cell r="C52">
            <v>42</v>
          </cell>
          <cell r="G52">
            <v>28.855</v>
          </cell>
          <cell r="L52">
            <v>33.409999999999997</v>
          </cell>
          <cell r="P52">
            <v>25.058</v>
          </cell>
        </row>
        <row r="53">
          <cell r="C53">
            <v>41</v>
          </cell>
          <cell r="G53">
            <v>27.857000000000003</v>
          </cell>
          <cell r="L53">
            <v>47.4</v>
          </cell>
          <cell r="P53">
            <v>35.549999999999997</v>
          </cell>
        </row>
        <row r="54">
          <cell r="C54">
            <v>36</v>
          </cell>
          <cell r="G54">
            <v>25.677</v>
          </cell>
          <cell r="L54">
            <v>53.29</v>
          </cell>
          <cell r="P54">
            <v>39.968000000000004</v>
          </cell>
        </row>
        <row r="55">
          <cell r="C55">
            <v>33</v>
          </cell>
          <cell r="G55">
            <v>22.533000000000001</v>
          </cell>
          <cell r="L55">
            <v>45.93</v>
          </cell>
          <cell r="P55">
            <v>34.447000000000003</v>
          </cell>
        </row>
        <row r="56">
          <cell r="C56">
            <v>29</v>
          </cell>
          <cell r="G56">
            <v>12.161000000000001</v>
          </cell>
          <cell r="L56">
            <v>41.52</v>
          </cell>
          <cell r="P56">
            <v>31.14</v>
          </cell>
        </row>
        <row r="57">
          <cell r="C57">
            <v>30</v>
          </cell>
          <cell r="G57">
            <v>15.167000000000002</v>
          </cell>
          <cell r="L57">
            <v>38.57</v>
          </cell>
          <cell r="P57">
            <v>28.927000000000003</v>
          </cell>
        </row>
        <row r="58">
          <cell r="C58">
            <v>49</v>
          </cell>
          <cell r="G58">
            <v>35.758000000000003</v>
          </cell>
          <cell r="L58">
            <v>40.049999999999997</v>
          </cell>
          <cell r="P58">
            <v>30.038</v>
          </cell>
        </row>
        <row r="59">
          <cell r="C59">
            <v>57</v>
          </cell>
          <cell r="G59">
            <v>37.79</v>
          </cell>
          <cell r="L59">
            <v>42.51</v>
          </cell>
          <cell r="P59">
            <v>31.883000000000003</v>
          </cell>
        </row>
        <row r="60">
          <cell r="C60">
            <v>47</v>
          </cell>
          <cell r="G60">
            <v>32.251000000000005</v>
          </cell>
          <cell r="L60">
            <v>41.84</v>
          </cell>
          <cell r="P60">
            <v>31.38</v>
          </cell>
        </row>
        <row r="61">
          <cell r="C61">
            <v>41</v>
          </cell>
          <cell r="G61">
            <v>28.549000000000003</v>
          </cell>
          <cell r="L61">
            <v>38.5</v>
          </cell>
          <cell r="P61">
            <v>28.875</v>
          </cell>
        </row>
        <row r="62">
          <cell r="C62">
            <v>37</v>
          </cell>
          <cell r="G62">
            <v>23.9</v>
          </cell>
          <cell r="L62">
            <v>36.49</v>
          </cell>
          <cell r="P62">
            <v>27.367000000000001</v>
          </cell>
        </row>
        <row r="63">
          <cell r="C63">
            <v>39</v>
          </cell>
          <cell r="G63">
            <v>30.242000000000001</v>
          </cell>
          <cell r="L63">
            <v>33.82</v>
          </cell>
          <cell r="P63">
            <v>25.364999999999998</v>
          </cell>
        </row>
        <row r="64">
          <cell r="C64">
            <v>42.13</v>
          </cell>
          <cell r="G64">
            <v>28.149000000000001</v>
          </cell>
          <cell r="L64">
            <v>34.49</v>
          </cell>
          <cell r="P64">
            <v>25.867000000000001</v>
          </cell>
        </row>
        <row r="65">
          <cell r="C65">
            <v>41.27</v>
          </cell>
          <cell r="G65">
            <v>27.264000000000003</v>
          </cell>
          <cell r="L65">
            <v>47.2</v>
          </cell>
          <cell r="P65">
            <v>35.4</v>
          </cell>
        </row>
        <row r="66">
          <cell r="C66">
            <v>36.979999999999997</v>
          </cell>
          <cell r="G66">
            <v>25.791</v>
          </cell>
          <cell r="L66">
            <v>52.56</v>
          </cell>
          <cell r="P66">
            <v>39.42</v>
          </cell>
        </row>
        <row r="67">
          <cell r="C67">
            <v>34.4</v>
          </cell>
          <cell r="G67">
            <v>23.229000000000003</v>
          </cell>
          <cell r="L67">
            <v>45.87</v>
          </cell>
          <cell r="P67">
            <v>34.402999999999999</v>
          </cell>
        </row>
        <row r="68">
          <cell r="C68">
            <v>30.97</v>
          </cell>
          <cell r="G68">
            <v>14.353000000000002</v>
          </cell>
          <cell r="L68">
            <v>41.86</v>
          </cell>
          <cell r="P68">
            <v>31.395</v>
          </cell>
        </row>
        <row r="69">
          <cell r="C69">
            <v>31.83</v>
          </cell>
          <cell r="G69">
            <v>17.574000000000002</v>
          </cell>
          <cell r="L69">
            <v>39.18</v>
          </cell>
          <cell r="P69">
            <v>29.385000000000002</v>
          </cell>
        </row>
        <row r="70">
          <cell r="C70">
            <v>48.14</v>
          </cell>
          <cell r="G70">
            <v>33.994999999999997</v>
          </cell>
          <cell r="L70">
            <v>40.520000000000003</v>
          </cell>
          <cell r="P70">
            <v>30.39</v>
          </cell>
        </row>
        <row r="71">
          <cell r="C71">
            <v>55.01</v>
          </cell>
          <cell r="G71">
            <v>35.652999999999999</v>
          </cell>
          <cell r="L71">
            <v>42.78</v>
          </cell>
          <cell r="P71">
            <v>32.085000000000001</v>
          </cell>
        </row>
        <row r="72">
          <cell r="C72">
            <v>46.42</v>
          </cell>
          <cell r="G72">
            <v>31.221</v>
          </cell>
          <cell r="L72">
            <v>42.18</v>
          </cell>
          <cell r="P72">
            <v>31.635000000000002</v>
          </cell>
        </row>
        <row r="73">
          <cell r="C73">
            <v>41.27</v>
          </cell>
          <cell r="G73">
            <v>28.184999999999999</v>
          </cell>
          <cell r="L73">
            <v>39.14</v>
          </cell>
          <cell r="P73">
            <v>29.355</v>
          </cell>
        </row>
        <row r="74">
          <cell r="C74">
            <v>37.840000000000003</v>
          </cell>
          <cell r="G74">
            <v>24.66</v>
          </cell>
          <cell r="L74">
            <v>37.32</v>
          </cell>
          <cell r="P74">
            <v>27.99</v>
          </cell>
        </row>
        <row r="75">
          <cell r="C75">
            <v>39.56</v>
          </cell>
          <cell r="G75">
            <v>29.776</v>
          </cell>
          <cell r="L75">
            <v>34.89</v>
          </cell>
          <cell r="P75">
            <v>26.168000000000003</v>
          </cell>
        </row>
        <row r="76">
          <cell r="C76">
            <v>42.24</v>
          </cell>
          <cell r="G76">
            <v>28.268000000000001</v>
          </cell>
          <cell r="L76">
            <v>35.51</v>
          </cell>
          <cell r="P76">
            <v>26.633000000000003</v>
          </cell>
        </row>
        <row r="77">
          <cell r="C77">
            <v>41.5</v>
          </cell>
          <cell r="G77">
            <v>27.762</v>
          </cell>
          <cell r="L77">
            <v>47.06</v>
          </cell>
          <cell r="P77">
            <v>35.295000000000002</v>
          </cell>
        </row>
        <row r="78">
          <cell r="C78">
            <v>37.83</v>
          </cell>
          <cell r="G78">
            <v>26.231000000000002</v>
          </cell>
          <cell r="L78">
            <v>51.93</v>
          </cell>
          <cell r="P78">
            <v>38.947000000000003</v>
          </cell>
        </row>
        <row r="79">
          <cell r="C79">
            <v>35.619999999999997</v>
          </cell>
          <cell r="G79">
            <v>23.846</v>
          </cell>
          <cell r="L79">
            <v>45.85</v>
          </cell>
          <cell r="P79">
            <v>34.387999999999998</v>
          </cell>
        </row>
        <row r="80">
          <cell r="C80">
            <v>32.68</v>
          </cell>
          <cell r="G80">
            <v>15.661000000000001</v>
          </cell>
          <cell r="L80">
            <v>42.21</v>
          </cell>
          <cell r="P80">
            <v>31.657</v>
          </cell>
        </row>
        <row r="81">
          <cell r="C81">
            <v>33.409999999999997</v>
          </cell>
          <cell r="G81">
            <v>18.664000000000001</v>
          </cell>
          <cell r="L81">
            <v>39.78</v>
          </cell>
          <cell r="P81">
            <v>29.834000000000003</v>
          </cell>
        </row>
        <row r="82">
          <cell r="C82">
            <v>47.4</v>
          </cell>
          <cell r="G82">
            <v>33.733000000000004</v>
          </cell>
          <cell r="L82">
            <v>41</v>
          </cell>
          <cell r="P82">
            <v>30.75</v>
          </cell>
        </row>
        <row r="83">
          <cell r="C83">
            <v>53.29</v>
          </cell>
          <cell r="G83">
            <v>35.630000000000003</v>
          </cell>
          <cell r="L83">
            <v>43.2</v>
          </cell>
          <cell r="P83">
            <v>32.4</v>
          </cell>
        </row>
        <row r="84">
          <cell r="C84">
            <v>45.93</v>
          </cell>
          <cell r="G84">
            <v>31.264000000000003</v>
          </cell>
          <cell r="L84">
            <v>42.64</v>
          </cell>
          <cell r="P84">
            <v>31.98</v>
          </cell>
        </row>
        <row r="85">
          <cell r="C85">
            <v>41.52</v>
          </cell>
          <cell r="G85">
            <v>28.429000000000002</v>
          </cell>
          <cell r="L85">
            <v>39.81</v>
          </cell>
          <cell r="P85">
            <v>29.858000000000001</v>
          </cell>
        </row>
        <row r="86">
          <cell r="C86">
            <v>38.57</v>
          </cell>
          <cell r="G86">
            <v>25.171000000000003</v>
          </cell>
          <cell r="L86">
            <v>38.119999999999997</v>
          </cell>
          <cell r="P86">
            <v>28.59</v>
          </cell>
        </row>
        <row r="87">
          <cell r="C87">
            <v>40.049999999999997</v>
          </cell>
          <cell r="G87">
            <v>29.843</v>
          </cell>
          <cell r="L87">
            <v>35.86</v>
          </cell>
          <cell r="P87">
            <v>26.895</v>
          </cell>
        </row>
        <row r="88">
          <cell r="C88">
            <v>42.51</v>
          </cell>
          <cell r="G88">
            <v>28.453000000000003</v>
          </cell>
          <cell r="L88">
            <v>36.43</v>
          </cell>
          <cell r="P88">
            <v>27.323</v>
          </cell>
        </row>
        <row r="89">
          <cell r="C89">
            <v>41.84</v>
          </cell>
          <cell r="G89">
            <v>28.012</v>
          </cell>
          <cell r="L89">
            <v>47.19</v>
          </cell>
          <cell r="P89">
            <v>35.392000000000003</v>
          </cell>
        </row>
        <row r="90">
          <cell r="C90">
            <v>38.5</v>
          </cell>
          <cell r="G90">
            <v>26.617000000000001</v>
          </cell>
          <cell r="L90">
            <v>51.72</v>
          </cell>
          <cell r="P90">
            <v>38.79</v>
          </cell>
        </row>
        <row r="91">
          <cell r="C91">
            <v>36.49</v>
          </cell>
          <cell r="G91">
            <v>24.305</v>
          </cell>
          <cell r="L91">
            <v>46.06</v>
          </cell>
          <cell r="P91">
            <v>34.545000000000002</v>
          </cell>
        </row>
        <row r="92">
          <cell r="C92">
            <v>33.82</v>
          </cell>
          <cell r="G92">
            <v>17.356999999999999</v>
          </cell>
          <cell r="L92">
            <v>42.67</v>
          </cell>
          <cell r="P92">
            <v>32.002000000000002</v>
          </cell>
        </row>
        <row r="93">
          <cell r="C93">
            <v>34.49</v>
          </cell>
          <cell r="G93">
            <v>19.727</v>
          </cell>
          <cell r="L93">
            <v>40.409999999999997</v>
          </cell>
          <cell r="P93">
            <v>30.308</v>
          </cell>
        </row>
        <row r="94">
          <cell r="C94">
            <v>47.2</v>
          </cell>
          <cell r="G94">
            <v>33.416000000000004</v>
          </cell>
          <cell r="L94">
            <v>41.54</v>
          </cell>
          <cell r="P94">
            <v>31.155000000000001</v>
          </cell>
        </row>
        <row r="95">
          <cell r="C95">
            <v>52.56</v>
          </cell>
          <cell r="G95">
            <v>35.167999999999999</v>
          </cell>
          <cell r="L95">
            <v>43.62</v>
          </cell>
          <cell r="P95">
            <v>32.715000000000003</v>
          </cell>
        </row>
        <row r="96">
          <cell r="C96">
            <v>45.87</v>
          </cell>
          <cell r="G96">
            <v>31.159000000000002</v>
          </cell>
          <cell r="L96">
            <v>43.1</v>
          </cell>
          <cell r="P96">
            <v>32.325000000000003</v>
          </cell>
        </row>
        <row r="97">
          <cell r="C97">
            <v>41.86</v>
          </cell>
          <cell r="G97">
            <v>28.585000000000001</v>
          </cell>
          <cell r="L97">
            <v>40.47</v>
          </cell>
          <cell r="P97">
            <v>30.352</v>
          </cell>
        </row>
        <row r="98">
          <cell r="C98">
            <v>39.18</v>
          </cell>
          <cell r="G98">
            <v>25.618000000000002</v>
          </cell>
          <cell r="L98">
            <v>38.9</v>
          </cell>
          <cell r="P98">
            <v>29.175000000000001</v>
          </cell>
        </row>
        <row r="99">
          <cell r="C99">
            <v>40.520000000000003</v>
          </cell>
          <cell r="G99">
            <v>29.849</v>
          </cell>
          <cell r="L99">
            <v>36.79</v>
          </cell>
          <cell r="P99">
            <v>27.593</v>
          </cell>
        </row>
        <row r="100">
          <cell r="C100">
            <v>42.78</v>
          </cell>
          <cell r="G100">
            <v>28.719000000000001</v>
          </cell>
          <cell r="L100">
            <v>37.32</v>
          </cell>
          <cell r="P100">
            <v>27.99</v>
          </cell>
        </row>
        <row r="101">
          <cell r="C101">
            <v>42.18</v>
          </cell>
          <cell r="G101">
            <v>28.182000000000002</v>
          </cell>
          <cell r="L101">
            <v>47.34</v>
          </cell>
          <cell r="P101">
            <v>35.505000000000003</v>
          </cell>
        </row>
        <row r="102">
          <cell r="C102">
            <v>39.14</v>
          </cell>
          <cell r="G102">
            <v>26.933</v>
          </cell>
          <cell r="L102">
            <v>51.56</v>
          </cell>
          <cell r="P102">
            <v>38.67</v>
          </cell>
        </row>
        <row r="103">
          <cell r="C103">
            <v>37.32</v>
          </cell>
          <cell r="G103">
            <v>24.803000000000001</v>
          </cell>
          <cell r="L103">
            <v>46.29</v>
          </cell>
          <cell r="P103">
            <v>34.718000000000004</v>
          </cell>
        </row>
        <row r="104">
          <cell r="C104">
            <v>34.89</v>
          </cell>
          <cell r="G104">
            <v>18.513000000000002</v>
          </cell>
          <cell r="L104">
            <v>43.13</v>
          </cell>
          <cell r="P104">
            <v>32.347000000000001</v>
          </cell>
        </row>
        <row r="105">
          <cell r="C105">
            <v>35.51</v>
          </cell>
          <cell r="G105">
            <v>20.676000000000002</v>
          </cell>
          <cell r="L105">
            <v>41.03</v>
          </cell>
          <cell r="P105">
            <v>30.773000000000003</v>
          </cell>
        </row>
        <row r="106">
          <cell r="C106">
            <v>47.06</v>
          </cell>
          <cell r="G106">
            <v>33.069000000000003</v>
          </cell>
          <cell r="L106">
            <v>42.09</v>
          </cell>
          <cell r="P106">
            <v>31.567</v>
          </cell>
        </row>
        <row r="107">
          <cell r="C107">
            <v>51.93</v>
          </cell>
          <cell r="G107">
            <v>34.699000000000005</v>
          </cell>
          <cell r="L107">
            <v>44.05</v>
          </cell>
          <cell r="P107">
            <v>33.038000000000004</v>
          </cell>
        </row>
        <row r="108">
          <cell r="C108">
            <v>45.85</v>
          </cell>
          <cell r="G108">
            <v>30.877000000000002</v>
          </cell>
          <cell r="L108">
            <v>43.57</v>
          </cell>
          <cell r="P108">
            <v>32.678000000000004</v>
          </cell>
        </row>
        <row r="109">
          <cell r="C109">
            <v>42.21</v>
          </cell>
          <cell r="G109">
            <v>28.855</v>
          </cell>
          <cell r="L109">
            <v>41.12</v>
          </cell>
          <cell r="P109">
            <v>30.84</v>
          </cell>
        </row>
        <row r="110">
          <cell r="C110">
            <v>39.78</v>
          </cell>
          <cell r="G110">
            <v>26.016000000000002</v>
          </cell>
          <cell r="L110">
            <v>39.65</v>
          </cell>
          <cell r="P110">
            <v>29.738000000000003</v>
          </cell>
        </row>
        <row r="111">
          <cell r="C111">
            <v>41</v>
          </cell>
          <cell r="G111">
            <v>29.835000000000001</v>
          </cell>
          <cell r="L111">
            <v>37.700000000000003</v>
          </cell>
          <cell r="P111">
            <v>28.274999999999999</v>
          </cell>
        </row>
        <row r="112">
          <cell r="C112">
            <v>43.2</v>
          </cell>
          <cell r="G112">
            <v>28.842000000000002</v>
          </cell>
          <cell r="L112">
            <v>38.19</v>
          </cell>
          <cell r="P112">
            <v>28.642000000000003</v>
          </cell>
        </row>
        <row r="113">
          <cell r="C113">
            <v>42.64</v>
          </cell>
          <cell r="G113">
            <v>28.382000000000001</v>
          </cell>
          <cell r="L113">
            <v>47.51</v>
          </cell>
          <cell r="P113">
            <v>35.633000000000003</v>
          </cell>
        </row>
        <row r="114">
          <cell r="C114">
            <v>39.81</v>
          </cell>
          <cell r="G114">
            <v>27.07</v>
          </cell>
          <cell r="L114">
            <v>51.44</v>
          </cell>
          <cell r="P114">
            <v>38.58</v>
          </cell>
        </row>
        <row r="115">
          <cell r="C115">
            <v>38.119999999999997</v>
          </cell>
          <cell r="G115">
            <v>25.373000000000001</v>
          </cell>
          <cell r="L115">
            <v>46.54</v>
          </cell>
          <cell r="P115">
            <v>34.905000000000001</v>
          </cell>
        </row>
        <row r="116">
          <cell r="C116">
            <v>35.86</v>
          </cell>
          <cell r="G116">
            <v>19.363</v>
          </cell>
          <cell r="L116">
            <v>43.6</v>
          </cell>
          <cell r="P116">
            <v>32.700000000000003</v>
          </cell>
        </row>
        <row r="117">
          <cell r="C117">
            <v>36.43</v>
          </cell>
          <cell r="G117">
            <v>21.093</v>
          </cell>
          <cell r="L117">
            <v>41.64</v>
          </cell>
          <cell r="P117">
            <v>31.23</v>
          </cell>
        </row>
        <row r="118">
          <cell r="C118">
            <v>47.19</v>
          </cell>
          <cell r="G118">
            <v>32.969000000000001</v>
          </cell>
          <cell r="L118">
            <v>42.63</v>
          </cell>
          <cell r="P118">
            <v>31.973000000000003</v>
          </cell>
        </row>
        <row r="119">
          <cell r="C119">
            <v>51.72</v>
          </cell>
          <cell r="G119">
            <v>34.187000000000005</v>
          </cell>
          <cell r="L119">
            <v>44.49</v>
          </cell>
          <cell r="P119">
            <v>33.367000000000004</v>
          </cell>
        </row>
        <row r="120">
          <cell r="C120">
            <v>46.06</v>
          </cell>
          <cell r="G120">
            <v>31.004999999999999</v>
          </cell>
          <cell r="L120">
            <v>44.04</v>
          </cell>
          <cell r="P120">
            <v>33.03</v>
          </cell>
        </row>
        <row r="121">
          <cell r="C121">
            <v>42.67</v>
          </cell>
          <cell r="G121">
            <v>28.993000000000002</v>
          </cell>
          <cell r="L121">
            <v>41.76</v>
          </cell>
          <cell r="P121">
            <v>31.32</v>
          </cell>
        </row>
        <row r="122">
          <cell r="C122">
            <v>40.409999999999997</v>
          </cell>
          <cell r="G122">
            <v>26.139000000000003</v>
          </cell>
          <cell r="L122">
            <v>40.39</v>
          </cell>
          <cell r="P122">
            <v>30.293000000000003</v>
          </cell>
        </row>
        <row r="123">
          <cell r="C123">
            <v>41.54</v>
          </cell>
          <cell r="G123">
            <v>29.932000000000002</v>
          </cell>
          <cell r="L123">
            <v>38.57</v>
          </cell>
          <cell r="P123">
            <v>28.927000000000003</v>
          </cell>
        </row>
        <row r="124">
          <cell r="C124">
            <v>43.62</v>
          </cell>
          <cell r="G124">
            <v>28.952000000000002</v>
          </cell>
          <cell r="L124">
            <v>39.03</v>
          </cell>
          <cell r="P124">
            <v>29.273</v>
          </cell>
        </row>
        <row r="125">
          <cell r="C125">
            <v>43.1</v>
          </cell>
          <cell r="G125">
            <v>28.526</v>
          </cell>
          <cell r="L125">
            <v>47.71</v>
          </cell>
          <cell r="P125">
            <v>35.782000000000004</v>
          </cell>
        </row>
        <row r="126">
          <cell r="C126">
            <v>40.47</v>
          </cell>
          <cell r="G126">
            <v>27.32</v>
          </cell>
          <cell r="L126">
            <v>51.37</v>
          </cell>
          <cell r="P126">
            <v>38.527999999999999</v>
          </cell>
        </row>
        <row r="127">
          <cell r="C127">
            <v>38.9</v>
          </cell>
          <cell r="G127">
            <v>25.774000000000001</v>
          </cell>
          <cell r="L127">
            <v>46.81</v>
          </cell>
          <cell r="P127">
            <v>35.108000000000004</v>
          </cell>
        </row>
        <row r="128">
          <cell r="C128">
            <v>36.79</v>
          </cell>
          <cell r="G128">
            <v>19.821000000000002</v>
          </cell>
          <cell r="L128">
            <v>44.07</v>
          </cell>
          <cell r="P128">
            <v>33.053000000000004</v>
          </cell>
        </row>
        <row r="129">
          <cell r="C129">
            <v>37.32</v>
          </cell>
          <cell r="G129">
            <v>22.1</v>
          </cell>
          <cell r="L129">
            <v>42.25</v>
          </cell>
          <cell r="P129">
            <v>31.687000000000001</v>
          </cell>
        </row>
        <row r="130">
          <cell r="C130">
            <v>47.34</v>
          </cell>
          <cell r="G130">
            <v>32.799999999999997</v>
          </cell>
          <cell r="L130">
            <v>43.17</v>
          </cell>
          <cell r="P130">
            <v>32.377000000000002</v>
          </cell>
        </row>
        <row r="131">
          <cell r="C131">
            <v>51.56</v>
          </cell>
          <cell r="G131">
            <v>33.922000000000004</v>
          </cell>
          <cell r="L131">
            <v>44.93</v>
          </cell>
          <cell r="P131">
            <v>33.697000000000003</v>
          </cell>
        </row>
        <row r="132">
          <cell r="C132">
            <v>46.29</v>
          </cell>
          <cell r="G132">
            <v>30.974</v>
          </cell>
          <cell r="L132">
            <v>44.51</v>
          </cell>
          <cell r="P132">
            <v>33.383000000000003</v>
          </cell>
        </row>
        <row r="133">
          <cell r="C133">
            <v>43.13</v>
          </cell>
          <cell r="G133">
            <v>29.143000000000001</v>
          </cell>
          <cell r="L133">
            <v>42.39</v>
          </cell>
          <cell r="P133">
            <v>31.793000000000003</v>
          </cell>
        </row>
        <row r="134">
          <cell r="C134">
            <v>41.03</v>
          </cell>
          <cell r="G134">
            <v>26.457000000000001</v>
          </cell>
          <cell r="L134">
            <v>41.12</v>
          </cell>
          <cell r="P134">
            <v>30.84</v>
          </cell>
        </row>
        <row r="135">
          <cell r="C135">
            <v>42.09</v>
          </cell>
          <cell r="G135">
            <v>29.997</v>
          </cell>
          <cell r="L135">
            <v>39.42</v>
          </cell>
          <cell r="P135">
            <v>29.565000000000001</v>
          </cell>
        </row>
        <row r="136">
          <cell r="C136">
            <v>44.05</v>
          </cell>
          <cell r="G136">
            <v>28.894000000000002</v>
          </cell>
          <cell r="L136">
            <v>39.85</v>
          </cell>
          <cell r="P136">
            <v>29.887</v>
          </cell>
        </row>
        <row r="137">
          <cell r="C137">
            <v>43.57</v>
          </cell>
          <cell r="G137">
            <v>28.695</v>
          </cell>
          <cell r="L137">
            <v>47.93</v>
          </cell>
          <cell r="P137">
            <v>35.947000000000003</v>
          </cell>
        </row>
        <row r="138">
          <cell r="C138">
            <v>41.12</v>
          </cell>
          <cell r="G138">
            <v>27.733000000000001</v>
          </cell>
          <cell r="L138">
            <v>51.33</v>
          </cell>
          <cell r="P138">
            <v>38.498000000000005</v>
          </cell>
        </row>
        <row r="139">
          <cell r="C139">
            <v>39.65</v>
          </cell>
          <cell r="G139">
            <v>26.156000000000002</v>
          </cell>
          <cell r="L139">
            <v>47.09</v>
          </cell>
          <cell r="P139">
            <v>35.318000000000005</v>
          </cell>
        </row>
        <row r="140">
          <cell r="C140">
            <v>37.700000000000003</v>
          </cell>
          <cell r="G140">
            <v>20.597000000000001</v>
          </cell>
          <cell r="L140">
            <v>44.54</v>
          </cell>
          <cell r="P140">
            <v>33.405000000000001</v>
          </cell>
        </row>
        <row r="141">
          <cell r="C141">
            <v>38.19</v>
          </cell>
          <cell r="G141">
            <v>22.749000000000002</v>
          </cell>
          <cell r="L141">
            <v>42.85</v>
          </cell>
          <cell r="P141">
            <v>32.137999999999998</v>
          </cell>
        </row>
        <row r="142">
          <cell r="C142">
            <v>47.51</v>
          </cell>
          <cell r="G142">
            <v>32.667000000000002</v>
          </cell>
          <cell r="L142">
            <v>43.7</v>
          </cell>
          <cell r="P142">
            <v>32.774999999999999</v>
          </cell>
        </row>
        <row r="143">
          <cell r="C143">
            <v>51.44</v>
          </cell>
          <cell r="G143">
            <v>33.700000000000003</v>
          </cell>
          <cell r="L143">
            <v>45.44</v>
          </cell>
          <cell r="P143">
            <v>34.08</v>
          </cell>
        </row>
        <row r="144">
          <cell r="C144">
            <v>46.54</v>
          </cell>
          <cell r="G144">
            <v>30.965</v>
          </cell>
          <cell r="L144">
            <v>45.01</v>
          </cell>
          <cell r="P144">
            <v>33.758000000000003</v>
          </cell>
        </row>
        <row r="145">
          <cell r="C145">
            <v>43.6</v>
          </cell>
          <cell r="G145">
            <v>29.129000000000001</v>
          </cell>
          <cell r="L145">
            <v>42.87</v>
          </cell>
          <cell r="P145">
            <v>32.152999999999999</v>
          </cell>
        </row>
        <row r="146">
          <cell r="C146">
            <v>41.64</v>
          </cell>
          <cell r="G146">
            <v>26.977</v>
          </cell>
          <cell r="L146">
            <v>41.58</v>
          </cell>
          <cell r="P146">
            <v>31.184999999999999</v>
          </cell>
        </row>
        <row r="147">
          <cell r="C147">
            <v>42.63</v>
          </cell>
          <cell r="G147">
            <v>30.064</v>
          </cell>
          <cell r="L147">
            <v>39.869999999999997</v>
          </cell>
          <cell r="P147">
            <v>29.902000000000001</v>
          </cell>
        </row>
        <row r="148">
          <cell r="C148">
            <v>44.49</v>
          </cell>
          <cell r="G148">
            <v>29.043000000000003</v>
          </cell>
          <cell r="L148">
            <v>40.299999999999997</v>
          </cell>
          <cell r="P148">
            <v>30.225000000000001</v>
          </cell>
        </row>
        <row r="149">
          <cell r="C149">
            <v>44.04</v>
          </cell>
          <cell r="G149">
            <v>28.89</v>
          </cell>
          <cell r="L149">
            <v>48.47</v>
          </cell>
          <cell r="P149">
            <v>36.352000000000004</v>
          </cell>
        </row>
        <row r="150">
          <cell r="C150">
            <v>41.76</v>
          </cell>
          <cell r="G150">
            <v>27.974</v>
          </cell>
          <cell r="L150">
            <v>51.91</v>
          </cell>
          <cell r="P150">
            <v>38.932000000000002</v>
          </cell>
        </row>
        <row r="151">
          <cell r="C151">
            <v>40.39</v>
          </cell>
          <cell r="G151">
            <v>26.477</v>
          </cell>
          <cell r="L151">
            <v>47.62</v>
          </cell>
          <cell r="P151">
            <v>35.715000000000003</v>
          </cell>
        </row>
        <row r="152">
          <cell r="C152">
            <v>38.57</v>
          </cell>
          <cell r="G152">
            <v>21.163</v>
          </cell>
          <cell r="L152">
            <v>45.05</v>
          </cell>
          <cell r="P152">
            <v>33.788000000000004</v>
          </cell>
        </row>
        <row r="153">
          <cell r="C153">
            <v>39.03</v>
          </cell>
          <cell r="G153">
            <v>23.24</v>
          </cell>
          <cell r="L153">
            <v>43.33</v>
          </cell>
          <cell r="P153">
            <v>32.498000000000005</v>
          </cell>
        </row>
        <row r="154">
          <cell r="C154">
            <v>47.71</v>
          </cell>
          <cell r="G154">
            <v>32.506</v>
          </cell>
          <cell r="L154">
            <v>44.2</v>
          </cell>
          <cell r="P154">
            <v>33.15</v>
          </cell>
        </row>
        <row r="155">
          <cell r="C155">
            <v>51.37</v>
          </cell>
          <cell r="G155">
            <v>33.901000000000003</v>
          </cell>
          <cell r="L155">
            <v>45.94</v>
          </cell>
          <cell r="P155">
            <v>34.454999999999998</v>
          </cell>
        </row>
        <row r="156">
          <cell r="C156">
            <v>46.81</v>
          </cell>
          <cell r="G156">
            <v>31.044</v>
          </cell>
          <cell r="L156">
            <v>45.51</v>
          </cell>
          <cell r="P156">
            <v>34.133000000000003</v>
          </cell>
        </row>
        <row r="157">
          <cell r="C157">
            <v>44.07</v>
          </cell>
          <cell r="G157">
            <v>29.293000000000003</v>
          </cell>
          <cell r="L157">
            <v>43.35</v>
          </cell>
          <cell r="P157">
            <v>32.512999999999998</v>
          </cell>
        </row>
        <row r="158">
          <cell r="C158">
            <v>42.25</v>
          </cell>
          <cell r="G158">
            <v>27.238</v>
          </cell>
          <cell r="L158">
            <v>42.05</v>
          </cell>
          <cell r="P158">
            <v>31.538</v>
          </cell>
        </row>
        <row r="159">
          <cell r="C159">
            <v>43.17</v>
          </cell>
          <cell r="G159">
            <v>30.184999999999999</v>
          </cell>
          <cell r="L159">
            <v>40.32</v>
          </cell>
          <cell r="P159">
            <v>30.24</v>
          </cell>
        </row>
        <row r="160">
          <cell r="C160">
            <v>44.93</v>
          </cell>
          <cell r="G160">
            <v>29.192</v>
          </cell>
          <cell r="L160">
            <v>40.76</v>
          </cell>
          <cell r="P160">
            <v>30.57</v>
          </cell>
        </row>
        <row r="161">
          <cell r="C161">
            <v>44.51</v>
          </cell>
          <cell r="G161">
            <v>29.105</v>
          </cell>
          <cell r="L161">
            <v>49.01</v>
          </cell>
          <cell r="P161">
            <v>36.758000000000003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28.35</v>
          </cell>
          <cell r="G8">
            <v>24</v>
          </cell>
          <cell r="L8">
            <v>28.35</v>
          </cell>
          <cell r="P8">
            <v>21.26</v>
          </cell>
        </row>
        <row r="9">
          <cell r="C9">
            <v>28.35</v>
          </cell>
          <cell r="G9">
            <v>24</v>
          </cell>
          <cell r="L9">
            <v>30</v>
          </cell>
          <cell r="P9">
            <v>23.63</v>
          </cell>
        </row>
        <row r="10">
          <cell r="C10">
            <v>24</v>
          </cell>
          <cell r="G10">
            <v>24</v>
          </cell>
          <cell r="L10">
            <v>38.5</v>
          </cell>
          <cell r="P10">
            <v>28.875</v>
          </cell>
        </row>
        <row r="11">
          <cell r="C11">
            <v>28.35</v>
          </cell>
          <cell r="G11">
            <v>24</v>
          </cell>
          <cell r="L11">
            <v>38.25</v>
          </cell>
          <cell r="P11">
            <v>28.688000000000002</v>
          </cell>
        </row>
        <row r="12">
          <cell r="C12">
            <v>28.35</v>
          </cell>
          <cell r="G12">
            <v>24</v>
          </cell>
          <cell r="L12">
            <v>37.5</v>
          </cell>
          <cell r="P12">
            <v>28.125</v>
          </cell>
        </row>
        <row r="13">
          <cell r="C13">
            <v>28.35</v>
          </cell>
          <cell r="G13">
            <v>24</v>
          </cell>
          <cell r="L13">
            <v>36</v>
          </cell>
          <cell r="P13">
            <v>27</v>
          </cell>
        </row>
        <row r="14">
          <cell r="C14">
            <v>31.5</v>
          </cell>
          <cell r="G14">
            <v>25</v>
          </cell>
          <cell r="L14">
            <v>33.25</v>
          </cell>
          <cell r="P14">
            <v>24.938000000000002</v>
          </cell>
        </row>
        <row r="15">
          <cell r="C15">
            <v>31.5</v>
          </cell>
          <cell r="G15">
            <v>25</v>
          </cell>
          <cell r="L15">
            <v>33</v>
          </cell>
          <cell r="P15">
            <v>24.75</v>
          </cell>
        </row>
        <row r="16">
          <cell r="C16">
            <v>31.5</v>
          </cell>
          <cell r="G16">
            <v>25</v>
          </cell>
          <cell r="L16">
            <v>39.5</v>
          </cell>
          <cell r="P16">
            <v>29.625</v>
          </cell>
        </row>
        <row r="17">
          <cell r="C17">
            <v>25</v>
          </cell>
          <cell r="G17">
            <v>25</v>
          </cell>
          <cell r="L17">
            <v>49</v>
          </cell>
          <cell r="P17">
            <v>36.75</v>
          </cell>
        </row>
        <row r="18">
          <cell r="C18">
            <v>31.5</v>
          </cell>
          <cell r="G18">
            <v>25</v>
          </cell>
          <cell r="L18">
            <v>55.25</v>
          </cell>
          <cell r="P18">
            <v>41.438000000000002</v>
          </cell>
        </row>
        <row r="19">
          <cell r="C19">
            <v>31.5</v>
          </cell>
          <cell r="G19">
            <v>25</v>
          </cell>
          <cell r="L19">
            <v>48</v>
          </cell>
          <cell r="P19">
            <v>36</v>
          </cell>
        </row>
        <row r="20">
          <cell r="C20">
            <v>31.5</v>
          </cell>
          <cell r="G20">
            <v>25</v>
          </cell>
          <cell r="L20">
            <v>40.75</v>
          </cell>
          <cell r="P20">
            <v>30.563000000000002</v>
          </cell>
        </row>
        <row r="21">
          <cell r="C21">
            <v>31.5</v>
          </cell>
          <cell r="G21">
            <v>25</v>
          </cell>
          <cell r="L21">
            <v>39.75</v>
          </cell>
          <cell r="P21">
            <v>29.813000000000002</v>
          </cell>
        </row>
        <row r="22">
          <cell r="C22">
            <v>31.5</v>
          </cell>
          <cell r="G22">
            <v>25</v>
          </cell>
          <cell r="L22">
            <v>41.75</v>
          </cell>
          <cell r="P22">
            <v>31.313000000000002</v>
          </cell>
        </row>
        <row r="23">
          <cell r="C23">
            <v>31.5</v>
          </cell>
          <cell r="G23">
            <v>25</v>
          </cell>
          <cell r="L23">
            <v>42</v>
          </cell>
          <cell r="P23">
            <v>31.5</v>
          </cell>
        </row>
        <row r="24">
          <cell r="C24">
            <v>25</v>
          </cell>
          <cell r="G24">
            <v>25</v>
          </cell>
          <cell r="L24">
            <v>40</v>
          </cell>
          <cell r="P24">
            <v>30</v>
          </cell>
        </row>
        <row r="25">
          <cell r="C25">
            <v>31.5</v>
          </cell>
          <cell r="G25">
            <v>25</v>
          </cell>
          <cell r="L25">
            <v>38</v>
          </cell>
          <cell r="P25">
            <v>28.5</v>
          </cell>
        </row>
        <row r="26">
          <cell r="C26">
            <v>31.5</v>
          </cell>
          <cell r="G26">
            <v>25</v>
          </cell>
          <cell r="L26">
            <v>37.5</v>
          </cell>
          <cell r="P26">
            <v>28.125</v>
          </cell>
        </row>
        <row r="27">
          <cell r="C27">
            <v>31.5</v>
          </cell>
          <cell r="G27">
            <v>25</v>
          </cell>
          <cell r="L27">
            <v>38</v>
          </cell>
          <cell r="P27">
            <v>28.5</v>
          </cell>
        </row>
        <row r="28">
          <cell r="C28">
            <v>31.5</v>
          </cell>
          <cell r="G28">
            <v>25</v>
          </cell>
          <cell r="L28">
            <v>43</v>
          </cell>
          <cell r="P28">
            <v>32.25</v>
          </cell>
        </row>
        <row r="29">
          <cell r="C29">
            <v>31.5</v>
          </cell>
          <cell r="G29">
            <v>25</v>
          </cell>
          <cell r="L29">
            <v>53.25</v>
          </cell>
          <cell r="P29">
            <v>39.938000000000002</v>
          </cell>
        </row>
        <row r="30">
          <cell r="C30">
            <v>31.5</v>
          </cell>
          <cell r="G30">
            <v>25</v>
          </cell>
          <cell r="L30">
            <v>61.75</v>
          </cell>
          <cell r="P30">
            <v>46.313000000000002</v>
          </cell>
        </row>
        <row r="31">
          <cell r="C31">
            <v>25</v>
          </cell>
          <cell r="G31">
            <v>25</v>
          </cell>
          <cell r="L31">
            <v>56.75</v>
          </cell>
          <cell r="P31">
            <v>42.563000000000002</v>
          </cell>
        </row>
        <row r="32">
          <cell r="C32">
            <v>31.5</v>
          </cell>
          <cell r="G32">
            <v>25</v>
          </cell>
          <cell r="L32">
            <v>39.25</v>
          </cell>
          <cell r="P32">
            <v>29.438000000000002</v>
          </cell>
        </row>
        <row r="33">
          <cell r="C33">
            <v>31.5</v>
          </cell>
          <cell r="G33">
            <v>25</v>
          </cell>
          <cell r="L33">
            <v>39.25</v>
          </cell>
          <cell r="P33">
            <v>29.438000000000002</v>
          </cell>
        </row>
        <row r="34">
          <cell r="C34">
            <v>31.5</v>
          </cell>
          <cell r="G34">
            <v>25</v>
          </cell>
          <cell r="L34">
            <v>42.25</v>
          </cell>
          <cell r="P34">
            <v>31.688000000000002</v>
          </cell>
        </row>
        <row r="35">
          <cell r="C35">
            <v>31.5</v>
          </cell>
          <cell r="G35">
            <v>25</v>
          </cell>
          <cell r="L35">
            <v>42.48</v>
          </cell>
          <cell r="P35">
            <v>31.86</v>
          </cell>
        </row>
        <row r="36">
          <cell r="C36">
            <v>31.5</v>
          </cell>
          <cell r="G36">
            <v>25</v>
          </cell>
          <cell r="L36">
            <v>40.770000000000003</v>
          </cell>
          <cell r="P36">
            <v>30.578000000000003</v>
          </cell>
        </row>
        <row r="37">
          <cell r="C37">
            <v>31.5</v>
          </cell>
          <cell r="G37">
            <v>25</v>
          </cell>
          <cell r="L37">
            <v>39.049999999999997</v>
          </cell>
          <cell r="P37">
            <v>29.288</v>
          </cell>
        </row>
        <row r="38">
          <cell r="C38">
            <v>30</v>
          </cell>
          <cell r="G38">
            <v>24.897000000000002</v>
          </cell>
          <cell r="L38">
            <v>39.049999999999997</v>
          </cell>
          <cell r="P38">
            <v>29.288</v>
          </cell>
        </row>
        <row r="39">
          <cell r="C39">
            <v>38.5</v>
          </cell>
          <cell r="G39">
            <v>31.129000000000001</v>
          </cell>
          <cell r="L39">
            <v>39.51</v>
          </cell>
          <cell r="P39">
            <v>29.633000000000003</v>
          </cell>
        </row>
        <row r="40">
          <cell r="C40">
            <v>38.25</v>
          </cell>
          <cell r="G40">
            <v>30.423000000000002</v>
          </cell>
          <cell r="L40">
            <v>43.8</v>
          </cell>
          <cell r="P40">
            <v>32.85</v>
          </cell>
        </row>
        <row r="41">
          <cell r="C41">
            <v>37.5</v>
          </cell>
          <cell r="G41">
            <v>29.571000000000002</v>
          </cell>
          <cell r="L41">
            <v>52.6</v>
          </cell>
          <cell r="P41">
            <v>39.450000000000003</v>
          </cell>
        </row>
        <row r="42">
          <cell r="C42">
            <v>36</v>
          </cell>
          <cell r="G42">
            <v>27.992000000000001</v>
          </cell>
          <cell r="L42">
            <v>59.89</v>
          </cell>
          <cell r="P42">
            <v>44.917000000000002</v>
          </cell>
        </row>
        <row r="43">
          <cell r="C43">
            <v>33.25</v>
          </cell>
          <cell r="G43">
            <v>23.433</v>
          </cell>
          <cell r="L43">
            <v>55.56</v>
          </cell>
          <cell r="P43">
            <v>41.67</v>
          </cell>
        </row>
        <row r="44">
          <cell r="C44">
            <v>33</v>
          </cell>
          <cell r="G44">
            <v>25.742000000000001</v>
          </cell>
          <cell r="L44">
            <v>39.909999999999997</v>
          </cell>
          <cell r="P44">
            <v>29.933</v>
          </cell>
        </row>
        <row r="45">
          <cell r="C45">
            <v>39.5</v>
          </cell>
          <cell r="G45">
            <v>27.458000000000002</v>
          </cell>
          <cell r="L45">
            <v>40.159999999999997</v>
          </cell>
          <cell r="P45">
            <v>30.12</v>
          </cell>
        </row>
        <row r="46">
          <cell r="C46">
            <v>49</v>
          </cell>
          <cell r="G46">
            <v>30.798000000000002</v>
          </cell>
          <cell r="L46">
            <v>43.05</v>
          </cell>
          <cell r="P46">
            <v>32.288000000000004</v>
          </cell>
        </row>
        <row r="47">
          <cell r="C47">
            <v>55.25</v>
          </cell>
          <cell r="G47">
            <v>31.766000000000002</v>
          </cell>
          <cell r="L47">
            <v>42.9</v>
          </cell>
          <cell r="P47">
            <v>32.174999999999997</v>
          </cell>
        </row>
        <row r="48">
          <cell r="C48">
            <v>48</v>
          </cell>
          <cell r="G48">
            <v>30.75</v>
          </cell>
          <cell r="L48">
            <v>41.43</v>
          </cell>
          <cell r="P48">
            <v>31.073</v>
          </cell>
        </row>
        <row r="49">
          <cell r="C49">
            <v>40.75</v>
          </cell>
          <cell r="G49">
            <v>26.395</v>
          </cell>
          <cell r="L49">
            <v>39.96</v>
          </cell>
          <cell r="P49">
            <v>29.97</v>
          </cell>
        </row>
        <row r="50">
          <cell r="C50">
            <v>39.75</v>
          </cell>
          <cell r="G50">
            <v>27.729000000000003</v>
          </cell>
          <cell r="L50">
            <v>40.39</v>
          </cell>
          <cell r="P50">
            <v>30.293000000000003</v>
          </cell>
        </row>
        <row r="51">
          <cell r="C51">
            <v>41.75</v>
          </cell>
          <cell r="G51">
            <v>29.492000000000001</v>
          </cell>
          <cell r="L51">
            <v>40.82</v>
          </cell>
          <cell r="P51">
            <v>30.614999999999998</v>
          </cell>
        </row>
        <row r="52">
          <cell r="C52">
            <v>42</v>
          </cell>
          <cell r="G52">
            <v>29.184999999999999</v>
          </cell>
          <cell r="L52">
            <v>44.5</v>
          </cell>
          <cell r="P52">
            <v>33.375</v>
          </cell>
        </row>
        <row r="53">
          <cell r="C53">
            <v>40</v>
          </cell>
          <cell r="G53">
            <v>27.428000000000001</v>
          </cell>
          <cell r="L53">
            <v>52.03</v>
          </cell>
          <cell r="P53">
            <v>39.023000000000003</v>
          </cell>
        </row>
        <row r="54">
          <cell r="C54">
            <v>38</v>
          </cell>
          <cell r="G54">
            <v>26.516000000000002</v>
          </cell>
          <cell r="L54">
            <v>58.28</v>
          </cell>
          <cell r="P54">
            <v>43.71</v>
          </cell>
        </row>
        <row r="55">
          <cell r="C55">
            <v>37.5</v>
          </cell>
          <cell r="G55">
            <v>24.8</v>
          </cell>
          <cell r="L55">
            <v>54.54</v>
          </cell>
          <cell r="P55">
            <v>40.905000000000001</v>
          </cell>
        </row>
        <row r="56">
          <cell r="C56">
            <v>38</v>
          </cell>
          <cell r="G56">
            <v>25.524000000000001</v>
          </cell>
          <cell r="L56">
            <v>40.479999999999997</v>
          </cell>
          <cell r="P56">
            <v>30.36</v>
          </cell>
        </row>
        <row r="57">
          <cell r="C57">
            <v>43</v>
          </cell>
          <cell r="G57">
            <v>27.25</v>
          </cell>
          <cell r="L57">
            <v>40.950000000000003</v>
          </cell>
          <cell r="P57">
            <v>30.712</v>
          </cell>
        </row>
        <row r="58">
          <cell r="C58">
            <v>53.25</v>
          </cell>
          <cell r="G58">
            <v>30.101000000000003</v>
          </cell>
          <cell r="L58">
            <v>43.75</v>
          </cell>
          <cell r="P58">
            <v>32.813000000000002</v>
          </cell>
        </row>
        <row r="59">
          <cell r="C59">
            <v>61.75</v>
          </cell>
          <cell r="G59">
            <v>30.028000000000002</v>
          </cell>
          <cell r="L59">
            <v>43.24</v>
          </cell>
          <cell r="P59">
            <v>32.43</v>
          </cell>
        </row>
        <row r="60">
          <cell r="C60">
            <v>56.75</v>
          </cell>
          <cell r="G60">
            <v>29.147000000000002</v>
          </cell>
          <cell r="L60">
            <v>41.91</v>
          </cell>
          <cell r="P60">
            <v>31.433</v>
          </cell>
        </row>
        <row r="61">
          <cell r="C61">
            <v>39.25</v>
          </cell>
          <cell r="G61">
            <v>28.258000000000003</v>
          </cell>
          <cell r="L61">
            <v>40.57</v>
          </cell>
          <cell r="P61">
            <v>30.427000000000003</v>
          </cell>
        </row>
        <row r="62">
          <cell r="C62">
            <v>39.25</v>
          </cell>
          <cell r="G62">
            <v>27.774999999999999</v>
          </cell>
          <cell r="L62">
            <v>41.24</v>
          </cell>
          <cell r="P62">
            <v>30.93</v>
          </cell>
        </row>
        <row r="63">
          <cell r="C63">
            <v>42.25</v>
          </cell>
          <cell r="G63">
            <v>29.786000000000001</v>
          </cell>
          <cell r="L63">
            <v>41.66</v>
          </cell>
          <cell r="P63">
            <v>31.245000000000001</v>
          </cell>
        </row>
        <row r="64">
          <cell r="C64">
            <v>42.48</v>
          </cell>
          <cell r="G64">
            <v>28.818000000000001</v>
          </cell>
          <cell r="L64">
            <v>44.99</v>
          </cell>
          <cell r="P64">
            <v>33.742000000000004</v>
          </cell>
        </row>
        <row r="65">
          <cell r="C65">
            <v>40.770000000000003</v>
          </cell>
          <cell r="G65">
            <v>27.38</v>
          </cell>
          <cell r="L65">
            <v>51.82</v>
          </cell>
          <cell r="P65">
            <v>38.865000000000002</v>
          </cell>
        </row>
        <row r="66">
          <cell r="C66">
            <v>39.049999999999997</v>
          </cell>
          <cell r="G66">
            <v>26.913</v>
          </cell>
          <cell r="L66">
            <v>57.48</v>
          </cell>
          <cell r="P66">
            <v>43.11</v>
          </cell>
        </row>
        <row r="67">
          <cell r="C67">
            <v>39.049999999999997</v>
          </cell>
          <cell r="G67">
            <v>25.263000000000002</v>
          </cell>
          <cell r="L67">
            <v>54.07</v>
          </cell>
          <cell r="P67">
            <v>40.553000000000004</v>
          </cell>
        </row>
        <row r="68">
          <cell r="C68">
            <v>39.51</v>
          </cell>
          <cell r="G68">
            <v>25.62</v>
          </cell>
          <cell r="L68">
            <v>40.909999999999997</v>
          </cell>
          <cell r="P68">
            <v>30.683</v>
          </cell>
        </row>
        <row r="69">
          <cell r="C69">
            <v>43.8</v>
          </cell>
          <cell r="G69">
            <v>27.543000000000003</v>
          </cell>
          <cell r="L69">
            <v>41.5</v>
          </cell>
          <cell r="P69">
            <v>31.125</v>
          </cell>
        </row>
        <row r="70">
          <cell r="C70">
            <v>52.6</v>
          </cell>
          <cell r="G70">
            <v>29.015000000000001</v>
          </cell>
          <cell r="L70">
            <v>44.25</v>
          </cell>
          <cell r="P70">
            <v>33.188000000000002</v>
          </cell>
        </row>
        <row r="71">
          <cell r="C71">
            <v>59.89</v>
          </cell>
          <cell r="G71">
            <v>29.684999999999999</v>
          </cell>
          <cell r="L71">
            <v>43.57</v>
          </cell>
          <cell r="P71">
            <v>32.678000000000004</v>
          </cell>
        </row>
        <row r="72">
          <cell r="C72">
            <v>55.56</v>
          </cell>
          <cell r="G72">
            <v>28.803000000000001</v>
          </cell>
          <cell r="L72">
            <v>42.37</v>
          </cell>
          <cell r="P72">
            <v>31.777000000000001</v>
          </cell>
        </row>
        <row r="73">
          <cell r="C73">
            <v>39.909999999999997</v>
          </cell>
          <cell r="G73">
            <v>28.315000000000001</v>
          </cell>
          <cell r="L73">
            <v>41.16</v>
          </cell>
          <cell r="P73">
            <v>30.87</v>
          </cell>
        </row>
        <row r="74">
          <cell r="C74">
            <v>40.159999999999997</v>
          </cell>
          <cell r="G74">
            <v>28.12</v>
          </cell>
          <cell r="L74">
            <v>42.05</v>
          </cell>
          <cell r="P74">
            <v>31.538</v>
          </cell>
        </row>
        <row r="75">
          <cell r="C75">
            <v>43.05</v>
          </cell>
          <cell r="G75">
            <v>29.527000000000001</v>
          </cell>
          <cell r="L75">
            <v>42.45</v>
          </cell>
          <cell r="P75">
            <v>31.837000000000003</v>
          </cell>
        </row>
        <row r="76">
          <cell r="C76">
            <v>42.9</v>
          </cell>
          <cell r="G76">
            <v>28.784000000000002</v>
          </cell>
          <cell r="L76">
            <v>45.47</v>
          </cell>
          <cell r="P76">
            <v>34.102000000000004</v>
          </cell>
        </row>
        <row r="77">
          <cell r="C77">
            <v>41.43</v>
          </cell>
          <cell r="G77">
            <v>27.791</v>
          </cell>
          <cell r="L77">
            <v>51.65</v>
          </cell>
          <cell r="P77">
            <v>38.737000000000002</v>
          </cell>
        </row>
        <row r="78">
          <cell r="C78">
            <v>39.96</v>
          </cell>
          <cell r="G78">
            <v>27.24</v>
          </cell>
          <cell r="L78">
            <v>56.78</v>
          </cell>
          <cell r="P78">
            <v>42.585000000000001</v>
          </cell>
        </row>
        <row r="79">
          <cell r="C79">
            <v>40.39</v>
          </cell>
          <cell r="G79">
            <v>25.591000000000001</v>
          </cell>
          <cell r="L79">
            <v>53.67</v>
          </cell>
          <cell r="P79">
            <v>40.252000000000002</v>
          </cell>
        </row>
        <row r="80">
          <cell r="C80">
            <v>40.82</v>
          </cell>
          <cell r="G80">
            <v>25.822000000000003</v>
          </cell>
          <cell r="L80">
            <v>41.32</v>
          </cell>
          <cell r="P80">
            <v>30.99</v>
          </cell>
        </row>
        <row r="81">
          <cell r="C81">
            <v>44.5</v>
          </cell>
          <cell r="G81">
            <v>27.733000000000001</v>
          </cell>
          <cell r="L81">
            <v>42.02</v>
          </cell>
          <cell r="P81">
            <v>31.515000000000001</v>
          </cell>
        </row>
        <row r="82">
          <cell r="C82">
            <v>52.03</v>
          </cell>
          <cell r="G82">
            <v>28.394000000000002</v>
          </cell>
          <cell r="L82">
            <v>44.72</v>
          </cell>
          <cell r="P82">
            <v>33.54</v>
          </cell>
        </row>
        <row r="83">
          <cell r="C83">
            <v>58.28</v>
          </cell>
          <cell r="G83">
            <v>30.651</v>
          </cell>
          <cell r="L83">
            <v>43.89</v>
          </cell>
          <cell r="P83">
            <v>32.917000000000002</v>
          </cell>
        </row>
        <row r="84">
          <cell r="C84">
            <v>54.54</v>
          </cell>
          <cell r="G84">
            <v>29.017000000000003</v>
          </cell>
          <cell r="L84">
            <v>42.78</v>
          </cell>
          <cell r="P84">
            <v>32.085000000000001</v>
          </cell>
        </row>
        <row r="85">
          <cell r="C85">
            <v>40.479999999999997</v>
          </cell>
          <cell r="G85">
            <v>28.508000000000003</v>
          </cell>
          <cell r="L85">
            <v>41.66</v>
          </cell>
          <cell r="P85">
            <v>31.245000000000001</v>
          </cell>
        </row>
        <row r="86">
          <cell r="C86">
            <v>40.950000000000003</v>
          </cell>
          <cell r="G86">
            <v>28.323</v>
          </cell>
          <cell r="L86">
            <v>42.71</v>
          </cell>
          <cell r="P86">
            <v>32.032000000000004</v>
          </cell>
        </row>
        <row r="87">
          <cell r="C87">
            <v>43.75</v>
          </cell>
          <cell r="G87">
            <v>29.516000000000002</v>
          </cell>
          <cell r="L87">
            <v>43.1</v>
          </cell>
          <cell r="P87">
            <v>32.325000000000003</v>
          </cell>
        </row>
        <row r="88">
          <cell r="C88">
            <v>43.24</v>
          </cell>
          <cell r="G88">
            <v>28.949000000000002</v>
          </cell>
          <cell r="L88">
            <v>45.89</v>
          </cell>
          <cell r="P88">
            <v>34.417000000000002</v>
          </cell>
        </row>
        <row r="89">
          <cell r="C89">
            <v>41.91</v>
          </cell>
          <cell r="G89">
            <v>28.099</v>
          </cell>
          <cell r="L89">
            <v>51.62</v>
          </cell>
          <cell r="P89">
            <v>38.715000000000003</v>
          </cell>
        </row>
        <row r="90">
          <cell r="C90">
            <v>40.57</v>
          </cell>
          <cell r="G90">
            <v>27.613000000000003</v>
          </cell>
          <cell r="L90">
            <v>56.37</v>
          </cell>
          <cell r="P90">
            <v>42.277999999999999</v>
          </cell>
        </row>
        <row r="91">
          <cell r="C91">
            <v>41.24</v>
          </cell>
          <cell r="G91">
            <v>25.73</v>
          </cell>
          <cell r="L91">
            <v>53.47</v>
          </cell>
          <cell r="P91">
            <v>40.102000000000004</v>
          </cell>
        </row>
        <row r="92">
          <cell r="C92">
            <v>41.66</v>
          </cell>
          <cell r="G92">
            <v>26.358000000000001</v>
          </cell>
          <cell r="L92">
            <v>41.71</v>
          </cell>
          <cell r="P92">
            <v>31.282</v>
          </cell>
        </row>
        <row r="93">
          <cell r="C93">
            <v>44.99</v>
          </cell>
          <cell r="G93">
            <v>27.964000000000002</v>
          </cell>
          <cell r="L93">
            <v>42.48</v>
          </cell>
          <cell r="P93">
            <v>31.86</v>
          </cell>
        </row>
        <row r="94">
          <cell r="C94">
            <v>51.82</v>
          </cell>
          <cell r="G94">
            <v>28.233000000000001</v>
          </cell>
          <cell r="L94">
            <v>45.15</v>
          </cell>
          <cell r="P94">
            <v>33.862000000000002</v>
          </cell>
        </row>
        <row r="95">
          <cell r="C95">
            <v>57.48</v>
          </cell>
          <cell r="G95">
            <v>30.743000000000002</v>
          </cell>
          <cell r="L95">
            <v>44.26</v>
          </cell>
          <cell r="P95">
            <v>33.195</v>
          </cell>
        </row>
        <row r="96">
          <cell r="C96">
            <v>54.07</v>
          </cell>
          <cell r="G96">
            <v>29.096</v>
          </cell>
          <cell r="L96">
            <v>43.23</v>
          </cell>
          <cell r="P96">
            <v>32.422000000000004</v>
          </cell>
        </row>
        <row r="97">
          <cell r="C97">
            <v>40.909999999999997</v>
          </cell>
          <cell r="G97">
            <v>28.695</v>
          </cell>
          <cell r="L97">
            <v>42.19</v>
          </cell>
          <cell r="P97">
            <v>31.642000000000003</v>
          </cell>
        </row>
        <row r="98">
          <cell r="C98">
            <v>41.5</v>
          </cell>
          <cell r="G98">
            <v>28.545000000000002</v>
          </cell>
          <cell r="L98">
            <v>43.38</v>
          </cell>
          <cell r="P98">
            <v>32.534999999999997</v>
          </cell>
        </row>
        <row r="99">
          <cell r="C99">
            <v>44.25</v>
          </cell>
          <cell r="G99">
            <v>29.35</v>
          </cell>
          <cell r="L99">
            <v>43.76</v>
          </cell>
          <cell r="P99">
            <v>32.82</v>
          </cell>
        </row>
        <row r="100">
          <cell r="C100">
            <v>43.57</v>
          </cell>
          <cell r="G100">
            <v>29.136000000000003</v>
          </cell>
          <cell r="L100">
            <v>46.36</v>
          </cell>
          <cell r="P100">
            <v>34.770000000000003</v>
          </cell>
        </row>
        <row r="101">
          <cell r="C101">
            <v>42.37</v>
          </cell>
          <cell r="G101">
            <v>28.257000000000001</v>
          </cell>
          <cell r="L101">
            <v>51.67</v>
          </cell>
          <cell r="P101">
            <v>38.752000000000002</v>
          </cell>
        </row>
        <row r="102">
          <cell r="C102">
            <v>41.16</v>
          </cell>
          <cell r="G102">
            <v>27.824999999999999</v>
          </cell>
          <cell r="L102">
            <v>56.08</v>
          </cell>
          <cell r="P102">
            <v>42.06</v>
          </cell>
        </row>
        <row r="103">
          <cell r="C103">
            <v>42.05</v>
          </cell>
          <cell r="G103">
            <v>26.088000000000001</v>
          </cell>
          <cell r="L103">
            <v>53.37</v>
          </cell>
          <cell r="P103">
            <v>40.027999999999999</v>
          </cell>
        </row>
        <row r="104">
          <cell r="C104">
            <v>42.45</v>
          </cell>
          <cell r="G104">
            <v>26.67</v>
          </cell>
          <cell r="L104">
            <v>42.13</v>
          </cell>
          <cell r="P104">
            <v>31.598000000000003</v>
          </cell>
        </row>
        <row r="105">
          <cell r="C105">
            <v>45.47</v>
          </cell>
          <cell r="G105">
            <v>28.134</v>
          </cell>
          <cell r="L105">
            <v>42.98</v>
          </cell>
          <cell r="P105">
            <v>32.234999999999999</v>
          </cell>
        </row>
        <row r="106">
          <cell r="C106">
            <v>51.65</v>
          </cell>
          <cell r="G106">
            <v>28.019000000000002</v>
          </cell>
          <cell r="L106">
            <v>45.62</v>
          </cell>
          <cell r="P106">
            <v>34.215000000000003</v>
          </cell>
        </row>
        <row r="107">
          <cell r="C107">
            <v>56.78</v>
          </cell>
          <cell r="G107">
            <v>30.778000000000002</v>
          </cell>
          <cell r="L107">
            <v>44.63</v>
          </cell>
          <cell r="P107">
            <v>33.472000000000001</v>
          </cell>
        </row>
        <row r="108">
          <cell r="C108">
            <v>53.67</v>
          </cell>
          <cell r="G108">
            <v>28.586000000000002</v>
          </cell>
          <cell r="L108">
            <v>43.67</v>
          </cell>
          <cell r="P108">
            <v>32.752000000000002</v>
          </cell>
        </row>
        <row r="109">
          <cell r="C109">
            <v>41.32</v>
          </cell>
          <cell r="G109">
            <v>29.015000000000001</v>
          </cell>
          <cell r="L109">
            <v>42.72</v>
          </cell>
          <cell r="P109">
            <v>32.04</v>
          </cell>
        </row>
        <row r="110">
          <cell r="C110">
            <v>42.02</v>
          </cell>
          <cell r="G110">
            <v>28.669</v>
          </cell>
          <cell r="L110">
            <v>44.04</v>
          </cell>
          <cell r="P110">
            <v>33.03</v>
          </cell>
        </row>
        <row r="111">
          <cell r="C111">
            <v>44.72</v>
          </cell>
          <cell r="G111">
            <v>29.392000000000003</v>
          </cell>
          <cell r="L111">
            <v>44.41</v>
          </cell>
          <cell r="P111">
            <v>33.307000000000002</v>
          </cell>
        </row>
        <row r="112">
          <cell r="C112">
            <v>43.89</v>
          </cell>
          <cell r="G112">
            <v>29.363000000000003</v>
          </cell>
          <cell r="L112">
            <v>46.81</v>
          </cell>
          <cell r="P112">
            <v>35.108000000000004</v>
          </cell>
        </row>
        <row r="113">
          <cell r="C113">
            <v>42.78</v>
          </cell>
          <cell r="G113">
            <v>28.621000000000002</v>
          </cell>
          <cell r="L113">
            <v>51.74</v>
          </cell>
          <cell r="P113">
            <v>38.805</v>
          </cell>
        </row>
        <row r="114">
          <cell r="C114">
            <v>41.66</v>
          </cell>
          <cell r="G114">
            <v>28.024000000000001</v>
          </cell>
          <cell r="L114">
            <v>55.82</v>
          </cell>
          <cell r="P114">
            <v>41.865000000000002</v>
          </cell>
        </row>
        <row r="115">
          <cell r="C115">
            <v>42.71</v>
          </cell>
          <cell r="G115">
            <v>26.748000000000001</v>
          </cell>
          <cell r="L115">
            <v>53.29</v>
          </cell>
          <cell r="P115">
            <v>39.968000000000004</v>
          </cell>
        </row>
        <row r="116">
          <cell r="C116">
            <v>43.1</v>
          </cell>
          <cell r="G116">
            <v>27.015000000000001</v>
          </cell>
          <cell r="L116">
            <v>42.55</v>
          </cell>
          <cell r="P116">
            <v>31.913</v>
          </cell>
        </row>
        <row r="117">
          <cell r="C117">
            <v>45.89</v>
          </cell>
          <cell r="G117">
            <v>28.088000000000001</v>
          </cell>
          <cell r="L117">
            <v>43.46</v>
          </cell>
          <cell r="P117">
            <v>32.594999999999999</v>
          </cell>
        </row>
        <row r="118">
          <cell r="C118">
            <v>51.62</v>
          </cell>
          <cell r="G118">
            <v>28.538</v>
          </cell>
          <cell r="L118">
            <v>46.08</v>
          </cell>
          <cell r="P118">
            <v>34.56</v>
          </cell>
        </row>
        <row r="119">
          <cell r="C119">
            <v>56.37</v>
          </cell>
          <cell r="G119">
            <v>30.392000000000003</v>
          </cell>
          <cell r="L119">
            <v>45</v>
          </cell>
          <cell r="P119">
            <v>33.75</v>
          </cell>
        </row>
        <row r="120">
          <cell r="C120">
            <v>53.47</v>
          </cell>
          <cell r="G120">
            <v>29.338000000000001</v>
          </cell>
          <cell r="L120">
            <v>44.11</v>
          </cell>
          <cell r="P120">
            <v>33.082999999999998</v>
          </cell>
        </row>
        <row r="121">
          <cell r="C121">
            <v>41.71</v>
          </cell>
          <cell r="G121">
            <v>29.292000000000002</v>
          </cell>
          <cell r="L121">
            <v>43.23</v>
          </cell>
          <cell r="P121">
            <v>32.422000000000004</v>
          </cell>
        </row>
        <row r="122">
          <cell r="C122">
            <v>42.48</v>
          </cell>
          <cell r="G122">
            <v>28.822000000000003</v>
          </cell>
          <cell r="L122">
            <v>44.67</v>
          </cell>
          <cell r="P122">
            <v>33.502000000000002</v>
          </cell>
        </row>
        <row r="123">
          <cell r="C123">
            <v>45.15</v>
          </cell>
          <cell r="G123">
            <v>29.746000000000002</v>
          </cell>
          <cell r="L123">
            <v>45.03</v>
          </cell>
          <cell r="P123">
            <v>33.773000000000003</v>
          </cell>
        </row>
        <row r="124">
          <cell r="C124">
            <v>44.26</v>
          </cell>
          <cell r="G124">
            <v>29.59</v>
          </cell>
          <cell r="L124">
            <v>47.26</v>
          </cell>
          <cell r="P124">
            <v>35.445</v>
          </cell>
        </row>
        <row r="125">
          <cell r="C125">
            <v>43.23</v>
          </cell>
          <cell r="G125">
            <v>28.896000000000001</v>
          </cell>
          <cell r="L125">
            <v>51.83</v>
          </cell>
          <cell r="P125">
            <v>38.873000000000005</v>
          </cell>
        </row>
        <row r="126">
          <cell r="C126">
            <v>42.19</v>
          </cell>
          <cell r="G126">
            <v>28.372</v>
          </cell>
          <cell r="L126">
            <v>55.62</v>
          </cell>
          <cell r="P126">
            <v>41.715000000000003</v>
          </cell>
        </row>
        <row r="127">
          <cell r="C127">
            <v>43.38</v>
          </cell>
          <cell r="G127">
            <v>27.121000000000002</v>
          </cell>
          <cell r="L127">
            <v>53.25</v>
          </cell>
          <cell r="P127">
            <v>39.938000000000002</v>
          </cell>
        </row>
        <row r="128">
          <cell r="C128">
            <v>43.76</v>
          </cell>
          <cell r="G128">
            <v>27.077000000000002</v>
          </cell>
          <cell r="L128">
            <v>42.97</v>
          </cell>
          <cell r="P128">
            <v>32.227000000000004</v>
          </cell>
        </row>
        <row r="129">
          <cell r="C129">
            <v>46.36</v>
          </cell>
          <cell r="G129">
            <v>28.678000000000001</v>
          </cell>
          <cell r="L129">
            <v>43.94</v>
          </cell>
          <cell r="P129">
            <v>32.954999999999998</v>
          </cell>
        </row>
        <row r="130">
          <cell r="C130">
            <v>51.67</v>
          </cell>
          <cell r="G130">
            <v>28.566000000000003</v>
          </cell>
          <cell r="L130">
            <v>46.53</v>
          </cell>
          <cell r="P130">
            <v>34.898000000000003</v>
          </cell>
        </row>
        <row r="131">
          <cell r="C131">
            <v>56.08</v>
          </cell>
          <cell r="G131">
            <v>30.594000000000001</v>
          </cell>
          <cell r="L131">
            <v>45.37</v>
          </cell>
          <cell r="P131">
            <v>34.027999999999999</v>
          </cell>
        </row>
        <row r="132">
          <cell r="C132">
            <v>53.37</v>
          </cell>
          <cell r="G132">
            <v>29.523</v>
          </cell>
          <cell r="L132">
            <v>44.55</v>
          </cell>
          <cell r="P132">
            <v>33.413000000000004</v>
          </cell>
        </row>
        <row r="133">
          <cell r="C133">
            <v>42.13</v>
          </cell>
          <cell r="G133">
            <v>29.563000000000002</v>
          </cell>
          <cell r="L133">
            <v>43.72</v>
          </cell>
          <cell r="P133">
            <v>32.79</v>
          </cell>
        </row>
        <row r="134">
          <cell r="C134">
            <v>42.98</v>
          </cell>
          <cell r="G134">
            <v>29.106000000000002</v>
          </cell>
          <cell r="L134">
            <v>45.28</v>
          </cell>
          <cell r="P134">
            <v>33.96</v>
          </cell>
        </row>
        <row r="135">
          <cell r="C135">
            <v>45.62</v>
          </cell>
          <cell r="G135">
            <v>29.896000000000001</v>
          </cell>
          <cell r="L135">
            <v>45.64</v>
          </cell>
          <cell r="P135">
            <v>34.229999999999997</v>
          </cell>
        </row>
        <row r="136">
          <cell r="C136">
            <v>44.63</v>
          </cell>
          <cell r="G136">
            <v>29.628</v>
          </cell>
          <cell r="L136">
            <v>47.7</v>
          </cell>
          <cell r="P136">
            <v>35.774999999999999</v>
          </cell>
        </row>
        <row r="137">
          <cell r="C137">
            <v>43.67</v>
          </cell>
          <cell r="G137">
            <v>29.2</v>
          </cell>
          <cell r="L137">
            <v>51.94</v>
          </cell>
          <cell r="P137">
            <v>38.954999999999998</v>
          </cell>
        </row>
        <row r="138">
          <cell r="C138">
            <v>42.72</v>
          </cell>
          <cell r="G138">
            <v>28.869</v>
          </cell>
          <cell r="L138">
            <v>55.45</v>
          </cell>
          <cell r="P138">
            <v>41.587000000000003</v>
          </cell>
        </row>
        <row r="139">
          <cell r="C139">
            <v>44.04</v>
          </cell>
          <cell r="G139">
            <v>27.483000000000001</v>
          </cell>
          <cell r="L139">
            <v>53.24</v>
          </cell>
          <cell r="P139">
            <v>39.93</v>
          </cell>
        </row>
        <row r="140">
          <cell r="C140">
            <v>44.41</v>
          </cell>
          <cell r="G140">
            <v>27.387</v>
          </cell>
          <cell r="L140">
            <v>43.38</v>
          </cell>
          <cell r="P140">
            <v>32.534999999999997</v>
          </cell>
        </row>
        <row r="141">
          <cell r="C141">
            <v>46.81</v>
          </cell>
          <cell r="G141">
            <v>28.942</v>
          </cell>
          <cell r="L141">
            <v>44.41</v>
          </cell>
          <cell r="P141">
            <v>33.307000000000002</v>
          </cell>
        </row>
        <row r="142">
          <cell r="C142">
            <v>51.74</v>
          </cell>
          <cell r="G142">
            <v>28.602</v>
          </cell>
          <cell r="L142">
            <v>46.97</v>
          </cell>
          <cell r="P142">
            <v>35.227000000000004</v>
          </cell>
        </row>
        <row r="143">
          <cell r="C143">
            <v>55.82</v>
          </cell>
          <cell r="G143">
            <v>30.803000000000001</v>
          </cell>
          <cell r="L143">
            <v>45.72</v>
          </cell>
          <cell r="P143">
            <v>34.29</v>
          </cell>
        </row>
        <row r="144">
          <cell r="C144">
            <v>53.29</v>
          </cell>
          <cell r="G144">
            <v>29.716000000000001</v>
          </cell>
          <cell r="L144">
            <v>44.89</v>
          </cell>
          <cell r="P144">
            <v>33.667000000000002</v>
          </cell>
        </row>
        <row r="145">
          <cell r="C145">
            <v>42.55</v>
          </cell>
          <cell r="G145">
            <v>29.714000000000002</v>
          </cell>
          <cell r="L145">
            <v>44.06</v>
          </cell>
          <cell r="P145">
            <v>33.045000000000002</v>
          </cell>
        </row>
        <row r="146">
          <cell r="C146">
            <v>43.46</v>
          </cell>
          <cell r="G146">
            <v>29.535</v>
          </cell>
          <cell r="L146">
            <v>45.61</v>
          </cell>
          <cell r="P146">
            <v>34.207999999999998</v>
          </cell>
        </row>
        <row r="147">
          <cell r="C147">
            <v>46.08</v>
          </cell>
          <cell r="G147">
            <v>30.063000000000002</v>
          </cell>
          <cell r="L147">
            <v>45.96</v>
          </cell>
          <cell r="P147">
            <v>34.47</v>
          </cell>
        </row>
        <row r="148">
          <cell r="C148">
            <v>45</v>
          </cell>
          <cell r="G148">
            <v>29.867000000000001</v>
          </cell>
          <cell r="L148">
            <v>48.04</v>
          </cell>
          <cell r="P148">
            <v>36.03</v>
          </cell>
        </row>
        <row r="149">
          <cell r="C149">
            <v>44.11</v>
          </cell>
          <cell r="G149">
            <v>29.491</v>
          </cell>
          <cell r="L149">
            <v>52.31</v>
          </cell>
          <cell r="P149">
            <v>39.233000000000004</v>
          </cell>
        </row>
        <row r="150">
          <cell r="C150">
            <v>43.23</v>
          </cell>
          <cell r="G150">
            <v>29.173000000000002</v>
          </cell>
          <cell r="L150">
            <v>55.85</v>
          </cell>
          <cell r="P150">
            <v>41.888000000000005</v>
          </cell>
        </row>
        <row r="151">
          <cell r="C151">
            <v>44.67</v>
          </cell>
          <cell r="G151">
            <v>27.787000000000003</v>
          </cell>
          <cell r="L151">
            <v>53.62</v>
          </cell>
          <cell r="P151">
            <v>40.215000000000003</v>
          </cell>
        </row>
        <row r="152">
          <cell r="C152">
            <v>45.03</v>
          </cell>
          <cell r="G152">
            <v>27.651</v>
          </cell>
          <cell r="L152">
            <v>43.72</v>
          </cell>
          <cell r="P152">
            <v>32.79</v>
          </cell>
        </row>
        <row r="153">
          <cell r="C153">
            <v>47.26</v>
          </cell>
          <cell r="G153">
            <v>29.207000000000001</v>
          </cell>
          <cell r="L153">
            <v>44.75</v>
          </cell>
          <cell r="P153">
            <v>33.563000000000002</v>
          </cell>
        </row>
        <row r="154">
          <cell r="C154">
            <v>51.83</v>
          </cell>
          <cell r="G154">
            <v>28.244</v>
          </cell>
          <cell r="L154">
            <v>47.31</v>
          </cell>
          <cell r="P154">
            <v>35.483000000000004</v>
          </cell>
        </row>
        <row r="155">
          <cell r="C155">
            <v>55.62</v>
          </cell>
          <cell r="G155">
            <v>31.582000000000001</v>
          </cell>
          <cell r="L155">
            <v>46.07</v>
          </cell>
          <cell r="P155">
            <v>34.553000000000004</v>
          </cell>
        </row>
        <row r="156">
          <cell r="C156">
            <v>53.25</v>
          </cell>
          <cell r="G156">
            <v>29.953000000000003</v>
          </cell>
          <cell r="L156">
            <v>45.23</v>
          </cell>
          <cell r="P156">
            <v>33.922000000000004</v>
          </cell>
        </row>
        <row r="157">
          <cell r="C157">
            <v>42.97</v>
          </cell>
          <cell r="G157">
            <v>29.969000000000001</v>
          </cell>
          <cell r="L157">
            <v>44.39</v>
          </cell>
          <cell r="P157">
            <v>33.292000000000002</v>
          </cell>
        </row>
        <row r="158">
          <cell r="C158">
            <v>43.94</v>
          </cell>
          <cell r="G158">
            <v>29.789000000000001</v>
          </cell>
          <cell r="L158">
            <v>45.93</v>
          </cell>
          <cell r="P158">
            <v>34.447000000000003</v>
          </cell>
        </row>
        <row r="159">
          <cell r="C159">
            <v>46.53</v>
          </cell>
          <cell r="G159">
            <v>30.245000000000001</v>
          </cell>
          <cell r="L159">
            <v>46.29</v>
          </cell>
          <cell r="P159">
            <v>34.718000000000004</v>
          </cell>
        </row>
        <row r="160">
          <cell r="C160">
            <v>45.37</v>
          </cell>
          <cell r="G160">
            <v>30.092000000000002</v>
          </cell>
          <cell r="L160">
            <v>48.39</v>
          </cell>
          <cell r="P160">
            <v>36.292000000000002</v>
          </cell>
        </row>
        <row r="161">
          <cell r="C161">
            <v>44.55</v>
          </cell>
          <cell r="G161">
            <v>29.786000000000001</v>
          </cell>
          <cell r="L161">
            <v>52.68</v>
          </cell>
          <cell r="P161">
            <v>39.51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28.5</v>
          </cell>
          <cell r="G8">
            <v>22.75</v>
          </cell>
          <cell r="L8">
            <v>28.5</v>
          </cell>
          <cell r="P8">
            <v>21.38</v>
          </cell>
        </row>
        <row r="9">
          <cell r="C9">
            <v>28.5</v>
          </cell>
          <cell r="G9">
            <v>22.75</v>
          </cell>
          <cell r="L9">
            <v>30</v>
          </cell>
          <cell r="P9">
            <v>22.5</v>
          </cell>
        </row>
        <row r="10">
          <cell r="C10">
            <v>22.75</v>
          </cell>
          <cell r="G10">
            <v>22.75</v>
          </cell>
          <cell r="L10">
            <v>35.75</v>
          </cell>
          <cell r="P10">
            <v>26.813000000000002</v>
          </cell>
        </row>
        <row r="11">
          <cell r="C11">
            <v>28.5</v>
          </cell>
          <cell r="G11">
            <v>22.75</v>
          </cell>
          <cell r="L11">
            <v>36</v>
          </cell>
          <cell r="P11">
            <v>27</v>
          </cell>
        </row>
        <row r="12">
          <cell r="C12">
            <v>28.5</v>
          </cell>
          <cell r="G12">
            <v>22.75</v>
          </cell>
          <cell r="L12">
            <v>35.75</v>
          </cell>
          <cell r="P12">
            <v>26.813000000000002</v>
          </cell>
        </row>
        <row r="13">
          <cell r="C13">
            <v>28.5</v>
          </cell>
          <cell r="G13">
            <v>22.75</v>
          </cell>
          <cell r="L13">
            <v>34.75</v>
          </cell>
          <cell r="P13">
            <v>26.063000000000002</v>
          </cell>
        </row>
        <row r="14">
          <cell r="C14">
            <v>30</v>
          </cell>
          <cell r="G14">
            <v>21.75</v>
          </cell>
          <cell r="L14">
            <v>33</v>
          </cell>
          <cell r="P14">
            <v>24.75</v>
          </cell>
        </row>
        <row r="15">
          <cell r="C15">
            <v>30</v>
          </cell>
          <cell r="G15">
            <v>21.75</v>
          </cell>
          <cell r="L15">
            <v>34.5</v>
          </cell>
          <cell r="P15">
            <v>25.875</v>
          </cell>
        </row>
        <row r="16">
          <cell r="C16">
            <v>30</v>
          </cell>
          <cell r="G16">
            <v>21.75</v>
          </cell>
          <cell r="L16">
            <v>40.5</v>
          </cell>
          <cell r="P16">
            <v>30.375</v>
          </cell>
        </row>
        <row r="17">
          <cell r="C17">
            <v>21.75</v>
          </cell>
          <cell r="G17">
            <v>21.75</v>
          </cell>
          <cell r="L17">
            <v>48.25</v>
          </cell>
          <cell r="P17">
            <v>36.188000000000002</v>
          </cell>
        </row>
        <row r="18">
          <cell r="C18">
            <v>30</v>
          </cell>
          <cell r="G18">
            <v>21.75</v>
          </cell>
          <cell r="L18">
            <v>56.25</v>
          </cell>
          <cell r="P18">
            <v>42.188000000000002</v>
          </cell>
        </row>
        <row r="19">
          <cell r="C19">
            <v>30</v>
          </cell>
          <cell r="G19">
            <v>21.75</v>
          </cell>
          <cell r="L19">
            <v>47.75</v>
          </cell>
          <cell r="P19">
            <v>35.813000000000002</v>
          </cell>
        </row>
        <row r="20">
          <cell r="C20">
            <v>30</v>
          </cell>
          <cell r="G20">
            <v>21.75</v>
          </cell>
          <cell r="L20">
            <v>40</v>
          </cell>
          <cell r="P20">
            <v>30</v>
          </cell>
        </row>
        <row r="21">
          <cell r="C21">
            <v>30</v>
          </cell>
          <cell r="G21">
            <v>21.75</v>
          </cell>
          <cell r="L21">
            <v>39</v>
          </cell>
          <cell r="P21">
            <v>29.25</v>
          </cell>
        </row>
        <row r="22">
          <cell r="C22">
            <v>30</v>
          </cell>
          <cell r="G22">
            <v>21.75</v>
          </cell>
          <cell r="L22">
            <v>41</v>
          </cell>
          <cell r="P22">
            <v>30.75</v>
          </cell>
        </row>
        <row r="23">
          <cell r="C23">
            <v>30</v>
          </cell>
          <cell r="G23">
            <v>21.75</v>
          </cell>
          <cell r="L23">
            <v>41</v>
          </cell>
          <cell r="P23">
            <v>30.75</v>
          </cell>
        </row>
        <row r="24">
          <cell r="C24">
            <v>21.75</v>
          </cell>
          <cell r="G24">
            <v>21.75</v>
          </cell>
          <cell r="L24">
            <v>39.5</v>
          </cell>
          <cell r="P24">
            <v>29.625</v>
          </cell>
        </row>
        <row r="25">
          <cell r="C25">
            <v>30</v>
          </cell>
          <cell r="G25">
            <v>21.75</v>
          </cell>
          <cell r="L25">
            <v>38.75</v>
          </cell>
          <cell r="P25">
            <v>29.063000000000002</v>
          </cell>
        </row>
        <row r="26">
          <cell r="C26">
            <v>30</v>
          </cell>
          <cell r="G26">
            <v>21.75</v>
          </cell>
          <cell r="L26">
            <v>38</v>
          </cell>
          <cell r="P26">
            <v>28.5</v>
          </cell>
        </row>
        <row r="27">
          <cell r="C27">
            <v>30</v>
          </cell>
          <cell r="G27">
            <v>21.75</v>
          </cell>
          <cell r="L27">
            <v>38.75</v>
          </cell>
          <cell r="P27">
            <v>29.063000000000002</v>
          </cell>
        </row>
        <row r="28">
          <cell r="C28">
            <v>30</v>
          </cell>
          <cell r="G28">
            <v>21.75</v>
          </cell>
          <cell r="L28">
            <v>43.25</v>
          </cell>
          <cell r="P28">
            <v>32.438000000000002</v>
          </cell>
        </row>
        <row r="29">
          <cell r="C29">
            <v>30</v>
          </cell>
          <cell r="G29">
            <v>21.75</v>
          </cell>
          <cell r="L29">
            <v>57.75</v>
          </cell>
          <cell r="P29">
            <v>43.313000000000002</v>
          </cell>
        </row>
        <row r="30">
          <cell r="C30">
            <v>30</v>
          </cell>
          <cell r="G30">
            <v>21.75</v>
          </cell>
          <cell r="L30">
            <v>63.5</v>
          </cell>
          <cell r="P30">
            <v>47.625</v>
          </cell>
        </row>
        <row r="31">
          <cell r="C31">
            <v>21.75</v>
          </cell>
          <cell r="G31">
            <v>21.75</v>
          </cell>
          <cell r="L31">
            <v>50.5</v>
          </cell>
          <cell r="P31">
            <v>37.875</v>
          </cell>
        </row>
        <row r="32">
          <cell r="C32">
            <v>30</v>
          </cell>
          <cell r="G32">
            <v>21.75</v>
          </cell>
          <cell r="L32">
            <v>39.75</v>
          </cell>
          <cell r="P32">
            <v>29.813000000000002</v>
          </cell>
        </row>
        <row r="33">
          <cell r="C33">
            <v>30</v>
          </cell>
          <cell r="G33">
            <v>21.75</v>
          </cell>
          <cell r="L33">
            <v>39.5</v>
          </cell>
          <cell r="P33">
            <v>29.625</v>
          </cell>
        </row>
        <row r="34">
          <cell r="C34">
            <v>30</v>
          </cell>
          <cell r="G34">
            <v>21.75</v>
          </cell>
          <cell r="L34">
            <v>40.75</v>
          </cell>
          <cell r="P34">
            <v>30.563000000000002</v>
          </cell>
        </row>
        <row r="35">
          <cell r="C35">
            <v>30</v>
          </cell>
          <cell r="G35">
            <v>21.75</v>
          </cell>
          <cell r="L35">
            <v>39</v>
          </cell>
          <cell r="P35">
            <v>29.25</v>
          </cell>
        </row>
        <row r="36">
          <cell r="C36">
            <v>30</v>
          </cell>
          <cell r="G36">
            <v>21.75</v>
          </cell>
          <cell r="L36">
            <v>39.26</v>
          </cell>
          <cell r="P36">
            <v>29.445</v>
          </cell>
        </row>
        <row r="37">
          <cell r="C37">
            <v>30</v>
          </cell>
          <cell r="G37">
            <v>21.75</v>
          </cell>
          <cell r="L37">
            <v>38.43</v>
          </cell>
          <cell r="P37">
            <v>28.823</v>
          </cell>
        </row>
        <row r="38">
          <cell r="C38">
            <v>30</v>
          </cell>
          <cell r="G38">
            <v>21.5</v>
          </cell>
          <cell r="L38">
            <v>37.6</v>
          </cell>
          <cell r="P38">
            <v>28.2</v>
          </cell>
        </row>
        <row r="39">
          <cell r="C39">
            <v>35.75</v>
          </cell>
          <cell r="G39">
            <v>26.379000000000001</v>
          </cell>
          <cell r="L39">
            <v>38.43</v>
          </cell>
          <cell r="P39">
            <v>28.823</v>
          </cell>
        </row>
        <row r="40">
          <cell r="C40">
            <v>36</v>
          </cell>
          <cell r="G40">
            <v>27.661000000000001</v>
          </cell>
          <cell r="L40">
            <v>43.41</v>
          </cell>
          <cell r="P40">
            <v>32.557000000000002</v>
          </cell>
        </row>
        <row r="41">
          <cell r="C41">
            <v>35.75</v>
          </cell>
          <cell r="G41">
            <v>26.411000000000001</v>
          </cell>
          <cell r="L41">
            <v>59.46</v>
          </cell>
          <cell r="P41">
            <v>44.594999999999999</v>
          </cell>
        </row>
        <row r="42">
          <cell r="C42">
            <v>34.75</v>
          </cell>
          <cell r="G42">
            <v>25.319000000000003</v>
          </cell>
          <cell r="L42">
            <v>65.819999999999993</v>
          </cell>
          <cell r="P42">
            <v>49.365000000000002</v>
          </cell>
        </row>
        <row r="43">
          <cell r="C43">
            <v>33</v>
          </cell>
          <cell r="G43">
            <v>25.7</v>
          </cell>
          <cell r="L43">
            <v>51.44</v>
          </cell>
          <cell r="P43">
            <v>38.58</v>
          </cell>
        </row>
        <row r="44">
          <cell r="C44">
            <v>34.5</v>
          </cell>
          <cell r="G44">
            <v>26.371000000000002</v>
          </cell>
          <cell r="L44">
            <v>39.549999999999997</v>
          </cell>
          <cell r="P44">
            <v>29.663</v>
          </cell>
        </row>
        <row r="45">
          <cell r="C45">
            <v>40.5</v>
          </cell>
          <cell r="G45">
            <v>26.875</v>
          </cell>
          <cell r="L45">
            <v>39.270000000000003</v>
          </cell>
          <cell r="P45">
            <v>29.453000000000003</v>
          </cell>
        </row>
        <row r="46">
          <cell r="C46">
            <v>48.25</v>
          </cell>
          <cell r="G46">
            <v>32.302</v>
          </cell>
          <cell r="L46">
            <v>40.659999999999997</v>
          </cell>
          <cell r="P46">
            <v>30.495000000000001</v>
          </cell>
        </row>
        <row r="47">
          <cell r="C47">
            <v>56.25</v>
          </cell>
          <cell r="G47">
            <v>32.831000000000003</v>
          </cell>
          <cell r="L47">
            <v>39.26</v>
          </cell>
          <cell r="P47">
            <v>29.445</v>
          </cell>
        </row>
        <row r="48">
          <cell r="C48">
            <v>47.75</v>
          </cell>
          <cell r="G48">
            <v>28.024999999999999</v>
          </cell>
          <cell r="L48">
            <v>39.520000000000003</v>
          </cell>
          <cell r="P48">
            <v>29.64</v>
          </cell>
        </row>
        <row r="49">
          <cell r="C49">
            <v>40</v>
          </cell>
          <cell r="G49">
            <v>26.226000000000003</v>
          </cell>
          <cell r="L49">
            <v>38.69</v>
          </cell>
          <cell r="P49">
            <v>29.017000000000003</v>
          </cell>
        </row>
        <row r="50">
          <cell r="C50">
            <v>39</v>
          </cell>
          <cell r="G50">
            <v>24.25</v>
          </cell>
          <cell r="L50">
            <v>37.86</v>
          </cell>
          <cell r="P50">
            <v>28.395</v>
          </cell>
        </row>
        <row r="51">
          <cell r="C51">
            <v>41</v>
          </cell>
          <cell r="G51">
            <v>27.629000000000001</v>
          </cell>
          <cell r="L51">
            <v>38.69</v>
          </cell>
          <cell r="P51">
            <v>29.017000000000003</v>
          </cell>
        </row>
        <row r="52">
          <cell r="C52">
            <v>41</v>
          </cell>
          <cell r="G52">
            <v>26.782</v>
          </cell>
          <cell r="L52">
            <v>43.71</v>
          </cell>
          <cell r="P52">
            <v>32.782000000000004</v>
          </cell>
        </row>
        <row r="53">
          <cell r="C53">
            <v>39.5</v>
          </cell>
          <cell r="G53">
            <v>26.571000000000002</v>
          </cell>
          <cell r="L53">
            <v>59.86</v>
          </cell>
          <cell r="P53">
            <v>44.895000000000003</v>
          </cell>
        </row>
        <row r="54">
          <cell r="C54">
            <v>38.75</v>
          </cell>
          <cell r="G54">
            <v>26.004000000000001</v>
          </cell>
          <cell r="L54">
            <v>66.27</v>
          </cell>
          <cell r="P54">
            <v>49.703000000000003</v>
          </cell>
        </row>
        <row r="55">
          <cell r="C55">
            <v>38</v>
          </cell>
          <cell r="G55">
            <v>25.65</v>
          </cell>
          <cell r="L55">
            <v>51.79</v>
          </cell>
          <cell r="P55">
            <v>38.843000000000004</v>
          </cell>
        </row>
        <row r="56">
          <cell r="C56">
            <v>38.75</v>
          </cell>
          <cell r="G56">
            <v>25.343</v>
          </cell>
          <cell r="L56">
            <v>39.81</v>
          </cell>
          <cell r="P56">
            <v>29.858000000000001</v>
          </cell>
        </row>
        <row r="57">
          <cell r="C57">
            <v>43.25</v>
          </cell>
          <cell r="G57">
            <v>26.187000000000001</v>
          </cell>
          <cell r="L57">
            <v>39.54</v>
          </cell>
          <cell r="P57">
            <v>29.655000000000001</v>
          </cell>
        </row>
        <row r="58">
          <cell r="C58">
            <v>57.75</v>
          </cell>
          <cell r="G58">
            <v>28.682000000000002</v>
          </cell>
          <cell r="L58">
            <v>40.93</v>
          </cell>
          <cell r="P58">
            <v>30.698</v>
          </cell>
        </row>
        <row r="59">
          <cell r="C59">
            <v>63.5</v>
          </cell>
          <cell r="G59">
            <v>32.581000000000003</v>
          </cell>
          <cell r="L59">
            <v>39.53</v>
          </cell>
          <cell r="P59">
            <v>29.648</v>
          </cell>
        </row>
        <row r="60">
          <cell r="C60">
            <v>50.5</v>
          </cell>
          <cell r="G60">
            <v>31.042000000000002</v>
          </cell>
          <cell r="L60">
            <v>39.79</v>
          </cell>
          <cell r="P60">
            <v>29.843</v>
          </cell>
        </row>
        <row r="61">
          <cell r="C61">
            <v>39.75</v>
          </cell>
          <cell r="G61">
            <v>25.646000000000001</v>
          </cell>
          <cell r="L61">
            <v>38.950000000000003</v>
          </cell>
          <cell r="P61">
            <v>29.212</v>
          </cell>
        </row>
        <row r="62">
          <cell r="C62">
            <v>39.5</v>
          </cell>
          <cell r="G62">
            <v>24.9</v>
          </cell>
          <cell r="L62">
            <v>38.11</v>
          </cell>
          <cell r="P62">
            <v>28.582000000000001</v>
          </cell>
        </row>
        <row r="63">
          <cell r="C63">
            <v>40.75</v>
          </cell>
          <cell r="G63">
            <v>28.496000000000002</v>
          </cell>
          <cell r="L63">
            <v>38.950000000000003</v>
          </cell>
          <cell r="P63">
            <v>29.212</v>
          </cell>
        </row>
        <row r="64">
          <cell r="C64">
            <v>39</v>
          </cell>
          <cell r="G64">
            <v>27.155000000000001</v>
          </cell>
          <cell r="L64">
            <v>44</v>
          </cell>
          <cell r="P64">
            <v>33</v>
          </cell>
        </row>
        <row r="65">
          <cell r="C65">
            <v>39.26</v>
          </cell>
          <cell r="G65">
            <v>26.771000000000001</v>
          </cell>
          <cell r="L65">
            <v>60.26</v>
          </cell>
          <cell r="P65">
            <v>45.195</v>
          </cell>
        </row>
        <row r="66">
          <cell r="C66">
            <v>38.43</v>
          </cell>
          <cell r="G66">
            <v>26.611000000000001</v>
          </cell>
          <cell r="L66">
            <v>66.709999999999994</v>
          </cell>
          <cell r="P66">
            <v>50.032000000000004</v>
          </cell>
        </row>
        <row r="67">
          <cell r="C67">
            <v>37.6</v>
          </cell>
          <cell r="G67">
            <v>26.529</v>
          </cell>
          <cell r="L67">
            <v>52.13</v>
          </cell>
          <cell r="P67">
            <v>39.097000000000001</v>
          </cell>
        </row>
        <row r="68">
          <cell r="C68">
            <v>38.43</v>
          </cell>
          <cell r="G68">
            <v>26.128</v>
          </cell>
          <cell r="L68">
            <v>40.08</v>
          </cell>
          <cell r="P68">
            <v>30.06</v>
          </cell>
        </row>
        <row r="69">
          <cell r="C69">
            <v>43.41</v>
          </cell>
          <cell r="G69">
            <v>26.936</v>
          </cell>
          <cell r="L69">
            <v>39.799999999999997</v>
          </cell>
          <cell r="P69">
            <v>29.85</v>
          </cell>
        </row>
        <row r="70">
          <cell r="C70">
            <v>59.46</v>
          </cell>
          <cell r="G70">
            <v>27.725000000000001</v>
          </cell>
          <cell r="L70">
            <v>41.2</v>
          </cell>
          <cell r="P70">
            <v>30.9</v>
          </cell>
        </row>
        <row r="71">
          <cell r="C71">
            <v>65.819999999999993</v>
          </cell>
          <cell r="G71">
            <v>30.565000000000001</v>
          </cell>
          <cell r="L71">
            <v>39.79</v>
          </cell>
          <cell r="P71">
            <v>29.843</v>
          </cell>
        </row>
        <row r="72">
          <cell r="C72">
            <v>51.44</v>
          </cell>
          <cell r="G72">
            <v>30.154</v>
          </cell>
          <cell r="L72">
            <v>40.06</v>
          </cell>
          <cell r="P72">
            <v>30.045000000000002</v>
          </cell>
        </row>
        <row r="73">
          <cell r="C73">
            <v>39.549999999999997</v>
          </cell>
          <cell r="G73">
            <v>25.757000000000001</v>
          </cell>
          <cell r="L73">
            <v>39.21</v>
          </cell>
          <cell r="P73">
            <v>29.407</v>
          </cell>
        </row>
        <row r="74">
          <cell r="C74">
            <v>39.270000000000003</v>
          </cell>
          <cell r="G74">
            <v>26.014000000000003</v>
          </cell>
          <cell r="L74">
            <v>38.369999999999997</v>
          </cell>
          <cell r="P74">
            <v>28.777000000000001</v>
          </cell>
        </row>
        <row r="75">
          <cell r="C75">
            <v>40.659999999999997</v>
          </cell>
          <cell r="G75">
            <v>29.152000000000001</v>
          </cell>
          <cell r="L75">
            <v>39.21</v>
          </cell>
          <cell r="P75">
            <v>29.407</v>
          </cell>
        </row>
        <row r="76">
          <cell r="C76">
            <v>39.26</v>
          </cell>
          <cell r="G76">
            <v>28.148</v>
          </cell>
          <cell r="L76">
            <v>44.29</v>
          </cell>
          <cell r="P76">
            <v>33.218000000000004</v>
          </cell>
        </row>
        <row r="77">
          <cell r="C77">
            <v>39.520000000000003</v>
          </cell>
          <cell r="G77">
            <v>27.545000000000002</v>
          </cell>
          <cell r="L77">
            <v>60.66</v>
          </cell>
          <cell r="P77">
            <v>45.494999999999997</v>
          </cell>
        </row>
        <row r="78">
          <cell r="C78">
            <v>38.69</v>
          </cell>
          <cell r="G78">
            <v>27.285</v>
          </cell>
          <cell r="L78">
            <v>67.16</v>
          </cell>
          <cell r="P78">
            <v>50.37</v>
          </cell>
        </row>
        <row r="79">
          <cell r="C79">
            <v>37.86</v>
          </cell>
          <cell r="G79">
            <v>26.754999999999999</v>
          </cell>
          <cell r="L79">
            <v>52.48</v>
          </cell>
          <cell r="P79">
            <v>39.36</v>
          </cell>
        </row>
        <row r="80">
          <cell r="C80">
            <v>38.69</v>
          </cell>
          <cell r="G80">
            <v>26.313000000000002</v>
          </cell>
          <cell r="L80">
            <v>40.35</v>
          </cell>
          <cell r="P80">
            <v>30.262</v>
          </cell>
        </row>
        <row r="81">
          <cell r="C81">
            <v>43.71</v>
          </cell>
          <cell r="G81">
            <v>27.201000000000001</v>
          </cell>
          <cell r="L81">
            <v>40.07</v>
          </cell>
          <cell r="P81">
            <v>30.052000000000003</v>
          </cell>
        </row>
        <row r="82">
          <cell r="C82">
            <v>59.86</v>
          </cell>
          <cell r="G82">
            <v>27.399000000000001</v>
          </cell>
          <cell r="L82">
            <v>41.48</v>
          </cell>
          <cell r="P82">
            <v>31.11</v>
          </cell>
        </row>
        <row r="83">
          <cell r="C83">
            <v>66.27</v>
          </cell>
          <cell r="G83">
            <v>31.599</v>
          </cell>
          <cell r="L83">
            <v>40.06</v>
          </cell>
          <cell r="P83">
            <v>30.045000000000002</v>
          </cell>
        </row>
        <row r="84">
          <cell r="C84">
            <v>51.79</v>
          </cell>
          <cell r="G84">
            <v>30.226000000000003</v>
          </cell>
          <cell r="L84">
            <v>40.32</v>
          </cell>
          <cell r="P84">
            <v>30.24</v>
          </cell>
        </row>
        <row r="85">
          <cell r="C85">
            <v>39.81</v>
          </cell>
          <cell r="G85">
            <v>25.67</v>
          </cell>
          <cell r="L85">
            <v>39.47</v>
          </cell>
          <cell r="P85">
            <v>29.602</v>
          </cell>
        </row>
        <row r="86">
          <cell r="C86">
            <v>39.54</v>
          </cell>
          <cell r="G86">
            <v>26.168000000000003</v>
          </cell>
          <cell r="L86">
            <v>38.619999999999997</v>
          </cell>
          <cell r="P86">
            <v>28.965</v>
          </cell>
        </row>
        <row r="87">
          <cell r="C87">
            <v>40.93</v>
          </cell>
          <cell r="G87">
            <v>29.254999999999999</v>
          </cell>
          <cell r="L87">
            <v>39.47</v>
          </cell>
          <cell r="P87">
            <v>29.602</v>
          </cell>
        </row>
        <row r="88">
          <cell r="C88">
            <v>39.53</v>
          </cell>
          <cell r="G88">
            <v>27.628</v>
          </cell>
          <cell r="L88">
            <v>44.59</v>
          </cell>
          <cell r="P88">
            <v>33.443000000000005</v>
          </cell>
        </row>
        <row r="89">
          <cell r="C89">
            <v>39.79</v>
          </cell>
          <cell r="G89">
            <v>27.596</v>
          </cell>
          <cell r="L89">
            <v>61.06</v>
          </cell>
          <cell r="P89">
            <v>45.795000000000002</v>
          </cell>
        </row>
        <row r="90">
          <cell r="C90">
            <v>38.950000000000003</v>
          </cell>
          <cell r="G90">
            <v>27.378</v>
          </cell>
          <cell r="L90">
            <v>67.599999999999994</v>
          </cell>
          <cell r="P90">
            <v>50.7</v>
          </cell>
        </row>
        <row r="91">
          <cell r="C91">
            <v>38.11</v>
          </cell>
          <cell r="G91">
            <v>27.054000000000002</v>
          </cell>
          <cell r="L91">
            <v>52.83</v>
          </cell>
          <cell r="P91">
            <v>39.623000000000005</v>
          </cell>
        </row>
        <row r="92">
          <cell r="C92">
            <v>38.950000000000003</v>
          </cell>
          <cell r="G92">
            <v>26.913</v>
          </cell>
          <cell r="L92">
            <v>40.61</v>
          </cell>
          <cell r="P92">
            <v>30.457000000000001</v>
          </cell>
        </row>
        <row r="93">
          <cell r="C93">
            <v>44</v>
          </cell>
          <cell r="G93">
            <v>27.484999999999999</v>
          </cell>
          <cell r="L93">
            <v>40.33</v>
          </cell>
          <cell r="P93">
            <v>30.247</v>
          </cell>
        </row>
        <row r="94">
          <cell r="C94">
            <v>60.26</v>
          </cell>
          <cell r="G94">
            <v>27.234000000000002</v>
          </cell>
          <cell r="L94">
            <v>41.75</v>
          </cell>
          <cell r="P94">
            <v>31.313000000000002</v>
          </cell>
        </row>
        <row r="95">
          <cell r="C95">
            <v>66.709999999999994</v>
          </cell>
          <cell r="G95">
            <v>31.113000000000003</v>
          </cell>
          <cell r="L95">
            <v>40.32</v>
          </cell>
          <cell r="P95">
            <v>30.24</v>
          </cell>
        </row>
        <row r="96">
          <cell r="C96">
            <v>52.13</v>
          </cell>
          <cell r="G96">
            <v>30.035</v>
          </cell>
          <cell r="L96">
            <v>40.590000000000003</v>
          </cell>
          <cell r="P96">
            <v>30.442</v>
          </cell>
        </row>
        <row r="97">
          <cell r="C97">
            <v>40.08</v>
          </cell>
          <cell r="G97">
            <v>26.171000000000003</v>
          </cell>
          <cell r="L97">
            <v>39.729999999999997</v>
          </cell>
          <cell r="P97">
            <v>29.797000000000001</v>
          </cell>
        </row>
        <row r="98">
          <cell r="C98">
            <v>39.799999999999997</v>
          </cell>
          <cell r="G98">
            <v>26.921000000000003</v>
          </cell>
          <cell r="L98">
            <v>38.869999999999997</v>
          </cell>
          <cell r="P98">
            <v>29.152000000000001</v>
          </cell>
        </row>
        <row r="99">
          <cell r="C99">
            <v>41.2</v>
          </cell>
          <cell r="G99">
            <v>29.833000000000002</v>
          </cell>
          <cell r="L99">
            <v>39.729999999999997</v>
          </cell>
          <cell r="P99">
            <v>29.797000000000001</v>
          </cell>
        </row>
        <row r="100">
          <cell r="C100">
            <v>39.79</v>
          </cell>
          <cell r="G100">
            <v>28.86</v>
          </cell>
          <cell r="L100">
            <v>44.88</v>
          </cell>
          <cell r="P100">
            <v>33.659999999999997</v>
          </cell>
        </row>
        <row r="101">
          <cell r="C101">
            <v>40.06</v>
          </cell>
          <cell r="G101">
            <v>28.187000000000001</v>
          </cell>
          <cell r="L101">
            <v>61.47</v>
          </cell>
          <cell r="P101">
            <v>46.102000000000004</v>
          </cell>
        </row>
        <row r="102">
          <cell r="C102">
            <v>39.21</v>
          </cell>
          <cell r="G102">
            <v>28.014000000000003</v>
          </cell>
          <cell r="L102">
            <v>68.05</v>
          </cell>
          <cell r="P102">
            <v>51.038000000000004</v>
          </cell>
        </row>
        <row r="103">
          <cell r="C103">
            <v>38.369999999999997</v>
          </cell>
          <cell r="G103">
            <v>27.741</v>
          </cell>
          <cell r="L103">
            <v>53.18</v>
          </cell>
          <cell r="P103">
            <v>39.884999999999998</v>
          </cell>
        </row>
        <row r="104">
          <cell r="C104">
            <v>39.21</v>
          </cell>
          <cell r="G104">
            <v>27.56</v>
          </cell>
          <cell r="L104">
            <v>40.880000000000003</v>
          </cell>
          <cell r="P104">
            <v>30.66</v>
          </cell>
        </row>
        <row r="105">
          <cell r="C105">
            <v>44.29</v>
          </cell>
          <cell r="G105">
            <v>27.785</v>
          </cell>
          <cell r="L105">
            <v>40.6</v>
          </cell>
          <cell r="P105">
            <v>30.45</v>
          </cell>
        </row>
        <row r="106">
          <cell r="C106">
            <v>60.66</v>
          </cell>
          <cell r="G106">
            <v>26.375</v>
          </cell>
          <cell r="L106">
            <v>42.03</v>
          </cell>
          <cell r="P106">
            <v>31.523000000000003</v>
          </cell>
        </row>
        <row r="107">
          <cell r="C107">
            <v>67.16</v>
          </cell>
          <cell r="G107">
            <v>30.002000000000002</v>
          </cell>
          <cell r="L107">
            <v>40.590000000000003</v>
          </cell>
          <cell r="P107">
            <v>30.442</v>
          </cell>
        </row>
        <row r="108">
          <cell r="C108">
            <v>52.48</v>
          </cell>
          <cell r="G108">
            <v>29.098000000000003</v>
          </cell>
          <cell r="L108">
            <v>40.85</v>
          </cell>
          <cell r="P108">
            <v>30.637</v>
          </cell>
        </row>
        <row r="109">
          <cell r="C109">
            <v>40.35</v>
          </cell>
          <cell r="G109">
            <v>26.332000000000001</v>
          </cell>
          <cell r="L109">
            <v>39.99</v>
          </cell>
          <cell r="P109">
            <v>29.992000000000001</v>
          </cell>
        </row>
        <row r="110">
          <cell r="C110">
            <v>40.07</v>
          </cell>
          <cell r="G110">
            <v>27.017000000000003</v>
          </cell>
          <cell r="L110">
            <v>39.130000000000003</v>
          </cell>
          <cell r="P110">
            <v>29.348000000000003</v>
          </cell>
        </row>
        <row r="111">
          <cell r="C111">
            <v>41.48</v>
          </cell>
          <cell r="G111">
            <v>29.871000000000002</v>
          </cell>
          <cell r="L111">
            <v>39.99</v>
          </cell>
          <cell r="P111">
            <v>29.992000000000001</v>
          </cell>
        </row>
        <row r="112">
          <cell r="C112">
            <v>40.06</v>
          </cell>
          <cell r="G112">
            <v>28.416</v>
          </cell>
          <cell r="L112">
            <v>45.17</v>
          </cell>
          <cell r="P112">
            <v>33.877000000000002</v>
          </cell>
        </row>
        <row r="113">
          <cell r="C113">
            <v>40.32</v>
          </cell>
          <cell r="G113">
            <v>28.224</v>
          </cell>
          <cell r="L113">
            <v>61.87</v>
          </cell>
          <cell r="P113">
            <v>46.402999999999999</v>
          </cell>
        </row>
        <row r="114">
          <cell r="C114">
            <v>39.47</v>
          </cell>
          <cell r="G114">
            <v>27.906000000000002</v>
          </cell>
          <cell r="L114">
            <v>68.489999999999995</v>
          </cell>
          <cell r="P114">
            <v>51.367000000000004</v>
          </cell>
        </row>
        <row r="115">
          <cell r="C115">
            <v>38.619999999999997</v>
          </cell>
          <cell r="G115">
            <v>27.916</v>
          </cell>
          <cell r="L115">
            <v>53.52</v>
          </cell>
          <cell r="P115">
            <v>40.14</v>
          </cell>
        </row>
        <row r="116">
          <cell r="C116">
            <v>39.47</v>
          </cell>
          <cell r="G116">
            <v>27.67</v>
          </cell>
          <cell r="L116">
            <v>41.15</v>
          </cell>
          <cell r="P116">
            <v>30.863000000000003</v>
          </cell>
        </row>
        <row r="117">
          <cell r="C117">
            <v>44.59</v>
          </cell>
          <cell r="G117">
            <v>27.724</v>
          </cell>
          <cell r="L117">
            <v>40.86</v>
          </cell>
          <cell r="P117">
            <v>30.645</v>
          </cell>
        </row>
        <row r="118">
          <cell r="C118">
            <v>61.06</v>
          </cell>
          <cell r="G118">
            <v>27.823</v>
          </cell>
          <cell r="L118">
            <v>42.3</v>
          </cell>
          <cell r="P118">
            <v>31.725000000000001</v>
          </cell>
        </row>
        <row r="119">
          <cell r="C119">
            <v>67.599999999999994</v>
          </cell>
          <cell r="G119">
            <v>29.533000000000001</v>
          </cell>
          <cell r="L119">
            <v>40.85</v>
          </cell>
          <cell r="P119">
            <v>30.637</v>
          </cell>
        </row>
        <row r="120">
          <cell r="C120">
            <v>52.83</v>
          </cell>
          <cell r="G120">
            <v>29.824999999999999</v>
          </cell>
          <cell r="L120">
            <v>41.12</v>
          </cell>
          <cell r="P120">
            <v>30.84</v>
          </cell>
        </row>
        <row r="121">
          <cell r="C121">
            <v>40.61</v>
          </cell>
          <cell r="G121">
            <v>26.529</v>
          </cell>
          <cell r="L121">
            <v>40.25</v>
          </cell>
          <cell r="P121">
            <v>30.188000000000002</v>
          </cell>
        </row>
        <row r="122">
          <cell r="C122">
            <v>40.33</v>
          </cell>
          <cell r="G122">
            <v>27.222000000000001</v>
          </cell>
          <cell r="L122">
            <v>39.380000000000003</v>
          </cell>
          <cell r="P122">
            <v>29.535</v>
          </cell>
        </row>
        <row r="123">
          <cell r="C123">
            <v>41.75</v>
          </cell>
          <cell r="G123">
            <v>30.229000000000003</v>
          </cell>
          <cell r="L123">
            <v>40.25</v>
          </cell>
          <cell r="P123">
            <v>30.188000000000002</v>
          </cell>
        </row>
        <row r="124">
          <cell r="C124">
            <v>40.32</v>
          </cell>
          <cell r="G124">
            <v>28.69</v>
          </cell>
          <cell r="L124">
            <v>45.47</v>
          </cell>
          <cell r="P124">
            <v>34.102000000000004</v>
          </cell>
        </row>
        <row r="125">
          <cell r="C125">
            <v>40.590000000000003</v>
          </cell>
          <cell r="G125">
            <v>28.475000000000001</v>
          </cell>
          <cell r="L125">
            <v>62.27</v>
          </cell>
          <cell r="P125">
            <v>46.703000000000003</v>
          </cell>
        </row>
        <row r="126">
          <cell r="C126">
            <v>39.729999999999997</v>
          </cell>
          <cell r="G126">
            <v>28.213000000000001</v>
          </cell>
          <cell r="L126">
            <v>68.930000000000007</v>
          </cell>
          <cell r="P126">
            <v>51.697000000000003</v>
          </cell>
        </row>
        <row r="127">
          <cell r="C127">
            <v>38.869999999999997</v>
          </cell>
          <cell r="G127">
            <v>28.466000000000001</v>
          </cell>
          <cell r="L127">
            <v>53.87</v>
          </cell>
          <cell r="P127">
            <v>40.402999999999999</v>
          </cell>
        </row>
        <row r="128">
          <cell r="C128">
            <v>39.729999999999997</v>
          </cell>
          <cell r="G128">
            <v>28.164999999999999</v>
          </cell>
          <cell r="L128">
            <v>41.41</v>
          </cell>
          <cell r="P128">
            <v>31.058</v>
          </cell>
        </row>
        <row r="129">
          <cell r="C129">
            <v>44.88</v>
          </cell>
          <cell r="G129">
            <v>28.289000000000001</v>
          </cell>
          <cell r="L129">
            <v>41.13</v>
          </cell>
          <cell r="P129">
            <v>30.848000000000003</v>
          </cell>
        </row>
        <row r="130">
          <cell r="C130">
            <v>61.47</v>
          </cell>
          <cell r="G130">
            <v>27.199000000000002</v>
          </cell>
          <cell r="L130">
            <v>42.57</v>
          </cell>
          <cell r="P130">
            <v>31.927000000000003</v>
          </cell>
        </row>
        <row r="131">
          <cell r="C131">
            <v>68.05</v>
          </cell>
          <cell r="G131">
            <v>28.412000000000003</v>
          </cell>
          <cell r="L131">
            <v>41.12</v>
          </cell>
          <cell r="P131">
            <v>30.84</v>
          </cell>
        </row>
        <row r="132">
          <cell r="C132">
            <v>53.18</v>
          </cell>
          <cell r="G132">
            <v>29.492000000000001</v>
          </cell>
          <cell r="L132">
            <v>41.39</v>
          </cell>
          <cell r="P132">
            <v>31.043000000000003</v>
          </cell>
        </row>
        <row r="133">
          <cell r="C133">
            <v>40.880000000000003</v>
          </cell>
          <cell r="G133">
            <v>26.974</v>
          </cell>
          <cell r="L133">
            <v>40.51</v>
          </cell>
          <cell r="P133">
            <v>30.383000000000003</v>
          </cell>
        </row>
        <row r="134">
          <cell r="C134">
            <v>40.6</v>
          </cell>
          <cell r="G134">
            <v>27.958000000000002</v>
          </cell>
          <cell r="L134">
            <v>39.64</v>
          </cell>
          <cell r="P134">
            <v>29.73</v>
          </cell>
        </row>
        <row r="135">
          <cell r="C135">
            <v>42.03</v>
          </cell>
          <cell r="G135">
            <v>30.778000000000002</v>
          </cell>
          <cell r="L135">
            <v>40.51</v>
          </cell>
          <cell r="P135">
            <v>30.383000000000003</v>
          </cell>
        </row>
        <row r="136">
          <cell r="C136">
            <v>40.590000000000003</v>
          </cell>
          <cell r="G136">
            <v>29.649000000000001</v>
          </cell>
          <cell r="L136">
            <v>45.76</v>
          </cell>
          <cell r="P136">
            <v>34.32</v>
          </cell>
        </row>
        <row r="137">
          <cell r="C137">
            <v>40.85</v>
          </cell>
          <cell r="G137">
            <v>29.021000000000001</v>
          </cell>
          <cell r="L137">
            <v>62.67</v>
          </cell>
          <cell r="P137">
            <v>47.002000000000002</v>
          </cell>
        </row>
        <row r="138">
          <cell r="C138">
            <v>39.99</v>
          </cell>
          <cell r="G138">
            <v>28.933</v>
          </cell>
          <cell r="L138">
            <v>69.38</v>
          </cell>
          <cell r="P138">
            <v>52.034999999999997</v>
          </cell>
        </row>
        <row r="139">
          <cell r="C139">
            <v>39.130000000000003</v>
          </cell>
          <cell r="G139">
            <v>28.572000000000003</v>
          </cell>
          <cell r="L139">
            <v>54.22</v>
          </cell>
          <cell r="P139">
            <v>40.664999999999999</v>
          </cell>
        </row>
        <row r="140">
          <cell r="C140">
            <v>39.99</v>
          </cell>
          <cell r="G140">
            <v>28.222000000000001</v>
          </cell>
          <cell r="L140">
            <v>41.68</v>
          </cell>
          <cell r="P140">
            <v>31.26</v>
          </cell>
        </row>
        <row r="141">
          <cell r="C141">
            <v>45.17</v>
          </cell>
          <cell r="G141">
            <v>28.504999999999999</v>
          </cell>
          <cell r="L141">
            <v>41.39</v>
          </cell>
          <cell r="P141">
            <v>31.043000000000003</v>
          </cell>
        </row>
        <row r="142">
          <cell r="C142">
            <v>61.87</v>
          </cell>
          <cell r="G142">
            <v>27.798000000000002</v>
          </cell>
          <cell r="L142">
            <v>42.85</v>
          </cell>
          <cell r="P142">
            <v>32.137999999999998</v>
          </cell>
        </row>
        <row r="143">
          <cell r="C143">
            <v>68.489999999999995</v>
          </cell>
          <cell r="G143">
            <v>29.063000000000002</v>
          </cell>
          <cell r="L143">
            <v>41.38</v>
          </cell>
          <cell r="P143">
            <v>31.035</v>
          </cell>
        </row>
        <row r="144">
          <cell r="C144">
            <v>53.52</v>
          </cell>
          <cell r="G144">
            <v>29.761000000000003</v>
          </cell>
          <cell r="L144">
            <v>41.65</v>
          </cell>
          <cell r="P144">
            <v>31.238000000000003</v>
          </cell>
        </row>
        <row r="145">
          <cell r="C145">
            <v>41.15</v>
          </cell>
          <cell r="G145">
            <v>26.677</v>
          </cell>
          <cell r="L145">
            <v>40.770000000000003</v>
          </cell>
          <cell r="P145">
            <v>30.578000000000003</v>
          </cell>
        </row>
        <row r="146">
          <cell r="C146">
            <v>40.86</v>
          </cell>
          <cell r="G146">
            <v>28.052</v>
          </cell>
          <cell r="L146">
            <v>39.89</v>
          </cell>
          <cell r="P146">
            <v>29.918000000000003</v>
          </cell>
        </row>
        <row r="147">
          <cell r="C147">
            <v>42.3</v>
          </cell>
          <cell r="G147">
            <v>30.794</v>
          </cell>
          <cell r="L147">
            <v>40.770000000000003</v>
          </cell>
          <cell r="P147">
            <v>30.578000000000003</v>
          </cell>
        </row>
        <row r="148">
          <cell r="C148">
            <v>40.85</v>
          </cell>
          <cell r="G148">
            <v>29.022000000000002</v>
          </cell>
          <cell r="L148">
            <v>46.06</v>
          </cell>
          <cell r="P148">
            <v>34.545000000000002</v>
          </cell>
        </row>
        <row r="149">
          <cell r="C149">
            <v>41.12</v>
          </cell>
          <cell r="G149">
            <v>28.989000000000001</v>
          </cell>
          <cell r="L149">
            <v>63.07</v>
          </cell>
          <cell r="P149">
            <v>47.303000000000004</v>
          </cell>
        </row>
        <row r="150">
          <cell r="C150">
            <v>40.25</v>
          </cell>
          <cell r="G150">
            <v>28.911000000000001</v>
          </cell>
          <cell r="L150">
            <v>69.819999999999993</v>
          </cell>
          <cell r="P150">
            <v>52.365000000000002</v>
          </cell>
        </row>
        <row r="151">
          <cell r="C151">
            <v>39.380000000000003</v>
          </cell>
          <cell r="G151">
            <v>28.849</v>
          </cell>
          <cell r="L151">
            <v>54.57</v>
          </cell>
          <cell r="P151">
            <v>40.928000000000004</v>
          </cell>
        </row>
        <row r="152">
          <cell r="C152">
            <v>40.25</v>
          </cell>
          <cell r="G152">
            <v>28.507000000000001</v>
          </cell>
          <cell r="L152">
            <v>41.95</v>
          </cell>
          <cell r="P152">
            <v>31.462</v>
          </cell>
        </row>
        <row r="153">
          <cell r="C153">
            <v>45.47</v>
          </cell>
          <cell r="G153">
            <v>28.738000000000003</v>
          </cell>
          <cell r="L153">
            <v>41.66</v>
          </cell>
          <cell r="P153">
            <v>31.245000000000001</v>
          </cell>
        </row>
        <row r="154">
          <cell r="C154">
            <v>62.27</v>
          </cell>
          <cell r="G154">
            <v>27.023</v>
          </cell>
          <cell r="L154">
            <v>43.12</v>
          </cell>
          <cell r="P154">
            <v>32.340000000000003</v>
          </cell>
        </row>
        <row r="155">
          <cell r="C155">
            <v>68.930000000000007</v>
          </cell>
          <cell r="G155">
            <v>29.937000000000001</v>
          </cell>
          <cell r="L155">
            <v>41.65</v>
          </cell>
          <cell r="P155">
            <v>31.238000000000003</v>
          </cell>
        </row>
        <row r="156">
          <cell r="C156">
            <v>53.87</v>
          </cell>
          <cell r="G156">
            <v>29.809000000000001</v>
          </cell>
          <cell r="L156">
            <v>41.92</v>
          </cell>
          <cell r="P156">
            <v>31.44</v>
          </cell>
        </row>
        <row r="157">
          <cell r="C157">
            <v>41.41</v>
          </cell>
          <cell r="G157">
            <v>27.198</v>
          </cell>
          <cell r="L157">
            <v>41.03</v>
          </cell>
          <cell r="P157">
            <v>30.773000000000003</v>
          </cell>
        </row>
        <row r="158">
          <cell r="C158">
            <v>41.13</v>
          </cell>
          <cell r="G158">
            <v>28.669</v>
          </cell>
          <cell r="L158">
            <v>40.15</v>
          </cell>
          <cell r="P158">
            <v>30.113000000000003</v>
          </cell>
        </row>
        <row r="159">
          <cell r="C159">
            <v>42.57</v>
          </cell>
          <cell r="G159">
            <v>31.31</v>
          </cell>
          <cell r="L159">
            <v>41.03</v>
          </cell>
          <cell r="P159">
            <v>30.773000000000003</v>
          </cell>
        </row>
        <row r="160">
          <cell r="C160">
            <v>41.12</v>
          </cell>
          <cell r="G160">
            <v>30.16</v>
          </cell>
          <cell r="L160">
            <v>46.35</v>
          </cell>
          <cell r="P160">
            <v>34.762999999999998</v>
          </cell>
        </row>
        <row r="161">
          <cell r="C161">
            <v>41.39</v>
          </cell>
          <cell r="G161">
            <v>29.533000000000001</v>
          </cell>
          <cell r="L161">
            <v>63.48</v>
          </cell>
          <cell r="P161">
            <v>47.61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29.5</v>
          </cell>
          <cell r="E7">
            <v>22.5</v>
          </cell>
        </row>
        <row r="8">
          <cell r="D8">
            <v>29.5</v>
          </cell>
          <cell r="E8">
            <v>22.5</v>
          </cell>
        </row>
        <row r="9">
          <cell r="D9">
            <v>23</v>
          </cell>
          <cell r="E9">
            <v>22.5</v>
          </cell>
        </row>
        <row r="10">
          <cell r="D10">
            <v>29.5</v>
          </cell>
          <cell r="E10">
            <v>22.5</v>
          </cell>
        </row>
        <row r="11">
          <cell r="D11">
            <v>29.5</v>
          </cell>
          <cell r="E11">
            <v>22.5</v>
          </cell>
        </row>
        <row r="12">
          <cell r="D12">
            <v>29.5</v>
          </cell>
          <cell r="E12">
            <v>22.5</v>
          </cell>
        </row>
        <row r="13">
          <cell r="D13">
            <v>29.75</v>
          </cell>
          <cell r="E13">
            <v>20.5</v>
          </cell>
        </row>
        <row r="14">
          <cell r="D14">
            <v>29.75</v>
          </cell>
          <cell r="E14">
            <v>20.5</v>
          </cell>
        </row>
        <row r="15">
          <cell r="D15">
            <v>29.75</v>
          </cell>
          <cell r="E15">
            <v>20.5</v>
          </cell>
        </row>
        <row r="16">
          <cell r="D16">
            <v>21</v>
          </cell>
          <cell r="E16">
            <v>20.5</v>
          </cell>
        </row>
        <row r="17">
          <cell r="D17">
            <v>29.75</v>
          </cell>
          <cell r="E17">
            <v>20.5</v>
          </cell>
        </row>
        <row r="18">
          <cell r="D18">
            <v>29.75</v>
          </cell>
          <cell r="E18">
            <v>20.5</v>
          </cell>
        </row>
        <row r="19">
          <cell r="D19">
            <v>29.75</v>
          </cell>
          <cell r="E19">
            <v>20.5</v>
          </cell>
        </row>
        <row r="20">
          <cell r="D20">
            <v>29.75</v>
          </cell>
          <cell r="E20">
            <v>20.5</v>
          </cell>
        </row>
        <row r="21">
          <cell r="D21">
            <v>29.75</v>
          </cell>
          <cell r="E21">
            <v>20.5</v>
          </cell>
        </row>
        <row r="22">
          <cell r="D22">
            <v>29.75</v>
          </cell>
          <cell r="E22">
            <v>20.5</v>
          </cell>
        </row>
        <row r="23">
          <cell r="D23">
            <v>21</v>
          </cell>
          <cell r="E23">
            <v>20.5</v>
          </cell>
        </row>
        <row r="24">
          <cell r="D24">
            <v>29.75</v>
          </cell>
          <cell r="E24">
            <v>20.5</v>
          </cell>
        </row>
        <row r="25">
          <cell r="D25">
            <v>29.75</v>
          </cell>
          <cell r="E25">
            <v>20.5</v>
          </cell>
        </row>
        <row r="26">
          <cell r="D26">
            <v>29.75</v>
          </cell>
          <cell r="E26">
            <v>20.5</v>
          </cell>
        </row>
        <row r="27">
          <cell r="D27">
            <v>29.75</v>
          </cell>
          <cell r="E27">
            <v>20.5</v>
          </cell>
        </row>
        <row r="28">
          <cell r="D28">
            <v>29.75</v>
          </cell>
          <cell r="E28">
            <v>20.5</v>
          </cell>
        </row>
        <row r="29">
          <cell r="D29">
            <v>29.75</v>
          </cell>
          <cell r="E29">
            <v>20.5</v>
          </cell>
        </row>
        <row r="30">
          <cell r="D30">
            <v>21</v>
          </cell>
          <cell r="E30">
            <v>20.5</v>
          </cell>
        </row>
        <row r="31">
          <cell r="D31">
            <v>29.75</v>
          </cell>
          <cell r="E31">
            <v>20.5</v>
          </cell>
        </row>
        <row r="32">
          <cell r="D32">
            <v>29.75</v>
          </cell>
          <cell r="E32">
            <v>20.5</v>
          </cell>
        </row>
        <row r="33">
          <cell r="D33">
            <v>29.75</v>
          </cell>
          <cell r="E33">
            <v>20.5</v>
          </cell>
        </row>
        <row r="34">
          <cell r="D34">
            <v>29.75</v>
          </cell>
          <cell r="E34">
            <v>20.5</v>
          </cell>
        </row>
        <row r="35">
          <cell r="D35">
            <v>29.75</v>
          </cell>
          <cell r="E35">
            <v>20.5</v>
          </cell>
        </row>
        <row r="36">
          <cell r="D36">
            <v>29.75</v>
          </cell>
          <cell r="E36">
            <v>20.5</v>
          </cell>
        </row>
        <row r="37">
          <cell r="D37">
            <v>29.75</v>
          </cell>
          <cell r="E37">
            <v>20.228999999999999</v>
          </cell>
        </row>
        <row r="38">
          <cell r="D38">
            <v>35.5</v>
          </cell>
          <cell r="E38">
            <v>25.258000000000003</v>
          </cell>
        </row>
        <row r="39">
          <cell r="D39">
            <v>35.25</v>
          </cell>
          <cell r="E39">
            <v>24.988</v>
          </cell>
        </row>
        <row r="40">
          <cell r="D40">
            <v>34</v>
          </cell>
          <cell r="E40">
            <v>25.112000000000002</v>
          </cell>
        </row>
        <row r="41">
          <cell r="D41">
            <v>33.75</v>
          </cell>
          <cell r="E41">
            <v>24.509</v>
          </cell>
        </row>
        <row r="42">
          <cell r="D42">
            <v>33.5</v>
          </cell>
          <cell r="E42">
            <v>25.1</v>
          </cell>
        </row>
        <row r="43">
          <cell r="D43">
            <v>39.5</v>
          </cell>
          <cell r="E43">
            <v>25.073</v>
          </cell>
        </row>
        <row r="44">
          <cell r="D44">
            <v>49</v>
          </cell>
          <cell r="E44">
            <v>24.833000000000002</v>
          </cell>
        </row>
        <row r="45">
          <cell r="D45">
            <v>60</v>
          </cell>
          <cell r="E45">
            <v>34.323</v>
          </cell>
        </row>
        <row r="46">
          <cell r="D46">
            <v>72</v>
          </cell>
          <cell r="E46">
            <v>37.032000000000004</v>
          </cell>
        </row>
        <row r="47">
          <cell r="D47">
            <v>58</v>
          </cell>
          <cell r="E47">
            <v>30.2</v>
          </cell>
        </row>
        <row r="48">
          <cell r="D48">
            <v>40.5</v>
          </cell>
          <cell r="E48">
            <v>25.976000000000003</v>
          </cell>
        </row>
        <row r="49">
          <cell r="D49">
            <v>38</v>
          </cell>
          <cell r="E49">
            <v>24</v>
          </cell>
        </row>
        <row r="50">
          <cell r="D50">
            <v>38.5</v>
          </cell>
          <cell r="E50">
            <v>23.694000000000003</v>
          </cell>
        </row>
        <row r="51">
          <cell r="D51">
            <v>38.5</v>
          </cell>
          <cell r="E51">
            <v>24.573</v>
          </cell>
        </row>
        <row r="52">
          <cell r="D52">
            <v>38.5</v>
          </cell>
          <cell r="E52">
            <v>24.679000000000002</v>
          </cell>
        </row>
        <row r="53">
          <cell r="D53">
            <v>38</v>
          </cell>
          <cell r="E53">
            <v>24.032</v>
          </cell>
        </row>
        <row r="54">
          <cell r="D54">
            <v>37.5</v>
          </cell>
          <cell r="E54">
            <v>23.667000000000002</v>
          </cell>
        </row>
        <row r="55">
          <cell r="D55">
            <v>38.5</v>
          </cell>
          <cell r="E55">
            <v>23.25</v>
          </cell>
        </row>
        <row r="56">
          <cell r="D56">
            <v>48</v>
          </cell>
          <cell r="E56">
            <v>24.708000000000002</v>
          </cell>
        </row>
        <row r="57">
          <cell r="D57">
            <v>60</v>
          </cell>
          <cell r="E57">
            <v>30.934999999999999</v>
          </cell>
        </row>
        <row r="58">
          <cell r="D58">
            <v>70</v>
          </cell>
          <cell r="E58">
            <v>35.29</v>
          </cell>
        </row>
        <row r="59">
          <cell r="D59">
            <v>57.5</v>
          </cell>
          <cell r="E59">
            <v>32.125</v>
          </cell>
        </row>
        <row r="60">
          <cell r="D60">
            <v>40.75</v>
          </cell>
          <cell r="E60">
            <v>27.017000000000003</v>
          </cell>
        </row>
        <row r="61">
          <cell r="D61">
            <v>39.25</v>
          </cell>
          <cell r="E61">
            <v>22.53</v>
          </cell>
        </row>
        <row r="62">
          <cell r="D62">
            <v>38.5</v>
          </cell>
          <cell r="E62">
            <v>23.54</v>
          </cell>
        </row>
        <row r="63">
          <cell r="D63">
            <v>39.409999999999997</v>
          </cell>
          <cell r="E63">
            <v>25.176000000000002</v>
          </cell>
        </row>
        <row r="64">
          <cell r="D64">
            <v>39.409999999999997</v>
          </cell>
          <cell r="E64">
            <v>25.111000000000001</v>
          </cell>
        </row>
        <row r="65">
          <cell r="D65">
            <v>38.950000000000003</v>
          </cell>
          <cell r="E65">
            <v>24.934999999999999</v>
          </cell>
        </row>
        <row r="66">
          <cell r="D66">
            <v>38.49</v>
          </cell>
          <cell r="E66">
            <v>24.483000000000001</v>
          </cell>
        </row>
        <row r="67">
          <cell r="D67">
            <v>39.409999999999997</v>
          </cell>
          <cell r="E67">
            <v>23.864000000000001</v>
          </cell>
        </row>
        <row r="68">
          <cell r="D68">
            <v>48.03</v>
          </cell>
          <cell r="E68">
            <v>25.644000000000002</v>
          </cell>
        </row>
        <row r="69">
          <cell r="D69">
            <v>59.03</v>
          </cell>
          <cell r="E69">
            <v>30.079000000000001</v>
          </cell>
        </row>
        <row r="70">
          <cell r="D70">
            <v>68.14</v>
          </cell>
          <cell r="E70">
            <v>33.515000000000001</v>
          </cell>
        </row>
        <row r="71">
          <cell r="D71">
            <v>56.71</v>
          </cell>
          <cell r="E71">
            <v>31.117000000000001</v>
          </cell>
        </row>
        <row r="72">
          <cell r="D72">
            <v>41.48</v>
          </cell>
          <cell r="E72">
            <v>27.047000000000001</v>
          </cell>
        </row>
        <row r="73">
          <cell r="D73">
            <v>40.119999999999997</v>
          </cell>
          <cell r="E73">
            <v>23.734999999999999</v>
          </cell>
        </row>
        <row r="74">
          <cell r="D74">
            <v>39.450000000000003</v>
          </cell>
          <cell r="E74">
            <v>24.349</v>
          </cell>
        </row>
        <row r="75">
          <cell r="D75">
            <v>39.79</v>
          </cell>
          <cell r="E75">
            <v>25.444000000000003</v>
          </cell>
        </row>
        <row r="76">
          <cell r="D76">
            <v>39.79</v>
          </cell>
          <cell r="E76">
            <v>25.724</v>
          </cell>
        </row>
        <row r="77">
          <cell r="D77">
            <v>39.33</v>
          </cell>
          <cell r="E77">
            <v>25.423000000000002</v>
          </cell>
        </row>
        <row r="78">
          <cell r="D78">
            <v>38.86</v>
          </cell>
          <cell r="E78">
            <v>25.024999999999999</v>
          </cell>
        </row>
        <row r="79">
          <cell r="D79">
            <v>39.799999999999997</v>
          </cell>
          <cell r="E79">
            <v>24.43</v>
          </cell>
        </row>
        <row r="80">
          <cell r="D80">
            <v>48.14</v>
          </cell>
          <cell r="E80">
            <v>25.872</v>
          </cell>
        </row>
        <row r="81">
          <cell r="D81">
            <v>59.01</v>
          </cell>
          <cell r="E81">
            <v>28.923000000000002</v>
          </cell>
        </row>
        <row r="82">
          <cell r="D82">
            <v>67.91</v>
          </cell>
          <cell r="E82">
            <v>33.291000000000004</v>
          </cell>
        </row>
        <row r="83">
          <cell r="D83">
            <v>56.67</v>
          </cell>
          <cell r="E83">
            <v>30.573</v>
          </cell>
        </row>
        <row r="84">
          <cell r="D84">
            <v>41.84</v>
          </cell>
          <cell r="E84">
            <v>27.297000000000001</v>
          </cell>
        </row>
        <row r="85">
          <cell r="D85">
            <v>40.549999999999997</v>
          </cell>
          <cell r="E85">
            <v>24.32</v>
          </cell>
        </row>
        <row r="86">
          <cell r="D86">
            <v>39.9</v>
          </cell>
          <cell r="E86">
            <v>24.893000000000001</v>
          </cell>
        </row>
        <row r="87">
          <cell r="D87">
            <v>40.159999999999997</v>
          </cell>
          <cell r="E87">
            <v>25.86</v>
          </cell>
        </row>
        <row r="88">
          <cell r="D88">
            <v>40.159999999999997</v>
          </cell>
          <cell r="E88">
            <v>26.141000000000002</v>
          </cell>
        </row>
        <row r="89">
          <cell r="D89">
            <v>39.69</v>
          </cell>
          <cell r="E89">
            <v>25.888000000000002</v>
          </cell>
        </row>
        <row r="90">
          <cell r="D90">
            <v>39.22</v>
          </cell>
          <cell r="E90">
            <v>25.358000000000001</v>
          </cell>
        </row>
        <row r="91">
          <cell r="D91">
            <v>40.159999999999997</v>
          </cell>
          <cell r="E91">
            <v>25.17</v>
          </cell>
        </row>
        <row r="92">
          <cell r="D92">
            <v>48.28</v>
          </cell>
          <cell r="E92">
            <v>26.1</v>
          </cell>
        </row>
        <row r="93">
          <cell r="D93">
            <v>59.04</v>
          </cell>
          <cell r="E93">
            <v>28.479000000000003</v>
          </cell>
        </row>
        <row r="94">
          <cell r="D94">
            <v>67.78</v>
          </cell>
          <cell r="E94">
            <v>32.411999999999999</v>
          </cell>
        </row>
        <row r="95">
          <cell r="D95">
            <v>56.7</v>
          </cell>
          <cell r="E95">
            <v>30.097000000000001</v>
          </cell>
        </row>
        <row r="96">
          <cell r="D96">
            <v>42.19</v>
          </cell>
          <cell r="E96">
            <v>27.51</v>
          </cell>
        </row>
        <row r="97">
          <cell r="D97">
            <v>40.94</v>
          </cell>
          <cell r="E97">
            <v>24.86</v>
          </cell>
        </row>
        <row r="98">
          <cell r="D98">
            <v>40.32</v>
          </cell>
          <cell r="E98">
            <v>25.175000000000001</v>
          </cell>
        </row>
        <row r="99">
          <cell r="D99">
            <v>40.450000000000003</v>
          </cell>
          <cell r="E99">
            <v>26.41</v>
          </cell>
        </row>
        <row r="100">
          <cell r="D100">
            <v>40.450000000000003</v>
          </cell>
          <cell r="E100">
            <v>26.503</v>
          </cell>
        </row>
        <row r="101">
          <cell r="D101">
            <v>39.979999999999997</v>
          </cell>
          <cell r="E101">
            <v>26.285</v>
          </cell>
        </row>
        <row r="102">
          <cell r="D102">
            <v>39.520000000000003</v>
          </cell>
          <cell r="E102">
            <v>25.818000000000001</v>
          </cell>
        </row>
        <row r="103">
          <cell r="D103">
            <v>40.450000000000003</v>
          </cell>
          <cell r="E103">
            <v>25.63</v>
          </cell>
        </row>
        <row r="104">
          <cell r="D104">
            <v>48.47</v>
          </cell>
          <cell r="E104">
            <v>26.344999999999999</v>
          </cell>
        </row>
        <row r="105">
          <cell r="D105">
            <v>59.2</v>
          </cell>
          <cell r="E105">
            <v>28.134</v>
          </cell>
        </row>
        <row r="106">
          <cell r="D106">
            <v>67.87</v>
          </cell>
          <cell r="E106">
            <v>31.731000000000002</v>
          </cell>
        </row>
        <row r="107">
          <cell r="D107">
            <v>56.84</v>
          </cell>
          <cell r="E107">
            <v>29.15</v>
          </cell>
        </row>
        <row r="108">
          <cell r="D108">
            <v>42.48</v>
          </cell>
          <cell r="E108">
            <v>27.887</v>
          </cell>
        </row>
        <row r="109">
          <cell r="D109">
            <v>41.26</v>
          </cell>
          <cell r="E109">
            <v>25.343</v>
          </cell>
        </row>
        <row r="110">
          <cell r="D110">
            <v>40.65</v>
          </cell>
          <cell r="E110">
            <v>25.626000000000001</v>
          </cell>
        </row>
        <row r="111">
          <cell r="D111">
            <v>40.72</v>
          </cell>
          <cell r="E111">
            <v>26.717000000000002</v>
          </cell>
        </row>
        <row r="112">
          <cell r="D112">
            <v>40.729999999999997</v>
          </cell>
          <cell r="E112">
            <v>26.841000000000001</v>
          </cell>
        </row>
        <row r="113">
          <cell r="D113">
            <v>40.25</v>
          </cell>
          <cell r="E113">
            <v>26.474</v>
          </cell>
        </row>
        <row r="114">
          <cell r="D114">
            <v>39.78</v>
          </cell>
          <cell r="E114">
            <v>26.347000000000001</v>
          </cell>
        </row>
        <row r="115">
          <cell r="D115">
            <v>40.74</v>
          </cell>
          <cell r="E115">
            <v>26.001000000000001</v>
          </cell>
        </row>
        <row r="116">
          <cell r="D116">
            <v>48.68</v>
          </cell>
          <cell r="E116">
            <v>26.088000000000001</v>
          </cell>
        </row>
        <row r="117">
          <cell r="D117">
            <v>59.41</v>
          </cell>
          <cell r="E117">
            <v>28.642000000000003</v>
          </cell>
        </row>
        <row r="118">
          <cell r="D118">
            <v>68.040000000000006</v>
          </cell>
          <cell r="E118">
            <v>30.337</v>
          </cell>
        </row>
        <row r="119">
          <cell r="D119">
            <v>57.03</v>
          </cell>
          <cell r="E119">
            <v>29.527000000000001</v>
          </cell>
        </row>
        <row r="120">
          <cell r="D120">
            <v>42.75</v>
          </cell>
          <cell r="E120">
            <v>28.074000000000002</v>
          </cell>
        </row>
        <row r="121">
          <cell r="D121">
            <v>41.55</v>
          </cell>
          <cell r="E121">
            <v>25.482000000000003</v>
          </cell>
        </row>
        <row r="122">
          <cell r="D122">
            <v>40.94</v>
          </cell>
          <cell r="E122">
            <v>26.194000000000003</v>
          </cell>
        </row>
        <row r="123">
          <cell r="D123">
            <v>41</v>
          </cell>
          <cell r="E123">
            <v>27.01</v>
          </cell>
        </row>
        <row r="124">
          <cell r="D124">
            <v>41</v>
          </cell>
          <cell r="E124">
            <v>27.11</v>
          </cell>
        </row>
        <row r="125">
          <cell r="D125">
            <v>40.520000000000003</v>
          </cell>
          <cell r="E125">
            <v>26.819000000000003</v>
          </cell>
        </row>
        <row r="126">
          <cell r="D126">
            <v>40.04</v>
          </cell>
          <cell r="E126">
            <v>26.71</v>
          </cell>
        </row>
        <row r="127">
          <cell r="D127">
            <v>41</v>
          </cell>
          <cell r="E127">
            <v>26.188000000000002</v>
          </cell>
        </row>
        <row r="128">
          <cell r="D128">
            <v>48.9</v>
          </cell>
          <cell r="E128">
            <v>26.78</v>
          </cell>
        </row>
        <row r="129">
          <cell r="D129">
            <v>59.62</v>
          </cell>
          <cell r="E129">
            <v>28.483000000000001</v>
          </cell>
        </row>
        <row r="130">
          <cell r="D130">
            <v>68.22</v>
          </cell>
          <cell r="E130">
            <v>29.901</v>
          </cell>
        </row>
        <row r="131">
          <cell r="D131">
            <v>57.23</v>
          </cell>
          <cell r="E131">
            <v>29.343</v>
          </cell>
        </row>
        <row r="132">
          <cell r="D132">
            <v>43.02</v>
          </cell>
          <cell r="E132">
            <v>28.271000000000001</v>
          </cell>
        </row>
        <row r="133">
          <cell r="D133">
            <v>41.83</v>
          </cell>
          <cell r="E133">
            <v>25.849</v>
          </cell>
        </row>
        <row r="134">
          <cell r="D134">
            <v>41.23</v>
          </cell>
          <cell r="E134">
            <v>26.549000000000003</v>
          </cell>
        </row>
        <row r="135">
          <cell r="D135">
            <v>41.21</v>
          </cell>
          <cell r="E135">
            <v>27.136000000000003</v>
          </cell>
        </row>
        <row r="136">
          <cell r="D136">
            <v>41.21</v>
          </cell>
          <cell r="E136">
            <v>27.381</v>
          </cell>
        </row>
        <row r="137">
          <cell r="D137">
            <v>40.74</v>
          </cell>
          <cell r="E137">
            <v>27.247</v>
          </cell>
        </row>
        <row r="138">
          <cell r="D138">
            <v>40.26</v>
          </cell>
          <cell r="E138">
            <v>27.021000000000001</v>
          </cell>
        </row>
        <row r="139">
          <cell r="D139">
            <v>41.22</v>
          </cell>
          <cell r="E139">
            <v>26.513000000000002</v>
          </cell>
        </row>
        <row r="140">
          <cell r="D140">
            <v>49.05</v>
          </cell>
          <cell r="E140">
            <v>26.967000000000002</v>
          </cell>
        </row>
        <row r="141">
          <cell r="D141">
            <v>59.79</v>
          </cell>
          <cell r="E141">
            <v>28.318000000000001</v>
          </cell>
        </row>
        <row r="142">
          <cell r="D142">
            <v>68.37</v>
          </cell>
          <cell r="E142">
            <v>29.473000000000003</v>
          </cell>
        </row>
        <row r="143">
          <cell r="D143">
            <v>57.38</v>
          </cell>
          <cell r="E143">
            <v>29.144000000000002</v>
          </cell>
        </row>
        <row r="144">
          <cell r="D144">
            <v>43.25</v>
          </cell>
          <cell r="E144">
            <v>28.267000000000003</v>
          </cell>
        </row>
        <row r="145">
          <cell r="D145">
            <v>42.07</v>
          </cell>
          <cell r="E145">
            <v>26.423000000000002</v>
          </cell>
        </row>
        <row r="146">
          <cell r="D146">
            <v>41.48</v>
          </cell>
          <cell r="E146">
            <v>26.858000000000001</v>
          </cell>
        </row>
        <row r="147">
          <cell r="D147">
            <v>41.43</v>
          </cell>
          <cell r="E147">
            <v>27.385000000000002</v>
          </cell>
        </row>
        <row r="148">
          <cell r="D148">
            <v>41.43</v>
          </cell>
          <cell r="E148">
            <v>27.625</v>
          </cell>
        </row>
        <row r="149">
          <cell r="D149">
            <v>40.950000000000003</v>
          </cell>
          <cell r="E149">
            <v>27.503</v>
          </cell>
        </row>
        <row r="150">
          <cell r="D150">
            <v>40.46</v>
          </cell>
          <cell r="E150">
            <v>27.293000000000003</v>
          </cell>
        </row>
        <row r="151">
          <cell r="D151">
            <v>41.44</v>
          </cell>
          <cell r="E151">
            <v>26.789000000000001</v>
          </cell>
        </row>
        <row r="152">
          <cell r="D152">
            <v>49.22</v>
          </cell>
          <cell r="E152">
            <v>27.139000000000003</v>
          </cell>
        </row>
        <row r="153">
          <cell r="D153">
            <v>59.97</v>
          </cell>
          <cell r="E153">
            <v>27.463000000000001</v>
          </cell>
        </row>
        <row r="154">
          <cell r="D154">
            <v>68.53</v>
          </cell>
          <cell r="E154">
            <v>30.238000000000003</v>
          </cell>
        </row>
        <row r="155">
          <cell r="D155">
            <v>57.54</v>
          </cell>
          <cell r="E155">
            <v>29.047000000000001</v>
          </cell>
        </row>
        <row r="156">
          <cell r="D156">
            <v>43.46</v>
          </cell>
          <cell r="E156">
            <v>28.436</v>
          </cell>
        </row>
        <row r="157">
          <cell r="D157">
            <v>42.3</v>
          </cell>
          <cell r="E157">
            <v>26.709</v>
          </cell>
        </row>
        <row r="158">
          <cell r="D158">
            <v>41.7</v>
          </cell>
          <cell r="E158">
            <v>27.131</v>
          </cell>
        </row>
        <row r="159">
          <cell r="D159">
            <v>41.64</v>
          </cell>
          <cell r="E159">
            <v>27.612000000000002</v>
          </cell>
        </row>
        <row r="160">
          <cell r="D160">
            <v>41.64</v>
          </cell>
          <cell r="E160">
            <v>27.868000000000002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27.188000000000002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25.5</v>
          </cell>
          <cell r="G9">
            <v>25.5</v>
          </cell>
          <cell r="L9">
            <v>26</v>
          </cell>
          <cell r="P9">
            <v>20.175000000000001</v>
          </cell>
        </row>
        <row r="10">
          <cell r="C10">
            <v>27.188000000000002</v>
          </cell>
          <cell r="G10">
            <v>27.1875</v>
          </cell>
          <cell r="L10">
            <v>35.75</v>
          </cell>
          <cell r="P10">
            <v>26.813000000000002</v>
          </cell>
        </row>
        <row r="11">
          <cell r="C11">
            <v>27.1875</v>
          </cell>
          <cell r="G11">
            <v>27.1875</v>
          </cell>
          <cell r="L11">
            <v>36</v>
          </cell>
          <cell r="P11">
            <v>27</v>
          </cell>
        </row>
        <row r="12">
          <cell r="C12">
            <v>27.1875</v>
          </cell>
          <cell r="G12">
            <v>27.1875</v>
          </cell>
          <cell r="L12">
            <v>35.75</v>
          </cell>
          <cell r="P12">
            <v>26.813000000000002</v>
          </cell>
        </row>
        <row r="13">
          <cell r="C13">
            <v>27.1875</v>
          </cell>
          <cell r="G13">
            <v>27.1875</v>
          </cell>
          <cell r="L13">
            <v>34.75</v>
          </cell>
          <cell r="P13">
            <v>26.063000000000002</v>
          </cell>
        </row>
        <row r="14">
          <cell r="C14">
            <v>24.9</v>
          </cell>
          <cell r="G14">
            <v>18.608000000000001</v>
          </cell>
          <cell r="L14">
            <v>33</v>
          </cell>
          <cell r="P14">
            <v>24.75</v>
          </cell>
        </row>
        <row r="15">
          <cell r="C15">
            <v>24.9</v>
          </cell>
          <cell r="G15">
            <v>18.608000000000001</v>
          </cell>
          <cell r="L15">
            <v>33</v>
          </cell>
          <cell r="P15">
            <v>24.75</v>
          </cell>
        </row>
        <row r="16">
          <cell r="C16">
            <v>24.899999618530298</v>
          </cell>
          <cell r="G16">
            <v>24.899999618530298</v>
          </cell>
          <cell r="L16">
            <v>39.5</v>
          </cell>
          <cell r="P16">
            <v>29.625</v>
          </cell>
        </row>
        <row r="17">
          <cell r="C17">
            <v>20.174999237060501</v>
          </cell>
          <cell r="G17">
            <v>20.174999237060501</v>
          </cell>
          <cell r="L17">
            <v>48.25</v>
          </cell>
          <cell r="P17">
            <v>36.188000000000002</v>
          </cell>
        </row>
        <row r="18">
          <cell r="C18">
            <v>20.174999237060501</v>
          </cell>
          <cell r="G18">
            <v>20.174999237060501</v>
          </cell>
          <cell r="L18">
            <v>55.25</v>
          </cell>
          <cell r="P18">
            <v>41.438000000000002</v>
          </cell>
        </row>
        <row r="19">
          <cell r="C19">
            <v>20.174999237060501</v>
          </cell>
          <cell r="G19">
            <v>20.174999237060501</v>
          </cell>
          <cell r="L19">
            <v>47.75</v>
          </cell>
          <cell r="P19">
            <v>35.813000000000002</v>
          </cell>
        </row>
        <row r="20">
          <cell r="C20">
            <v>20.174999237060501</v>
          </cell>
          <cell r="G20">
            <v>20.174999237060501</v>
          </cell>
          <cell r="L20">
            <v>40</v>
          </cell>
          <cell r="P20">
            <v>30</v>
          </cell>
        </row>
        <row r="21">
          <cell r="C21">
            <v>20.174999237060501</v>
          </cell>
          <cell r="G21">
            <v>20.174999237060501</v>
          </cell>
          <cell r="L21">
            <v>39</v>
          </cell>
          <cell r="P21">
            <v>29.25</v>
          </cell>
        </row>
        <row r="22">
          <cell r="C22">
            <v>20.174999237060501</v>
          </cell>
          <cell r="G22">
            <v>20.174999237060501</v>
          </cell>
          <cell r="L22">
            <v>41</v>
          </cell>
          <cell r="P22">
            <v>30.75</v>
          </cell>
        </row>
        <row r="23">
          <cell r="C23">
            <v>26</v>
          </cell>
          <cell r="G23">
            <v>26</v>
          </cell>
          <cell r="L23">
            <v>31</v>
          </cell>
          <cell r="P23">
            <v>23.25</v>
          </cell>
        </row>
        <row r="24">
          <cell r="C24">
            <v>20.174999237060501</v>
          </cell>
          <cell r="G24">
            <v>20.174999237060501</v>
          </cell>
          <cell r="L24">
            <v>29.5</v>
          </cell>
          <cell r="P24">
            <v>22.125</v>
          </cell>
        </row>
        <row r="25">
          <cell r="C25">
            <v>20.174999237060501</v>
          </cell>
          <cell r="G25">
            <v>20.174999237060501</v>
          </cell>
          <cell r="L25">
            <v>28</v>
          </cell>
          <cell r="P25">
            <v>21</v>
          </cell>
        </row>
        <row r="26">
          <cell r="C26">
            <v>20.174999237060501</v>
          </cell>
          <cell r="G26">
            <v>20.174999237060501</v>
          </cell>
          <cell r="L26">
            <v>27.5</v>
          </cell>
          <cell r="P26">
            <v>20.625</v>
          </cell>
        </row>
        <row r="27">
          <cell r="C27">
            <v>20.174999237060501</v>
          </cell>
          <cell r="G27">
            <v>20.174999237060501</v>
          </cell>
          <cell r="L27">
            <v>28</v>
          </cell>
          <cell r="P27">
            <v>21</v>
          </cell>
        </row>
        <row r="28">
          <cell r="C28">
            <v>20.174999237060501</v>
          </cell>
          <cell r="G28">
            <v>20.174999237060501</v>
          </cell>
          <cell r="L28">
            <v>33</v>
          </cell>
          <cell r="P28">
            <v>24.75</v>
          </cell>
        </row>
        <row r="29">
          <cell r="C29">
            <v>20.174999237060501</v>
          </cell>
          <cell r="G29">
            <v>20.174999237060501</v>
          </cell>
          <cell r="L29">
            <v>43.25</v>
          </cell>
          <cell r="P29">
            <v>32.438000000000002</v>
          </cell>
        </row>
        <row r="30">
          <cell r="C30">
            <v>26</v>
          </cell>
          <cell r="G30">
            <v>26</v>
          </cell>
          <cell r="L30">
            <v>51.75</v>
          </cell>
          <cell r="P30">
            <v>38.813000000000002</v>
          </cell>
        </row>
        <row r="31">
          <cell r="C31">
            <v>20.174999237060501</v>
          </cell>
          <cell r="G31">
            <v>20.174999237060501</v>
          </cell>
          <cell r="L31">
            <v>40.5</v>
          </cell>
          <cell r="P31">
            <v>30.375</v>
          </cell>
        </row>
        <row r="32">
          <cell r="C32">
            <v>20.174999237060501</v>
          </cell>
          <cell r="G32">
            <v>20.174999237060501</v>
          </cell>
          <cell r="L32">
            <v>29.25</v>
          </cell>
          <cell r="P32">
            <v>21.938000000000002</v>
          </cell>
        </row>
        <row r="33">
          <cell r="C33">
            <v>20.174999237060501</v>
          </cell>
          <cell r="G33">
            <v>20.174999237060501</v>
          </cell>
          <cell r="L33">
            <v>29.25</v>
          </cell>
          <cell r="P33">
            <v>21.9375</v>
          </cell>
        </row>
        <row r="34">
          <cell r="C34">
            <v>20.174999237060501</v>
          </cell>
          <cell r="G34">
            <v>20.174999237060501</v>
          </cell>
          <cell r="L34">
            <v>30.75</v>
          </cell>
          <cell r="P34">
            <v>23.063000000000002</v>
          </cell>
        </row>
        <row r="35">
          <cell r="C35">
            <v>20.174999237060501</v>
          </cell>
          <cell r="G35">
            <v>20.174999237060501</v>
          </cell>
          <cell r="L35">
            <v>21.75</v>
          </cell>
          <cell r="P35">
            <v>16.313000000000002</v>
          </cell>
        </row>
        <row r="36">
          <cell r="C36">
            <v>20.174999237060501</v>
          </cell>
          <cell r="G36">
            <v>20.174999237060501</v>
          </cell>
          <cell r="L36">
            <v>23.5</v>
          </cell>
          <cell r="P36">
            <v>17.625</v>
          </cell>
        </row>
        <row r="37">
          <cell r="C37">
            <v>26</v>
          </cell>
          <cell r="G37">
            <v>26</v>
          </cell>
          <cell r="L37">
            <v>21.5</v>
          </cell>
          <cell r="P37">
            <v>16.125</v>
          </cell>
        </row>
        <row r="38">
          <cell r="C38">
            <v>26</v>
          </cell>
          <cell r="G38">
            <v>20.942</v>
          </cell>
          <cell r="L38">
            <v>30.5</v>
          </cell>
          <cell r="P38">
            <v>22.875</v>
          </cell>
        </row>
        <row r="39">
          <cell r="C39">
            <v>35.75</v>
          </cell>
          <cell r="G39">
            <v>26.379000000000001</v>
          </cell>
          <cell r="L39">
            <v>30</v>
          </cell>
          <cell r="P39">
            <v>22.5</v>
          </cell>
        </row>
        <row r="40">
          <cell r="C40">
            <v>36</v>
          </cell>
          <cell r="G40">
            <v>27.661000000000001</v>
          </cell>
          <cell r="L40">
            <v>37</v>
          </cell>
          <cell r="P40">
            <v>27.75</v>
          </cell>
        </row>
        <row r="41">
          <cell r="C41">
            <v>35.75</v>
          </cell>
          <cell r="G41">
            <v>26.411000000000001</v>
          </cell>
          <cell r="L41">
            <v>41</v>
          </cell>
          <cell r="P41">
            <v>30.75</v>
          </cell>
        </row>
        <row r="42">
          <cell r="C42">
            <v>34.75</v>
          </cell>
          <cell r="G42">
            <v>25.319000000000003</v>
          </cell>
          <cell r="L42">
            <v>49.75</v>
          </cell>
          <cell r="P42">
            <v>37.313000000000002</v>
          </cell>
        </row>
        <row r="43">
          <cell r="C43">
            <v>33</v>
          </cell>
          <cell r="G43">
            <v>23.483000000000001</v>
          </cell>
          <cell r="L43">
            <v>32.25</v>
          </cell>
          <cell r="P43">
            <v>24.188000000000002</v>
          </cell>
        </row>
        <row r="44">
          <cell r="C44">
            <v>33</v>
          </cell>
          <cell r="G44">
            <v>25.742000000000001</v>
          </cell>
          <cell r="L44">
            <v>31.75</v>
          </cell>
          <cell r="P44">
            <v>23.813000000000002</v>
          </cell>
        </row>
        <row r="45">
          <cell r="C45">
            <v>39.5</v>
          </cell>
          <cell r="G45">
            <v>27.125</v>
          </cell>
          <cell r="L45">
            <v>29.75</v>
          </cell>
          <cell r="P45">
            <v>22.3125</v>
          </cell>
        </row>
        <row r="46">
          <cell r="C46">
            <v>48.25</v>
          </cell>
          <cell r="G46">
            <v>30.98</v>
          </cell>
          <cell r="L46">
            <v>30.5</v>
          </cell>
          <cell r="P46">
            <v>22.875</v>
          </cell>
        </row>
        <row r="47">
          <cell r="C47">
            <v>55.25</v>
          </cell>
          <cell r="G47">
            <v>31.766000000000002</v>
          </cell>
          <cell r="L47">
            <v>21.75</v>
          </cell>
          <cell r="P47">
            <v>16.313000000000002</v>
          </cell>
        </row>
        <row r="48">
          <cell r="C48">
            <v>47.75</v>
          </cell>
          <cell r="G48">
            <v>28.024999999999999</v>
          </cell>
          <cell r="L48">
            <v>23.5</v>
          </cell>
          <cell r="P48">
            <v>17.625</v>
          </cell>
        </row>
        <row r="49">
          <cell r="C49">
            <v>40</v>
          </cell>
          <cell r="G49">
            <v>26.226000000000003</v>
          </cell>
          <cell r="L49">
            <v>21.5</v>
          </cell>
          <cell r="P49">
            <v>16.125</v>
          </cell>
        </row>
        <row r="50">
          <cell r="C50">
            <v>39</v>
          </cell>
          <cell r="G50">
            <v>24.25</v>
          </cell>
          <cell r="L50">
            <v>29.5</v>
          </cell>
          <cell r="P50">
            <v>22.125</v>
          </cell>
        </row>
        <row r="51">
          <cell r="C51">
            <v>41</v>
          </cell>
          <cell r="G51">
            <v>27.629000000000001</v>
          </cell>
          <cell r="L51">
            <v>29</v>
          </cell>
          <cell r="P51">
            <v>21.75</v>
          </cell>
        </row>
        <row r="52">
          <cell r="C52">
            <v>31</v>
          </cell>
          <cell r="G52">
            <v>15.976000000000001</v>
          </cell>
          <cell r="L52">
            <v>35</v>
          </cell>
          <cell r="P52">
            <v>26.25</v>
          </cell>
        </row>
        <row r="53">
          <cell r="C53">
            <v>29.5</v>
          </cell>
          <cell r="G53">
            <v>15.857000000000001</v>
          </cell>
          <cell r="L53">
            <v>32</v>
          </cell>
          <cell r="P53">
            <v>24</v>
          </cell>
        </row>
        <row r="54">
          <cell r="C54">
            <v>28</v>
          </cell>
          <cell r="G54">
            <v>15.379000000000001</v>
          </cell>
          <cell r="L54">
            <v>40.75</v>
          </cell>
          <cell r="P54">
            <v>30.563000000000002</v>
          </cell>
        </row>
        <row r="55">
          <cell r="C55">
            <v>27.5</v>
          </cell>
          <cell r="G55">
            <v>14.133000000000001</v>
          </cell>
          <cell r="L55">
            <v>26.25</v>
          </cell>
          <cell r="P55">
            <v>19.688000000000002</v>
          </cell>
        </row>
        <row r="56">
          <cell r="C56">
            <v>28</v>
          </cell>
          <cell r="G56">
            <v>14.718</v>
          </cell>
          <cell r="L56">
            <v>28.75</v>
          </cell>
          <cell r="P56">
            <v>21.563000000000002</v>
          </cell>
        </row>
        <row r="57">
          <cell r="C57">
            <v>33</v>
          </cell>
          <cell r="G57">
            <v>15.417000000000002</v>
          </cell>
          <cell r="L57">
            <v>27.25</v>
          </cell>
          <cell r="P57">
            <v>20.4375</v>
          </cell>
        </row>
        <row r="58">
          <cell r="C58">
            <v>43.25</v>
          </cell>
          <cell r="G58">
            <v>18.964000000000002</v>
          </cell>
          <cell r="L58">
            <v>28</v>
          </cell>
          <cell r="P58">
            <v>21</v>
          </cell>
        </row>
        <row r="59">
          <cell r="C59">
            <v>51.75</v>
          </cell>
          <cell r="G59">
            <v>19.222000000000001</v>
          </cell>
          <cell r="L59">
            <v>22</v>
          </cell>
          <cell r="P59">
            <v>16.5</v>
          </cell>
        </row>
        <row r="60">
          <cell r="C60">
            <v>40.5</v>
          </cell>
          <cell r="G60">
            <v>19.875</v>
          </cell>
          <cell r="L60">
            <v>23.75</v>
          </cell>
          <cell r="P60">
            <v>17.813000000000002</v>
          </cell>
        </row>
        <row r="61">
          <cell r="C61">
            <v>29.25</v>
          </cell>
          <cell r="G61">
            <v>15.097000000000001</v>
          </cell>
          <cell r="L61">
            <v>21.75</v>
          </cell>
          <cell r="P61">
            <v>16.313000000000002</v>
          </cell>
        </row>
        <row r="62">
          <cell r="C62">
            <v>29.25</v>
          </cell>
          <cell r="G62">
            <v>13.975</v>
          </cell>
          <cell r="L62">
            <v>29.75</v>
          </cell>
          <cell r="P62">
            <v>22.313000000000002</v>
          </cell>
        </row>
        <row r="63">
          <cell r="C63">
            <v>30.75</v>
          </cell>
          <cell r="G63">
            <v>17.690000000000001</v>
          </cell>
          <cell r="L63">
            <v>29.25</v>
          </cell>
          <cell r="P63">
            <v>21.938000000000002</v>
          </cell>
        </row>
        <row r="64">
          <cell r="C64">
            <v>21.75</v>
          </cell>
          <cell r="G64">
            <v>16.341000000000001</v>
          </cell>
          <cell r="L64">
            <v>35.25</v>
          </cell>
          <cell r="P64">
            <v>26.438000000000002</v>
          </cell>
        </row>
        <row r="65">
          <cell r="C65">
            <v>23.5</v>
          </cell>
          <cell r="G65">
            <v>16.923000000000002</v>
          </cell>
          <cell r="L65">
            <v>32.25</v>
          </cell>
          <cell r="P65">
            <v>24.188000000000002</v>
          </cell>
        </row>
        <row r="66">
          <cell r="C66">
            <v>21.5</v>
          </cell>
          <cell r="G66">
            <v>15.954000000000001</v>
          </cell>
          <cell r="L66">
            <v>41</v>
          </cell>
          <cell r="P66">
            <v>30.75</v>
          </cell>
        </row>
        <row r="67">
          <cell r="C67">
            <v>30.5</v>
          </cell>
          <cell r="G67">
            <v>15.25</v>
          </cell>
          <cell r="L67">
            <v>26.5</v>
          </cell>
          <cell r="P67">
            <v>19.875</v>
          </cell>
        </row>
        <row r="68">
          <cell r="C68">
            <v>30</v>
          </cell>
          <cell r="G68">
            <v>13.054</v>
          </cell>
          <cell r="L68">
            <v>29</v>
          </cell>
          <cell r="P68">
            <v>21.75</v>
          </cell>
        </row>
        <row r="69">
          <cell r="C69">
            <v>37</v>
          </cell>
          <cell r="G69">
            <v>13.533000000000001</v>
          </cell>
          <cell r="L69">
            <v>27.5</v>
          </cell>
          <cell r="P69">
            <v>20.625</v>
          </cell>
        </row>
        <row r="70">
          <cell r="C70">
            <v>41</v>
          </cell>
          <cell r="G70">
            <v>14.72</v>
          </cell>
          <cell r="L70">
            <v>28.25</v>
          </cell>
          <cell r="P70">
            <v>21.188000000000002</v>
          </cell>
        </row>
        <row r="71">
          <cell r="C71">
            <v>49.75</v>
          </cell>
          <cell r="G71">
            <v>17.914000000000001</v>
          </cell>
          <cell r="L71">
            <v>31.35</v>
          </cell>
          <cell r="P71">
            <v>23.512</v>
          </cell>
        </row>
        <row r="72">
          <cell r="C72">
            <v>32.25</v>
          </cell>
          <cell r="G72">
            <v>20.469000000000001</v>
          </cell>
          <cell r="L72">
            <v>33.1</v>
          </cell>
          <cell r="P72">
            <v>24.824999999999999</v>
          </cell>
        </row>
        <row r="73">
          <cell r="C73">
            <v>31.75</v>
          </cell>
          <cell r="G73">
            <v>15.179</v>
          </cell>
          <cell r="L73">
            <v>31.1</v>
          </cell>
          <cell r="P73">
            <v>23.324999999999999</v>
          </cell>
        </row>
        <row r="74">
          <cell r="C74">
            <v>29.75</v>
          </cell>
          <cell r="G74">
            <v>13.489000000000001</v>
          </cell>
          <cell r="L74">
            <v>39.1</v>
          </cell>
          <cell r="P74">
            <v>29.324999999999999</v>
          </cell>
        </row>
        <row r="75">
          <cell r="C75">
            <v>30.5</v>
          </cell>
          <cell r="G75">
            <v>16.984000000000002</v>
          </cell>
          <cell r="L75">
            <v>38.6</v>
          </cell>
          <cell r="P75">
            <v>28.95</v>
          </cell>
        </row>
        <row r="76">
          <cell r="C76">
            <v>21.75</v>
          </cell>
          <cell r="G76">
            <v>17.917999999999999</v>
          </cell>
          <cell r="L76">
            <v>45.6</v>
          </cell>
          <cell r="P76">
            <v>34.200000000000003</v>
          </cell>
        </row>
        <row r="77">
          <cell r="C77">
            <v>23.5</v>
          </cell>
          <cell r="G77">
            <v>18.667999999999999</v>
          </cell>
          <cell r="L77">
            <v>52.6</v>
          </cell>
          <cell r="P77">
            <v>39.450000000000003</v>
          </cell>
        </row>
        <row r="78">
          <cell r="C78">
            <v>21.5</v>
          </cell>
          <cell r="G78">
            <v>17.661000000000001</v>
          </cell>
          <cell r="L78">
            <v>61.35</v>
          </cell>
          <cell r="P78">
            <v>46.013000000000005</v>
          </cell>
        </row>
        <row r="79">
          <cell r="C79">
            <v>29.5</v>
          </cell>
          <cell r="G79">
            <v>16.303000000000001</v>
          </cell>
          <cell r="L79">
            <v>42.85</v>
          </cell>
          <cell r="P79">
            <v>32.137999999999998</v>
          </cell>
        </row>
        <row r="80">
          <cell r="C80">
            <v>29</v>
          </cell>
          <cell r="G80">
            <v>14.059000000000001</v>
          </cell>
          <cell r="L80">
            <v>41.35</v>
          </cell>
          <cell r="P80">
            <v>31.012</v>
          </cell>
        </row>
        <row r="81">
          <cell r="C81">
            <v>35</v>
          </cell>
          <cell r="G81">
            <v>11.864000000000001</v>
          </cell>
          <cell r="L81">
            <v>39.85</v>
          </cell>
          <cell r="P81">
            <v>29.887499999999999</v>
          </cell>
        </row>
        <row r="82">
          <cell r="C82">
            <v>32</v>
          </cell>
          <cell r="G82">
            <v>15.648000000000001</v>
          </cell>
          <cell r="L82">
            <v>40.6</v>
          </cell>
          <cell r="P82">
            <v>30.45</v>
          </cell>
        </row>
        <row r="83">
          <cell r="C83">
            <v>40.75</v>
          </cell>
          <cell r="G83">
            <v>19.617000000000001</v>
          </cell>
          <cell r="L83">
            <v>31.7</v>
          </cell>
          <cell r="P83">
            <v>23.774999999999999</v>
          </cell>
        </row>
        <row r="84">
          <cell r="C84">
            <v>26.25</v>
          </cell>
          <cell r="G84">
            <v>20.655000000000001</v>
          </cell>
          <cell r="L84">
            <v>33.450000000000003</v>
          </cell>
          <cell r="P84">
            <v>25.087</v>
          </cell>
        </row>
        <row r="85">
          <cell r="C85">
            <v>28.75</v>
          </cell>
          <cell r="G85">
            <v>14.688000000000001</v>
          </cell>
          <cell r="L85">
            <v>31.45</v>
          </cell>
          <cell r="P85">
            <v>23.587</v>
          </cell>
        </row>
        <row r="86">
          <cell r="C86">
            <v>27.25</v>
          </cell>
          <cell r="G86">
            <v>13.924000000000001</v>
          </cell>
          <cell r="L86">
            <v>39.450000000000003</v>
          </cell>
          <cell r="P86">
            <v>29.587</v>
          </cell>
        </row>
        <row r="87">
          <cell r="C87">
            <v>28</v>
          </cell>
          <cell r="G87">
            <v>17.394000000000002</v>
          </cell>
          <cell r="L87">
            <v>38.950000000000003</v>
          </cell>
          <cell r="P87">
            <v>29.212</v>
          </cell>
        </row>
        <row r="88">
          <cell r="C88">
            <v>22</v>
          </cell>
          <cell r="G88">
            <v>18.058</v>
          </cell>
          <cell r="L88">
            <v>45.95</v>
          </cell>
          <cell r="P88">
            <v>34.462000000000003</v>
          </cell>
        </row>
        <row r="89">
          <cell r="C89">
            <v>23.75</v>
          </cell>
          <cell r="G89">
            <v>18.798000000000002</v>
          </cell>
          <cell r="L89">
            <v>52.95</v>
          </cell>
          <cell r="P89">
            <v>39.712000000000003</v>
          </cell>
        </row>
        <row r="90">
          <cell r="C90">
            <v>21.75</v>
          </cell>
          <cell r="G90">
            <v>17.801000000000002</v>
          </cell>
          <cell r="L90">
            <v>61.7</v>
          </cell>
          <cell r="P90">
            <v>46.274999999999999</v>
          </cell>
        </row>
        <row r="91">
          <cell r="C91">
            <v>29.75</v>
          </cell>
          <cell r="G91">
            <v>16.167999999999999</v>
          </cell>
          <cell r="L91">
            <v>43.2</v>
          </cell>
          <cell r="P91">
            <v>32.4</v>
          </cell>
        </row>
        <row r="92">
          <cell r="C92">
            <v>29.25</v>
          </cell>
          <cell r="G92">
            <v>14.523000000000001</v>
          </cell>
          <cell r="L92">
            <v>41.7</v>
          </cell>
          <cell r="P92">
            <v>31.274999999999999</v>
          </cell>
        </row>
        <row r="93">
          <cell r="C93">
            <v>35.25</v>
          </cell>
          <cell r="G93">
            <v>12.004000000000001</v>
          </cell>
          <cell r="L93">
            <v>40.200000000000003</v>
          </cell>
          <cell r="P93">
            <v>30.15</v>
          </cell>
        </row>
        <row r="94">
          <cell r="C94">
            <v>32.25</v>
          </cell>
          <cell r="G94">
            <v>15.788</v>
          </cell>
          <cell r="L94">
            <v>40.950000000000003</v>
          </cell>
          <cell r="P94">
            <v>30.712</v>
          </cell>
        </row>
        <row r="95">
          <cell r="C95">
            <v>41</v>
          </cell>
          <cell r="G95">
            <v>19.757000000000001</v>
          </cell>
          <cell r="L95">
            <v>32.200000000000003</v>
          </cell>
          <cell r="P95">
            <v>24.15</v>
          </cell>
        </row>
        <row r="96">
          <cell r="C96">
            <v>26.5</v>
          </cell>
          <cell r="G96">
            <v>20.772000000000002</v>
          </cell>
          <cell r="L96">
            <v>33.950000000000003</v>
          </cell>
          <cell r="P96">
            <v>25.462</v>
          </cell>
        </row>
        <row r="97">
          <cell r="C97">
            <v>29</v>
          </cell>
          <cell r="G97">
            <v>14.707000000000001</v>
          </cell>
          <cell r="L97">
            <v>31.95</v>
          </cell>
          <cell r="P97">
            <v>23.962</v>
          </cell>
        </row>
        <row r="98">
          <cell r="C98">
            <v>27.5</v>
          </cell>
          <cell r="G98">
            <v>13.938000000000001</v>
          </cell>
          <cell r="L98">
            <v>40</v>
          </cell>
          <cell r="P98">
            <v>30</v>
          </cell>
        </row>
        <row r="99">
          <cell r="C99">
            <v>28.25</v>
          </cell>
          <cell r="G99">
            <v>17.164000000000001</v>
          </cell>
          <cell r="L99">
            <v>39.5</v>
          </cell>
          <cell r="P99">
            <v>29.625</v>
          </cell>
        </row>
        <row r="100">
          <cell r="C100">
            <v>31.35</v>
          </cell>
          <cell r="G100">
            <v>19.754999999999999</v>
          </cell>
          <cell r="L100">
            <v>46.5</v>
          </cell>
          <cell r="P100">
            <v>34.875</v>
          </cell>
        </row>
        <row r="101">
          <cell r="C101">
            <v>33.1</v>
          </cell>
          <cell r="G101">
            <v>20.594999999999999</v>
          </cell>
          <cell r="L101">
            <v>53.5</v>
          </cell>
          <cell r="P101">
            <v>40.125</v>
          </cell>
        </row>
        <row r="102">
          <cell r="C102">
            <v>31.1</v>
          </cell>
          <cell r="G102">
            <v>19.684999999999999</v>
          </cell>
          <cell r="L102">
            <v>62.25</v>
          </cell>
          <cell r="P102">
            <v>46.688000000000002</v>
          </cell>
        </row>
        <row r="103">
          <cell r="C103">
            <v>39.1</v>
          </cell>
          <cell r="G103">
            <v>17.806000000000001</v>
          </cell>
          <cell r="L103">
            <v>43.7</v>
          </cell>
          <cell r="P103">
            <v>32.774999999999999</v>
          </cell>
        </row>
        <row r="104">
          <cell r="C104">
            <v>38.6</v>
          </cell>
          <cell r="G104">
            <v>16.193999999999999</v>
          </cell>
          <cell r="L104">
            <v>42.25</v>
          </cell>
          <cell r="P104">
            <v>31.688000000000002</v>
          </cell>
        </row>
        <row r="105">
          <cell r="C105">
            <v>45.6</v>
          </cell>
          <cell r="G105">
            <v>16.593</v>
          </cell>
          <cell r="L105">
            <v>40.75</v>
          </cell>
          <cell r="P105">
            <v>30.5625</v>
          </cell>
        </row>
        <row r="106">
          <cell r="C106">
            <v>52.6</v>
          </cell>
          <cell r="G106">
            <v>21.645</v>
          </cell>
          <cell r="L106">
            <v>41.45</v>
          </cell>
          <cell r="P106">
            <v>31.087</v>
          </cell>
        </row>
        <row r="107">
          <cell r="C107">
            <v>61.35</v>
          </cell>
          <cell r="G107">
            <v>27.156000000000002</v>
          </cell>
          <cell r="L107">
            <v>32.700000000000003</v>
          </cell>
          <cell r="P107">
            <v>24.524999999999999</v>
          </cell>
        </row>
        <row r="108">
          <cell r="C108">
            <v>42.85</v>
          </cell>
          <cell r="G108">
            <v>25.993000000000002</v>
          </cell>
          <cell r="L108">
            <v>34.450000000000003</v>
          </cell>
          <cell r="P108">
            <v>25.837</v>
          </cell>
        </row>
        <row r="109">
          <cell r="C109">
            <v>41.35</v>
          </cell>
          <cell r="G109">
            <v>19.405000000000001</v>
          </cell>
          <cell r="L109">
            <v>32.450000000000003</v>
          </cell>
          <cell r="P109">
            <v>24.337</v>
          </cell>
        </row>
        <row r="110">
          <cell r="C110">
            <v>39.85</v>
          </cell>
          <cell r="G110">
            <v>16.786999999999999</v>
          </cell>
          <cell r="L110">
            <v>40.75</v>
          </cell>
          <cell r="P110">
            <v>30.563000000000002</v>
          </cell>
        </row>
        <row r="111">
          <cell r="C111">
            <v>40.6</v>
          </cell>
          <cell r="G111">
            <v>19.791</v>
          </cell>
          <cell r="L111">
            <v>40.25</v>
          </cell>
          <cell r="P111">
            <v>30.188000000000002</v>
          </cell>
        </row>
        <row r="112">
          <cell r="C112">
            <v>31.7</v>
          </cell>
          <cell r="G112">
            <v>19.934000000000001</v>
          </cell>
          <cell r="L112">
            <v>47.25</v>
          </cell>
          <cell r="P112">
            <v>35.438000000000002</v>
          </cell>
        </row>
        <row r="113">
          <cell r="C113">
            <v>33.450000000000003</v>
          </cell>
          <cell r="G113">
            <v>20.807000000000002</v>
          </cell>
          <cell r="L113">
            <v>54.25</v>
          </cell>
          <cell r="P113">
            <v>40.688000000000002</v>
          </cell>
        </row>
        <row r="114">
          <cell r="C114">
            <v>31.45</v>
          </cell>
          <cell r="G114">
            <v>19.656000000000002</v>
          </cell>
          <cell r="L114">
            <v>63</v>
          </cell>
          <cell r="P114">
            <v>47.25</v>
          </cell>
        </row>
        <row r="115">
          <cell r="C115">
            <v>39.450000000000003</v>
          </cell>
          <cell r="G115">
            <v>18.564</v>
          </cell>
          <cell r="L115">
            <v>44.2</v>
          </cell>
          <cell r="P115">
            <v>33.15</v>
          </cell>
        </row>
        <row r="116">
          <cell r="C116">
            <v>38.950000000000003</v>
          </cell>
          <cell r="G116">
            <v>16.374000000000002</v>
          </cell>
          <cell r="L116">
            <v>43</v>
          </cell>
          <cell r="P116">
            <v>32.25</v>
          </cell>
        </row>
        <row r="117">
          <cell r="C117">
            <v>45.95</v>
          </cell>
          <cell r="G117">
            <v>15.513</v>
          </cell>
          <cell r="L117">
            <v>41.5</v>
          </cell>
          <cell r="P117">
            <v>31.125</v>
          </cell>
        </row>
        <row r="118">
          <cell r="C118">
            <v>52.95</v>
          </cell>
          <cell r="G118">
            <v>22.654</v>
          </cell>
          <cell r="L118">
            <v>41.95</v>
          </cell>
          <cell r="P118">
            <v>31.462</v>
          </cell>
        </row>
        <row r="119">
          <cell r="C119">
            <v>61.7</v>
          </cell>
          <cell r="G119">
            <v>26.939</v>
          </cell>
          <cell r="L119">
            <v>33.200000000000003</v>
          </cell>
          <cell r="P119">
            <v>24.9</v>
          </cell>
        </row>
        <row r="120">
          <cell r="C120">
            <v>43.2</v>
          </cell>
          <cell r="G120">
            <v>27.064</v>
          </cell>
          <cell r="L120">
            <v>34.950000000000003</v>
          </cell>
          <cell r="P120">
            <v>26.212</v>
          </cell>
        </row>
        <row r="121">
          <cell r="C121">
            <v>41.7</v>
          </cell>
          <cell r="G121">
            <v>19.584</v>
          </cell>
          <cell r="L121">
            <v>32.950000000000003</v>
          </cell>
          <cell r="P121">
            <v>24.712</v>
          </cell>
        </row>
        <row r="122">
          <cell r="C122">
            <v>40.200000000000003</v>
          </cell>
          <cell r="G122">
            <v>16.292000000000002</v>
          </cell>
          <cell r="L122">
            <v>41.25</v>
          </cell>
          <cell r="P122">
            <v>30.938000000000002</v>
          </cell>
        </row>
        <row r="123">
          <cell r="C123">
            <v>40.950000000000003</v>
          </cell>
          <cell r="G123">
            <v>20.545999999999999</v>
          </cell>
          <cell r="L123">
            <v>40.75</v>
          </cell>
          <cell r="P123">
            <v>30.563000000000002</v>
          </cell>
        </row>
        <row r="124">
          <cell r="C124">
            <v>32.200000000000003</v>
          </cell>
          <cell r="G124">
            <v>20.074000000000002</v>
          </cell>
          <cell r="L124">
            <v>47.75</v>
          </cell>
          <cell r="P124">
            <v>35.813000000000002</v>
          </cell>
        </row>
        <row r="125">
          <cell r="C125">
            <v>33.950000000000003</v>
          </cell>
          <cell r="G125">
            <v>20.925000000000001</v>
          </cell>
          <cell r="L125">
            <v>54.75</v>
          </cell>
          <cell r="P125">
            <v>41.063000000000002</v>
          </cell>
        </row>
        <row r="126">
          <cell r="C126">
            <v>31.95</v>
          </cell>
          <cell r="G126">
            <v>19.795999999999999</v>
          </cell>
          <cell r="L126">
            <v>63.5</v>
          </cell>
          <cell r="P126">
            <v>47.625</v>
          </cell>
        </row>
        <row r="127">
          <cell r="C127">
            <v>40</v>
          </cell>
          <cell r="G127">
            <v>18.714000000000002</v>
          </cell>
          <cell r="L127">
            <v>44.7</v>
          </cell>
          <cell r="P127">
            <v>33.524999999999999</v>
          </cell>
        </row>
        <row r="128">
          <cell r="C128">
            <v>39.5</v>
          </cell>
          <cell r="G128">
            <v>15.866000000000001</v>
          </cell>
          <cell r="L128">
            <v>43.5</v>
          </cell>
          <cell r="P128">
            <v>32.625</v>
          </cell>
        </row>
        <row r="129">
          <cell r="C129">
            <v>46.5</v>
          </cell>
          <cell r="G129">
            <v>16.923000000000002</v>
          </cell>
          <cell r="L129">
            <v>42</v>
          </cell>
          <cell r="P129">
            <v>31.5</v>
          </cell>
        </row>
        <row r="130">
          <cell r="C130">
            <v>53.5</v>
          </cell>
          <cell r="G130">
            <v>22.784000000000002</v>
          </cell>
          <cell r="L130">
            <v>42.45</v>
          </cell>
          <cell r="P130">
            <v>31.837000000000003</v>
          </cell>
        </row>
        <row r="131">
          <cell r="C131">
            <v>62.25</v>
          </cell>
          <cell r="G131">
            <v>27.067</v>
          </cell>
          <cell r="L131">
            <v>33.450000000000003</v>
          </cell>
          <cell r="P131">
            <v>25.087</v>
          </cell>
        </row>
        <row r="132">
          <cell r="C132">
            <v>43.7</v>
          </cell>
          <cell r="G132">
            <v>27.152000000000001</v>
          </cell>
          <cell r="L132">
            <v>35.200000000000003</v>
          </cell>
          <cell r="P132">
            <v>26.4</v>
          </cell>
        </row>
        <row r="133">
          <cell r="C133">
            <v>42.25</v>
          </cell>
          <cell r="G133">
            <v>19.734000000000002</v>
          </cell>
          <cell r="L133">
            <v>33.200000000000003</v>
          </cell>
          <cell r="P133">
            <v>24.9</v>
          </cell>
        </row>
        <row r="134">
          <cell r="C134">
            <v>40.75</v>
          </cell>
          <cell r="G134">
            <v>16.411999999999999</v>
          </cell>
          <cell r="L134">
            <v>41.5</v>
          </cell>
          <cell r="P134">
            <v>31.125</v>
          </cell>
        </row>
        <row r="135">
          <cell r="C135">
            <v>41.45</v>
          </cell>
          <cell r="G135">
            <v>20.686</v>
          </cell>
          <cell r="L135">
            <v>41</v>
          </cell>
          <cell r="P135">
            <v>30.75</v>
          </cell>
        </row>
        <row r="136">
          <cell r="C136">
            <v>32.700000000000003</v>
          </cell>
          <cell r="G136">
            <v>19.934999999999999</v>
          </cell>
          <cell r="L136">
            <v>48</v>
          </cell>
          <cell r="P136">
            <v>36</v>
          </cell>
        </row>
        <row r="137">
          <cell r="C137">
            <v>34.450000000000003</v>
          </cell>
          <cell r="G137">
            <v>21.135000000000002</v>
          </cell>
          <cell r="L137">
            <v>55</v>
          </cell>
          <cell r="P137">
            <v>41.25</v>
          </cell>
        </row>
        <row r="138">
          <cell r="C138">
            <v>32.450000000000003</v>
          </cell>
          <cell r="G138">
            <v>20.234000000000002</v>
          </cell>
          <cell r="L138">
            <v>63.75</v>
          </cell>
          <cell r="P138">
            <v>47.813000000000002</v>
          </cell>
        </row>
        <row r="139">
          <cell r="C139">
            <v>40.75</v>
          </cell>
          <cell r="G139">
            <v>18.874000000000002</v>
          </cell>
          <cell r="L139">
            <v>44.95</v>
          </cell>
          <cell r="P139">
            <v>33.712000000000003</v>
          </cell>
        </row>
        <row r="140">
          <cell r="C140">
            <v>40.25</v>
          </cell>
          <cell r="G140">
            <v>15.996</v>
          </cell>
          <cell r="L140">
            <v>43.75</v>
          </cell>
          <cell r="P140">
            <v>32.813000000000002</v>
          </cell>
        </row>
        <row r="141">
          <cell r="C141">
            <v>47.25</v>
          </cell>
          <cell r="G141">
            <v>17.143000000000001</v>
          </cell>
          <cell r="L141">
            <v>42.25</v>
          </cell>
          <cell r="P141">
            <v>31.6875</v>
          </cell>
        </row>
        <row r="142">
          <cell r="C142">
            <v>54.25</v>
          </cell>
          <cell r="G142">
            <v>22.934000000000001</v>
          </cell>
          <cell r="L142">
            <v>42.7</v>
          </cell>
          <cell r="P142">
            <v>32.024999999999999</v>
          </cell>
        </row>
        <row r="143">
          <cell r="C143">
            <v>63</v>
          </cell>
          <cell r="G143">
            <v>27.218</v>
          </cell>
          <cell r="L143">
            <v>34.200000000000003</v>
          </cell>
          <cell r="P143">
            <v>25.65</v>
          </cell>
        </row>
        <row r="144">
          <cell r="C144">
            <v>44.2</v>
          </cell>
          <cell r="G144">
            <v>27.25</v>
          </cell>
          <cell r="L144">
            <v>35.950000000000003</v>
          </cell>
          <cell r="P144">
            <v>26.962</v>
          </cell>
        </row>
        <row r="145">
          <cell r="C145">
            <v>43</v>
          </cell>
          <cell r="G145">
            <v>19.268000000000001</v>
          </cell>
          <cell r="L145">
            <v>33.950000000000003</v>
          </cell>
          <cell r="P145">
            <v>25.462</v>
          </cell>
        </row>
        <row r="146">
          <cell r="C146">
            <v>41.5</v>
          </cell>
          <cell r="G146">
            <v>17.236000000000001</v>
          </cell>
          <cell r="L146">
            <v>42.25</v>
          </cell>
          <cell r="P146">
            <v>31.688000000000002</v>
          </cell>
        </row>
        <row r="147">
          <cell r="C147">
            <v>41.95</v>
          </cell>
          <cell r="G147">
            <v>20.826000000000001</v>
          </cell>
          <cell r="L147">
            <v>41.75</v>
          </cell>
          <cell r="P147">
            <v>31.313000000000002</v>
          </cell>
        </row>
        <row r="148">
          <cell r="C148">
            <v>33.200000000000003</v>
          </cell>
          <cell r="G148">
            <v>20.135000000000002</v>
          </cell>
          <cell r="L148">
            <v>48.75</v>
          </cell>
          <cell r="P148">
            <v>36.563000000000002</v>
          </cell>
        </row>
        <row r="149">
          <cell r="C149">
            <v>34.950000000000003</v>
          </cell>
          <cell r="G149">
            <v>21.355</v>
          </cell>
          <cell r="L149">
            <v>55.75</v>
          </cell>
          <cell r="P149">
            <v>41.813000000000002</v>
          </cell>
        </row>
        <row r="150">
          <cell r="C150">
            <v>32.950000000000003</v>
          </cell>
          <cell r="G150">
            <v>20.454000000000001</v>
          </cell>
          <cell r="L150">
            <v>64.5</v>
          </cell>
          <cell r="P150">
            <v>48.375</v>
          </cell>
        </row>
        <row r="151">
          <cell r="C151">
            <v>41.25</v>
          </cell>
          <cell r="G151">
            <v>19.094000000000001</v>
          </cell>
          <cell r="L151">
            <v>45.2</v>
          </cell>
          <cell r="P151">
            <v>33.9</v>
          </cell>
        </row>
        <row r="152">
          <cell r="C152">
            <v>40.75</v>
          </cell>
          <cell r="G152">
            <v>16.196000000000002</v>
          </cell>
          <cell r="L152">
            <v>44.5</v>
          </cell>
          <cell r="P152">
            <v>33.375</v>
          </cell>
        </row>
        <row r="153">
          <cell r="C153">
            <v>47.75</v>
          </cell>
          <cell r="G153">
            <v>17.363</v>
          </cell>
          <cell r="L153">
            <v>43</v>
          </cell>
          <cell r="P153">
            <v>32.25</v>
          </cell>
        </row>
        <row r="154">
          <cell r="C154">
            <v>54.75</v>
          </cell>
          <cell r="G154">
            <v>22.265000000000001</v>
          </cell>
          <cell r="L154">
            <v>42.95</v>
          </cell>
          <cell r="P154">
            <v>32.212000000000003</v>
          </cell>
        </row>
        <row r="155">
          <cell r="C155">
            <v>63.5</v>
          </cell>
          <cell r="G155">
            <v>27.866</v>
          </cell>
          <cell r="L155">
            <v>34.950000000000003</v>
          </cell>
          <cell r="P155">
            <v>26.212</v>
          </cell>
        </row>
        <row r="156">
          <cell r="C156">
            <v>44.7</v>
          </cell>
          <cell r="G156">
            <v>27.419</v>
          </cell>
          <cell r="L156">
            <v>36.700000000000003</v>
          </cell>
          <cell r="P156">
            <v>27.524999999999999</v>
          </cell>
        </row>
        <row r="157">
          <cell r="C157">
            <v>43.5</v>
          </cell>
          <cell r="G157">
            <v>19.478000000000002</v>
          </cell>
          <cell r="L157">
            <v>34.700000000000003</v>
          </cell>
          <cell r="P157">
            <v>26.024999999999999</v>
          </cell>
        </row>
        <row r="158">
          <cell r="C158">
            <v>42</v>
          </cell>
          <cell r="G158">
            <v>17.446000000000002</v>
          </cell>
          <cell r="L158">
            <v>43</v>
          </cell>
          <cell r="P158">
            <v>32.25</v>
          </cell>
        </row>
        <row r="159">
          <cell r="C159">
            <v>42.45</v>
          </cell>
          <cell r="G159">
            <v>21.036000000000001</v>
          </cell>
          <cell r="L159">
            <v>42.5</v>
          </cell>
          <cell r="P159">
            <v>31.875</v>
          </cell>
        </row>
        <row r="160">
          <cell r="C160">
            <v>33.450000000000003</v>
          </cell>
          <cell r="G160">
            <v>20.414999999999999</v>
          </cell>
          <cell r="L160">
            <v>49.5</v>
          </cell>
          <cell r="P160">
            <v>37.125</v>
          </cell>
        </row>
        <row r="161">
          <cell r="C161">
            <v>35.200000000000003</v>
          </cell>
          <cell r="G161">
            <v>21.657</v>
          </cell>
          <cell r="L161">
            <v>56.5</v>
          </cell>
          <cell r="P161">
            <v>42.375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50</v>
          </cell>
          <cell r="G7">
            <v>29</v>
          </cell>
          <cell r="L7">
            <v>0</v>
          </cell>
          <cell r="P7">
            <v>0</v>
          </cell>
        </row>
        <row r="8">
          <cell r="C8">
            <v>56</v>
          </cell>
          <cell r="G8">
            <v>29.004999160766602</v>
          </cell>
          <cell r="L8">
            <v>0</v>
          </cell>
          <cell r="P8">
            <v>0</v>
          </cell>
        </row>
        <row r="9">
          <cell r="C9">
            <v>43</v>
          </cell>
          <cell r="G9">
            <v>27.997501373291016</v>
          </cell>
          <cell r="L9">
            <v>48.567415820000008</v>
          </cell>
          <cell r="P9">
            <v>48.567415820000008</v>
          </cell>
        </row>
        <row r="10">
          <cell r="C10">
            <v>43</v>
          </cell>
          <cell r="G10">
            <v>28.002500534057617</v>
          </cell>
          <cell r="L10">
            <v>48.454409559438957</v>
          </cell>
          <cell r="P10">
            <v>48.454409559438957</v>
          </cell>
        </row>
        <row r="11">
          <cell r="C11">
            <v>56</v>
          </cell>
          <cell r="G11">
            <v>29</v>
          </cell>
          <cell r="L11">
            <v>56.144067215421316</v>
          </cell>
          <cell r="P11">
            <v>41.028356811269425</v>
          </cell>
        </row>
        <row r="12">
          <cell r="C12">
            <v>56</v>
          </cell>
          <cell r="G12">
            <v>28.998849868774414</v>
          </cell>
          <cell r="L12">
            <v>55.763174789486044</v>
          </cell>
          <cell r="P12">
            <v>40.750012346162876</v>
          </cell>
        </row>
        <row r="13">
          <cell r="C13">
            <v>56</v>
          </cell>
          <cell r="G13">
            <v>29</v>
          </cell>
          <cell r="L13">
            <v>54.312521957755536</v>
          </cell>
          <cell r="P13">
            <v>39.689919892205964</v>
          </cell>
        </row>
        <row r="14">
          <cell r="C14">
            <v>55.499996185302734</v>
          </cell>
          <cell r="G14">
            <v>32.018847503662109</v>
          </cell>
          <cell r="L14">
            <v>49.80271830011332</v>
          </cell>
          <cell r="P14">
            <v>37.850065908086123</v>
          </cell>
        </row>
        <row r="15">
          <cell r="C15">
            <v>55.499996185302734</v>
          </cell>
          <cell r="G15">
            <v>32.022496261596679</v>
          </cell>
          <cell r="L15">
            <v>50.365552581022953</v>
          </cell>
          <cell r="P15">
            <v>38.277819961577443</v>
          </cell>
        </row>
        <row r="16">
          <cell r="C16">
            <v>48.569994659423827</v>
          </cell>
          <cell r="G16">
            <v>32.022496261596679</v>
          </cell>
          <cell r="L16">
            <v>51.206852993903219</v>
          </cell>
          <cell r="P16">
            <v>38.917208275366448</v>
          </cell>
        </row>
        <row r="17">
          <cell r="C17">
            <v>48.569994659423827</v>
          </cell>
          <cell r="G17">
            <v>32.022496261596679</v>
          </cell>
          <cell r="L17">
            <v>49.876477583492957</v>
          </cell>
          <cell r="P17">
            <v>39.485544753598589</v>
          </cell>
        </row>
        <row r="18">
          <cell r="C18">
            <v>55.499996185302734</v>
          </cell>
          <cell r="G18">
            <v>32.019995727539062</v>
          </cell>
          <cell r="L18">
            <v>50.593430508531881</v>
          </cell>
          <cell r="P18">
            <v>40.053132485921068</v>
          </cell>
        </row>
        <row r="19">
          <cell r="C19">
            <v>55.499996185302734</v>
          </cell>
          <cell r="G19">
            <v>32.019997634887694</v>
          </cell>
          <cell r="L19">
            <v>50.593137859740494</v>
          </cell>
          <cell r="P19">
            <v>40.052900805627885</v>
          </cell>
        </row>
        <row r="20">
          <cell r="C20">
            <v>55.499996185302734</v>
          </cell>
          <cell r="G20">
            <v>32.019997634887694</v>
          </cell>
          <cell r="L20">
            <v>52.195569304912731</v>
          </cell>
          <cell r="P20">
            <v>40.47819660380987</v>
          </cell>
        </row>
        <row r="21">
          <cell r="C21">
            <v>55.499996185302734</v>
          </cell>
          <cell r="G21">
            <v>32.019997634887694</v>
          </cell>
          <cell r="L21">
            <v>56.764199516052642</v>
          </cell>
          <cell r="P21">
            <v>44.021215951224498</v>
          </cell>
        </row>
        <row r="22">
          <cell r="C22">
            <v>55.499996185302734</v>
          </cell>
          <cell r="G22">
            <v>32.019997634887694</v>
          </cell>
          <cell r="L22">
            <v>60.418116332760853</v>
          </cell>
          <cell r="P22">
            <v>46.854865727447191</v>
          </cell>
        </row>
        <row r="23">
          <cell r="C23">
            <v>48.569994659423827</v>
          </cell>
          <cell r="G23">
            <v>32.019997634887694</v>
          </cell>
          <cell r="L23">
            <v>52.46585798188039</v>
          </cell>
          <cell r="P23">
            <v>47.34723769096523</v>
          </cell>
        </row>
        <row r="24">
          <cell r="C24">
            <v>48.569994659423827</v>
          </cell>
          <cell r="G24">
            <v>32.019997634887694</v>
          </cell>
          <cell r="L24">
            <v>51.182618756725304</v>
          </cell>
          <cell r="P24">
            <v>46.18919253655698</v>
          </cell>
        </row>
        <row r="25">
          <cell r="C25">
            <v>55.499996185302734</v>
          </cell>
          <cell r="G25">
            <v>32.019997634887694</v>
          </cell>
          <cell r="L25">
            <v>49.730731140172338</v>
          </cell>
          <cell r="P25">
            <v>44.878952492350649</v>
          </cell>
        </row>
        <row r="26">
          <cell r="C26">
            <v>55.499996185302734</v>
          </cell>
          <cell r="G26">
            <v>32.024998703002929</v>
          </cell>
          <cell r="L26">
            <v>47.590322739711048</v>
          </cell>
          <cell r="P26">
            <v>42.94736442364168</v>
          </cell>
        </row>
        <row r="27">
          <cell r="C27">
            <v>55.499996185302734</v>
          </cell>
          <cell r="G27">
            <v>32.024998703002929</v>
          </cell>
          <cell r="L27">
            <v>47.575707282066979</v>
          </cell>
          <cell r="P27">
            <v>42.934174864304346</v>
          </cell>
        </row>
        <row r="28">
          <cell r="C28">
            <v>55.499996185302734</v>
          </cell>
          <cell r="G28">
            <v>32.024998703002929</v>
          </cell>
          <cell r="L28">
            <v>47.882029015658617</v>
          </cell>
          <cell r="P28">
            <v>43.210611550716315</v>
          </cell>
        </row>
        <row r="29">
          <cell r="C29">
            <v>55.499996185302734</v>
          </cell>
          <cell r="G29">
            <v>32.01749900817871</v>
          </cell>
          <cell r="L29">
            <v>48.264381869710519</v>
          </cell>
          <cell r="P29">
            <v>43.555661687299732</v>
          </cell>
        </row>
        <row r="30">
          <cell r="C30">
            <v>48.569994659423827</v>
          </cell>
          <cell r="G30">
            <v>32.015000381469726</v>
          </cell>
          <cell r="L30">
            <v>48.753230648035071</v>
          </cell>
          <cell r="P30">
            <v>43.996817901885308</v>
          </cell>
        </row>
        <row r="31">
          <cell r="C31">
            <v>48.569994659423827</v>
          </cell>
          <cell r="G31">
            <v>32.022500076293944</v>
          </cell>
          <cell r="L31">
            <v>48.752413607662263</v>
          </cell>
          <cell r="P31">
            <v>43.996080572768385</v>
          </cell>
        </row>
        <row r="32">
          <cell r="C32">
            <v>55.499996185302734</v>
          </cell>
          <cell r="G32">
            <v>32.022500076293944</v>
          </cell>
          <cell r="L32">
            <v>48.981546979471133</v>
          </cell>
          <cell r="P32">
            <v>44.202859469278827</v>
          </cell>
        </row>
        <row r="33">
          <cell r="C33">
            <v>55.499996185302734</v>
          </cell>
          <cell r="G33">
            <v>32.015444793701171</v>
          </cell>
          <cell r="L33">
            <v>51.777796202112683</v>
          </cell>
          <cell r="P33">
            <v>46.726303889711446</v>
          </cell>
        </row>
        <row r="34">
          <cell r="C34">
            <v>55.499996185302734</v>
          </cell>
          <cell r="G34">
            <v>32.015444793701171</v>
          </cell>
          <cell r="L34">
            <v>54.014305817153613</v>
          </cell>
          <cell r="P34">
            <v>48.744617444748386</v>
          </cell>
        </row>
        <row r="35">
          <cell r="C35">
            <v>48.569994659423827</v>
          </cell>
          <cell r="G35">
            <v>32.015444793701171</v>
          </cell>
          <cell r="L35">
            <v>49.28531654910276</v>
          </cell>
          <cell r="P35">
            <v>46.621245384286389</v>
          </cell>
        </row>
        <row r="36">
          <cell r="C36">
            <v>55.499996185302734</v>
          </cell>
          <cell r="G36">
            <v>32.02030662536621</v>
          </cell>
          <cell r="L36">
            <v>48.073990973481912</v>
          </cell>
          <cell r="P36">
            <v>45.475396866807209</v>
          </cell>
        </row>
        <row r="37">
          <cell r="C37">
            <v>48.569996185302735</v>
          </cell>
          <cell r="G37">
            <v>32.024264144897458</v>
          </cell>
          <cell r="L37">
            <v>46.14619632452672</v>
          </cell>
          <cell r="P37">
            <v>43.651807334011764</v>
          </cell>
        </row>
        <row r="38">
          <cell r="C38">
            <v>55.499996185302734</v>
          </cell>
          <cell r="G38">
            <v>32.022472510000007</v>
          </cell>
          <cell r="L38">
            <v>43.532099247031873</v>
          </cell>
          <cell r="P38">
            <v>41.179012801246365</v>
          </cell>
        </row>
        <row r="39">
          <cell r="C39">
            <v>63.049999237060547</v>
          </cell>
          <cell r="G39">
            <v>37.920842263908753</v>
          </cell>
          <cell r="L39">
            <v>43.596171544347726</v>
          </cell>
          <cell r="P39">
            <v>41.239621731139742</v>
          </cell>
        </row>
        <row r="40">
          <cell r="C40">
            <v>66.948515014648436</v>
          </cell>
          <cell r="G40">
            <v>26.992340007414096</v>
          </cell>
          <cell r="L40">
            <v>44.114539555404491</v>
          </cell>
          <cell r="P40">
            <v>41.729969849706947</v>
          </cell>
        </row>
        <row r="41">
          <cell r="C41">
            <v>66.484739685058599</v>
          </cell>
          <cell r="G41">
            <v>26.809218648791365</v>
          </cell>
          <cell r="L41">
            <v>44.731274748326037</v>
          </cell>
          <cell r="P41">
            <v>42.313368005173281</v>
          </cell>
        </row>
        <row r="42">
          <cell r="C42">
            <v>64.759051208496089</v>
          </cell>
          <cell r="G42">
            <v>26.111789402767084</v>
          </cell>
          <cell r="L42">
            <v>45.253644023435093</v>
          </cell>
          <cell r="P42">
            <v>42.807501103249407</v>
          </cell>
        </row>
        <row r="43">
          <cell r="C43">
            <v>59.764272308349611</v>
          </cell>
          <cell r="G43">
            <v>24.90135915005666</v>
          </cell>
          <cell r="L43">
            <v>45.169639833819097</v>
          </cell>
          <cell r="P43">
            <v>42.728037680639687</v>
          </cell>
        </row>
        <row r="44">
          <cell r="C44">
            <v>60.43928939819336</v>
          </cell>
          <cell r="G44">
            <v>25.182776290511477</v>
          </cell>
          <cell r="L44">
            <v>45.17080397123928</v>
          </cell>
          <cell r="P44">
            <v>42.729138891712836</v>
          </cell>
        </row>
        <row r="45">
          <cell r="C45">
            <v>61.44822359268386</v>
          </cell>
          <cell r="G45">
            <v>25.603426496951609</v>
          </cell>
          <cell r="L45">
            <v>47.761147536961928</v>
          </cell>
          <cell r="P45">
            <v>45.179463886315339</v>
          </cell>
        </row>
        <row r="46">
          <cell r="C46">
            <v>51.954664149471832</v>
          </cell>
          <cell r="G46">
            <v>25.977332074735916</v>
          </cell>
          <cell r="L46">
            <v>49.840216077242083</v>
          </cell>
          <cell r="P46">
            <v>47.146150343337105</v>
          </cell>
        </row>
        <row r="47">
          <cell r="C47">
            <v>52.701490113054042</v>
          </cell>
          <cell r="G47">
            <v>26.350745056527021</v>
          </cell>
          <cell r="L47">
            <v>47.848493564567526</v>
          </cell>
          <cell r="P47">
            <v>46.481393748437029</v>
          </cell>
        </row>
        <row r="48">
          <cell r="C48">
            <v>52.701185270563009</v>
          </cell>
          <cell r="G48">
            <v>26.350592635281505</v>
          </cell>
          <cell r="L48">
            <v>46.701898733537838</v>
          </cell>
          <cell r="P48">
            <v>45.367558769722471</v>
          </cell>
        </row>
        <row r="49">
          <cell r="C49">
            <v>57.521647805414027</v>
          </cell>
          <cell r="G49">
            <v>26.630392502506496</v>
          </cell>
          <cell r="L49">
            <v>44.879651551472151</v>
          </cell>
          <cell r="P49">
            <v>43.597375792858664</v>
          </cell>
        </row>
        <row r="50">
          <cell r="C50">
            <v>62.556464772792708</v>
          </cell>
          <cell r="G50">
            <v>28.961326283700327</v>
          </cell>
          <cell r="L50">
            <v>42.214729781194912</v>
          </cell>
          <cell r="P50">
            <v>41.008594644589337</v>
          </cell>
        </row>
        <row r="51">
          <cell r="C51">
            <v>66.583230244267057</v>
          </cell>
          <cell r="G51">
            <v>30.825569557531047</v>
          </cell>
          <cell r="L51">
            <v>42.274607156174405</v>
          </cell>
          <cell r="P51">
            <v>41.066761237426562</v>
          </cell>
        </row>
        <row r="52">
          <cell r="C52">
            <v>53.745513054609184</v>
          </cell>
          <cell r="G52">
            <v>31.991376818219752</v>
          </cell>
          <cell r="L52">
            <v>42.763590671160273</v>
          </cell>
          <cell r="P52">
            <v>41.541773794841411</v>
          </cell>
        </row>
        <row r="53">
          <cell r="C53">
            <v>52.430975311767384</v>
          </cell>
          <cell r="G53">
            <v>31.208913876052012</v>
          </cell>
          <cell r="L53">
            <v>43.34573803718267</v>
          </cell>
          <cell r="P53">
            <v>42.107288378977451</v>
          </cell>
        </row>
        <row r="54">
          <cell r="C54">
            <v>50.943675802127764</v>
          </cell>
          <cell r="G54">
            <v>30.323616548885575</v>
          </cell>
          <cell r="L54">
            <v>43.838701833930244</v>
          </cell>
          <cell r="P54">
            <v>42.586167495817946</v>
          </cell>
        </row>
        <row r="55">
          <cell r="C55">
            <v>48.751062318728394</v>
          </cell>
          <cell r="G55">
            <v>29.018489475433569</v>
          </cell>
          <cell r="L55">
            <v>43.759137262343216</v>
          </cell>
          <cell r="P55">
            <v>42.508876197704836</v>
          </cell>
        </row>
        <row r="56">
          <cell r="C56">
            <v>48.736090386507641</v>
          </cell>
          <cell r="G56">
            <v>29.00957761101645</v>
          </cell>
          <cell r="L56">
            <v>43.759208341733235</v>
          </cell>
          <cell r="P56">
            <v>42.508945246255145</v>
          </cell>
        </row>
        <row r="57">
          <cell r="C57">
            <v>49.04988338189419</v>
          </cell>
          <cell r="G57">
            <v>29.1963591558894</v>
          </cell>
          <cell r="L57">
            <v>46.274204708772345</v>
          </cell>
          <cell r="P57">
            <v>44.95208457423599</v>
          </cell>
        </row>
        <row r="58">
          <cell r="C58">
            <v>49.441561915313208</v>
          </cell>
          <cell r="G58">
            <v>29.429501140067387</v>
          </cell>
          <cell r="L58">
            <v>48.256149453209133</v>
          </cell>
          <cell r="P58">
            <v>46.877402325974586</v>
          </cell>
        </row>
        <row r="59">
          <cell r="C59">
            <v>49.942333834572516</v>
          </cell>
          <cell r="G59">
            <v>29.727579663436021</v>
          </cell>
          <cell r="L59">
            <v>44.811880174904076</v>
          </cell>
          <cell r="P59">
            <v>43.411508919438326</v>
          </cell>
        </row>
        <row r="60">
          <cell r="C60">
            <v>49.941496866385734</v>
          </cell>
          <cell r="G60">
            <v>29.727081468086748</v>
          </cell>
          <cell r="L60">
            <v>43.791343929984592</v>
          </cell>
          <cell r="P60">
            <v>42.422864432172574</v>
          </cell>
        </row>
        <row r="61">
          <cell r="C61">
            <v>50.176218857019208</v>
          </cell>
          <cell r="G61">
            <v>29.86679693870191</v>
          </cell>
          <cell r="L61">
            <v>42.15001718811579</v>
          </cell>
          <cell r="P61">
            <v>40.832829150987173</v>
          </cell>
        </row>
        <row r="62">
          <cell r="C62">
            <v>53.040669280212988</v>
          </cell>
          <cell r="G62">
            <v>31.571826952507731</v>
          </cell>
          <cell r="L62">
            <v>39.794825735331749</v>
          </cell>
          <cell r="P62">
            <v>38.551237431102635</v>
          </cell>
        </row>
        <row r="63">
          <cell r="C63">
            <v>55.331727910254919</v>
          </cell>
          <cell r="G63">
            <v>32.93555232753269</v>
          </cell>
          <cell r="L63">
            <v>39.869102962116138</v>
          </cell>
          <cell r="P63">
            <v>38.623193494550009</v>
          </cell>
        </row>
        <row r="64">
          <cell r="C64">
            <v>51.949387713919123</v>
          </cell>
          <cell r="G64">
            <v>33.300889560204567</v>
          </cell>
          <cell r="L64">
            <v>40.33792934226036</v>
          </cell>
          <cell r="P64">
            <v>39.077369050314722</v>
          </cell>
        </row>
        <row r="65">
          <cell r="C65">
            <v>50.672585080156608</v>
          </cell>
          <cell r="G65">
            <v>32.482426333433722</v>
          </cell>
          <cell r="L65">
            <v>40.890663356993592</v>
          </cell>
          <cell r="P65">
            <v>39.612830127087541</v>
          </cell>
        </row>
        <row r="66">
          <cell r="C66">
            <v>48.640585315041676</v>
          </cell>
          <cell r="G66">
            <v>31.179862381436973</v>
          </cell>
          <cell r="L66">
            <v>41.361462231641895</v>
          </cell>
          <cell r="P66">
            <v>40.068916536903089</v>
          </cell>
        </row>
        <row r="67">
          <cell r="C67">
            <v>45.88518569281738</v>
          </cell>
          <cell r="G67">
            <v>29.413580572318832</v>
          </cell>
          <cell r="L67">
            <v>41.308046096584874</v>
          </cell>
          <cell r="P67">
            <v>40.017169656066599</v>
          </cell>
        </row>
        <row r="68">
          <cell r="C68">
            <v>45.95272135755571</v>
          </cell>
          <cell r="G68">
            <v>29.456872665099816</v>
          </cell>
          <cell r="L68">
            <v>41.326225399344175</v>
          </cell>
          <cell r="P68">
            <v>40.03478085561467</v>
          </cell>
        </row>
        <row r="69">
          <cell r="C69">
            <v>46.499109261102028</v>
          </cell>
          <cell r="G69">
            <v>29.807121321219249</v>
          </cell>
          <cell r="L69">
            <v>43.58555096890376</v>
          </cell>
          <cell r="P69">
            <v>42.223502501125516</v>
          </cell>
        </row>
        <row r="70">
          <cell r="C70">
            <v>47.149181491478799</v>
          </cell>
          <cell r="G70">
            <v>30.223834289409485</v>
          </cell>
          <cell r="L70">
            <v>45.401444002367811</v>
          </cell>
          <cell r="P70">
            <v>43.982648877293819</v>
          </cell>
        </row>
        <row r="71">
          <cell r="C71">
            <v>47.699786943620772</v>
          </cell>
          <cell r="G71">
            <v>30.576786502321006</v>
          </cell>
          <cell r="L71">
            <v>46.118250286221432</v>
          </cell>
          <cell r="P71">
            <v>44.677054964777014</v>
          </cell>
        </row>
        <row r="72">
          <cell r="C72">
            <v>47.611241986998508</v>
          </cell>
          <cell r="G72">
            <v>30.520026914742633</v>
          </cell>
          <cell r="L72">
            <v>45.078921881089975</v>
          </cell>
          <cell r="P72">
            <v>43.67020557230591</v>
          </cell>
        </row>
        <row r="73">
          <cell r="C73">
            <v>47.612469050765732</v>
          </cell>
          <cell r="G73">
            <v>30.520813494080596</v>
          </cell>
          <cell r="L73">
            <v>43.418356174733184</v>
          </cell>
          <cell r="P73">
            <v>42.061532544272772</v>
          </cell>
        </row>
        <row r="74">
          <cell r="C74">
            <v>50.342831187608517</v>
          </cell>
          <cell r="G74">
            <v>32.271045633082387</v>
          </cell>
          <cell r="L74">
            <v>40.981250063833762</v>
          </cell>
          <cell r="P74">
            <v>39.700585999338955</v>
          </cell>
        </row>
        <row r="75">
          <cell r="C75">
            <v>52.534281811147061</v>
          </cell>
          <cell r="G75">
            <v>33.675821673812216</v>
          </cell>
          <cell r="L75">
            <v>41.040857039400834</v>
          </cell>
          <cell r="P75">
            <v>39.758330256919557</v>
          </cell>
        </row>
        <row r="76">
          <cell r="C76">
            <v>51.949793012959027</v>
          </cell>
          <cell r="G76">
            <v>34.177495403262519</v>
          </cell>
          <cell r="L76">
            <v>41.494639063976116</v>
          </cell>
          <cell r="P76">
            <v>40.197931593226862</v>
          </cell>
        </row>
        <row r="77">
          <cell r="C77">
            <v>50.704918624983939</v>
          </cell>
          <cell r="G77">
            <v>33.358499095384168</v>
          </cell>
          <cell r="L77">
            <v>42.032004993564726</v>
          </cell>
          <cell r="P77">
            <v>40.71850483751583</v>
          </cell>
        </row>
        <row r="78">
          <cell r="C78">
            <v>48.726478827312626</v>
          </cell>
          <cell r="G78">
            <v>32.056893965337252</v>
          </cell>
          <cell r="L78">
            <v>42.485695294983337</v>
          </cell>
          <cell r="P78">
            <v>41.158017317015108</v>
          </cell>
        </row>
        <row r="79">
          <cell r="C79">
            <v>45.833135191011614</v>
          </cell>
          <cell r="G79">
            <v>30.153378415139219</v>
          </cell>
          <cell r="L79">
            <v>42.413720039155514</v>
          </cell>
          <cell r="P79">
            <v>41.088291287931902</v>
          </cell>
        </row>
        <row r="80">
          <cell r="C80">
            <v>45.898144912417926</v>
          </cell>
          <cell r="G80">
            <v>30.196147968696003</v>
          </cell>
          <cell r="L80">
            <v>42.413389685886415</v>
          </cell>
          <cell r="P80">
            <v>41.087971258202465</v>
          </cell>
        </row>
        <row r="81">
          <cell r="C81">
            <v>46.429041300116872</v>
          </cell>
          <cell r="G81">
            <v>30.545421907971626</v>
          </cell>
          <cell r="L81">
            <v>44.658787598516241</v>
          </cell>
          <cell r="P81">
            <v>43.263200486062608</v>
          </cell>
        </row>
        <row r="82">
          <cell r="C82">
            <v>47.061087011798328</v>
          </cell>
          <cell r="G82">
            <v>30.961241455130477</v>
          </cell>
          <cell r="L82">
            <v>46.474075037437515</v>
          </cell>
          <cell r="P82">
            <v>45.02176019251759</v>
          </cell>
        </row>
        <row r="83">
          <cell r="C83">
            <v>47.596304848267124</v>
          </cell>
          <cell r="G83">
            <v>31.313358452807314</v>
          </cell>
          <cell r="L83">
            <v>47.220151311080443</v>
          </cell>
          <cell r="P83">
            <v>45.744521582609181</v>
          </cell>
        </row>
        <row r="84">
          <cell r="C84">
            <v>47.509920456258349</v>
          </cell>
          <cell r="G84">
            <v>31.256526615959441</v>
          </cell>
          <cell r="L84">
            <v>46.180347992063581</v>
          </cell>
          <cell r="P84">
            <v>44.737212117311593</v>
          </cell>
        </row>
        <row r="85">
          <cell r="C85">
            <v>47.509997628167511</v>
          </cell>
          <cell r="G85">
            <v>31.256577386952312</v>
          </cell>
          <cell r="L85">
            <v>44.519418143906044</v>
          </cell>
          <cell r="P85">
            <v>43.128186326908981</v>
          </cell>
        </row>
        <row r="86">
          <cell r="C86">
            <v>50.240565112381404</v>
          </cell>
          <cell r="G86">
            <v>33.05300336340882</v>
          </cell>
          <cell r="L86">
            <v>42.022305434321432</v>
          </cell>
          <cell r="P86">
            <v>40.709108389498887</v>
          </cell>
        </row>
        <row r="87">
          <cell r="C87">
            <v>52.392390834912774</v>
          </cell>
          <cell r="G87">
            <v>34.468678180863662</v>
          </cell>
          <cell r="L87">
            <v>42.08142317131675</v>
          </cell>
          <cell r="P87">
            <v>40.766378697213099</v>
          </cell>
        </row>
        <row r="88">
          <cell r="C88">
            <v>48.340815738677776</v>
          </cell>
          <cell r="G88">
            <v>29.12772211368765</v>
          </cell>
          <cell r="L88">
            <v>42.534648742205086</v>
          </cell>
          <cell r="P88">
            <v>41.205440969011178</v>
          </cell>
        </row>
        <row r="89">
          <cell r="C89">
            <v>47.239912264470881</v>
          </cell>
          <cell r="G89">
            <v>28.464373554489985</v>
          </cell>
          <cell r="L89">
            <v>43.071451840079817</v>
          </cell>
          <cell r="P89">
            <v>41.725468970077323</v>
          </cell>
        </row>
        <row r="90">
          <cell r="C90">
            <v>45.469331041679915</v>
          </cell>
          <cell r="G90">
            <v>27.397511172275266</v>
          </cell>
          <cell r="L90">
            <v>43.524561735456423</v>
          </cell>
          <cell r="P90">
            <v>42.164419181223408</v>
          </cell>
        </row>
        <row r="91">
          <cell r="C91">
            <v>42.928668261989131</v>
          </cell>
          <cell r="G91">
            <v>25.866636727965638</v>
          </cell>
          <cell r="L91">
            <v>43.452077993345249</v>
          </cell>
          <cell r="P91">
            <v>42.09420055605321</v>
          </cell>
        </row>
        <row r="92">
          <cell r="C92">
            <v>43.008794820382789</v>
          </cell>
          <cell r="G92">
            <v>25.91491692537549</v>
          </cell>
          <cell r="L92">
            <v>43.451244514836709</v>
          </cell>
          <cell r="P92">
            <v>42.093393123748065</v>
          </cell>
        </row>
        <row r="93">
          <cell r="C93">
            <v>43.514541277963367</v>
          </cell>
          <cell r="G93">
            <v>26.219654072469236</v>
          </cell>
          <cell r="L93">
            <v>45.520737498500239</v>
          </cell>
          <cell r="P93">
            <v>44.098214451672106</v>
          </cell>
        </row>
        <row r="94">
          <cell r="C94">
            <v>44.11080309635684</v>
          </cell>
          <cell r="G94">
            <v>26.578931182045835</v>
          </cell>
          <cell r="L94">
            <v>47.361734341364709</v>
          </cell>
          <cell r="P94">
            <v>45.881680143197059</v>
          </cell>
        </row>
        <row r="95">
          <cell r="C95">
            <v>44.618677382383694</v>
          </cell>
          <cell r="G95">
            <v>26.884950450567231</v>
          </cell>
          <cell r="L95">
            <v>48.165864300472123</v>
          </cell>
          <cell r="P95">
            <v>46.66068104108237</v>
          </cell>
        </row>
        <row r="96">
          <cell r="C96">
            <v>44.561054726690941</v>
          </cell>
          <cell r="G96">
            <v>26.850229962780169</v>
          </cell>
          <cell r="L96">
            <v>47.152877734001137</v>
          </cell>
          <cell r="P96">
            <v>45.679350304813603</v>
          </cell>
        </row>
        <row r="97">
          <cell r="C97">
            <v>44.580665649542532</v>
          </cell>
          <cell r="G97">
            <v>26.862046509573716</v>
          </cell>
          <cell r="L97">
            <v>45.514115292728121</v>
          </cell>
          <cell r="P97">
            <v>44.091799189830368</v>
          </cell>
        </row>
        <row r="98">
          <cell r="C98">
            <v>47.017913107704935</v>
          </cell>
          <cell r="G98">
            <v>28.330608129787446</v>
          </cell>
          <cell r="L98">
            <v>42.618903841394058</v>
          </cell>
          <cell r="P98">
            <v>41.287063096350494</v>
          </cell>
        </row>
        <row r="99">
          <cell r="C99">
            <v>48.97680771755428</v>
          </cell>
          <cell r="G99">
            <v>29.510938601539078</v>
          </cell>
          <cell r="L99">
            <v>42.704266347814126</v>
          </cell>
          <cell r="P99">
            <v>41.369758024444934</v>
          </cell>
        </row>
        <row r="100">
          <cell r="C100">
            <v>49.750062496261371</v>
          </cell>
          <cell r="G100">
            <v>29.976862686043933</v>
          </cell>
          <cell r="L100">
            <v>43.186869101381895</v>
          </cell>
          <cell r="P100">
            <v>41.837279441963709</v>
          </cell>
        </row>
        <row r="101">
          <cell r="C101">
            <v>48.628886979225818</v>
          </cell>
          <cell r="G101">
            <v>29.301299222708487</v>
          </cell>
          <cell r="L101">
            <v>43.753705614636964</v>
          </cell>
          <cell r="P101">
            <v>42.386402314179556</v>
          </cell>
        </row>
        <row r="102">
          <cell r="C102">
            <v>46.837551723493426</v>
          </cell>
          <cell r="G102">
            <v>28.221931513576571</v>
          </cell>
          <cell r="L102">
            <v>44.238639916878924</v>
          </cell>
          <cell r="P102">
            <v>42.856182419476454</v>
          </cell>
        </row>
        <row r="103">
          <cell r="C103">
            <v>44.208523506360677</v>
          </cell>
          <cell r="G103">
            <v>26.637812541491947</v>
          </cell>
          <cell r="L103">
            <v>44.196037340609216</v>
          </cell>
          <cell r="P103">
            <v>42.814911173715181</v>
          </cell>
        </row>
        <row r="104">
          <cell r="C104">
            <v>44.272824531253654</v>
          </cell>
          <cell r="G104">
            <v>26.676557075610543</v>
          </cell>
          <cell r="L104">
            <v>44.225085937811855</v>
          </cell>
          <cell r="P104">
            <v>42.843052002255234</v>
          </cell>
        </row>
        <row r="105">
          <cell r="C105">
            <v>44.762341890264238</v>
          </cell>
          <cell r="G105">
            <v>26.971515391584475</v>
          </cell>
          <cell r="L105">
            <v>46.758441210417338</v>
          </cell>
          <cell r="P105">
            <v>45.2972399225918</v>
          </cell>
        </row>
        <row r="106">
          <cell r="C106">
            <v>45.342025386807954</v>
          </cell>
          <cell r="G106">
            <v>27.320803245817071</v>
          </cell>
          <cell r="L106">
            <v>48.620492265972516</v>
          </cell>
          <cell r="P106">
            <v>47.101101882660878</v>
          </cell>
        </row>
        <row r="107">
          <cell r="C107">
            <v>45.83144379946328</v>
          </cell>
          <cell r="G107">
            <v>27.615701941739172</v>
          </cell>
          <cell r="L107">
            <v>49.468661824119302</v>
          </cell>
          <cell r="P107">
            <v>47.92276614211557</v>
          </cell>
        </row>
        <row r="108">
          <cell r="C108">
            <v>45.753800492239016</v>
          </cell>
          <cell r="G108">
            <v>27.568918025451087</v>
          </cell>
          <cell r="L108">
            <v>48.455673570861499</v>
          </cell>
          <cell r="P108">
            <v>46.941433771772076</v>
          </cell>
        </row>
        <row r="109">
          <cell r="C109">
            <v>45.753444123649977</v>
          </cell>
          <cell r="G109">
            <v>27.568703295826172</v>
          </cell>
          <cell r="L109">
            <v>46.810906988663753</v>
          </cell>
          <cell r="P109">
            <v>45.348066145268014</v>
          </cell>
        </row>
        <row r="110">
          <cell r="C110">
            <v>48.175667121899401</v>
          </cell>
          <cell r="G110">
            <v>29.028211939035558</v>
          </cell>
          <cell r="L110">
            <v>43.477154422853403</v>
          </cell>
          <cell r="P110">
            <v>42.118493347139236</v>
          </cell>
        </row>
        <row r="111">
          <cell r="C111">
            <v>50.133908446635722</v>
          </cell>
          <cell r="G111">
            <v>30.208148774334386</v>
          </cell>
          <cell r="L111">
            <v>43.569789975244547</v>
          </cell>
          <cell r="P111">
            <v>42.208234038518157</v>
          </cell>
        </row>
        <row r="112">
          <cell r="C112">
            <v>50.938738226828029</v>
          </cell>
          <cell r="G112">
            <v>30.693098352202288</v>
          </cell>
          <cell r="L112">
            <v>44.063250065357899</v>
          </cell>
          <cell r="P112">
            <v>42.686273500815467</v>
          </cell>
        </row>
        <row r="113">
          <cell r="C113">
            <v>49.817050396438596</v>
          </cell>
          <cell r="G113">
            <v>30.017226194841328</v>
          </cell>
          <cell r="L113">
            <v>44.641589618910885</v>
          </cell>
          <cell r="P113">
            <v>43.246539943319917</v>
          </cell>
        </row>
        <row r="114">
          <cell r="C114">
            <v>48.025322322738653</v>
          </cell>
          <cell r="G114">
            <v>28.937621793538931</v>
          </cell>
          <cell r="L114">
            <v>45.137714020216272</v>
          </cell>
          <cell r="P114">
            <v>43.727160457084516</v>
          </cell>
        </row>
        <row r="115">
          <cell r="C115">
            <v>45.331561987274249</v>
          </cell>
          <cell r="G115">
            <v>27.314498532308932</v>
          </cell>
          <cell r="L115">
            <v>45.101791754756732</v>
          </cell>
          <cell r="P115">
            <v>43.692360762420584</v>
          </cell>
        </row>
        <row r="116">
          <cell r="C116">
            <v>45.395335246057947</v>
          </cell>
          <cell r="G116">
            <v>27.35292506135589</v>
          </cell>
          <cell r="L116">
            <v>45.137930320934537</v>
          </cell>
          <cell r="P116">
            <v>43.727369998405329</v>
          </cell>
        </row>
        <row r="117">
          <cell r="C117">
            <v>45.884252330653737</v>
          </cell>
          <cell r="G117">
            <v>27.647521682433307</v>
          </cell>
          <cell r="L117">
            <v>47.337214782854154</v>
          </cell>
          <cell r="P117">
            <v>45.857926820889965</v>
          </cell>
        </row>
        <row r="118">
          <cell r="C118">
            <v>46.463328672486107</v>
          </cell>
          <cell r="G118">
            <v>27.99644369605188</v>
          </cell>
          <cell r="L118">
            <v>49.223452817941315</v>
          </cell>
          <cell r="P118">
            <v>47.68521991738065</v>
          </cell>
        </row>
        <row r="119">
          <cell r="C119">
            <v>46.952120972123623</v>
          </cell>
          <cell r="G119">
            <v>28.290965128046675</v>
          </cell>
          <cell r="L119">
            <v>40.588063956454143</v>
          </cell>
          <cell r="P119">
            <v>27.770780601784416</v>
          </cell>
        </row>
        <row r="120">
          <cell r="C120">
            <v>46.873929135321191</v>
          </cell>
          <cell r="G120">
            <v>28.243850695674414</v>
          </cell>
          <cell r="L120">
            <v>39.734447725455659</v>
          </cell>
          <cell r="P120">
            <v>27.18672739110124</v>
          </cell>
        </row>
        <row r="121">
          <cell r="C121">
            <v>46.873030020380106</v>
          </cell>
          <cell r="G121">
            <v>28.243308934643863</v>
          </cell>
          <cell r="L121">
            <v>38.353507182981645</v>
          </cell>
          <cell r="P121">
            <v>26.241873335724282</v>
          </cell>
        </row>
        <row r="122">
          <cell r="C122">
            <v>49.105495576507138</v>
          </cell>
          <cell r="G122">
            <v>29.588479374025155</v>
          </cell>
          <cell r="L122">
            <v>35.913791229352348</v>
          </cell>
          <cell r="P122">
            <v>24.572593999030556</v>
          </cell>
        </row>
        <row r="123">
          <cell r="C123">
            <v>51.091470920747184</v>
          </cell>
          <cell r="G123">
            <v>30.78512732188706</v>
          </cell>
          <cell r="L123">
            <v>35.985723892045726</v>
          </cell>
          <cell r="P123">
            <v>24.621811084031286</v>
          </cell>
        </row>
        <row r="124">
          <cell r="C124">
            <v>51.958926114134307</v>
          </cell>
          <cell r="G124">
            <v>31.307811795306883</v>
          </cell>
          <cell r="L124">
            <v>36.39240010790629</v>
          </cell>
          <cell r="P124">
            <v>24.900063231725358</v>
          </cell>
        </row>
        <row r="125">
          <cell r="C125">
            <v>50.866166855553729</v>
          </cell>
          <cell r="G125">
            <v>30.649370527100739</v>
          </cell>
          <cell r="L125">
            <v>36.87005782228524</v>
          </cell>
          <cell r="P125">
            <v>25.226881667879379</v>
          </cell>
        </row>
        <row r="126">
          <cell r="C126">
            <v>49.098351872030463</v>
          </cell>
          <cell r="G126">
            <v>29.584174940273279</v>
          </cell>
          <cell r="L126">
            <v>37.278698770806173</v>
          </cell>
          <cell r="P126">
            <v>25.506478106341063</v>
          </cell>
        </row>
        <row r="127">
          <cell r="C127">
            <v>45.975142518903844</v>
          </cell>
          <cell r="G127">
            <v>27.702287496906138</v>
          </cell>
          <cell r="L127">
            <v>37.242798738377445</v>
          </cell>
          <cell r="P127">
            <v>25.481914926258252</v>
          </cell>
        </row>
        <row r="128">
          <cell r="C128">
            <v>46.06722732270449</v>
          </cell>
          <cell r="G128">
            <v>27.757773126079183</v>
          </cell>
          <cell r="L128">
            <v>37.267277201252121</v>
          </cell>
          <cell r="P128">
            <v>25.49866334822514</v>
          </cell>
        </row>
        <row r="129">
          <cell r="C129">
            <v>46.587835043115724</v>
          </cell>
          <cell r="G129">
            <v>28.071464915898233</v>
          </cell>
          <cell r="L129">
            <v>39.402066793887414</v>
          </cell>
          <cell r="P129">
            <v>26.9593088589756</v>
          </cell>
        </row>
        <row r="130">
          <cell r="C130">
            <v>47.199309931789628</v>
          </cell>
          <cell r="G130">
            <v>28.439908649514027</v>
          </cell>
          <cell r="L130">
            <v>40.971166579195661</v>
          </cell>
          <cell r="P130">
            <v>28.032903448923346</v>
          </cell>
        </row>
        <row r="131">
          <cell r="C131">
            <v>47.722432810333146</v>
          </cell>
          <cell r="G131">
            <v>28.755115945971301</v>
          </cell>
          <cell r="L131">
            <v>40.588063956454143</v>
          </cell>
          <cell r="P131">
            <v>27.770780601784416</v>
          </cell>
        </row>
        <row r="132">
          <cell r="C132">
            <v>47.676475281182199</v>
          </cell>
          <cell r="G132">
            <v>28.727424271395993</v>
          </cell>
          <cell r="L132">
            <v>39.734447725455659</v>
          </cell>
          <cell r="P132">
            <v>27.18672739110124</v>
          </cell>
        </row>
        <row r="133">
          <cell r="C133">
            <v>47.707811455414543</v>
          </cell>
          <cell r="G133">
            <v>28.746305859577706</v>
          </cell>
          <cell r="L133">
            <v>38.353507182981645</v>
          </cell>
          <cell r="P133">
            <v>26.241873335724282</v>
          </cell>
        </row>
        <row r="134">
          <cell r="C134">
            <v>50.440668455737708</v>
          </cell>
          <cell r="G134">
            <v>30.392986786771271</v>
          </cell>
          <cell r="L134">
            <v>35.913791229352348</v>
          </cell>
          <cell r="P134">
            <v>24.572593999030556</v>
          </cell>
        </row>
        <row r="135">
          <cell r="C135">
            <v>52.449356031917858</v>
          </cell>
          <cell r="G135">
            <v>31.603319972882137</v>
          </cell>
          <cell r="L135">
            <v>35.985723892045726</v>
          </cell>
          <cell r="P135">
            <v>24.621811084031286</v>
          </cell>
        </row>
        <row r="136">
          <cell r="C136">
            <v>53.364318942768705</v>
          </cell>
          <cell r="G136">
            <v>32.154630185677547</v>
          </cell>
          <cell r="L136">
            <v>36.39240010790629</v>
          </cell>
          <cell r="P136">
            <v>24.900063231725358</v>
          </cell>
        </row>
        <row r="137">
          <cell r="C137">
            <v>52.271557864566844</v>
          </cell>
          <cell r="G137">
            <v>31.496187821059976</v>
          </cell>
          <cell r="L137">
            <v>36.87005782228524</v>
          </cell>
          <cell r="P137">
            <v>25.226881667879379</v>
          </cell>
        </row>
        <row r="138">
          <cell r="C138">
            <v>50.497265914021028</v>
          </cell>
          <cell r="G138">
            <v>30.427089542631439</v>
          </cell>
          <cell r="L138">
            <v>37.278698770806173</v>
          </cell>
          <cell r="P138">
            <v>25.506478106341063</v>
          </cell>
        </row>
        <row r="139">
          <cell r="C139">
            <v>46.900980333653109</v>
          </cell>
          <cell r="G139">
            <v>28.260150374854714</v>
          </cell>
          <cell r="L139">
            <v>37.242798738377445</v>
          </cell>
          <cell r="P139">
            <v>25.481914926258252</v>
          </cell>
        </row>
        <row r="140">
          <cell r="C140">
            <v>47.000910935795062</v>
          </cell>
          <cell r="G140">
            <v>28.320363483908956</v>
          </cell>
          <cell r="L140">
            <v>37.267277201252121</v>
          </cell>
          <cell r="P140">
            <v>25.49866334822514</v>
          </cell>
        </row>
        <row r="141">
          <cell r="C141">
            <v>47.53323100800484</v>
          </cell>
          <cell r="G141">
            <v>28.641112542482634</v>
          </cell>
          <cell r="L141">
            <v>39.402066793887414</v>
          </cell>
          <cell r="P141">
            <v>26.9593088589756</v>
          </cell>
        </row>
        <row r="142">
          <cell r="C142">
            <v>48.15711480140012</v>
          </cell>
          <cell r="G142">
            <v>29.017033252292077</v>
          </cell>
          <cell r="L142">
            <v>40.971166579195661</v>
          </cell>
          <cell r="P142">
            <v>28.032903448923346</v>
          </cell>
        </row>
        <row r="143">
          <cell r="C143">
            <v>48.69230899930831</v>
          </cell>
          <cell r="G143">
            <v>29.339514113140577</v>
          </cell>
          <cell r="L143">
            <v>40.588063956454143</v>
          </cell>
          <cell r="P143">
            <v>27.770780601784416</v>
          </cell>
        </row>
        <row r="144">
          <cell r="C144">
            <v>48.653557855443829</v>
          </cell>
          <cell r="G144">
            <v>29.316164640591875</v>
          </cell>
          <cell r="L144">
            <v>39.734447725455659</v>
          </cell>
          <cell r="P144">
            <v>27.18672739110124</v>
          </cell>
        </row>
        <row r="145">
          <cell r="C145">
            <v>48.692542333708133</v>
          </cell>
          <cell r="G145">
            <v>29.339654708607451</v>
          </cell>
          <cell r="L145">
            <v>38.353507182981645</v>
          </cell>
          <cell r="P145">
            <v>26.241873335724282</v>
          </cell>
        </row>
        <row r="146">
          <cell r="C146">
            <v>51.065020447003924</v>
          </cell>
          <cell r="G146">
            <v>30.7691896088552</v>
          </cell>
          <cell r="L146">
            <v>35.913791229352348</v>
          </cell>
          <cell r="P146">
            <v>24.572593999030556</v>
          </cell>
        </row>
        <row r="147">
          <cell r="C147">
            <v>53.099799727354196</v>
          </cell>
          <cell r="G147">
            <v>31.995244331661855</v>
          </cell>
          <cell r="L147">
            <v>35.985723892045726</v>
          </cell>
          <cell r="P147">
            <v>24.621811084031286</v>
          </cell>
        </row>
        <row r="148">
          <cell r="C148">
            <v>42.724277848899099</v>
          </cell>
          <cell r="G148">
            <v>27.770780601784416</v>
          </cell>
          <cell r="L148">
            <v>36.39240010790629</v>
          </cell>
          <cell r="P148">
            <v>24.900063231725358</v>
          </cell>
        </row>
        <row r="149">
          <cell r="C149">
            <v>41.825734447848063</v>
          </cell>
          <cell r="G149">
            <v>27.18672739110124</v>
          </cell>
          <cell r="L149">
            <v>36.87005782228524</v>
          </cell>
          <cell r="P149">
            <v>25.226881667879379</v>
          </cell>
        </row>
        <row r="150">
          <cell r="C150">
            <v>40.372112824191206</v>
          </cell>
          <cell r="G150">
            <v>26.241873335724282</v>
          </cell>
          <cell r="L150">
            <v>37.278698770806173</v>
          </cell>
          <cell r="P150">
            <v>25.506478106341063</v>
          </cell>
        </row>
        <row r="151">
          <cell r="C151">
            <v>37.803990767739315</v>
          </cell>
          <cell r="G151">
            <v>24.572593999030556</v>
          </cell>
          <cell r="L151">
            <v>37.242798738377445</v>
          </cell>
          <cell r="P151">
            <v>25.481914926258252</v>
          </cell>
        </row>
        <row r="152">
          <cell r="C152">
            <v>37.879709360048132</v>
          </cell>
          <cell r="G152">
            <v>24.621811084031286</v>
          </cell>
          <cell r="L152">
            <v>37.267277201252121</v>
          </cell>
          <cell r="P152">
            <v>25.49866334822514</v>
          </cell>
        </row>
        <row r="153">
          <cell r="C153">
            <v>38.307789587269781</v>
          </cell>
          <cell r="G153">
            <v>24.900063231725358</v>
          </cell>
          <cell r="L153">
            <v>39.402066793887414</v>
          </cell>
          <cell r="P153">
            <v>26.9593088589756</v>
          </cell>
        </row>
        <row r="154">
          <cell r="C154">
            <v>38.810587181352886</v>
          </cell>
          <cell r="G154">
            <v>25.226881667879379</v>
          </cell>
          <cell r="L154">
            <v>40.971166579195661</v>
          </cell>
          <cell r="P154">
            <v>28.032903448923346</v>
          </cell>
        </row>
        <row r="155">
          <cell r="C155">
            <v>39.240735548217025</v>
          </cell>
          <cell r="G155">
            <v>25.506478106341063</v>
          </cell>
          <cell r="L155">
            <v>40.588063956454143</v>
          </cell>
          <cell r="P155">
            <v>27.770780601784416</v>
          </cell>
        </row>
        <row r="156">
          <cell r="C156">
            <v>39.202946040397315</v>
          </cell>
          <cell r="G156">
            <v>25.481914926258252</v>
          </cell>
          <cell r="L156">
            <v>39.734447725455659</v>
          </cell>
          <cell r="P156">
            <v>27.18672739110124</v>
          </cell>
        </row>
        <row r="157">
          <cell r="C157">
            <v>39.228712843423288</v>
          </cell>
          <cell r="G157">
            <v>25.49866334822514</v>
          </cell>
          <cell r="L157">
            <v>38.353507182981645</v>
          </cell>
          <cell r="P157">
            <v>26.241873335724282</v>
          </cell>
        </row>
        <row r="158">
          <cell r="C158">
            <v>41.475859783039382</v>
          </cell>
          <cell r="G158">
            <v>26.9593088589756</v>
          </cell>
          <cell r="L158">
            <v>35.913791229352348</v>
          </cell>
          <cell r="P158">
            <v>24.572593999030556</v>
          </cell>
        </row>
        <row r="159">
          <cell r="C159">
            <v>43.12754376757438</v>
          </cell>
          <cell r="G159">
            <v>28.032903448923346</v>
          </cell>
          <cell r="L159">
            <v>35.985723892045726</v>
          </cell>
          <cell r="P159">
            <v>24.621811084031286</v>
          </cell>
        </row>
        <row r="160">
          <cell r="C160">
            <v>42.724277848899099</v>
          </cell>
          <cell r="G160">
            <v>27.770780601784416</v>
          </cell>
          <cell r="L160">
            <v>36.39240010790629</v>
          </cell>
          <cell r="P160">
            <v>24.900063231725358</v>
          </cell>
        </row>
        <row r="161">
          <cell r="C161">
            <v>41.825734447848063</v>
          </cell>
          <cell r="G161">
            <v>27.18672739110124</v>
          </cell>
          <cell r="L161">
            <v>36.87005782228524</v>
          </cell>
          <cell r="P161">
            <v>25.226881667879379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37189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50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37190</v>
      </c>
      <c r="B8" s="40">
        <v>28.5</v>
      </c>
      <c r="C8" s="40">
        <v>28</v>
      </c>
      <c r="D8" s="40">
        <v>28</v>
      </c>
      <c r="E8" s="40">
        <v>28.35</v>
      </c>
      <c r="F8" s="40">
        <v>28.5</v>
      </c>
      <c r="G8" s="40">
        <v>29.5</v>
      </c>
      <c r="I8" s="40">
        <v>27.188000000000002</v>
      </c>
      <c r="R8" s="40">
        <v>56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37193</v>
      </c>
      <c r="B9" s="40">
        <v>28.5</v>
      </c>
      <c r="C9" s="40">
        <v>29</v>
      </c>
      <c r="D9" s="40">
        <v>28.5</v>
      </c>
      <c r="E9" s="40">
        <v>28.35</v>
      </c>
      <c r="F9" s="40">
        <v>28.5</v>
      </c>
      <c r="G9" s="40">
        <v>29.5</v>
      </c>
      <c r="I9" s="40">
        <v>27.1875</v>
      </c>
      <c r="R9" s="40">
        <v>56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37194</v>
      </c>
      <c r="B10" s="40">
        <v>28.5</v>
      </c>
      <c r="C10" s="40">
        <v>29</v>
      </c>
      <c r="D10" s="40">
        <v>28.5</v>
      </c>
      <c r="E10" s="40">
        <v>28.35</v>
      </c>
      <c r="F10" s="40">
        <v>28.5</v>
      </c>
      <c r="G10" s="40">
        <v>29.5</v>
      </c>
      <c r="I10" s="40">
        <v>27.1875</v>
      </c>
      <c r="R10" s="40">
        <v>56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37195</v>
      </c>
      <c r="B11" s="40">
        <v>28.5</v>
      </c>
      <c r="C11" s="40">
        <v>29</v>
      </c>
      <c r="D11" s="40">
        <v>28.5</v>
      </c>
      <c r="E11" s="40">
        <v>28.35</v>
      </c>
      <c r="F11" s="40">
        <v>28.5</v>
      </c>
      <c r="G11" s="40">
        <v>29.5</v>
      </c>
      <c r="I11" s="40">
        <v>27.1875</v>
      </c>
      <c r="R11" s="40">
        <v>56</v>
      </c>
      <c r="AI11" s="50"/>
      <c r="AJ11" s="70"/>
      <c r="AL11" s="5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8" x14ac:dyDescent="0.2">
      <c r="A12" s="50">
        <v>37196</v>
      </c>
      <c r="B12" s="40">
        <v>28.75</v>
      </c>
      <c r="C12" s="40">
        <v>30.75</v>
      </c>
      <c r="D12" s="40">
        <v>30</v>
      </c>
      <c r="E12" s="40">
        <v>31.5</v>
      </c>
      <c r="F12" s="40">
        <v>30</v>
      </c>
      <c r="G12" s="40">
        <v>29.75</v>
      </c>
      <c r="I12" s="40">
        <v>24.9</v>
      </c>
      <c r="R12" s="40">
        <v>55.499996185302734</v>
      </c>
      <c r="AI12" s="50"/>
      <c r="AJ12" s="70"/>
      <c r="AL12" s="5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8" x14ac:dyDescent="0.2">
      <c r="A13" s="50">
        <v>37197</v>
      </c>
      <c r="B13" s="40">
        <v>28.75</v>
      </c>
      <c r="C13" s="40">
        <v>30.75</v>
      </c>
      <c r="D13" s="40">
        <v>30</v>
      </c>
      <c r="E13" s="40">
        <v>31.5</v>
      </c>
      <c r="F13" s="40">
        <v>30</v>
      </c>
      <c r="G13" s="40">
        <v>29.75</v>
      </c>
      <c r="I13" s="40">
        <v>24.9</v>
      </c>
      <c r="R13" s="40">
        <v>55.499996185302734</v>
      </c>
      <c r="AI13" s="50"/>
      <c r="AJ13" s="70"/>
      <c r="AL13" s="5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8" x14ac:dyDescent="0.2">
      <c r="A14" s="50">
        <v>37200</v>
      </c>
      <c r="B14" s="40">
        <v>28.75</v>
      </c>
      <c r="C14" s="40">
        <v>30.75</v>
      </c>
      <c r="D14" s="40">
        <v>30</v>
      </c>
      <c r="E14" s="40">
        <v>31.5</v>
      </c>
      <c r="F14" s="40">
        <v>30</v>
      </c>
      <c r="G14" s="40">
        <v>29.75</v>
      </c>
      <c r="I14" s="40">
        <v>20.174999237060501</v>
      </c>
      <c r="R14" s="40">
        <v>55.499996185302734</v>
      </c>
      <c r="AI14" s="50"/>
      <c r="AJ14" s="70"/>
      <c r="AL14" s="50">
        <v>37288</v>
      </c>
      <c r="AM14" s="40">
        <v>3.1670000000000003</v>
      </c>
      <c r="AN14" s="40">
        <v>1.38</v>
      </c>
      <c r="AO14" s="40">
        <v>4.5470000000000006</v>
      </c>
      <c r="AP14" s="40">
        <v>0.04</v>
      </c>
      <c r="AQ14" s="40">
        <v>3.2070000000000003</v>
      </c>
      <c r="AR14" s="40">
        <v>1.38</v>
      </c>
      <c r="AS14" s="40">
        <v>4.5470000000000006</v>
      </c>
      <c r="AT14" s="40">
        <v>2.38</v>
      </c>
      <c r="AU14" s="40">
        <v>5.5470000000000006</v>
      </c>
    </row>
    <row r="15" spans="1:48" x14ac:dyDescent="0.2">
      <c r="A15" s="50">
        <v>37201</v>
      </c>
      <c r="B15" s="40">
        <v>28.75</v>
      </c>
      <c r="C15" s="40">
        <v>30.75</v>
      </c>
      <c r="D15" s="40">
        <v>30</v>
      </c>
      <c r="E15" s="40">
        <v>31.5</v>
      </c>
      <c r="F15" s="40">
        <v>30</v>
      </c>
      <c r="G15" s="40">
        <v>29.75</v>
      </c>
      <c r="I15" s="40">
        <v>20.174999237060501</v>
      </c>
      <c r="R15" s="40">
        <v>55.499996185302734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0.04</v>
      </c>
      <c r="AQ15" s="40">
        <v>2.335</v>
      </c>
      <c r="AR15" s="40">
        <v>0.62</v>
      </c>
      <c r="AS15" s="40">
        <v>2.915</v>
      </c>
      <c r="AT15" s="40">
        <v>0.79</v>
      </c>
      <c r="AU15" s="40">
        <v>3.085</v>
      </c>
    </row>
    <row r="16" spans="1:48" x14ac:dyDescent="0.2">
      <c r="A16" s="50">
        <v>37202</v>
      </c>
      <c r="B16" s="40">
        <v>28.75</v>
      </c>
      <c r="C16" s="40">
        <v>30.75</v>
      </c>
      <c r="D16" s="40">
        <v>30</v>
      </c>
      <c r="E16" s="40">
        <v>31.5</v>
      </c>
      <c r="F16" s="40">
        <v>30</v>
      </c>
      <c r="G16" s="40">
        <v>29.75</v>
      </c>
      <c r="I16" s="40">
        <v>20.174999237060501</v>
      </c>
      <c r="R16" s="40">
        <v>55.499996185302734</v>
      </c>
      <c r="AI16" s="50"/>
      <c r="AJ16" s="70"/>
      <c r="AL16" s="5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50">
        <v>37203</v>
      </c>
      <c r="B17" s="40">
        <v>28.75</v>
      </c>
      <c r="C17" s="40">
        <v>30.75</v>
      </c>
      <c r="D17" s="40">
        <v>30</v>
      </c>
      <c r="E17" s="40">
        <v>31.5</v>
      </c>
      <c r="F17" s="40">
        <v>30</v>
      </c>
      <c r="G17" s="40">
        <v>29.75</v>
      </c>
      <c r="I17" s="40">
        <v>20.174999237060501</v>
      </c>
      <c r="R17" s="40">
        <v>55.499996185302734</v>
      </c>
      <c r="AI17" s="50"/>
      <c r="AJ17" s="70"/>
      <c r="AL17" s="5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">
      <c r="A18" s="50">
        <v>37204</v>
      </c>
      <c r="B18" s="40">
        <v>28.75</v>
      </c>
      <c r="C18" s="40">
        <v>30.75</v>
      </c>
      <c r="D18" s="40">
        <v>30</v>
      </c>
      <c r="E18" s="40">
        <v>31.5</v>
      </c>
      <c r="F18" s="40">
        <v>30</v>
      </c>
      <c r="G18" s="40">
        <v>29.75</v>
      </c>
      <c r="I18" s="40">
        <v>20.174999237060501</v>
      </c>
      <c r="R18" s="40">
        <v>55.499996185302734</v>
      </c>
      <c r="AI18" s="50"/>
      <c r="AJ18" s="70"/>
      <c r="AL18" s="5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">
      <c r="A19" s="50">
        <v>37207</v>
      </c>
      <c r="B19" s="40">
        <v>28.75</v>
      </c>
      <c r="C19" s="40">
        <v>30.75</v>
      </c>
      <c r="D19" s="40">
        <v>30</v>
      </c>
      <c r="E19" s="40">
        <v>31.5</v>
      </c>
      <c r="F19" s="40">
        <v>30</v>
      </c>
      <c r="G19" s="40">
        <v>29.75</v>
      </c>
      <c r="I19" s="40">
        <v>20.174999237060501</v>
      </c>
      <c r="R19" s="40">
        <v>55.499996185302734</v>
      </c>
      <c r="AI19" s="50"/>
      <c r="AJ19" s="70"/>
      <c r="AL19" s="5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">
      <c r="A20" s="50">
        <v>37208</v>
      </c>
      <c r="B20" s="40">
        <v>28.75</v>
      </c>
      <c r="C20" s="40">
        <v>30.75</v>
      </c>
      <c r="D20" s="40">
        <v>30</v>
      </c>
      <c r="E20" s="40">
        <v>31.5</v>
      </c>
      <c r="F20" s="40">
        <v>30</v>
      </c>
      <c r="G20" s="40">
        <v>29.75</v>
      </c>
      <c r="I20" s="40">
        <v>20.174999237060501</v>
      </c>
      <c r="R20" s="40">
        <v>55.499996185302734</v>
      </c>
      <c r="AI20" s="50"/>
      <c r="AJ20" s="70"/>
      <c r="AL20" s="5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x14ac:dyDescent="0.2">
      <c r="A21" s="50">
        <v>37209</v>
      </c>
      <c r="B21" s="40">
        <v>28.75</v>
      </c>
      <c r="C21" s="40">
        <v>30.75</v>
      </c>
      <c r="D21" s="40">
        <v>30</v>
      </c>
      <c r="E21" s="40">
        <v>31.5</v>
      </c>
      <c r="F21" s="40">
        <v>30</v>
      </c>
      <c r="G21" s="40">
        <v>29.75</v>
      </c>
      <c r="I21" s="40">
        <v>20.174999237060501</v>
      </c>
      <c r="R21" s="40">
        <v>55.499996185302734</v>
      </c>
      <c r="AI21" s="50"/>
      <c r="AJ21" s="70"/>
      <c r="AL21" s="50">
        <v>37500</v>
      </c>
      <c r="AM21" s="40">
        <v>3.2610000000000001</v>
      </c>
      <c r="AN21" s="40">
        <v>0.44</v>
      </c>
      <c r="AO21" s="40">
        <v>3.7010000000000001</v>
      </c>
      <c r="AP21" s="40">
        <v>0.13500000000000001</v>
      </c>
      <c r="AQ21" s="40">
        <v>3.3959999999999999</v>
      </c>
      <c r="AR21" s="40">
        <v>0.34</v>
      </c>
      <c r="AS21" s="40">
        <v>3.601</v>
      </c>
      <c r="AT21" s="40">
        <v>0.39</v>
      </c>
      <c r="AU21" s="40">
        <v>3.6510000000000002</v>
      </c>
    </row>
    <row r="22" spans="1:47" x14ac:dyDescent="0.2">
      <c r="A22" s="50">
        <v>37210</v>
      </c>
      <c r="B22" s="40">
        <v>28.75</v>
      </c>
      <c r="C22" s="40">
        <v>30.75</v>
      </c>
      <c r="D22" s="40">
        <v>30</v>
      </c>
      <c r="E22" s="40">
        <v>31.5</v>
      </c>
      <c r="F22" s="40">
        <v>30</v>
      </c>
      <c r="G22" s="40">
        <v>29.75</v>
      </c>
      <c r="I22" s="40">
        <v>20.174999237060501</v>
      </c>
      <c r="R22" s="40">
        <v>55.499996185302734</v>
      </c>
      <c r="AI22" s="50"/>
      <c r="AJ22" s="70"/>
      <c r="AL22" s="50">
        <v>37530</v>
      </c>
      <c r="AM22" s="40">
        <v>3.1460000000000004</v>
      </c>
      <c r="AN22" s="40">
        <v>0.48</v>
      </c>
      <c r="AO22" s="40">
        <v>3.6260000000000003</v>
      </c>
      <c r="AP22" s="40">
        <v>0.16</v>
      </c>
      <c r="AQ22" s="40">
        <v>3.3060000000000005</v>
      </c>
      <c r="AR22" s="40">
        <v>0.38</v>
      </c>
      <c r="AS22" s="40">
        <v>3.5260000000000002</v>
      </c>
      <c r="AT22" s="40">
        <v>0.41</v>
      </c>
      <c r="AU22" s="40">
        <v>3.5560000000000005</v>
      </c>
    </row>
    <row r="23" spans="1:47" x14ac:dyDescent="0.2">
      <c r="A23" s="50">
        <v>37211</v>
      </c>
      <c r="B23" s="40">
        <v>28.75</v>
      </c>
      <c r="C23" s="40">
        <v>30.75</v>
      </c>
      <c r="D23" s="40">
        <v>30</v>
      </c>
      <c r="E23" s="40">
        <v>31.5</v>
      </c>
      <c r="F23" s="40">
        <v>30</v>
      </c>
      <c r="G23" s="40">
        <v>29.75</v>
      </c>
      <c r="I23" s="40">
        <v>20.174999237060501</v>
      </c>
      <c r="R23" s="40">
        <v>55.499996185302734</v>
      </c>
      <c r="AI23" s="50"/>
      <c r="AJ23" s="70"/>
      <c r="AL23" s="5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">
      <c r="A24" s="50">
        <v>37214</v>
      </c>
      <c r="B24" s="40">
        <v>28.75</v>
      </c>
      <c r="C24" s="40">
        <v>30.75</v>
      </c>
      <c r="D24" s="40">
        <v>30</v>
      </c>
      <c r="E24" s="40">
        <v>31.5</v>
      </c>
      <c r="F24" s="40">
        <v>30</v>
      </c>
      <c r="G24" s="40">
        <v>29.75</v>
      </c>
      <c r="I24" s="40">
        <v>20.174999237060501</v>
      </c>
      <c r="R24" s="40">
        <v>55.499996185302734</v>
      </c>
      <c r="AI24" s="50"/>
      <c r="AJ24" s="70"/>
      <c r="AL24" s="5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">
      <c r="A25" s="50">
        <v>37215</v>
      </c>
      <c r="B25" s="40">
        <v>28.75</v>
      </c>
      <c r="C25" s="40">
        <v>30.75</v>
      </c>
      <c r="D25" s="40">
        <v>30</v>
      </c>
      <c r="E25" s="40">
        <v>31.5</v>
      </c>
      <c r="F25" s="40">
        <v>30</v>
      </c>
      <c r="G25" s="40">
        <v>29.75</v>
      </c>
      <c r="I25" s="40">
        <v>20.174999237060501</v>
      </c>
      <c r="R25" s="40">
        <v>55.499996185302734</v>
      </c>
      <c r="AI25" s="50"/>
      <c r="AJ25" s="70"/>
      <c r="AL25" s="5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">
      <c r="A26" s="50">
        <v>37216</v>
      </c>
      <c r="B26" s="40">
        <v>28.75</v>
      </c>
      <c r="C26" s="40">
        <v>30.75</v>
      </c>
      <c r="D26" s="40">
        <v>30</v>
      </c>
      <c r="E26" s="40">
        <v>31.5</v>
      </c>
      <c r="F26" s="40">
        <v>30</v>
      </c>
      <c r="G26" s="40">
        <v>29.75</v>
      </c>
      <c r="I26" s="40">
        <v>20.174999237060501</v>
      </c>
      <c r="R26" s="40">
        <v>55.499996185302734</v>
      </c>
      <c r="AI26" s="50"/>
      <c r="AJ26" s="70"/>
      <c r="AL26" s="5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">
      <c r="A27" s="50">
        <v>37218</v>
      </c>
      <c r="B27" s="40">
        <v>28.75</v>
      </c>
      <c r="C27" s="40">
        <v>30.75</v>
      </c>
      <c r="D27" s="40">
        <v>30</v>
      </c>
      <c r="E27" s="40">
        <v>31.5</v>
      </c>
      <c r="F27" s="40">
        <v>30</v>
      </c>
      <c r="G27" s="40">
        <v>29.75</v>
      </c>
      <c r="I27" s="40">
        <v>20.174999237060501</v>
      </c>
      <c r="R27" s="40">
        <v>55.499996185302734</v>
      </c>
      <c r="AI27" s="50"/>
      <c r="AJ27" s="70"/>
      <c r="AL27" s="5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x14ac:dyDescent="0.2">
      <c r="A28" s="50">
        <v>37225</v>
      </c>
      <c r="B28" s="40">
        <v>28.75</v>
      </c>
      <c r="C28" s="40">
        <v>30.75</v>
      </c>
      <c r="D28" s="40">
        <v>30</v>
      </c>
      <c r="E28" s="40">
        <v>30</v>
      </c>
      <c r="F28" s="40">
        <v>30</v>
      </c>
      <c r="G28" s="40">
        <v>29.75</v>
      </c>
      <c r="I28" s="40">
        <v>26</v>
      </c>
      <c r="R28" s="40">
        <v>55.499996185302734</v>
      </c>
      <c r="AI28" s="50"/>
      <c r="AJ28" s="70"/>
      <c r="AL28" s="50">
        <v>37712</v>
      </c>
      <c r="AM28" s="40">
        <v>3.331</v>
      </c>
      <c r="AN28" s="40">
        <v>0.36</v>
      </c>
      <c r="AO28" s="40">
        <v>3.6909999999999998</v>
      </c>
      <c r="AP28" s="40">
        <v>0.04</v>
      </c>
      <c r="AQ28" s="40">
        <v>3.371</v>
      </c>
      <c r="AR28" s="40">
        <v>0.36</v>
      </c>
      <c r="AS28" s="40">
        <v>3.6909999999999998</v>
      </c>
      <c r="AT28" s="40">
        <v>0.38</v>
      </c>
      <c r="AU28" s="40">
        <v>3.7109999999999999</v>
      </c>
    </row>
    <row r="29" spans="1:47" x14ac:dyDescent="0.2">
      <c r="A29" s="50">
        <v>37226</v>
      </c>
      <c r="B29" s="40">
        <v>33.5</v>
      </c>
      <c r="C29" s="40">
        <v>38.75</v>
      </c>
      <c r="D29" s="40">
        <v>38.5</v>
      </c>
      <c r="E29" s="40">
        <v>38.5</v>
      </c>
      <c r="F29" s="40">
        <v>35.75</v>
      </c>
      <c r="G29" s="40">
        <v>35.5</v>
      </c>
      <c r="I29" s="40">
        <v>35.75</v>
      </c>
      <c r="R29" s="40">
        <v>63.049999237060547</v>
      </c>
      <c r="AI29" s="50"/>
      <c r="AJ29" s="70"/>
      <c r="AL29" s="50">
        <v>37742</v>
      </c>
      <c r="AM29" s="40">
        <v>3.5060000000000002</v>
      </c>
      <c r="AN29" s="40">
        <v>0.32500000000000001</v>
      </c>
      <c r="AO29" s="40">
        <v>3.8310000000000004</v>
      </c>
      <c r="AP29" s="40">
        <v>0.04</v>
      </c>
      <c r="AQ29" s="40">
        <v>3.5460000000000003</v>
      </c>
      <c r="AR29" s="40">
        <v>0.32500000000000001</v>
      </c>
      <c r="AS29" s="40">
        <v>3.8310000000000004</v>
      </c>
      <c r="AT29" s="40">
        <v>0.33</v>
      </c>
      <c r="AU29" s="40">
        <v>3.8360000000000003</v>
      </c>
    </row>
    <row r="30" spans="1:47" x14ac:dyDescent="0.2">
      <c r="A30" s="50">
        <v>37257</v>
      </c>
      <c r="B30" s="40">
        <v>33.75</v>
      </c>
      <c r="C30" s="40">
        <v>38.5</v>
      </c>
      <c r="D30" s="40">
        <v>38.5</v>
      </c>
      <c r="E30" s="40">
        <v>38.25</v>
      </c>
      <c r="F30" s="40">
        <v>36</v>
      </c>
      <c r="G30" s="40">
        <v>35.25</v>
      </c>
      <c r="I30" s="40">
        <v>36</v>
      </c>
      <c r="R30" s="40">
        <v>66.948515014648436</v>
      </c>
      <c r="AI30" s="50"/>
      <c r="AJ30" s="70"/>
      <c r="AL30" s="5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">
      <c r="A31" s="50">
        <v>37288</v>
      </c>
      <c r="B31" s="40">
        <v>32.75</v>
      </c>
      <c r="C31" s="40">
        <v>35.9</v>
      </c>
      <c r="D31" s="40">
        <v>36</v>
      </c>
      <c r="E31" s="40">
        <v>37.5</v>
      </c>
      <c r="F31" s="40">
        <v>35.75</v>
      </c>
      <c r="G31" s="40">
        <v>34</v>
      </c>
      <c r="I31" s="40">
        <v>35.75</v>
      </c>
      <c r="R31" s="40">
        <v>66.484739685058599</v>
      </c>
      <c r="AI31" s="50"/>
      <c r="AJ31" s="70"/>
      <c r="AL31" s="5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">
      <c r="A32" s="50">
        <v>37316</v>
      </c>
      <c r="B32" s="40">
        <v>32.5</v>
      </c>
      <c r="C32" s="40">
        <v>32.75</v>
      </c>
      <c r="D32" s="40">
        <v>32.75</v>
      </c>
      <c r="E32" s="40">
        <v>36</v>
      </c>
      <c r="F32" s="40">
        <v>34.75</v>
      </c>
      <c r="G32" s="40">
        <v>33.75</v>
      </c>
      <c r="I32" s="40">
        <v>34.75</v>
      </c>
      <c r="R32" s="40">
        <v>64.759051208496089</v>
      </c>
      <c r="AI32" s="50"/>
      <c r="AJ32" s="70"/>
      <c r="AL32" s="5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">
      <c r="A33" s="50">
        <v>37347</v>
      </c>
      <c r="B33" s="40">
        <v>31.5</v>
      </c>
      <c r="C33" s="40">
        <v>32.5</v>
      </c>
      <c r="D33" s="40">
        <v>30.5</v>
      </c>
      <c r="E33" s="40">
        <v>33.25</v>
      </c>
      <c r="F33" s="40">
        <v>33</v>
      </c>
      <c r="G33" s="40">
        <v>33.5</v>
      </c>
      <c r="I33" s="40">
        <v>33</v>
      </c>
      <c r="R33" s="40">
        <v>59.764272308349611</v>
      </c>
      <c r="AI33" s="50"/>
      <c r="AJ33" s="70"/>
      <c r="AL33" s="5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">
      <c r="A34" s="50">
        <v>37377</v>
      </c>
      <c r="B34" s="40">
        <v>36.5</v>
      </c>
      <c r="C34" s="40">
        <v>31</v>
      </c>
      <c r="D34" s="40">
        <v>28.5</v>
      </c>
      <c r="E34" s="40">
        <v>33</v>
      </c>
      <c r="F34" s="40">
        <v>34.5</v>
      </c>
      <c r="G34" s="40">
        <v>39.5</v>
      </c>
      <c r="I34" s="40">
        <v>33</v>
      </c>
      <c r="R34" s="40">
        <v>60.43928939819336</v>
      </c>
      <c r="AI34" s="50"/>
      <c r="AJ34" s="70"/>
      <c r="AL34" s="5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x14ac:dyDescent="0.2">
      <c r="A35" s="50">
        <v>37408</v>
      </c>
      <c r="B35" s="40">
        <v>44</v>
      </c>
      <c r="C35" s="40">
        <v>32</v>
      </c>
      <c r="D35" s="40">
        <v>29.5</v>
      </c>
      <c r="E35" s="40">
        <v>39.5</v>
      </c>
      <c r="F35" s="40">
        <v>40.5</v>
      </c>
      <c r="G35" s="40">
        <v>49</v>
      </c>
      <c r="I35" s="40">
        <v>39.5</v>
      </c>
      <c r="R35" s="40">
        <v>61.44822359268386</v>
      </c>
      <c r="AI35" s="50"/>
      <c r="AJ35" s="70"/>
      <c r="AL35" s="50">
        <v>37926</v>
      </c>
      <c r="AM35" s="40">
        <v>3.5260000000000002</v>
      </c>
      <c r="AN35" s="40">
        <v>0.56000000000000005</v>
      </c>
      <c r="AO35" s="40">
        <v>4.0860000000000003</v>
      </c>
      <c r="AP35" s="40">
        <v>0.13</v>
      </c>
      <c r="AQ35" s="40">
        <v>3.6560000000000001</v>
      </c>
      <c r="AR35" s="40">
        <v>0.46</v>
      </c>
      <c r="AS35" s="40">
        <v>3.9860000000000002</v>
      </c>
      <c r="AT35" s="40">
        <v>0.72</v>
      </c>
      <c r="AU35" s="40">
        <v>4.2460000000000004</v>
      </c>
    </row>
    <row r="36" spans="1:47" x14ac:dyDescent="0.2">
      <c r="A36" s="50">
        <v>37438</v>
      </c>
      <c r="B36" s="40">
        <v>53</v>
      </c>
      <c r="C36" s="40">
        <v>46</v>
      </c>
      <c r="D36" s="40">
        <v>43</v>
      </c>
      <c r="E36" s="40">
        <v>49</v>
      </c>
      <c r="F36" s="40">
        <v>48.25</v>
      </c>
      <c r="G36" s="40">
        <v>60</v>
      </c>
      <c r="I36" s="40">
        <v>48.25</v>
      </c>
      <c r="R36" s="40">
        <v>51.954664149471832</v>
      </c>
      <c r="AI36" s="50"/>
      <c r="AJ36" s="70"/>
      <c r="AL36" s="50">
        <v>37956</v>
      </c>
      <c r="AM36" s="40">
        <v>3.5460000000000003</v>
      </c>
      <c r="AN36" s="40">
        <v>0.77</v>
      </c>
      <c r="AO36" s="40">
        <v>4.3160000000000007</v>
      </c>
      <c r="AP36" s="40">
        <v>0.13</v>
      </c>
      <c r="AQ36" s="40">
        <v>3.6760000000000002</v>
      </c>
      <c r="AR36" s="40">
        <v>0.77</v>
      </c>
      <c r="AS36" s="40">
        <v>4.3160000000000007</v>
      </c>
      <c r="AT36" s="40">
        <v>0.97</v>
      </c>
      <c r="AU36" s="40">
        <v>4.516</v>
      </c>
    </row>
    <row r="37" spans="1:47" x14ac:dyDescent="0.2">
      <c r="A37" s="50">
        <v>37469</v>
      </c>
      <c r="B37" s="40">
        <v>62</v>
      </c>
      <c r="C37" s="40">
        <v>52.5</v>
      </c>
      <c r="D37" s="40">
        <v>50</v>
      </c>
      <c r="E37" s="40">
        <v>55.25</v>
      </c>
      <c r="F37" s="40">
        <v>56.25</v>
      </c>
      <c r="G37" s="40">
        <v>72</v>
      </c>
      <c r="I37" s="40">
        <v>55.25</v>
      </c>
      <c r="R37" s="40">
        <v>52.701490113054042</v>
      </c>
      <c r="AI37" s="50"/>
      <c r="AJ37" s="70"/>
      <c r="AL37" s="5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">
      <c r="A38" s="50">
        <v>37500</v>
      </c>
      <c r="B38" s="40">
        <v>51</v>
      </c>
      <c r="C38" s="40">
        <v>46.5</v>
      </c>
      <c r="D38" s="40">
        <v>43</v>
      </c>
      <c r="E38" s="40">
        <v>48</v>
      </c>
      <c r="F38" s="40">
        <v>47.75</v>
      </c>
      <c r="G38" s="40">
        <v>58</v>
      </c>
      <c r="I38" s="40">
        <v>47.75</v>
      </c>
      <c r="R38" s="40">
        <v>52.701185270563009</v>
      </c>
      <c r="AI38" s="50"/>
      <c r="AJ38" s="70"/>
      <c r="AL38" s="5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">
      <c r="A39" s="50">
        <v>37530</v>
      </c>
      <c r="B39" s="40">
        <v>38</v>
      </c>
      <c r="C39" s="40">
        <v>39</v>
      </c>
      <c r="D39" s="40">
        <v>39</v>
      </c>
      <c r="E39" s="40">
        <v>40.75</v>
      </c>
      <c r="F39" s="40">
        <v>40</v>
      </c>
      <c r="G39" s="40">
        <v>40.5</v>
      </c>
      <c r="I39" s="40">
        <v>40</v>
      </c>
      <c r="R39" s="40">
        <v>57.521647805414027</v>
      </c>
      <c r="AI39" s="50"/>
      <c r="AJ39" s="70"/>
      <c r="AL39" s="5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">
      <c r="A40" s="50">
        <v>37561</v>
      </c>
      <c r="B40" s="40">
        <v>36</v>
      </c>
      <c r="C40" s="40">
        <v>37</v>
      </c>
      <c r="D40" s="40">
        <v>37</v>
      </c>
      <c r="E40" s="40">
        <v>39.75</v>
      </c>
      <c r="F40" s="40">
        <v>39</v>
      </c>
      <c r="G40" s="40">
        <v>38</v>
      </c>
      <c r="I40" s="40">
        <v>39</v>
      </c>
      <c r="R40" s="40">
        <v>62.556464772792708</v>
      </c>
      <c r="AI40" s="50"/>
      <c r="AJ40" s="70"/>
      <c r="AL40" s="5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">
      <c r="A41" s="50">
        <v>37591</v>
      </c>
      <c r="B41" s="40">
        <v>36.5</v>
      </c>
      <c r="C41" s="40">
        <v>38.5</v>
      </c>
      <c r="D41" s="40">
        <v>38.5</v>
      </c>
      <c r="E41" s="40">
        <v>41.75</v>
      </c>
      <c r="F41" s="40">
        <v>41</v>
      </c>
      <c r="G41" s="40">
        <v>38.5</v>
      </c>
      <c r="I41" s="40">
        <v>41</v>
      </c>
      <c r="R41" s="40">
        <v>66.583230244267057</v>
      </c>
      <c r="AI41" s="50"/>
      <c r="AJ41" s="70"/>
      <c r="AL41" s="5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">
      <c r="A42" s="50">
        <v>37622</v>
      </c>
      <c r="B42" s="40">
        <v>36.5</v>
      </c>
      <c r="C42" s="40">
        <v>42.25</v>
      </c>
      <c r="D42" s="40">
        <v>42</v>
      </c>
      <c r="E42" s="40">
        <v>42</v>
      </c>
      <c r="F42" s="40">
        <v>41</v>
      </c>
      <c r="G42" s="40">
        <v>38.5</v>
      </c>
      <c r="I42" s="40">
        <v>31</v>
      </c>
      <c r="R42" s="40">
        <v>53.745513054609184</v>
      </c>
      <c r="AI42" s="50"/>
      <c r="AJ42" s="70"/>
      <c r="AL42" s="5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">
      <c r="A43" s="50">
        <v>37653</v>
      </c>
      <c r="B43" s="40">
        <v>36.5</v>
      </c>
      <c r="C43" s="40">
        <v>41.5</v>
      </c>
      <c r="D43" s="40">
        <v>41</v>
      </c>
      <c r="E43" s="40">
        <v>40</v>
      </c>
      <c r="F43" s="40">
        <v>39.5</v>
      </c>
      <c r="G43" s="40">
        <v>38.5</v>
      </c>
      <c r="I43" s="40">
        <v>29.5</v>
      </c>
      <c r="R43" s="40">
        <v>52.430975311767384</v>
      </c>
      <c r="AI43" s="50"/>
      <c r="AJ43" s="70"/>
      <c r="AL43" s="5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">
      <c r="A44" s="50">
        <v>37681</v>
      </c>
      <c r="B44" s="40">
        <v>36</v>
      </c>
      <c r="C44" s="40">
        <v>36.75</v>
      </c>
      <c r="D44" s="40">
        <v>36</v>
      </c>
      <c r="E44" s="40">
        <v>38</v>
      </c>
      <c r="F44" s="40">
        <v>38.75</v>
      </c>
      <c r="G44" s="40">
        <v>38</v>
      </c>
      <c r="I44" s="40">
        <v>28</v>
      </c>
      <c r="R44" s="40">
        <v>50.943675802127764</v>
      </c>
      <c r="AI44" s="50"/>
      <c r="AJ44" s="70"/>
      <c r="AL44" s="5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">
      <c r="A45" s="50">
        <v>37712</v>
      </c>
      <c r="B45" s="40">
        <v>35.5</v>
      </c>
      <c r="C45" s="40">
        <v>36.5</v>
      </c>
      <c r="D45" s="40">
        <v>33</v>
      </c>
      <c r="E45" s="40">
        <v>37.5</v>
      </c>
      <c r="F45" s="40">
        <v>38</v>
      </c>
      <c r="G45" s="40">
        <v>37.5</v>
      </c>
      <c r="I45" s="40">
        <v>27.5</v>
      </c>
      <c r="R45" s="40">
        <v>48.751062318728394</v>
      </c>
      <c r="AI45" s="50"/>
      <c r="AJ45" s="70"/>
      <c r="AL45" s="5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">
      <c r="A46" s="50">
        <v>37742</v>
      </c>
      <c r="B46" s="40">
        <v>36.5</v>
      </c>
      <c r="C46" s="40">
        <v>32.5</v>
      </c>
      <c r="D46" s="40">
        <v>29</v>
      </c>
      <c r="E46" s="40">
        <v>38</v>
      </c>
      <c r="F46" s="40">
        <v>38.75</v>
      </c>
      <c r="G46" s="40">
        <v>38.5</v>
      </c>
      <c r="I46" s="40">
        <v>28</v>
      </c>
      <c r="R46" s="40">
        <v>48.736090386507641</v>
      </c>
      <c r="AI46" s="50"/>
      <c r="AJ46" s="70"/>
      <c r="AL46" s="5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">
      <c r="A47" s="50">
        <v>37773</v>
      </c>
      <c r="B47" s="40">
        <v>43.5</v>
      </c>
      <c r="C47" s="40">
        <v>30.75</v>
      </c>
      <c r="D47" s="40">
        <v>30</v>
      </c>
      <c r="E47" s="40">
        <v>43</v>
      </c>
      <c r="F47" s="40">
        <v>43.25</v>
      </c>
      <c r="G47" s="40">
        <v>48</v>
      </c>
      <c r="I47" s="40">
        <v>33</v>
      </c>
      <c r="R47" s="40">
        <v>49.04988338189419</v>
      </c>
      <c r="AI47" s="50"/>
      <c r="AJ47" s="70"/>
      <c r="AL47" s="5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">
      <c r="A48" s="50">
        <v>37803</v>
      </c>
      <c r="B48" s="40">
        <v>54</v>
      </c>
      <c r="C48" s="40">
        <v>53.5</v>
      </c>
      <c r="D48" s="40">
        <v>49</v>
      </c>
      <c r="E48" s="40">
        <v>53.25</v>
      </c>
      <c r="F48" s="40">
        <v>57.75</v>
      </c>
      <c r="G48" s="40">
        <v>60</v>
      </c>
      <c r="I48" s="40">
        <v>43.25</v>
      </c>
      <c r="R48" s="40">
        <v>49.441561915313208</v>
      </c>
      <c r="AI48" s="50"/>
      <c r="AJ48" s="70"/>
      <c r="AL48" s="5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">
      <c r="A49" s="50">
        <v>37834</v>
      </c>
      <c r="B49" s="40">
        <v>62</v>
      </c>
      <c r="C49" s="40">
        <v>60.5</v>
      </c>
      <c r="D49" s="40">
        <v>57</v>
      </c>
      <c r="E49" s="40">
        <v>61.75</v>
      </c>
      <c r="F49" s="40">
        <v>63.5</v>
      </c>
      <c r="G49" s="40">
        <v>70</v>
      </c>
      <c r="I49" s="40">
        <v>51.75</v>
      </c>
      <c r="R49" s="40">
        <v>49.942333834572516</v>
      </c>
      <c r="AI49" s="50"/>
      <c r="AJ49" s="70"/>
      <c r="AL49" s="5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">
      <c r="A50" s="50">
        <v>37865</v>
      </c>
      <c r="B50" s="40">
        <v>51.5</v>
      </c>
      <c r="C50" s="40">
        <v>50.5</v>
      </c>
      <c r="D50" s="40">
        <v>47</v>
      </c>
      <c r="E50" s="40">
        <v>56.75</v>
      </c>
      <c r="F50" s="40">
        <v>50.5</v>
      </c>
      <c r="G50" s="40">
        <v>57.5</v>
      </c>
      <c r="I50" s="40">
        <v>40.5</v>
      </c>
      <c r="R50" s="40">
        <v>49.941496866385734</v>
      </c>
      <c r="AI50" s="50"/>
      <c r="AJ50" s="70"/>
      <c r="AL50" s="5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">
      <c r="A51" s="50">
        <v>37895</v>
      </c>
      <c r="B51" s="40">
        <v>38.5</v>
      </c>
      <c r="C51" s="40">
        <v>41.5</v>
      </c>
      <c r="D51" s="40">
        <v>41</v>
      </c>
      <c r="E51" s="40">
        <v>39.25</v>
      </c>
      <c r="F51" s="40">
        <v>39.75</v>
      </c>
      <c r="G51" s="40">
        <v>40.75</v>
      </c>
      <c r="I51" s="40">
        <v>29.25</v>
      </c>
      <c r="R51" s="40">
        <v>50.176218857019208</v>
      </c>
      <c r="AI51" s="50"/>
      <c r="AJ51" s="70"/>
      <c r="AL51" s="5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">
      <c r="A52" s="50">
        <v>37926</v>
      </c>
      <c r="B52" s="40">
        <v>37.5</v>
      </c>
      <c r="C52" s="40">
        <v>37.5</v>
      </c>
      <c r="D52" s="40">
        <v>37</v>
      </c>
      <c r="E52" s="40">
        <v>39.25</v>
      </c>
      <c r="F52" s="40">
        <v>39.5</v>
      </c>
      <c r="G52" s="40">
        <v>39.25</v>
      </c>
      <c r="I52" s="40">
        <v>29.25</v>
      </c>
      <c r="R52" s="40">
        <v>53.040669280212988</v>
      </c>
      <c r="AI52" s="50"/>
      <c r="AJ52" s="70"/>
      <c r="AL52" s="5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">
      <c r="A53" s="50">
        <v>37956</v>
      </c>
      <c r="B53" s="40">
        <v>37</v>
      </c>
      <c r="C53" s="40">
        <v>39.25</v>
      </c>
      <c r="D53" s="40">
        <v>39</v>
      </c>
      <c r="E53" s="40">
        <v>42.25</v>
      </c>
      <c r="F53" s="40">
        <v>40.75</v>
      </c>
      <c r="G53" s="40">
        <v>38.5</v>
      </c>
      <c r="I53" s="40">
        <v>30.75</v>
      </c>
      <c r="R53" s="40">
        <v>55.331727910254919</v>
      </c>
      <c r="AI53" s="50"/>
      <c r="AJ53" s="70"/>
      <c r="AL53" s="5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">
      <c r="A54" s="50">
        <v>37987</v>
      </c>
      <c r="B54" s="40">
        <v>37.21</v>
      </c>
      <c r="C54" s="40">
        <v>42.61</v>
      </c>
      <c r="D54" s="40">
        <v>42.13</v>
      </c>
      <c r="E54" s="40">
        <v>42.48</v>
      </c>
      <c r="F54" s="40">
        <v>39</v>
      </c>
      <c r="G54" s="40">
        <v>39.409999999999997</v>
      </c>
      <c r="I54" s="40">
        <v>21.75</v>
      </c>
      <c r="R54" s="40">
        <v>51.949387713919123</v>
      </c>
      <c r="AI54" s="50"/>
      <c r="AJ54" s="70"/>
      <c r="AL54" s="5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">
      <c r="A55" s="50">
        <v>38018</v>
      </c>
      <c r="B55" s="40">
        <v>37.21</v>
      </c>
      <c r="C55" s="40">
        <v>41.96</v>
      </c>
      <c r="D55" s="40">
        <v>41.27</v>
      </c>
      <c r="E55" s="40">
        <v>40.770000000000003</v>
      </c>
      <c r="F55" s="40">
        <v>39.26</v>
      </c>
      <c r="G55" s="40">
        <v>39.409999999999997</v>
      </c>
      <c r="I55" s="40">
        <v>23.5</v>
      </c>
      <c r="R55" s="40">
        <v>50.672585080156608</v>
      </c>
      <c r="AI55" s="50"/>
      <c r="AJ55" s="70"/>
      <c r="AL55" s="5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">
      <c r="A56" s="50">
        <v>38047</v>
      </c>
      <c r="B56" s="40">
        <v>36.75</v>
      </c>
      <c r="C56" s="40">
        <v>37.89</v>
      </c>
      <c r="D56" s="40">
        <v>36.979999999999997</v>
      </c>
      <c r="E56" s="40">
        <v>39.049999999999997</v>
      </c>
      <c r="F56" s="40">
        <v>38.43</v>
      </c>
      <c r="G56" s="40">
        <v>38.950000000000003</v>
      </c>
      <c r="I56" s="40">
        <v>21.5</v>
      </c>
      <c r="R56" s="40">
        <v>48.640585315041676</v>
      </c>
      <c r="AI56" s="50"/>
      <c r="AJ56" s="70"/>
      <c r="AL56" s="5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">
      <c r="A57" s="50">
        <v>38078</v>
      </c>
      <c r="B57" s="40">
        <v>36.29</v>
      </c>
      <c r="C57" s="40">
        <v>37.67</v>
      </c>
      <c r="D57" s="40">
        <v>34.4</v>
      </c>
      <c r="E57" s="40">
        <v>39.049999999999997</v>
      </c>
      <c r="F57" s="40">
        <v>37.6</v>
      </c>
      <c r="G57" s="40">
        <v>38.49</v>
      </c>
      <c r="I57" s="40">
        <v>30.5</v>
      </c>
      <c r="R57" s="40">
        <v>45.88518569281738</v>
      </c>
      <c r="AI57" s="50"/>
      <c r="AJ57" s="70"/>
      <c r="AL57" s="5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">
      <c r="A58" s="50">
        <v>38108</v>
      </c>
      <c r="B58" s="40">
        <v>37.21</v>
      </c>
      <c r="C58" s="40">
        <v>34.24</v>
      </c>
      <c r="D58" s="40">
        <v>30.97</v>
      </c>
      <c r="E58" s="40">
        <v>39.51</v>
      </c>
      <c r="F58" s="40">
        <v>38.43</v>
      </c>
      <c r="G58" s="40">
        <v>39.409999999999997</v>
      </c>
      <c r="I58" s="40">
        <v>30</v>
      </c>
      <c r="R58" s="40">
        <v>45.95272135755571</v>
      </c>
      <c r="AI58" s="50"/>
      <c r="AJ58" s="70"/>
      <c r="AL58" s="5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">
      <c r="A59" s="50">
        <v>38139</v>
      </c>
      <c r="B59" s="40">
        <v>43.7</v>
      </c>
      <c r="C59" s="40">
        <v>32.74</v>
      </c>
      <c r="D59" s="40">
        <v>31.83</v>
      </c>
      <c r="E59" s="40">
        <v>43.8</v>
      </c>
      <c r="F59" s="40">
        <v>43.41</v>
      </c>
      <c r="G59" s="40">
        <v>48.03</v>
      </c>
      <c r="I59" s="40">
        <v>37</v>
      </c>
      <c r="R59" s="40">
        <v>46.499109261102028</v>
      </c>
      <c r="AI59" s="50"/>
      <c r="AJ59" s="70"/>
      <c r="AL59" s="5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">
      <c r="A60" s="50">
        <v>38169</v>
      </c>
      <c r="B60" s="40">
        <v>53.43</v>
      </c>
      <c r="C60" s="40">
        <v>52.26</v>
      </c>
      <c r="D60" s="40">
        <v>48.14</v>
      </c>
      <c r="E60" s="40">
        <v>52.6</v>
      </c>
      <c r="F60" s="40">
        <v>59.46</v>
      </c>
      <c r="G60" s="40">
        <v>59.03</v>
      </c>
      <c r="I60" s="40">
        <v>41</v>
      </c>
      <c r="R60" s="40">
        <v>47.149181491478799</v>
      </c>
      <c r="AI60" s="50"/>
      <c r="AJ60" s="70"/>
      <c r="AL60" s="5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">
      <c r="A61" s="50">
        <v>38200</v>
      </c>
      <c r="B61" s="40">
        <v>60.84</v>
      </c>
      <c r="C61" s="40">
        <v>58.27</v>
      </c>
      <c r="D61" s="40">
        <v>55.01</v>
      </c>
      <c r="E61" s="40">
        <v>59.89</v>
      </c>
      <c r="F61" s="40">
        <v>65.819999999999993</v>
      </c>
      <c r="G61" s="40">
        <v>68.14</v>
      </c>
      <c r="I61" s="40">
        <v>49.75</v>
      </c>
      <c r="R61" s="40">
        <v>47.699786943620772</v>
      </c>
      <c r="AI61" s="50"/>
      <c r="AJ61" s="70"/>
      <c r="AL61" s="5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">
      <c r="A62" s="50">
        <v>38231</v>
      </c>
      <c r="B62" s="40">
        <v>51.11</v>
      </c>
      <c r="C62" s="40">
        <v>49.69</v>
      </c>
      <c r="D62" s="40">
        <v>46.42</v>
      </c>
      <c r="E62" s="40">
        <v>55.56</v>
      </c>
      <c r="F62" s="40">
        <v>51.44</v>
      </c>
      <c r="G62" s="40">
        <v>56.71</v>
      </c>
      <c r="I62" s="40">
        <v>32.25</v>
      </c>
      <c r="R62" s="40">
        <v>47.611241986998508</v>
      </c>
      <c r="AI62" s="50"/>
      <c r="AJ62" s="70"/>
      <c r="AL62" s="5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">
      <c r="A63" s="50">
        <v>38261</v>
      </c>
      <c r="B63" s="40">
        <v>39.07</v>
      </c>
      <c r="C63" s="40">
        <v>41.96</v>
      </c>
      <c r="D63" s="40">
        <v>41.27</v>
      </c>
      <c r="E63" s="40">
        <v>39.909999999999997</v>
      </c>
      <c r="F63" s="40">
        <v>39.549999999999997</v>
      </c>
      <c r="G63" s="40">
        <v>41.48</v>
      </c>
      <c r="I63" s="40">
        <v>31.75</v>
      </c>
      <c r="R63" s="40">
        <v>47.612469050765732</v>
      </c>
      <c r="AI63" s="50"/>
      <c r="AJ63" s="70"/>
      <c r="AL63" s="5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">
      <c r="A64" s="50">
        <v>38292</v>
      </c>
      <c r="B64" s="40">
        <v>38.14</v>
      </c>
      <c r="C64" s="40">
        <v>38.53</v>
      </c>
      <c r="D64" s="40">
        <v>37.840000000000003</v>
      </c>
      <c r="E64" s="40">
        <v>40.159999999999997</v>
      </c>
      <c r="F64" s="40">
        <v>39.270000000000003</v>
      </c>
      <c r="G64" s="40">
        <v>40.119999999999997</v>
      </c>
      <c r="I64" s="40">
        <v>29.75</v>
      </c>
      <c r="R64" s="40">
        <v>50.342831187608517</v>
      </c>
      <c r="AI64" s="50"/>
      <c r="AJ64" s="70"/>
      <c r="AL64" s="5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">
      <c r="A65" s="50">
        <v>38322</v>
      </c>
      <c r="B65" s="40">
        <v>37.68</v>
      </c>
      <c r="C65" s="40">
        <v>40.03</v>
      </c>
      <c r="D65" s="40">
        <v>39.56</v>
      </c>
      <c r="E65" s="40">
        <v>43.05</v>
      </c>
      <c r="F65" s="40">
        <v>40.659999999999997</v>
      </c>
      <c r="G65" s="40">
        <v>39.450000000000003</v>
      </c>
      <c r="I65" s="40">
        <v>30.5</v>
      </c>
      <c r="R65" s="40">
        <v>52.534281811147061</v>
      </c>
      <c r="AI65" s="50"/>
      <c r="AJ65" s="70"/>
      <c r="AL65" s="5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">
      <c r="A66" s="50">
        <v>38353</v>
      </c>
      <c r="B66" s="40">
        <v>37.47</v>
      </c>
      <c r="C66" s="40">
        <v>42.88</v>
      </c>
      <c r="D66" s="40">
        <v>42.24</v>
      </c>
      <c r="E66" s="40">
        <v>42.9</v>
      </c>
      <c r="F66" s="40">
        <v>39.26</v>
      </c>
      <c r="G66" s="40">
        <v>39.79</v>
      </c>
      <c r="I66" s="40">
        <v>21.75</v>
      </c>
      <c r="R66" s="40">
        <v>51.949793012959027</v>
      </c>
      <c r="AI66" s="50"/>
      <c r="AJ66" s="70"/>
      <c r="AL66" s="5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">
      <c r="A67" s="50">
        <v>38384</v>
      </c>
      <c r="B67" s="40">
        <v>37.47</v>
      </c>
      <c r="C67" s="40">
        <v>42.34</v>
      </c>
      <c r="D67" s="40">
        <v>41.5</v>
      </c>
      <c r="E67" s="40">
        <v>41.43</v>
      </c>
      <c r="F67" s="40">
        <v>39.520000000000003</v>
      </c>
      <c r="G67" s="40">
        <v>39.79</v>
      </c>
      <c r="I67" s="40">
        <v>23.5</v>
      </c>
      <c r="R67" s="40">
        <v>50.704918624983939</v>
      </c>
      <c r="AI67" s="50"/>
      <c r="AJ67" s="70"/>
      <c r="AL67" s="5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">
      <c r="A68" s="50">
        <v>38412</v>
      </c>
      <c r="B68" s="40">
        <v>37.01</v>
      </c>
      <c r="C68" s="40">
        <v>38.85</v>
      </c>
      <c r="D68" s="40">
        <v>37.83</v>
      </c>
      <c r="E68" s="40">
        <v>39.96</v>
      </c>
      <c r="F68" s="40">
        <v>38.69</v>
      </c>
      <c r="G68" s="40">
        <v>39.33</v>
      </c>
      <c r="I68" s="40">
        <v>21.5</v>
      </c>
      <c r="R68" s="40">
        <v>48.726478827312626</v>
      </c>
      <c r="AI68" s="50"/>
      <c r="AJ68" s="70"/>
      <c r="AL68" s="5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">
      <c r="A69" s="50">
        <v>38443</v>
      </c>
      <c r="B69" s="40">
        <v>36.54</v>
      </c>
      <c r="C69" s="40">
        <v>38.67</v>
      </c>
      <c r="D69" s="40">
        <v>35.619999999999997</v>
      </c>
      <c r="E69" s="40">
        <v>40.39</v>
      </c>
      <c r="F69" s="40">
        <v>37.86</v>
      </c>
      <c r="G69" s="40">
        <v>38.86</v>
      </c>
      <c r="I69" s="40">
        <v>29.5</v>
      </c>
      <c r="R69" s="40">
        <v>45.833135191011614</v>
      </c>
      <c r="AI69" s="50"/>
      <c r="AJ69" s="70"/>
      <c r="AL69" s="5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">
      <c r="A70" s="50">
        <v>38473</v>
      </c>
      <c r="B70" s="40">
        <v>37.479999999999997</v>
      </c>
      <c r="C70" s="40">
        <v>35.74</v>
      </c>
      <c r="D70" s="40">
        <v>32.68</v>
      </c>
      <c r="E70" s="40">
        <v>40.82</v>
      </c>
      <c r="F70" s="40">
        <v>38.69</v>
      </c>
      <c r="G70" s="40">
        <v>39.799999999999997</v>
      </c>
      <c r="I70" s="40">
        <v>29</v>
      </c>
      <c r="R70" s="40">
        <v>45.898144912417926</v>
      </c>
      <c r="AI70" s="50"/>
      <c r="AJ70" s="70"/>
      <c r="AL70" s="5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">
      <c r="A71" s="50">
        <v>38504</v>
      </c>
      <c r="B71" s="40">
        <v>44.01</v>
      </c>
      <c r="C71" s="40">
        <v>34.46</v>
      </c>
      <c r="D71" s="40">
        <v>33.409999999999997</v>
      </c>
      <c r="E71" s="40">
        <v>44.5</v>
      </c>
      <c r="F71" s="40">
        <v>43.71</v>
      </c>
      <c r="G71" s="40">
        <v>48.14</v>
      </c>
      <c r="I71" s="40">
        <v>35</v>
      </c>
      <c r="R71" s="40">
        <v>46.429041300116872</v>
      </c>
      <c r="AI71" s="50"/>
      <c r="AJ71" s="70"/>
      <c r="AL71" s="5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">
      <c r="A72" s="50">
        <v>38534</v>
      </c>
      <c r="B72" s="40">
        <v>53.81</v>
      </c>
      <c r="C72" s="40">
        <v>51.2</v>
      </c>
      <c r="D72" s="40">
        <v>47.4</v>
      </c>
      <c r="E72" s="40">
        <v>52.03</v>
      </c>
      <c r="F72" s="40">
        <v>59.86</v>
      </c>
      <c r="G72" s="40">
        <v>59.01</v>
      </c>
      <c r="I72" s="40">
        <v>32</v>
      </c>
      <c r="R72" s="40">
        <v>47.061087011798328</v>
      </c>
      <c r="AI72" s="50"/>
      <c r="AJ72" s="70"/>
      <c r="AL72" s="5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">
      <c r="A73" s="50">
        <v>38565</v>
      </c>
      <c r="B73" s="40">
        <v>61.27</v>
      </c>
      <c r="C73" s="40">
        <v>56.35</v>
      </c>
      <c r="D73" s="40">
        <v>53.29</v>
      </c>
      <c r="E73" s="40">
        <v>58.28</v>
      </c>
      <c r="F73" s="40">
        <v>66.27</v>
      </c>
      <c r="G73" s="40">
        <v>67.91</v>
      </c>
      <c r="I73" s="40">
        <v>40.75</v>
      </c>
      <c r="R73" s="40">
        <v>47.596304848267124</v>
      </c>
      <c r="AI73" s="50"/>
      <c r="AJ73" s="70"/>
      <c r="AL73" s="5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">
      <c r="A74" s="50">
        <v>38596</v>
      </c>
      <c r="B74" s="40">
        <v>51.47</v>
      </c>
      <c r="C74" s="40">
        <v>49</v>
      </c>
      <c r="D74" s="40">
        <v>45.93</v>
      </c>
      <c r="E74" s="40">
        <v>54.54</v>
      </c>
      <c r="F74" s="40">
        <v>51.79</v>
      </c>
      <c r="G74" s="40">
        <v>56.67</v>
      </c>
      <c r="I74" s="40">
        <v>26.25</v>
      </c>
      <c r="R74" s="40">
        <v>47.509920456258349</v>
      </c>
      <c r="AI74" s="50"/>
      <c r="AJ74" s="70"/>
      <c r="AL74" s="5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">
      <c r="A75" s="50">
        <v>38626</v>
      </c>
      <c r="B75" s="40">
        <v>39.340000000000003</v>
      </c>
      <c r="C75" s="40">
        <v>42.39</v>
      </c>
      <c r="D75" s="40">
        <v>41.52</v>
      </c>
      <c r="E75" s="40">
        <v>40.479999999999997</v>
      </c>
      <c r="F75" s="40">
        <v>39.81</v>
      </c>
      <c r="G75" s="40">
        <v>41.84</v>
      </c>
      <c r="I75" s="40">
        <v>28.75</v>
      </c>
      <c r="R75" s="40">
        <v>47.509997628167511</v>
      </c>
      <c r="AI75" s="50"/>
      <c r="AJ75" s="70"/>
      <c r="AL75" s="5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">
      <c r="A76" s="50">
        <v>38657</v>
      </c>
      <c r="B76" s="40">
        <v>38.409999999999997</v>
      </c>
      <c r="C76" s="40">
        <v>39.450000000000003</v>
      </c>
      <c r="D76" s="40">
        <v>38.57</v>
      </c>
      <c r="E76" s="40">
        <v>40.950000000000003</v>
      </c>
      <c r="F76" s="40">
        <v>39.54</v>
      </c>
      <c r="G76" s="40">
        <v>40.549999999999997</v>
      </c>
      <c r="I76" s="40">
        <v>27.25</v>
      </c>
      <c r="R76" s="40">
        <v>50.240565112381404</v>
      </c>
      <c r="AI76" s="50"/>
      <c r="AJ76" s="70"/>
      <c r="AL76" s="5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">
      <c r="A77" s="50">
        <v>38687</v>
      </c>
      <c r="B77" s="40">
        <v>37.94</v>
      </c>
      <c r="C77" s="40">
        <v>40.74</v>
      </c>
      <c r="D77" s="40">
        <v>40.049999999999997</v>
      </c>
      <c r="E77" s="40">
        <v>43.75</v>
      </c>
      <c r="F77" s="40">
        <v>40.93</v>
      </c>
      <c r="G77" s="40">
        <v>39.9</v>
      </c>
      <c r="I77" s="40">
        <v>28</v>
      </c>
      <c r="R77" s="40">
        <v>52.392390834912774</v>
      </c>
      <c r="AI77" s="50"/>
      <c r="AJ77" s="70"/>
      <c r="AL77" s="5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">
      <c r="A78" s="50">
        <v>38718</v>
      </c>
      <c r="B78" s="40">
        <v>37.74</v>
      </c>
      <c r="C78" s="40">
        <v>43.61</v>
      </c>
      <c r="D78" s="40">
        <v>42.51</v>
      </c>
      <c r="E78" s="40">
        <v>43.24</v>
      </c>
      <c r="F78" s="40">
        <v>39.53</v>
      </c>
      <c r="G78" s="40">
        <v>40.159999999999997</v>
      </c>
      <c r="I78" s="40">
        <v>22</v>
      </c>
      <c r="R78" s="40">
        <v>48.340815738677776</v>
      </c>
      <c r="AI78" s="50"/>
      <c r="AJ78" s="70"/>
      <c r="AL78" s="5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">
      <c r="A79" s="50">
        <v>38749</v>
      </c>
      <c r="B79" s="40">
        <v>37.74</v>
      </c>
      <c r="C79" s="40">
        <v>43.11</v>
      </c>
      <c r="D79" s="40">
        <v>41.84</v>
      </c>
      <c r="E79" s="40">
        <v>41.91</v>
      </c>
      <c r="F79" s="40">
        <v>39.79</v>
      </c>
      <c r="G79" s="40">
        <v>40.159999999999997</v>
      </c>
      <c r="I79" s="40">
        <v>23.75</v>
      </c>
      <c r="R79" s="40">
        <v>47.239912264470881</v>
      </c>
      <c r="AI79" s="50"/>
      <c r="AJ79" s="70"/>
      <c r="AL79" s="5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">
      <c r="A80" s="50">
        <v>38777</v>
      </c>
      <c r="B80" s="40">
        <v>37.270000000000003</v>
      </c>
      <c r="C80" s="40">
        <v>39.92</v>
      </c>
      <c r="D80" s="40">
        <v>38.5</v>
      </c>
      <c r="E80" s="40">
        <v>40.57</v>
      </c>
      <c r="F80" s="40">
        <v>38.950000000000003</v>
      </c>
      <c r="G80" s="40">
        <v>39.69</v>
      </c>
      <c r="I80" s="40">
        <v>21.75</v>
      </c>
      <c r="R80" s="40">
        <v>45.469331041679915</v>
      </c>
      <c r="AI80" s="50"/>
      <c r="AJ80" s="70"/>
      <c r="AL80" s="5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">
      <c r="A81" s="50">
        <v>38808</v>
      </c>
      <c r="B81" s="40">
        <v>36.799999999999997</v>
      </c>
      <c r="C81" s="40">
        <v>39.76</v>
      </c>
      <c r="D81" s="40">
        <v>36.49</v>
      </c>
      <c r="E81" s="40">
        <v>41.24</v>
      </c>
      <c r="F81" s="40">
        <v>38.11</v>
      </c>
      <c r="G81" s="40">
        <v>39.22</v>
      </c>
      <c r="I81" s="40">
        <v>29.75</v>
      </c>
      <c r="R81" s="40">
        <v>42.928668261989131</v>
      </c>
      <c r="AI81" s="50"/>
      <c r="AJ81" s="70"/>
      <c r="AL81" s="5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">
      <c r="A82" s="50">
        <v>38838</v>
      </c>
      <c r="B82" s="40">
        <v>37.74</v>
      </c>
      <c r="C82" s="40">
        <v>37.07</v>
      </c>
      <c r="D82" s="40">
        <v>33.82</v>
      </c>
      <c r="E82" s="40">
        <v>41.66</v>
      </c>
      <c r="F82" s="40">
        <v>38.950000000000003</v>
      </c>
      <c r="G82" s="40">
        <v>40.159999999999997</v>
      </c>
      <c r="I82" s="40">
        <v>29.25</v>
      </c>
      <c r="R82" s="40">
        <v>43.008794820382789</v>
      </c>
      <c r="AI82" s="50"/>
      <c r="AJ82" s="70"/>
      <c r="AL82" s="5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">
      <c r="A83" s="50">
        <v>38869</v>
      </c>
      <c r="B83" s="40">
        <v>44.32</v>
      </c>
      <c r="C83" s="40">
        <v>35.9</v>
      </c>
      <c r="D83" s="40">
        <v>34.49</v>
      </c>
      <c r="E83" s="40">
        <v>44.99</v>
      </c>
      <c r="F83" s="40">
        <v>44</v>
      </c>
      <c r="G83" s="40">
        <v>48.28</v>
      </c>
      <c r="I83" s="40">
        <v>35.25</v>
      </c>
      <c r="R83" s="40">
        <v>43.514541277963367</v>
      </c>
      <c r="AI83" s="50"/>
      <c r="AJ83" s="70"/>
      <c r="AL83" s="5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">
      <c r="A84" s="50">
        <v>38899</v>
      </c>
      <c r="B84" s="40">
        <v>54.18</v>
      </c>
      <c r="C84" s="40">
        <v>51.23</v>
      </c>
      <c r="D84" s="40">
        <v>47.2</v>
      </c>
      <c r="E84" s="40">
        <v>51.82</v>
      </c>
      <c r="F84" s="40">
        <v>60.26</v>
      </c>
      <c r="G84" s="40">
        <v>59.04</v>
      </c>
      <c r="I84" s="40">
        <v>32.25</v>
      </c>
      <c r="R84" s="40">
        <v>44.11080309635684</v>
      </c>
      <c r="AI84" s="50"/>
      <c r="AJ84" s="70"/>
      <c r="AL84" s="5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">
      <c r="A85" s="50">
        <v>38930</v>
      </c>
      <c r="B85" s="40">
        <v>61.7</v>
      </c>
      <c r="C85" s="40">
        <v>55.95</v>
      </c>
      <c r="D85" s="40">
        <v>52.56</v>
      </c>
      <c r="E85" s="40">
        <v>57.48</v>
      </c>
      <c r="F85" s="40">
        <v>66.709999999999994</v>
      </c>
      <c r="G85" s="40">
        <v>67.78</v>
      </c>
      <c r="I85" s="40">
        <v>41</v>
      </c>
      <c r="R85" s="40">
        <v>44.618677382383694</v>
      </c>
      <c r="AI85" s="50"/>
      <c r="AJ85" s="70"/>
      <c r="AL85" s="5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">
      <c r="A86" s="50">
        <v>38961</v>
      </c>
      <c r="B86" s="40">
        <v>51.84</v>
      </c>
      <c r="C86" s="40">
        <v>49.22</v>
      </c>
      <c r="D86" s="40">
        <v>45.87</v>
      </c>
      <c r="E86" s="40">
        <v>54.07</v>
      </c>
      <c r="F86" s="40">
        <v>52.13</v>
      </c>
      <c r="G86" s="40">
        <v>56.7</v>
      </c>
      <c r="I86" s="40">
        <v>26.5</v>
      </c>
      <c r="R86" s="40">
        <v>44.561054726690941</v>
      </c>
      <c r="AI86" s="50"/>
      <c r="AJ86" s="70"/>
      <c r="AL86" s="5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">
      <c r="A87" s="50">
        <v>38991</v>
      </c>
      <c r="B87" s="40">
        <v>39.619999999999997</v>
      </c>
      <c r="C87" s="40">
        <v>43.16</v>
      </c>
      <c r="D87" s="40">
        <v>41.86</v>
      </c>
      <c r="E87" s="40">
        <v>40.909999999999997</v>
      </c>
      <c r="F87" s="40">
        <v>40.08</v>
      </c>
      <c r="G87" s="40">
        <v>42.19</v>
      </c>
      <c r="I87" s="40">
        <v>29</v>
      </c>
      <c r="R87" s="40">
        <v>44.580665649542532</v>
      </c>
      <c r="AI87" s="50"/>
      <c r="AJ87" s="70"/>
      <c r="AL87" s="5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">
      <c r="A88" s="50">
        <v>39022</v>
      </c>
      <c r="B88" s="40">
        <v>38.68</v>
      </c>
      <c r="C88" s="40">
        <v>40.479999999999997</v>
      </c>
      <c r="D88" s="40">
        <v>39.18</v>
      </c>
      <c r="E88" s="40">
        <v>41.5</v>
      </c>
      <c r="F88" s="40">
        <v>39.799999999999997</v>
      </c>
      <c r="G88" s="40">
        <v>40.94</v>
      </c>
      <c r="I88" s="40">
        <v>27.5</v>
      </c>
      <c r="R88" s="40">
        <v>47.017913107704935</v>
      </c>
      <c r="AI88" s="50"/>
      <c r="AJ88" s="70"/>
      <c r="AL88" s="5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">
      <c r="A89" s="50">
        <v>39052</v>
      </c>
      <c r="B89" s="40">
        <v>38.21</v>
      </c>
      <c r="C89" s="40">
        <v>41.66</v>
      </c>
      <c r="D89" s="40">
        <v>40.520000000000003</v>
      </c>
      <c r="E89" s="40">
        <v>44.25</v>
      </c>
      <c r="F89" s="40">
        <v>41.2</v>
      </c>
      <c r="G89" s="40">
        <v>40.32</v>
      </c>
      <c r="I89" s="40">
        <v>28.25</v>
      </c>
      <c r="R89" s="40">
        <v>48.97680771755428</v>
      </c>
      <c r="AI89" s="50"/>
      <c r="AJ89" s="70"/>
      <c r="AL89" s="5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">
      <c r="A90" s="50">
        <v>39083</v>
      </c>
      <c r="B90" s="40">
        <v>38</v>
      </c>
      <c r="C90" s="40">
        <v>44.34</v>
      </c>
      <c r="D90" s="40">
        <v>42.78</v>
      </c>
      <c r="E90" s="40">
        <v>43.57</v>
      </c>
      <c r="F90" s="40">
        <v>39.79</v>
      </c>
      <c r="G90" s="40">
        <v>40.450000000000003</v>
      </c>
      <c r="I90" s="40">
        <v>31.35</v>
      </c>
      <c r="R90" s="40">
        <v>49.750062496261371</v>
      </c>
      <c r="AI90" s="50"/>
      <c r="AJ90" s="70"/>
      <c r="AL90" s="5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">
      <c r="A91" s="50">
        <v>39114</v>
      </c>
      <c r="B91" s="40">
        <v>38</v>
      </c>
      <c r="C91" s="40">
        <v>43.88</v>
      </c>
      <c r="D91" s="40">
        <v>42.18</v>
      </c>
      <c r="E91" s="40">
        <v>42.37</v>
      </c>
      <c r="F91" s="40">
        <v>40.06</v>
      </c>
      <c r="G91" s="40">
        <v>40.450000000000003</v>
      </c>
      <c r="I91" s="40">
        <v>33.1</v>
      </c>
      <c r="R91" s="40">
        <v>48.628886979225818</v>
      </c>
      <c r="AI91" s="50"/>
      <c r="AJ91" s="70"/>
      <c r="AL91" s="5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">
      <c r="A92" s="50">
        <v>39142</v>
      </c>
      <c r="B92" s="40">
        <v>37.53</v>
      </c>
      <c r="C92" s="40">
        <v>40.96</v>
      </c>
      <c r="D92" s="40">
        <v>39.14</v>
      </c>
      <c r="E92" s="40">
        <v>41.16</v>
      </c>
      <c r="F92" s="40">
        <v>39.21</v>
      </c>
      <c r="G92" s="40">
        <v>39.979999999999997</v>
      </c>
      <c r="I92" s="40">
        <v>31.1</v>
      </c>
      <c r="R92" s="40">
        <v>46.837551723493426</v>
      </c>
      <c r="AI92" s="50"/>
      <c r="AJ92" s="70"/>
      <c r="AL92" s="5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">
      <c r="A93" s="50">
        <v>39173</v>
      </c>
      <c r="B93" s="40">
        <v>37.06</v>
      </c>
      <c r="C93" s="40">
        <v>40.82</v>
      </c>
      <c r="D93" s="40">
        <v>37.32</v>
      </c>
      <c r="E93" s="40">
        <v>42.05</v>
      </c>
      <c r="F93" s="40">
        <v>38.369999999999997</v>
      </c>
      <c r="G93" s="40">
        <v>39.520000000000003</v>
      </c>
      <c r="I93" s="40">
        <v>39.1</v>
      </c>
      <c r="R93" s="40">
        <v>44.208523506360677</v>
      </c>
      <c r="AI93" s="50"/>
      <c r="AJ93" s="70"/>
      <c r="AL93" s="5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">
      <c r="A94" s="50">
        <v>39203</v>
      </c>
      <c r="B94" s="40">
        <v>38</v>
      </c>
      <c r="C94" s="40">
        <v>38.36</v>
      </c>
      <c r="D94" s="40">
        <v>34.89</v>
      </c>
      <c r="E94" s="40">
        <v>42.45</v>
      </c>
      <c r="F94" s="40">
        <v>39.21</v>
      </c>
      <c r="G94" s="40">
        <v>40.450000000000003</v>
      </c>
      <c r="I94" s="40">
        <v>38.6</v>
      </c>
      <c r="R94" s="40">
        <v>44.272824531253654</v>
      </c>
      <c r="AI94" s="50"/>
      <c r="AJ94" s="70"/>
      <c r="AL94" s="5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">
      <c r="A95" s="50">
        <v>39234</v>
      </c>
      <c r="B95" s="40">
        <v>44.63</v>
      </c>
      <c r="C95" s="40">
        <v>37.28</v>
      </c>
      <c r="D95" s="40">
        <v>35.51</v>
      </c>
      <c r="E95" s="40">
        <v>45.47</v>
      </c>
      <c r="F95" s="40">
        <v>44.29</v>
      </c>
      <c r="G95" s="40">
        <v>48.47</v>
      </c>
      <c r="I95" s="40">
        <v>45.6</v>
      </c>
      <c r="R95" s="40">
        <v>44.762341890264238</v>
      </c>
      <c r="AI95" s="50"/>
      <c r="AJ95" s="70"/>
      <c r="AL95" s="5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">
      <c r="A96" s="50">
        <v>39264</v>
      </c>
      <c r="B96" s="40">
        <v>54.56</v>
      </c>
      <c r="C96" s="40">
        <v>51.32</v>
      </c>
      <c r="D96" s="40">
        <v>47.06</v>
      </c>
      <c r="E96" s="40">
        <v>51.65</v>
      </c>
      <c r="F96" s="40">
        <v>60.66</v>
      </c>
      <c r="G96" s="40">
        <v>59.2</v>
      </c>
      <c r="I96" s="40">
        <v>52.6</v>
      </c>
      <c r="R96" s="40">
        <v>45.342025386807954</v>
      </c>
      <c r="AI96" s="50"/>
      <c r="AJ96" s="70"/>
      <c r="AL96" s="5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">
      <c r="A97" s="50">
        <v>39295</v>
      </c>
      <c r="B97" s="40">
        <v>62.13</v>
      </c>
      <c r="C97" s="40">
        <v>55.65</v>
      </c>
      <c r="D97" s="40">
        <v>51.93</v>
      </c>
      <c r="E97" s="40">
        <v>56.78</v>
      </c>
      <c r="F97" s="40">
        <v>67.16</v>
      </c>
      <c r="G97" s="40">
        <v>67.87</v>
      </c>
      <c r="I97" s="40">
        <v>61.35</v>
      </c>
      <c r="R97" s="40">
        <v>45.83144379946328</v>
      </c>
      <c r="AI97" s="50"/>
      <c r="AJ97" s="70"/>
      <c r="AL97" s="5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">
      <c r="A98" s="50">
        <v>39326</v>
      </c>
      <c r="B98" s="40">
        <v>52.2</v>
      </c>
      <c r="C98" s="40">
        <v>49.48</v>
      </c>
      <c r="D98" s="40">
        <v>45.85</v>
      </c>
      <c r="E98" s="40">
        <v>53.67</v>
      </c>
      <c r="F98" s="40">
        <v>52.48</v>
      </c>
      <c r="G98" s="40">
        <v>56.84</v>
      </c>
      <c r="I98" s="40">
        <v>42.85</v>
      </c>
      <c r="R98" s="40">
        <v>45.753800492239016</v>
      </c>
      <c r="AI98" s="50"/>
      <c r="AJ98" s="70"/>
      <c r="AL98" s="5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">
      <c r="A99" s="50">
        <v>39356</v>
      </c>
      <c r="B99" s="40">
        <v>39.9</v>
      </c>
      <c r="C99" s="40">
        <v>43.94</v>
      </c>
      <c r="D99" s="40">
        <v>42.21</v>
      </c>
      <c r="E99" s="40">
        <v>41.32</v>
      </c>
      <c r="F99" s="40">
        <v>40.35</v>
      </c>
      <c r="G99" s="40">
        <v>42.48</v>
      </c>
      <c r="I99" s="40">
        <v>41.35</v>
      </c>
      <c r="R99" s="40">
        <v>45.753444123649977</v>
      </c>
      <c r="AI99" s="50"/>
      <c r="AJ99" s="70"/>
      <c r="AL99" s="5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">
      <c r="A100" s="50">
        <v>39387</v>
      </c>
      <c r="B100" s="40">
        <v>38.950000000000003</v>
      </c>
      <c r="C100" s="40">
        <v>41.48</v>
      </c>
      <c r="D100" s="40">
        <v>39.78</v>
      </c>
      <c r="E100" s="40">
        <v>42.02</v>
      </c>
      <c r="F100" s="40">
        <v>40.07</v>
      </c>
      <c r="G100" s="40">
        <v>41.26</v>
      </c>
      <c r="I100" s="40">
        <v>39.85</v>
      </c>
      <c r="R100" s="40">
        <v>48.175667121899401</v>
      </c>
      <c r="AI100" s="50"/>
      <c r="AJ100" s="70"/>
      <c r="AL100" s="5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">
      <c r="A101" s="50">
        <v>39417</v>
      </c>
      <c r="B101" s="40">
        <v>38.479999999999997</v>
      </c>
      <c r="C101" s="40">
        <v>42.57</v>
      </c>
      <c r="D101" s="40">
        <v>41</v>
      </c>
      <c r="E101" s="40">
        <v>44.72</v>
      </c>
      <c r="F101" s="40">
        <v>41.48</v>
      </c>
      <c r="G101" s="40">
        <v>40.65</v>
      </c>
      <c r="I101" s="40">
        <v>40.6</v>
      </c>
      <c r="R101" s="40">
        <v>50.133908446635722</v>
      </c>
      <c r="AI101" s="50"/>
      <c r="AJ101" s="70"/>
      <c r="AL101" s="5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">
      <c r="A102" s="50">
        <v>39448</v>
      </c>
      <c r="B102" s="40">
        <v>38.26</v>
      </c>
      <c r="C102" s="40">
        <v>45.07</v>
      </c>
      <c r="D102" s="40">
        <v>43.2</v>
      </c>
      <c r="E102" s="40">
        <v>43.89</v>
      </c>
      <c r="F102" s="40">
        <v>40.06</v>
      </c>
      <c r="G102" s="40">
        <v>40.72</v>
      </c>
      <c r="I102" s="40">
        <v>31.7</v>
      </c>
      <c r="R102" s="40">
        <v>50.938738226828029</v>
      </c>
      <c r="AI102" s="50"/>
      <c r="AJ102" s="70"/>
      <c r="AL102" s="5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">
      <c r="A103" s="50">
        <v>39479</v>
      </c>
      <c r="B103" s="40">
        <v>38.270000000000003</v>
      </c>
      <c r="C103" s="40">
        <v>44.65</v>
      </c>
      <c r="D103" s="40">
        <v>42.64</v>
      </c>
      <c r="E103" s="40">
        <v>42.78</v>
      </c>
      <c r="F103" s="40">
        <v>40.32</v>
      </c>
      <c r="G103" s="40">
        <v>40.729999999999997</v>
      </c>
      <c r="I103" s="40">
        <v>33.450000000000003</v>
      </c>
      <c r="R103" s="40">
        <v>49.817050396438596</v>
      </c>
      <c r="AI103" s="50"/>
      <c r="AJ103" s="70"/>
      <c r="AL103" s="5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">
      <c r="A104" s="50">
        <v>39508</v>
      </c>
      <c r="B104" s="40">
        <v>37.79</v>
      </c>
      <c r="C104" s="40">
        <v>41.92</v>
      </c>
      <c r="D104" s="40">
        <v>39.81</v>
      </c>
      <c r="E104" s="40">
        <v>41.66</v>
      </c>
      <c r="F104" s="40">
        <v>39.47</v>
      </c>
      <c r="G104" s="40">
        <v>40.25</v>
      </c>
      <c r="I104" s="40">
        <v>31.45</v>
      </c>
      <c r="R104" s="40">
        <v>48.025322322738653</v>
      </c>
      <c r="AI104" s="50"/>
      <c r="AJ104" s="70"/>
      <c r="AL104" s="5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">
      <c r="A105" s="50">
        <v>39539</v>
      </c>
      <c r="B105" s="40">
        <v>37.31</v>
      </c>
      <c r="C105" s="40">
        <v>41.78</v>
      </c>
      <c r="D105" s="40">
        <v>38.119999999999997</v>
      </c>
      <c r="E105" s="40">
        <v>42.71</v>
      </c>
      <c r="F105" s="40">
        <v>38.619999999999997</v>
      </c>
      <c r="G105" s="40">
        <v>39.78</v>
      </c>
      <c r="I105" s="40">
        <v>39.450000000000003</v>
      </c>
      <c r="R105" s="40">
        <v>45.331561987274249</v>
      </c>
      <c r="AI105" s="50"/>
      <c r="AJ105" s="70"/>
      <c r="AL105" s="5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">
      <c r="A106" s="50">
        <v>39569</v>
      </c>
      <c r="B106" s="40">
        <v>38.270000000000003</v>
      </c>
      <c r="C106" s="40">
        <v>39.479999999999997</v>
      </c>
      <c r="D106" s="40">
        <v>35.86</v>
      </c>
      <c r="E106" s="40">
        <v>43.1</v>
      </c>
      <c r="F106" s="40">
        <v>39.47</v>
      </c>
      <c r="G106" s="40">
        <v>40.74</v>
      </c>
      <c r="I106" s="40">
        <v>38.950000000000003</v>
      </c>
      <c r="R106" s="40">
        <v>45.395335246057947</v>
      </c>
      <c r="AI106" s="50"/>
      <c r="AJ106" s="70"/>
      <c r="AL106" s="5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">
      <c r="A107" s="50">
        <v>39600</v>
      </c>
      <c r="B107" s="40">
        <v>44.94</v>
      </c>
      <c r="C107" s="40">
        <v>38.479999999999997</v>
      </c>
      <c r="D107" s="40">
        <v>36.43</v>
      </c>
      <c r="E107" s="40">
        <v>45.89</v>
      </c>
      <c r="F107" s="40">
        <v>44.59</v>
      </c>
      <c r="G107" s="40">
        <v>48.68</v>
      </c>
      <c r="I107" s="40">
        <v>45.95</v>
      </c>
      <c r="R107" s="40">
        <v>45.884252330653737</v>
      </c>
      <c r="AI107" s="50"/>
      <c r="AJ107" s="70"/>
      <c r="AL107" s="5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">
      <c r="A108" s="50">
        <v>39630</v>
      </c>
      <c r="B108" s="40">
        <v>54.94</v>
      </c>
      <c r="C108" s="40">
        <v>51.61</v>
      </c>
      <c r="D108" s="40">
        <v>47.19</v>
      </c>
      <c r="E108" s="40">
        <v>51.62</v>
      </c>
      <c r="F108" s="40">
        <v>61.06</v>
      </c>
      <c r="G108" s="40">
        <v>59.41</v>
      </c>
      <c r="I108" s="40">
        <v>52.95</v>
      </c>
      <c r="R108" s="40">
        <v>46.463328672486107</v>
      </c>
      <c r="AI108" s="50"/>
      <c r="AJ108" s="70"/>
      <c r="AL108" s="5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">
      <c r="A109" s="50">
        <v>39661</v>
      </c>
      <c r="B109" s="40">
        <v>62.56</v>
      </c>
      <c r="C109" s="40">
        <v>55.66</v>
      </c>
      <c r="D109" s="40">
        <v>51.72</v>
      </c>
      <c r="E109" s="40">
        <v>56.37</v>
      </c>
      <c r="F109" s="40">
        <v>67.599999999999994</v>
      </c>
      <c r="G109" s="40">
        <v>68.040000000000006</v>
      </c>
      <c r="I109" s="40">
        <v>61.7</v>
      </c>
      <c r="R109" s="40">
        <v>46.952120972123623</v>
      </c>
      <c r="AI109" s="50"/>
      <c r="AJ109" s="70"/>
      <c r="AL109" s="5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">
      <c r="A110" s="50">
        <v>39692</v>
      </c>
      <c r="B110" s="40">
        <v>52.56</v>
      </c>
      <c r="C110" s="40">
        <v>49.89</v>
      </c>
      <c r="D110" s="40">
        <v>46.06</v>
      </c>
      <c r="E110" s="40">
        <v>53.47</v>
      </c>
      <c r="F110" s="40">
        <v>52.83</v>
      </c>
      <c r="G110" s="40">
        <v>57.03</v>
      </c>
      <c r="I110" s="40">
        <v>43.2</v>
      </c>
      <c r="R110" s="40">
        <v>46.873929135321191</v>
      </c>
      <c r="AI110" s="50"/>
      <c r="AJ110" s="70"/>
      <c r="AL110" s="5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">
      <c r="A111" s="50">
        <v>39722</v>
      </c>
      <c r="B111" s="40">
        <v>40.17</v>
      </c>
      <c r="C111" s="40">
        <v>44.71</v>
      </c>
      <c r="D111" s="40">
        <v>42.67</v>
      </c>
      <c r="E111" s="40">
        <v>41.71</v>
      </c>
      <c r="F111" s="40">
        <v>40.61</v>
      </c>
      <c r="G111" s="40">
        <v>42.75</v>
      </c>
      <c r="I111" s="40">
        <v>41.7</v>
      </c>
      <c r="R111" s="40">
        <v>46.873030020380106</v>
      </c>
      <c r="AI111" s="50"/>
      <c r="AJ111" s="70"/>
      <c r="AL111" s="5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">
      <c r="A112" s="50">
        <v>39753</v>
      </c>
      <c r="B112" s="40">
        <v>39.22</v>
      </c>
      <c r="C112" s="40">
        <v>42.41</v>
      </c>
      <c r="D112" s="40">
        <v>40.409999999999997</v>
      </c>
      <c r="E112" s="40">
        <v>42.48</v>
      </c>
      <c r="F112" s="40">
        <v>40.33</v>
      </c>
      <c r="G112" s="40">
        <v>41.55</v>
      </c>
      <c r="I112" s="40">
        <v>40.200000000000003</v>
      </c>
      <c r="R112" s="40">
        <v>49.105495576507138</v>
      </c>
      <c r="AI112" s="50"/>
      <c r="AJ112" s="70"/>
      <c r="AL112" s="5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">
      <c r="A113" s="50">
        <v>39783</v>
      </c>
      <c r="B113" s="40">
        <v>38.74</v>
      </c>
      <c r="C113" s="40">
        <v>43.42</v>
      </c>
      <c r="D113" s="40">
        <v>41.54</v>
      </c>
      <c r="E113" s="40">
        <v>45.15</v>
      </c>
      <c r="F113" s="40">
        <v>41.75</v>
      </c>
      <c r="G113" s="40">
        <v>40.94</v>
      </c>
      <c r="I113" s="40">
        <v>40.950000000000003</v>
      </c>
      <c r="R113" s="40">
        <v>51.091470920747184</v>
      </c>
      <c r="AI113" s="50"/>
      <c r="AJ113" s="70"/>
      <c r="AL113" s="5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">
      <c r="A114" s="50">
        <v>39814</v>
      </c>
      <c r="B114" s="40">
        <v>38.53</v>
      </c>
      <c r="C114" s="40">
        <v>45.81</v>
      </c>
      <c r="D114" s="40">
        <v>43.62</v>
      </c>
      <c r="E114" s="40">
        <v>44.26</v>
      </c>
      <c r="F114" s="40">
        <v>40.32</v>
      </c>
      <c r="G114" s="40">
        <v>41</v>
      </c>
      <c r="I114" s="40">
        <v>32.200000000000003</v>
      </c>
      <c r="R114" s="40">
        <v>51.958926114134307</v>
      </c>
      <c r="AI114" s="50"/>
      <c r="AJ114" s="70"/>
      <c r="AL114" s="5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">
      <c r="A115" s="50">
        <v>39845</v>
      </c>
      <c r="B115" s="40">
        <v>38.53</v>
      </c>
      <c r="C115" s="40">
        <v>45.41</v>
      </c>
      <c r="D115" s="40">
        <v>43.1</v>
      </c>
      <c r="E115" s="40">
        <v>43.23</v>
      </c>
      <c r="F115" s="40">
        <v>40.590000000000003</v>
      </c>
      <c r="G115" s="40">
        <v>41</v>
      </c>
      <c r="I115" s="40">
        <v>33.950000000000003</v>
      </c>
      <c r="R115" s="40">
        <v>50.866166855553729</v>
      </c>
      <c r="AI115" s="50"/>
      <c r="AJ115" s="70"/>
      <c r="AL115" s="5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">
      <c r="A116" s="50">
        <v>39873</v>
      </c>
      <c r="B116" s="40">
        <v>38.049999999999997</v>
      </c>
      <c r="C116" s="40">
        <v>42.86</v>
      </c>
      <c r="D116" s="40">
        <v>40.47</v>
      </c>
      <c r="E116" s="40">
        <v>42.19</v>
      </c>
      <c r="F116" s="40">
        <v>39.729999999999997</v>
      </c>
      <c r="G116" s="40">
        <v>40.520000000000003</v>
      </c>
      <c r="I116" s="40">
        <v>31.95</v>
      </c>
      <c r="R116" s="40">
        <v>49.098351872030463</v>
      </c>
      <c r="AI116" s="50"/>
      <c r="AJ116" s="70"/>
      <c r="AL116" s="5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">
      <c r="A117" s="50">
        <v>39904</v>
      </c>
      <c r="B117" s="40">
        <v>37.57</v>
      </c>
      <c r="C117" s="40">
        <v>42.73</v>
      </c>
      <c r="D117" s="40">
        <v>38.9</v>
      </c>
      <c r="E117" s="40">
        <v>43.38</v>
      </c>
      <c r="F117" s="40">
        <v>38.869999999999997</v>
      </c>
      <c r="G117" s="40">
        <v>40.04</v>
      </c>
      <c r="I117" s="40">
        <v>40</v>
      </c>
      <c r="R117" s="40">
        <v>45.975142518903844</v>
      </c>
      <c r="AI117" s="50"/>
      <c r="AJ117" s="70"/>
      <c r="AL117" s="5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">
      <c r="A118" s="50">
        <v>39934</v>
      </c>
      <c r="B118" s="40">
        <v>38.53</v>
      </c>
      <c r="C118" s="40">
        <v>40.58</v>
      </c>
      <c r="D118" s="40">
        <v>36.79</v>
      </c>
      <c r="E118" s="40">
        <v>43.76</v>
      </c>
      <c r="F118" s="40">
        <v>39.729999999999997</v>
      </c>
      <c r="G118" s="40">
        <v>41</v>
      </c>
      <c r="I118" s="40">
        <v>39.5</v>
      </c>
      <c r="R118" s="40">
        <v>46.06722732270449</v>
      </c>
      <c r="AI118" s="50"/>
      <c r="AJ118" s="70"/>
      <c r="AL118" s="5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">
      <c r="A119" s="50">
        <v>39965</v>
      </c>
      <c r="B119" s="40">
        <v>45.25</v>
      </c>
      <c r="C119" s="40">
        <v>39.64</v>
      </c>
      <c r="D119" s="40">
        <v>37.32</v>
      </c>
      <c r="E119" s="40">
        <v>46.36</v>
      </c>
      <c r="F119" s="40">
        <v>44.88</v>
      </c>
      <c r="G119" s="40">
        <v>48.9</v>
      </c>
      <c r="I119" s="40">
        <v>46.5</v>
      </c>
      <c r="R119" s="40">
        <v>46.587835043115724</v>
      </c>
      <c r="AI119" s="50"/>
      <c r="AJ119" s="70"/>
      <c r="AL119" s="5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">
      <c r="A120" s="50">
        <v>39995</v>
      </c>
      <c r="B120" s="40">
        <v>55.32</v>
      </c>
      <c r="C120" s="40">
        <v>51.93</v>
      </c>
      <c r="D120" s="40">
        <v>47.34</v>
      </c>
      <c r="E120" s="40">
        <v>51.67</v>
      </c>
      <c r="F120" s="40">
        <v>61.47</v>
      </c>
      <c r="G120" s="40">
        <v>59.62</v>
      </c>
      <c r="I120" s="40">
        <v>53.5</v>
      </c>
      <c r="R120" s="40">
        <v>47.199309931789628</v>
      </c>
      <c r="AI120" s="50"/>
      <c r="AJ120" s="70"/>
      <c r="AL120" s="5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">
      <c r="A121" s="50">
        <v>40026</v>
      </c>
      <c r="B121" s="40">
        <v>62.99</v>
      </c>
      <c r="C121" s="40">
        <v>55.71</v>
      </c>
      <c r="D121" s="40">
        <v>51.56</v>
      </c>
      <c r="E121" s="40">
        <v>56.08</v>
      </c>
      <c r="F121" s="40">
        <v>68.05</v>
      </c>
      <c r="G121" s="40">
        <v>68.22</v>
      </c>
      <c r="I121" s="40">
        <v>62.25</v>
      </c>
      <c r="R121" s="40">
        <v>47.722432810333146</v>
      </c>
      <c r="AI121" s="50"/>
      <c r="AJ121" s="70"/>
      <c r="AL121" s="5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">
      <c r="A122" s="50">
        <v>40057</v>
      </c>
      <c r="B122" s="40">
        <v>52.92</v>
      </c>
      <c r="C122" s="40">
        <v>50.32</v>
      </c>
      <c r="D122" s="40">
        <v>46.29</v>
      </c>
      <c r="E122" s="40">
        <v>53.37</v>
      </c>
      <c r="F122" s="40">
        <v>53.18</v>
      </c>
      <c r="G122" s="40">
        <v>57.23</v>
      </c>
      <c r="I122" s="40">
        <v>43.7</v>
      </c>
      <c r="R122" s="40">
        <v>47.676475281182199</v>
      </c>
      <c r="AI122" s="50"/>
      <c r="AJ122" s="70"/>
      <c r="AL122" s="5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">
      <c r="A123" s="50">
        <v>40087</v>
      </c>
      <c r="B123" s="40">
        <v>40.450000000000003</v>
      </c>
      <c r="C123" s="40">
        <v>45.47</v>
      </c>
      <c r="D123" s="40">
        <v>43.13</v>
      </c>
      <c r="E123" s="40">
        <v>42.13</v>
      </c>
      <c r="F123" s="40">
        <v>40.880000000000003</v>
      </c>
      <c r="G123" s="40">
        <v>43.02</v>
      </c>
      <c r="I123" s="40">
        <v>42.25</v>
      </c>
      <c r="R123" s="40">
        <v>47.707811455414543</v>
      </c>
      <c r="AI123" s="50"/>
      <c r="AJ123" s="70"/>
      <c r="AL123" s="5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">
      <c r="A124" s="50">
        <v>40118</v>
      </c>
      <c r="B124" s="40">
        <v>39.49</v>
      </c>
      <c r="C124" s="40">
        <v>43.32</v>
      </c>
      <c r="D124" s="40">
        <v>41.03</v>
      </c>
      <c r="E124" s="40">
        <v>42.98</v>
      </c>
      <c r="F124" s="40">
        <v>40.6</v>
      </c>
      <c r="G124" s="40">
        <v>41.83</v>
      </c>
      <c r="I124" s="40">
        <v>40.75</v>
      </c>
      <c r="R124" s="40">
        <v>50.440668455737708</v>
      </c>
      <c r="AI124" s="50"/>
      <c r="AJ124" s="70"/>
      <c r="AL124" s="5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">
      <c r="A125" s="50">
        <v>40148</v>
      </c>
      <c r="B125" s="40">
        <v>39.01</v>
      </c>
      <c r="C125" s="40">
        <v>44.27</v>
      </c>
      <c r="D125" s="40">
        <v>42.09</v>
      </c>
      <c r="E125" s="40">
        <v>45.62</v>
      </c>
      <c r="F125" s="40">
        <v>42.03</v>
      </c>
      <c r="G125" s="40">
        <v>41.23</v>
      </c>
      <c r="I125" s="40">
        <v>41.45</v>
      </c>
      <c r="R125" s="40">
        <v>52.449356031917858</v>
      </c>
      <c r="AI125" s="50"/>
      <c r="AJ125" s="70"/>
      <c r="AL125" s="5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">
      <c r="A126" s="50">
        <v>40179</v>
      </c>
      <c r="B126" s="40">
        <v>38.79</v>
      </c>
      <c r="C126" s="40">
        <v>46.55</v>
      </c>
      <c r="D126" s="40">
        <v>44.05</v>
      </c>
      <c r="E126" s="40">
        <v>44.63</v>
      </c>
      <c r="F126" s="40">
        <v>40.590000000000003</v>
      </c>
      <c r="G126" s="40">
        <v>41.21</v>
      </c>
      <c r="I126" s="40">
        <v>32.700000000000003</v>
      </c>
      <c r="R126" s="40">
        <v>53.364318942768705</v>
      </c>
      <c r="AI126" s="50"/>
      <c r="AJ126" s="70"/>
      <c r="AL126" s="5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">
      <c r="A127" s="50">
        <v>40210</v>
      </c>
      <c r="B127" s="40">
        <v>38.79</v>
      </c>
      <c r="C127" s="40">
        <v>46.18</v>
      </c>
      <c r="D127" s="40">
        <v>43.57</v>
      </c>
      <c r="E127" s="40">
        <v>43.67</v>
      </c>
      <c r="F127" s="40">
        <v>40.85</v>
      </c>
      <c r="G127" s="40">
        <v>41.21</v>
      </c>
      <c r="I127" s="40">
        <v>34.450000000000003</v>
      </c>
      <c r="R127" s="40">
        <v>52.271557864566844</v>
      </c>
      <c r="AI127" s="50"/>
      <c r="AJ127" s="70"/>
      <c r="AL127" s="5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">
      <c r="A128" s="50">
        <v>40238</v>
      </c>
      <c r="B128" s="40">
        <v>38.31</v>
      </c>
      <c r="C128" s="40">
        <v>43.79</v>
      </c>
      <c r="D128" s="40">
        <v>41.12</v>
      </c>
      <c r="E128" s="40">
        <v>42.72</v>
      </c>
      <c r="F128" s="40">
        <v>39.99</v>
      </c>
      <c r="G128" s="40">
        <v>40.74</v>
      </c>
      <c r="I128" s="40">
        <v>32.450000000000003</v>
      </c>
      <c r="R128" s="40">
        <v>50.497265914021028</v>
      </c>
      <c r="AI128" s="50"/>
      <c r="AJ128" s="70"/>
      <c r="AL128" s="5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8" x14ac:dyDescent="0.2">
      <c r="A129" s="50">
        <v>40269</v>
      </c>
      <c r="B129" s="40">
        <v>37.83</v>
      </c>
      <c r="C129" s="40">
        <v>43.67</v>
      </c>
      <c r="D129" s="40">
        <v>39.65</v>
      </c>
      <c r="E129" s="40">
        <v>44.04</v>
      </c>
      <c r="F129" s="40">
        <v>39.130000000000003</v>
      </c>
      <c r="G129" s="40">
        <v>40.26</v>
      </c>
      <c r="I129" s="40">
        <v>40.75</v>
      </c>
      <c r="R129" s="40">
        <v>46.900980333653109</v>
      </c>
      <c r="AI129" s="50"/>
      <c r="AJ129" s="70"/>
      <c r="AL129" s="50"/>
    </row>
    <row r="130" spans="1:38" x14ac:dyDescent="0.2">
      <c r="A130" s="50">
        <v>40299</v>
      </c>
      <c r="B130" s="40">
        <v>38.79</v>
      </c>
      <c r="C130" s="40">
        <v>41.66</v>
      </c>
      <c r="D130" s="40">
        <v>37.700000000000003</v>
      </c>
      <c r="E130" s="40">
        <v>44.41</v>
      </c>
      <c r="F130" s="40">
        <v>39.99</v>
      </c>
      <c r="G130" s="40">
        <v>41.22</v>
      </c>
      <c r="I130" s="40">
        <v>40.25</v>
      </c>
      <c r="R130" s="40">
        <v>47.000910935795062</v>
      </c>
      <c r="AI130" s="50"/>
      <c r="AJ130" s="70"/>
      <c r="AL130" s="50"/>
    </row>
    <row r="131" spans="1:38" x14ac:dyDescent="0.2">
      <c r="A131" s="50">
        <v>40330</v>
      </c>
      <c r="B131" s="40">
        <v>45.55</v>
      </c>
      <c r="C131" s="40">
        <v>40.78</v>
      </c>
      <c r="D131" s="40">
        <v>38.19</v>
      </c>
      <c r="E131" s="40">
        <v>46.81</v>
      </c>
      <c r="F131" s="40">
        <v>45.17</v>
      </c>
      <c r="G131" s="40">
        <v>49.05</v>
      </c>
      <c r="I131" s="40">
        <v>47.25</v>
      </c>
      <c r="R131" s="40">
        <v>47.53323100800484</v>
      </c>
      <c r="AI131" s="50"/>
      <c r="AJ131" s="70"/>
      <c r="AL131" s="50"/>
    </row>
    <row r="132" spans="1:38" x14ac:dyDescent="0.2">
      <c r="A132" s="50">
        <v>40360</v>
      </c>
      <c r="B132" s="40">
        <v>55.7</v>
      </c>
      <c r="C132" s="40">
        <v>52.27</v>
      </c>
      <c r="D132" s="40">
        <v>47.51</v>
      </c>
      <c r="E132" s="40">
        <v>51.74</v>
      </c>
      <c r="F132" s="40">
        <v>61.87</v>
      </c>
      <c r="G132" s="40">
        <v>59.79</v>
      </c>
      <c r="I132" s="40">
        <v>54.25</v>
      </c>
      <c r="R132" s="40">
        <v>48.15711480140012</v>
      </c>
      <c r="AI132" s="50"/>
      <c r="AJ132" s="70"/>
      <c r="AL132" s="50"/>
    </row>
    <row r="133" spans="1:38" x14ac:dyDescent="0.2">
      <c r="A133" s="50">
        <v>40391</v>
      </c>
      <c r="B133" s="40">
        <v>63.43</v>
      </c>
      <c r="C133" s="40">
        <v>55.81</v>
      </c>
      <c r="D133" s="40">
        <v>51.44</v>
      </c>
      <c r="E133" s="40">
        <v>55.82</v>
      </c>
      <c r="F133" s="40">
        <v>68.489999999999995</v>
      </c>
      <c r="G133" s="40">
        <v>68.37</v>
      </c>
      <c r="I133" s="40">
        <v>63</v>
      </c>
      <c r="R133" s="40">
        <v>48.69230899930831</v>
      </c>
      <c r="AI133" s="50"/>
      <c r="AJ133" s="70"/>
      <c r="AL133" s="50"/>
    </row>
    <row r="134" spans="1:38" x14ac:dyDescent="0.2">
      <c r="A134" s="50">
        <v>40422</v>
      </c>
      <c r="B134" s="40">
        <v>53.28</v>
      </c>
      <c r="C134" s="40">
        <v>50.77</v>
      </c>
      <c r="D134" s="40">
        <v>46.54</v>
      </c>
      <c r="E134" s="40">
        <v>53.29</v>
      </c>
      <c r="F134" s="40">
        <v>53.52</v>
      </c>
      <c r="G134" s="40">
        <v>57.38</v>
      </c>
      <c r="I134" s="40">
        <v>44.2</v>
      </c>
      <c r="R134" s="40">
        <v>48.653557855443829</v>
      </c>
      <c r="AI134" s="50"/>
      <c r="AJ134" s="70"/>
      <c r="AL134" s="50"/>
    </row>
    <row r="135" spans="1:38" x14ac:dyDescent="0.2">
      <c r="A135" s="50">
        <v>40452</v>
      </c>
      <c r="B135" s="40">
        <v>40.729999999999997</v>
      </c>
      <c r="C135" s="40">
        <v>46.24</v>
      </c>
      <c r="D135" s="40">
        <v>43.6</v>
      </c>
      <c r="E135" s="40">
        <v>42.55</v>
      </c>
      <c r="F135" s="40">
        <v>41.15</v>
      </c>
      <c r="G135" s="40">
        <v>43.25</v>
      </c>
      <c r="I135" s="40">
        <v>43</v>
      </c>
      <c r="R135" s="40">
        <v>48.692542333708133</v>
      </c>
      <c r="AI135" s="50"/>
      <c r="AJ135" s="70"/>
      <c r="AL135" s="50"/>
    </row>
    <row r="136" spans="1:38" x14ac:dyDescent="0.2">
      <c r="A136" s="50">
        <v>40483</v>
      </c>
      <c r="B136" s="40">
        <v>39.76</v>
      </c>
      <c r="C136" s="40">
        <v>44.23</v>
      </c>
      <c r="D136" s="40">
        <v>41.64</v>
      </c>
      <c r="E136" s="40">
        <v>43.46</v>
      </c>
      <c r="F136" s="40">
        <v>40.86</v>
      </c>
      <c r="G136" s="40">
        <v>42.07</v>
      </c>
      <c r="I136" s="40">
        <v>41.5</v>
      </c>
      <c r="R136" s="40">
        <v>51.065020447003924</v>
      </c>
      <c r="AI136" s="50"/>
      <c r="AJ136" s="70"/>
      <c r="AL136" s="50"/>
    </row>
    <row r="137" spans="1:38" x14ac:dyDescent="0.2">
      <c r="A137" s="50">
        <v>40513</v>
      </c>
      <c r="B137" s="40">
        <v>39.28</v>
      </c>
      <c r="C137" s="40">
        <v>45.12</v>
      </c>
      <c r="D137" s="40">
        <v>42.63</v>
      </c>
      <c r="E137" s="40">
        <v>46.08</v>
      </c>
      <c r="F137" s="40">
        <v>42.3</v>
      </c>
      <c r="G137" s="40">
        <v>41.48</v>
      </c>
      <c r="I137" s="40">
        <v>41.95</v>
      </c>
      <c r="R137" s="40">
        <v>53.099799727354196</v>
      </c>
      <c r="AI137" s="50"/>
      <c r="AJ137" s="70"/>
      <c r="AL137" s="50"/>
    </row>
    <row r="138" spans="1:38" x14ac:dyDescent="0.2">
      <c r="A138" s="50">
        <v>40544</v>
      </c>
      <c r="B138" s="40">
        <v>39.06</v>
      </c>
      <c r="C138" s="40">
        <v>47.29</v>
      </c>
      <c r="D138" s="40">
        <v>44.49</v>
      </c>
      <c r="E138" s="40">
        <v>45</v>
      </c>
      <c r="F138" s="40">
        <v>40.85</v>
      </c>
      <c r="G138" s="40">
        <v>41.43</v>
      </c>
      <c r="I138" s="40">
        <v>33.200000000000003</v>
      </c>
      <c r="R138" s="40">
        <v>42.724277848899099</v>
      </c>
      <c r="AI138" s="50"/>
      <c r="AJ138" s="70"/>
      <c r="AL138" s="50"/>
    </row>
    <row r="139" spans="1:38" x14ac:dyDescent="0.2">
      <c r="A139" s="50">
        <v>40575</v>
      </c>
      <c r="B139" s="40">
        <v>39.06</v>
      </c>
      <c r="C139" s="40">
        <v>46.94</v>
      </c>
      <c r="D139" s="40">
        <v>44.04</v>
      </c>
      <c r="E139" s="40">
        <v>44.11</v>
      </c>
      <c r="F139" s="40">
        <v>41.12</v>
      </c>
      <c r="G139" s="40">
        <v>41.43</v>
      </c>
      <c r="I139" s="40">
        <v>34.950000000000003</v>
      </c>
      <c r="R139" s="40">
        <v>41.825734447848063</v>
      </c>
      <c r="AI139" s="50"/>
      <c r="AJ139" s="70"/>
      <c r="AL139" s="50"/>
    </row>
    <row r="140" spans="1:38" x14ac:dyDescent="0.2">
      <c r="A140" s="50">
        <v>40603</v>
      </c>
      <c r="B140" s="40">
        <v>38.57</v>
      </c>
      <c r="C140" s="40">
        <v>44.71</v>
      </c>
      <c r="D140" s="40">
        <v>41.76</v>
      </c>
      <c r="E140" s="40">
        <v>43.23</v>
      </c>
      <c r="F140" s="40">
        <v>40.25</v>
      </c>
      <c r="G140" s="40">
        <v>40.950000000000003</v>
      </c>
      <c r="I140" s="40">
        <v>32.950000000000003</v>
      </c>
      <c r="R140" s="40">
        <v>40.372112824191206</v>
      </c>
      <c r="AI140" s="50"/>
      <c r="AJ140" s="70"/>
      <c r="AL140" s="50"/>
    </row>
    <row r="141" spans="1:38" x14ac:dyDescent="0.2">
      <c r="A141" s="50">
        <v>40634</v>
      </c>
      <c r="B141" s="40">
        <v>38.08</v>
      </c>
      <c r="C141" s="40">
        <v>44.6</v>
      </c>
      <c r="D141" s="40">
        <v>40.39</v>
      </c>
      <c r="E141" s="40">
        <v>44.67</v>
      </c>
      <c r="F141" s="40">
        <v>39.380000000000003</v>
      </c>
      <c r="G141" s="40">
        <v>40.46</v>
      </c>
      <c r="I141" s="40">
        <v>41.25</v>
      </c>
      <c r="R141" s="40">
        <v>37.803990767739315</v>
      </c>
      <c r="AI141" s="50"/>
      <c r="AJ141" s="70"/>
      <c r="AL141" s="50"/>
    </row>
    <row r="142" spans="1:38" x14ac:dyDescent="0.2">
      <c r="A142" s="50">
        <v>40664</v>
      </c>
      <c r="B142" s="40">
        <v>39.06</v>
      </c>
      <c r="C142" s="40">
        <v>42.72</v>
      </c>
      <c r="D142" s="40">
        <v>38.57</v>
      </c>
      <c r="E142" s="40">
        <v>45.03</v>
      </c>
      <c r="F142" s="40">
        <v>40.25</v>
      </c>
      <c r="G142" s="40">
        <v>41.44</v>
      </c>
      <c r="I142" s="40">
        <v>40.75</v>
      </c>
      <c r="R142" s="40">
        <v>37.879709360048132</v>
      </c>
      <c r="AI142" s="50"/>
      <c r="AJ142" s="70"/>
      <c r="AL142" s="50"/>
    </row>
    <row r="143" spans="1:38" x14ac:dyDescent="0.2">
      <c r="A143" s="50">
        <v>40695</v>
      </c>
      <c r="B143" s="40">
        <v>45.86</v>
      </c>
      <c r="C143" s="40">
        <v>41.9</v>
      </c>
      <c r="D143" s="40">
        <v>39.03</v>
      </c>
      <c r="E143" s="40">
        <v>47.26</v>
      </c>
      <c r="F143" s="40">
        <v>45.47</v>
      </c>
      <c r="G143" s="40">
        <v>49.22</v>
      </c>
      <c r="I143" s="40">
        <v>47.75</v>
      </c>
      <c r="R143" s="40">
        <v>38.307789587269781</v>
      </c>
      <c r="AI143" s="50"/>
      <c r="AJ143" s="70"/>
      <c r="AL143" s="50"/>
    </row>
    <row r="144" spans="1:38" x14ac:dyDescent="0.2">
      <c r="A144" s="50">
        <v>40725</v>
      </c>
      <c r="B144" s="40">
        <v>56.08</v>
      </c>
      <c r="C144" s="40">
        <v>52.64</v>
      </c>
      <c r="D144" s="40">
        <v>47.71</v>
      </c>
      <c r="E144" s="40">
        <v>51.83</v>
      </c>
      <c r="F144" s="40">
        <v>62.27</v>
      </c>
      <c r="G144" s="40">
        <v>59.97</v>
      </c>
      <c r="I144" s="40">
        <v>54.75</v>
      </c>
      <c r="R144" s="40">
        <v>38.810587181352886</v>
      </c>
      <c r="AI144" s="50"/>
      <c r="AJ144" s="70"/>
      <c r="AL144" s="50"/>
    </row>
    <row r="145" spans="1:38" x14ac:dyDescent="0.2">
      <c r="A145" s="50">
        <v>40756</v>
      </c>
      <c r="B145" s="40">
        <v>63.86</v>
      </c>
      <c r="C145" s="40">
        <v>55.95</v>
      </c>
      <c r="D145" s="40">
        <v>51.37</v>
      </c>
      <c r="E145" s="40">
        <v>55.62</v>
      </c>
      <c r="F145" s="40">
        <v>68.930000000000007</v>
      </c>
      <c r="G145" s="40">
        <v>68.53</v>
      </c>
      <c r="I145" s="40">
        <v>63.5</v>
      </c>
      <c r="R145" s="40">
        <v>39.240735548217025</v>
      </c>
      <c r="AI145" s="50"/>
      <c r="AJ145" s="70"/>
      <c r="AL145" s="50"/>
    </row>
    <row r="146" spans="1:38" x14ac:dyDescent="0.2">
      <c r="A146" s="50">
        <v>40787</v>
      </c>
      <c r="B146" s="40">
        <v>53.64</v>
      </c>
      <c r="C146" s="40">
        <v>51.24</v>
      </c>
      <c r="D146" s="40">
        <v>46.81</v>
      </c>
      <c r="E146" s="40">
        <v>53.25</v>
      </c>
      <c r="F146" s="40">
        <v>53.87</v>
      </c>
      <c r="G146" s="40">
        <v>57.54</v>
      </c>
      <c r="I146" s="40">
        <v>44.7</v>
      </c>
      <c r="R146" s="40">
        <v>39.202946040397315</v>
      </c>
      <c r="AI146" s="50"/>
      <c r="AJ146" s="70"/>
      <c r="AL146" s="50"/>
    </row>
    <row r="147" spans="1:38" x14ac:dyDescent="0.2">
      <c r="A147" s="50">
        <v>40817</v>
      </c>
      <c r="B147" s="40">
        <v>41</v>
      </c>
      <c r="C147" s="40">
        <v>47</v>
      </c>
      <c r="D147" s="40">
        <v>44.07</v>
      </c>
      <c r="E147" s="40">
        <v>42.97</v>
      </c>
      <c r="F147" s="40">
        <v>41.41</v>
      </c>
      <c r="G147" s="40">
        <v>43.46</v>
      </c>
      <c r="I147" s="40">
        <v>43.5</v>
      </c>
      <c r="R147" s="40">
        <v>39.228712843423288</v>
      </c>
      <c r="AI147" s="50"/>
      <c r="AJ147" s="70"/>
      <c r="AL147" s="50"/>
    </row>
    <row r="148" spans="1:38" x14ac:dyDescent="0.2">
      <c r="A148" s="50">
        <v>40848</v>
      </c>
      <c r="B148" s="40">
        <v>40.03</v>
      </c>
      <c r="C148" s="40">
        <v>45.12</v>
      </c>
      <c r="D148" s="40">
        <v>42.25</v>
      </c>
      <c r="E148" s="40">
        <v>43.94</v>
      </c>
      <c r="F148" s="40">
        <v>41.13</v>
      </c>
      <c r="G148" s="40">
        <v>42.3</v>
      </c>
      <c r="I148" s="40">
        <v>42</v>
      </c>
      <c r="R148" s="40">
        <v>41.475859783039382</v>
      </c>
      <c r="AI148" s="50"/>
      <c r="AJ148" s="70"/>
      <c r="AL148" s="50"/>
    </row>
    <row r="149" spans="1:38" x14ac:dyDescent="0.2">
      <c r="A149" s="50">
        <v>40878</v>
      </c>
      <c r="B149" s="40">
        <v>39.54</v>
      </c>
      <c r="C149" s="40">
        <v>45.96</v>
      </c>
      <c r="D149" s="40">
        <v>43.17</v>
      </c>
      <c r="E149" s="40">
        <v>46.53</v>
      </c>
      <c r="F149" s="40">
        <v>42.57</v>
      </c>
      <c r="G149" s="40">
        <v>41.7</v>
      </c>
      <c r="I149" s="40">
        <v>42.45</v>
      </c>
      <c r="R149" s="40">
        <v>43.12754376757438</v>
      </c>
      <c r="AI149" s="50"/>
      <c r="AJ149" s="70"/>
      <c r="AL149" s="50"/>
    </row>
    <row r="150" spans="1:38" x14ac:dyDescent="0.2">
      <c r="A150" s="50">
        <v>40909</v>
      </c>
      <c r="B150" s="40">
        <v>39.32</v>
      </c>
      <c r="C150" s="40">
        <v>48.01</v>
      </c>
      <c r="D150" s="40">
        <v>44.93</v>
      </c>
      <c r="E150" s="40">
        <v>45.37</v>
      </c>
      <c r="F150" s="40">
        <v>41.12</v>
      </c>
      <c r="G150" s="40">
        <v>41.64</v>
      </c>
      <c r="I150" s="40">
        <v>33.450000000000003</v>
      </c>
      <c r="R150" s="40">
        <v>42.724277848899099</v>
      </c>
      <c r="AI150" s="50"/>
      <c r="AJ150" s="70"/>
      <c r="AL150" s="50"/>
    </row>
    <row r="151" spans="1:38" x14ac:dyDescent="0.2">
      <c r="A151" s="50">
        <v>40940</v>
      </c>
      <c r="B151" s="40">
        <v>39.32</v>
      </c>
      <c r="C151" s="40">
        <v>47.69</v>
      </c>
      <c r="D151" s="40">
        <v>44.51</v>
      </c>
      <c r="E151" s="40">
        <v>44.55</v>
      </c>
      <c r="F151" s="40">
        <v>41.39</v>
      </c>
      <c r="G151" s="40">
        <v>41.64</v>
      </c>
      <c r="I151" s="40">
        <v>35.200000000000003</v>
      </c>
      <c r="R151" s="40">
        <v>41.825734447848063</v>
      </c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6" width="12.140625" style="3" customWidth="1"/>
    <col min="7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37188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37189</v>
      </c>
      <c r="C7" s="88">
        <f>WORKDAY(B7, 1, Holidays)</f>
        <v>37190</v>
      </c>
      <c r="D7" s="88">
        <f>WORKDAY(C7, 1, Holidays)</f>
        <v>37193</v>
      </c>
      <c r="E7" s="88">
        <f>WORKDAY(D7, 1, Holidays)</f>
        <v>37194</v>
      </c>
      <c r="F7" s="88">
        <f>WORKDAY(E7, 1, Holidays)</f>
        <v>37195</v>
      </c>
      <c r="G7" s="88">
        <f>WORKDAY(F7, 1, Holidays)</f>
        <v>37196</v>
      </c>
      <c r="H7" s="88">
        <f>WORKDAY(G7, 1, Holidays)</f>
        <v>37197</v>
      </c>
      <c r="I7" s="88">
        <f>WORKDAY(H7, 1, Holidays)</f>
        <v>37200</v>
      </c>
      <c r="J7" s="88">
        <f>WORKDAY(I7, 1, Holidays)</f>
        <v>37201</v>
      </c>
      <c r="K7" s="88">
        <f>WORKDAY(J7, 1, Holidays)</f>
        <v>37202</v>
      </c>
      <c r="L7" s="88">
        <f>WORKDAY(K7, 1, Holidays)</f>
        <v>37203</v>
      </c>
      <c r="M7" s="88">
        <f>WORKDAY(L7, 1, Holidays)</f>
        <v>37204</v>
      </c>
      <c r="N7" s="88">
        <f>WORKDAY(M7, 1, Holidays)</f>
        <v>37207</v>
      </c>
      <c r="O7" s="88">
        <f>WORKDAY(N7, 1, Holidays)</f>
        <v>37208</v>
      </c>
      <c r="P7" s="88">
        <f>WORKDAY(O7, 1, Holidays)</f>
        <v>37209</v>
      </c>
      <c r="Q7" s="88">
        <f>WORKDAY(P7, 1, Holidays)</f>
        <v>37210</v>
      </c>
      <c r="R7" s="88">
        <f>WORKDAY(Q7, 1, Holidays)</f>
        <v>37211</v>
      </c>
      <c r="S7" s="88">
        <f>WORKDAY(R7, 1, Holidays)</f>
        <v>37214</v>
      </c>
      <c r="T7" s="88">
        <f>WORKDAY(S7, 1, Holidays)</f>
        <v>37215</v>
      </c>
      <c r="U7" s="88">
        <f>WORKDAY(T7, 1, Holidays)</f>
        <v>37216</v>
      </c>
      <c r="V7" s="88">
        <f>WORKDAY(U7, 1, Holidays)</f>
        <v>37218</v>
      </c>
      <c r="W7" s="88">
        <f>WORKDAY(V7, 1, Holidays)</f>
        <v>37221</v>
      </c>
      <c r="X7" s="88">
        <f>WORKDAY(W7, 1, Holidays)</f>
        <v>37222</v>
      </c>
      <c r="Y7" s="88">
        <f>WORKDAY(X7, 1, Holidays)</f>
        <v>37223</v>
      </c>
      <c r="Z7" s="88">
        <f>WORKDAY(Y7, 1, Holidays)</f>
        <v>37224</v>
      </c>
      <c r="AA7" s="88">
        <f>WORKDAY(Z7, 1, Holidays)</f>
        <v>37225</v>
      </c>
      <c r="AB7" s="88">
        <f>WORKDAY(AA7, 1, Holidays)</f>
        <v>37228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37189</v>
      </c>
      <c r="C8" s="90">
        <f t="shared" si="0"/>
        <v>37190</v>
      </c>
      <c r="D8" s="90">
        <f t="shared" si="0"/>
        <v>37193</v>
      </c>
      <c r="E8" s="90">
        <f t="shared" si="0"/>
        <v>37194</v>
      </c>
      <c r="F8" s="90">
        <f t="shared" si="0"/>
        <v>37195</v>
      </c>
      <c r="G8" s="90">
        <f t="shared" si="0"/>
        <v>37196</v>
      </c>
      <c r="H8" s="90">
        <f t="shared" si="0"/>
        <v>37197</v>
      </c>
      <c r="I8" s="90">
        <f t="shared" si="0"/>
        <v>37200</v>
      </c>
      <c r="J8" s="90">
        <f t="shared" si="0"/>
        <v>37201</v>
      </c>
      <c r="K8" s="90">
        <f t="shared" si="0"/>
        <v>37202</v>
      </c>
      <c r="L8" s="90">
        <f t="shared" si="0"/>
        <v>37203</v>
      </c>
      <c r="M8" s="90">
        <f t="shared" si="0"/>
        <v>37204</v>
      </c>
      <c r="N8" s="90">
        <f t="shared" si="0"/>
        <v>37207</v>
      </c>
      <c r="O8" s="90">
        <f t="shared" si="0"/>
        <v>37208</v>
      </c>
      <c r="P8" s="90">
        <f t="shared" si="0"/>
        <v>37209</v>
      </c>
      <c r="Q8" s="90">
        <f t="shared" si="0"/>
        <v>37210</v>
      </c>
      <c r="R8" s="90">
        <f t="shared" si="0"/>
        <v>37211</v>
      </c>
      <c r="S8" s="90">
        <f t="shared" si="0"/>
        <v>37214</v>
      </c>
      <c r="T8" s="90">
        <f t="shared" si="0"/>
        <v>37215</v>
      </c>
      <c r="U8" s="90">
        <f t="shared" si="0"/>
        <v>37216</v>
      </c>
      <c r="V8" s="90">
        <f t="shared" si="0"/>
        <v>37218</v>
      </c>
      <c r="W8" s="90">
        <f t="shared" si="0"/>
        <v>37221</v>
      </c>
      <c r="X8" s="90">
        <f t="shared" si="0"/>
        <v>37222</v>
      </c>
      <c r="Y8" s="90">
        <f t="shared" si="0"/>
        <v>37223</v>
      </c>
      <c r="Z8" s="90">
        <f t="shared" si="0"/>
        <v>37224</v>
      </c>
      <c r="AA8" s="90">
        <f t="shared" si="0"/>
        <v>37225</v>
      </c>
      <c r="AB8" s="90">
        <f t="shared" si="0"/>
        <v>37228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</v>
      </c>
      <c r="D9" s="102">
        <f>VLOOKUP(D$8,'Curve Summary'!$A$7:$AG$54,4)</f>
        <v>28.5</v>
      </c>
      <c r="E9" s="102">
        <f>VLOOKUP(E$8,'Curve Summary'!$A$7:$AG$54,4)</f>
        <v>28.5</v>
      </c>
      <c r="F9" s="102">
        <f>VLOOKUP(F$8,'Curve Summary'!$A$7:$AG$54,4)</f>
        <v>28.5</v>
      </c>
      <c r="G9" s="102">
        <f>VLOOKUP(G$8,'Curve Summary'!$A$7:$AG$54,4)</f>
        <v>30</v>
      </c>
      <c r="H9" s="102">
        <f>VLOOKUP(H$8,'Curve Summary'!$A$7:$AG$54,4)</f>
        <v>30</v>
      </c>
      <c r="I9" s="102">
        <f>VLOOKUP(I$8,'Curve Summary'!$A$7:$AG$54,4)</f>
        <v>30</v>
      </c>
      <c r="J9" s="102">
        <f>VLOOKUP(J$8,'Curve Summary'!$A$7:$AG$54,4)</f>
        <v>30</v>
      </c>
      <c r="K9" s="102">
        <f>VLOOKUP(K$8,'Curve Summary'!$A$7:$AG$54,4)</f>
        <v>30</v>
      </c>
      <c r="L9" s="102">
        <f>VLOOKUP(L$8,'Curve Summary'!$A$7:$AG$54,4)</f>
        <v>30</v>
      </c>
      <c r="M9" s="102">
        <f>VLOOKUP(M$8,'Curve Summary'!$A$7:$AG$54,4)</f>
        <v>30</v>
      </c>
      <c r="N9" s="102">
        <f>VLOOKUP(N$8,'Curve Summary'!$A$7:$AG$54,4)</f>
        <v>30</v>
      </c>
      <c r="O9" s="102">
        <f>VLOOKUP(O$8,'Curve Summary'!$A$7:$AG$54,4)</f>
        <v>30</v>
      </c>
      <c r="P9" s="102">
        <f>VLOOKUP(P$8,'Curve Summary'!$A$7:$AG$54,4)</f>
        <v>30</v>
      </c>
      <c r="Q9" s="102">
        <f>VLOOKUP(Q$8,'Curve Summary'!$A$7:$AG$54,4)</f>
        <v>30</v>
      </c>
      <c r="R9" s="102">
        <f>VLOOKUP(R$8,'Curve Summary'!$A$7:$AG$54,4)</f>
        <v>30</v>
      </c>
      <c r="S9" s="102">
        <f>VLOOKUP(S$8,'Curve Summary'!$A$7:$AG$54,4)</f>
        <v>30</v>
      </c>
      <c r="T9" s="102">
        <f>VLOOKUP(T$8,'Curve Summary'!$A$7:$AG$54,4)</f>
        <v>30</v>
      </c>
      <c r="U9" s="102">
        <f>VLOOKUP(U$8,'Curve Summary'!$A$7:$AG$54,4)</f>
        <v>30</v>
      </c>
      <c r="V9" s="102">
        <f>VLOOKUP(V$8,'Curve Summary'!$A$7:$AG$54,4)</f>
        <v>30</v>
      </c>
      <c r="W9" s="103">
        <f>VLOOKUP(W$8,'Curve Summary'!$A$7:$AG$54,4)</f>
        <v>30</v>
      </c>
      <c r="X9" s="102">
        <f>VLOOKUP(X$8,'Curve Summary'!$A$7:$AG$54,4)</f>
        <v>30</v>
      </c>
      <c r="Y9" s="102">
        <f>VLOOKUP(Y$8,'Curve Summary'!$A$7:$AG$54,4)</f>
        <v>30</v>
      </c>
      <c r="Z9" s="102">
        <f>VLOOKUP(Z$8,'Curve Summary'!$A$7:$AG$54,4)</f>
        <v>30</v>
      </c>
      <c r="AA9" s="102">
        <f>VLOOKUP(AA$8,'Curve Summary'!$A$7:$AG$54,4)</f>
        <v>30</v>
      </c>
      <c r="AB9" s="103">
        <f>VLOOKUP(AB$8,'Curve Summary'!$A$7:$AG$54,4)</f>
        <v>38.5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</v>
      </c>
      <c r="D10" s="26">
        <f>VLOOKUP(D$8,'Curve Summary'!$A$7:$AG$54,3)</f>
        <v>29</v>
      </c>
      <c r="E10" s="26">
        <f>VLOOKUP(E$8,'Curve Summary'!$A$7:$AG$54,3)</f>
        <v>29</v>
      </c>
      <c r="F10" s="26">
        <f>VLOOKUP(F$8,'Curve Summary'!$A$7:$AG$54,3)</f>
        <v>29</v>
      </c>
      <c r="G10" s="26">
        <f>VLOOKUP(G$8,'Curve Summary'!$A$7:$AG$54,3)</f>
        <v>30.75</v>
      </c>
      <c r="H10" s="26">
        <f>VLOOKUP(H$8,'Curve Summary'!$A$7:$AG$54,3)</f>
        <v>30.75</v>
      </c>
      <c r="I10" s="26">
        <f>VLOOKUP(I$8,'Curve Summary'!$A$7:$AG$54,3)</f>
        <v>30.75</v>
      </c>
      <c r="J10" s="26">
        <f>VLOOKUP(J$8,'Curve Summary'!$A$7:$AG$54,3)</f>
        <v>30.75</v>
      </c>
      <c r="K10" s="26">
        <f>VLOOKUP(K$8,'Curve Summary'!$A$7:$AG$54,3)</f>
        <v>30.75</v>
      </c>
      <c r="L10" s="26">
        <f>VLOOKUP(L$8,'Curve Summary'!$A$7:$AG$54,3)</f>
        <v>30.75</v>
      </c>
      <c r="M10" s="26">
        <f>VLOOKUP(M$8,'Curve Summary'!$A$7:$AG$54,3)</f>
        <v>30.75</v>
      </c>
      <c r="N10" s="26">
        <f>VLOOKUP(N$8,'Curve Summary'!$A$7:$AG$54,3)</f>
        <v>30.75</v>
      </c>
      <c r="O10" s="26">
        <f>VLOOKUP(O$8,'Curve Summary'!$A$7:$AG$54,3)</f>
        <v>30.75</v>
      </c>
      <c r="P10" s="26">
        <f>VLOOKUP(P$8,'Curve Summary'!$A$7:$AG$54,3)</f>
        <v>30.75</v>
      </c>
      <c r="Q10" s="26">
        <f>VLOOKUP(Q$8,'Curve Summary'!$A$7:$AG$54,3)</f>
        <v>30.75</v>
      </c>
      <c r="R10" s="26">
        <f>VLOOKUP(R$8,'Curve Summary'!$A$7:$AG$54,3)</f>
        <v>30.75</v>
      </c>
      <c r="S10" s="26">
        <f>VLOOKUP(S$8,'Curve Summary'!$A$7:$AG$54,3)</f>
        <v>30.75</v>
      </c>
      <c r="T10" s="26">
        <f>VLOOKUP(T$8,'Curve Summary'!$A$7:$AG$54,3)</f>
        <v>30.75</v>
      </c>
      <c r="U10" s="26">
        <f>VLOOKUP(U$8,'Curve Summary'!$A$7:$AG$54,3)</f>
        <v>30.75</v>
      </c>
      <c r="V10" s="26">
        <f>VLOOKUP(V$8,'Curve Summary'!$A$7:$AG$54,3)</f>
        <v>30.75</v>
      </c>
      <c r="W10" s="93">
        <f>VLOOKUP(W$8,'Curve Summary'!$A$7:$AG$54,3)</f>
        <v>30.75</v>
      </c>
      <c r="X10" s="26">
        <f>VLOOKUP(X$8,'Curve Summary'!$A$7:$AG$54,3)</f>
        <v>30.75</v>
      </c>
      <c r="Y10" s="26">
        <f>VLOOKUP(Y$8,'Curve Summary'!$A$7:$AG$54,3)</f>
        <v>30.75</v>
      </c>
      <c r="Z10" s="26">
        <f>VLOOKUP(Z$8,'Curve Summary'!$A$7:$AG$54,3)</f>
        <v>30.75</v>
      </c>
      <c r="AA10" s="26">
        <f>VLOOKUP(AA$8,'Curve Summary'!$A$7:$AG$54,3)</f>
        <v>30.75</v>
      </c>
      <c r="AB10" s="93">
        <f>VLOOKUP(AB$8,'Curve Summary'!$A$7:$AG$54,3)</f>
        <v>38.75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28.35</v>
      </c>
      <c r="D11" s="26">
        <f>VLOOKUP(D$8,'Curve Summary'!$A$7:$AG$54,5)</f>
        <v>28.35</v>
      </c>
      <c r="E11" s="26">
        <f>VLOOKUP(E$8,'Curve Summary'!$A$7:$AG$54,5)</f>
        <v>28.35</v>
      </c>
      <c r="F11" s="26">
        <f>VLOOKUP(F$8,'Curve Summary'!$A$7:$AG$54,5)</f>
        <v>28.35</v>
      </c>
      <c r="G11" s="26">
        <f>VLOOKUP(G$8,'Curve Summary'!$A$7:$AG$54,5)</f>
        <v>31.5</v>
      </c>
      <c r="H11" s="26">
        <f>VLOOKUP(H$8,'Curve Summary'!$A$7:$AG$54,5)</f>
        <v>31.5</v>
      </c>
      <c r="I11" s="26">
        <f>VLOOKUP(I$8,'Curve Summary'!$A$7:$AG$54,5)</f>
        <v>31.5</v>
      </c>
      <c r="J11" s="26">
        <f>VLOOKUP(J$8,'Curve Summary'!$A$7:$AG$54,5)</f>
        <v>31.5</v>
      </c>
      <c r="K11" s="26">
        <f>VLOOKUP(K$8,'Curve Summary'!$A$7:$AG$54,5)</f>
        <v>31.5</v>
      </c>
      <c r="L11" s="26">
        <f>VLOOKUP(L$8,'Curve Summary'!$A$7:$AG$54,5)</f>
        <v>31.5</v>
      </c>
      <c r="M11" s="26">
        <f>VLOOKUP(M$8,'Curve Summary'!$A$7:$AG$54,5)</f>
        <v>31.5</v>
      </c>
      <c r="N11" s="26">
        <f>VLOOKUP(N$8,'Curve Summary'!$A$7:$AG$54,5)</f>
        <v>31.5</v>
      </c>
      <c r="O11" s="26">
        <f>VLOOKUP(O$8,'Curve Summary'!$A$7:$AG$54,5)</f>
        <v>31.5</v>
      </c>
      <c r="P11" s="26">
        <f>VLOOKUP(P$8,'Curve Summary'!$A$7:$AG$54,5)</f>
        <v>31.5</v>
      </c>
      <c r="Q11" s="26">
        <f>VLOOKUP(Q$8,'Curve Summary'!$A$7:$AG$54,5)</f>
        <v>31.5</v>
      </c>
      <c r="R11" s="26">
        <f>VLOOKUP(R$8,'Curve Summary'!$A$7:$AG$54,5)</f>
        <v>31.5</v>
      </c>
      <c r="S11" s="26">
        <f>VLOOKUP(S$8,'Curve Summary'!$A$7:$AG$54,5)</f>
        <v>31.5</v>
      </c>
      <c r="T11" s="26">
        <f>VLOOKUP(T$8,'Curve Summary'!$A$7:$AG$54,5)</f>
        <v>31.5</v>
      </c>
      <c r="U11" s="26">
        <f>VLOOKUP(U$8,'Curve Summary'!$A$7:$AG$54,5)</f>
        <v>31.5</v>
      </c>
      <c r="V11" s="26">
        <f>VLOOKUP(V$8,'Curve Summary'!$A$7:$AG$54,5)</f>
        <v>31.5</v>
      </c>
      <c r="W11" s="93">
        <f>VLOOKUP(W$8,'Curve Summary'!$A$7:$AG$54,5)</f>
        <v>31.5</v>
      </c>
      <c r="X11" s="26">
        <f>VLOOKUP(X$8,'Curve Summary'!$A$7:$AG$54,5)</f>
        <v>31.5</v>
      </c>
      <c r="Y11" s="26">
        <f>VLOOKUP(Y$8,'Curve Summary'!$A$7:$AG$54,5)</f>
        <v>31.5</v>
      </c>
      <c r="Z11" s="26">
        <f>VLOOKUP(Z$8,'Curve Summary'!$A$7:$AG$54,5)</f>
        <v>31.5</v>
      </c>
      <c r="AA11" s="26">
        <f>VLOOKUP(AA$8,'Curve Summary'!$A$7:$AG$54,5)</f>
        <v>30</v>
      </c>
      <c r="AB11" s="93">
        <f>VLOOKUP(AB$8,'Curve Summary'!$A$7:$AG$54,5)</f>
        <v>38.5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27.188000000000002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24.9</v>
      </c>
      <c r="H12" s="26">
        <f>VLOOKUP(H$8,'Curve Summary'!$A$7:$AG$54,9)</f>
        <v>24.9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26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35.75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28.5</v>
      </c>
      <c r="D13" s="26">
        <f>VLOOKUP(D$8,'Curve Summary'!$A$7:$AG$54,6)</f>
        <v>28.5</v>
      </c>
      <c r="E13" s="26">
        <f>VLOOKUP(E$8,'Curve Summary'!$A$7:$AG$54,6)</f>
        <v>28.5</v>
      </c>
      <c r="F13" s="26">
        <f>VLOOKUP(F$8,'Curve Summary'!$A$7:$AG$54,6)</f>
        <v>28.5</v>
      </c>
      <c r="G13" s="26">
        <f>VLOOKUP(G$8,'Curve Summary'!$A$7:$AG$54,6)</f>
        <v>30</v>
      </c>
      <c r="H13" s="26">
        <f>VLOOKUP(H$8,'Curve Summary'!$A$7:$AG$54,6)</f>
        <v>30</v>
      </c>
      <c r="I13" s="26">
        <f>VLOOKUP(I$8,'Curve Summary'!$A$7:$AG$54,6)</f>
        <v>30</v>
      </c>
      <c r="J13" s="26">
        <f>VLOOKUP(J$8,'Curve Summary'!$A$7:$AG$54,6)</f>
        <v>30</v>
      </c>
      <c r="K13" s="26">
        <f>VLOOKUP(K$8,'Curve Summary'!$A$7:$AG$54,6)</f>
        <v>30</v>
      </c>
      <c r="L13" s="26">
        <f>VLOOKUP(L$8,'Curve Summary'!$A$7:$AG$54,6)</f>
        <v>30</v>
      </c>
      <c r="M13" s="26">
        <f>VLOOKUP(M$8,'Curve Summary'!$A$7:$AG$54,6)</f>
        <v>30</v>
      </c>
      <c r="N13" s="26">
        <f>VLOOKUP(N$8,'Curve Summary'!$A$7:$AG$54,6)</f>
        <v>30</v>
      </c>
      <c r="O13" s="26">
        <f>VLOOKUP(O$8,'Curve Summary'!$A$7:$AG$54,6)</f>
        <v>30</v>
      </c>
      <c r="P13" s="26">
        <f>VLOOKUP(P$8,'Curve Summary'!$A$7:$AG$54,6)</f>
        <v>30</v>
      </c>
      <c r="Q13" s="26">
        <f>VLOOKUP(Q$8,'Curve Summary'!$A$7:$AG$54,6)</f>
        <v>30</v>
      </c>
      <c r="R13" s="26">
        <f>VLOOKUP(R$8,'Curve Summary'!$A$7:$AG$54,6)</f>
        <v>30</v>
      </c>
      <c r="S13" s="26">
        <f>VLOOKUP(S$8,'Curve Summary'!$A$7:$AG$54,6)</f>
        <v>30</v>
      </c>
      <c r="T13" s="26">
        <f>VLOOKUP(T$8,'Curve Summary'!$A$7:$AG$54,6)</f>
        <v>30</v>
      </c>
      <c r="U13" s="26">
        <f>VLOOKUP(U$8,'Curve Summary'!$A$7:$AG$54,6)</f>
        <v>30</v>
      </c>
      <c r="V13" s="26">
        <f>VLOOKUP(V$8,'Curve Summary'!$A$7:$AG$54,6)</f>
        <v>30</v>
      </c>
      <c r="W13" s="93">
        <f>VLOOKUP(W$8,'Curve Summary'!$A$7:$AG$54,6)</f>
        <v>30</v>
      </c>
      <c r="X13" s="26">
        <f>VLOOKUP(X$8,'Curve Summary'!$A$7:$AG$54,6)</f>
        <v>30</v>
      </c>
      <c r="Y13" s="26">
        <f>VLOOKUP(Y$8,'Curve Summary'!$A$7:$AG$54,6)</f>
        <v>30</v>
      </c>
      <c r="Z13" s="26">
        <f>VLOOKUP(Z$8,'Curve Summary'!$A$7:$AG$54,6)</f>
        <v>30</v>
      </c>
      <c r="AA13" s="26">
        <f>VLOOKUP(AA$8,'Curve Summary'!$A$7:$AG$54,6)</f>
        <v>30</v>
      </c>
      <c r="AB13" s="93">
        <f>VLOOKUP(AB$8,'Curve Summary'!$A$7:$AG$54,6)</f>
        <v>35.75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28.5</v>
      </c>
      <c r="D14" s="26">
        <f>VLOOKUP(D$8,'Curve Summary'!$A$7:$AG$54,2)</f>
        <v>28.5</v>
      </c>
      <c r="E14" s="26">
        <f>VLOOKUP(E$8,'Curve Summary'!$A$7:$AG$54,2)</f>
        <v>28.5</v>
      </c>
      <c r="F14" s="26">
        <f>VLOOKUP(F$8,'Curve Summary'!$A$7:$AG$54,2)</f>
        <v>28.5</v>
      </c>
      <c r="G14" s="26">
        <f>VLOOKUP(G$8,'Curve Summary'!$A$7:$AG$54,2)</f>
        <v>28.75</v>
      </c>
      <c r="H14" s="26">
        <f>VLOOKUP(H$8,'Curve Summary'!$A$7:$AG$54,2)</f>
        <v>28.75</v>
      </c>
      <c r="I14" s="26">
        <f>VLOOKUP(I$8,'Curve Summary'!$A$7:$AG$54,2)</f>
        <v>28.75</v>
      </c>
      <c r="J14" s="26">
        <f>VLOOKUP(J$8,'Curve Summary'!$A$7:$AG$54,2)</f>
        <v>28.75</v>
      </c>
      <c r="K14" s="26">
        <f>VLOOKUP(K$8,'Curve Summary'!$A$7:$AG$54,2)</f>
        <v>28.75</v>
      </c>
      <c r="L14" s="26">
        <f>VLOOKUP(L$8,'Curve Summary'!$A$7:$AG$54,2)</f>
        <v>28.75</v>
      </c>
      <c r="M14" s="26">
        <f>VLOOKUP(M$8,'Curve Summary'!$A$7:$AG$54,2)</f>
        <v>28.75</v>
      </c>
      <c r="N14" s="26">
        <f>VLOOKUP(N$8,'Curve Summary'!$A$7:$AG$54,2)</f>
        <v>28.75</v>
      </c>
      <c r="O14" s="26">
        <f>VLOOKUP(O$8,'Curve Summary'!$A$7:$AG$54,2)</f>
        <v>28.75</v>
      </c>
      <c r="P14" s="26">
        <f>VLOOKUP(P$8,'Curve Summary'!$A$7:$AG$54,2)</f>
        <v>28.75</v>
      </c>
      <c r="Q14" s="26">
        <f>VLOOKUP(Q$8,'Curve Summary'!$A$7:$AG$54,2)</f>
        <v>28.75</v>
      </c>
      <c r="R14" s="26">
        <f>VLOOKUP(R$8,'Curve Summary'!$A$7:$AG$54,2)</f>
        <v>28.75</v>
      </c>
      <c r="S14" s="26">
        <f>VLOOKUP(S$8,'Curve Summary'!$A$7:$AG$54,2)</f>
        <v>28.75</v>
      </c>
      <c r="T14" s="26">
        <f>VLOOKUP(T$8,'Curve Summary'!$A$7:$AG$54,2)</f>
        <v>28.75</v>
      </c>
      <c r="U14" s="26">
        <f>VLOOKUP(U$8,'Curve Summary'!$A$7:$AG$54,2)</f>
        <v>28.75</v>
      </c>
      <c r="V14" s="26">
        <f>VLOOKUP(V$8,'Curve Summary'!$A$7:$AG$54,2)</f>
        <v>28.75</v>
      </c>
      <c r="W14" s="93">
        <f>VLOOKUP(W$8,'Curve Summary'!$A$7:$AG$54,2)</f>
        <v>28.75</v>
      </c>
      <c r="X14" s="26">
        <f>VLOOKUP(X$8,'Curve Summary'!$A$7:$AG$54,2)</f>
        <v>28.75</v>
      </c>
      <c r="Y14" s="26">
        <f>VLOOKUP(Y$8,'Curve Summary'!$A$7:$AG$54,2)</f>
        <v>28.75</v>
      </c>
      <c r="Z14" s="26">
        <f>VLOOKUP(Z$8,'Curve Summary'!$A$7:$AG$54,2)</f>
        <v>28.75</v>
      </c>
      <c r="AA14" s="26">
        <f>VLOOKUP(AA$8,'Curve Summary'!$A$7:$AG$54,2)</f>
        <v>28.75</v>
      </c>
      <c r="AB14" s="93">
        <f>VLOOKUP(AB$8,'Curve Summary'!$A$7:$AG$54,2)</f>
        <v>33.5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29.5</v>
      </c>
      <c r="D15" s="26">
        <f>VLOOKUP(D$8,'Curve Summary'!$A$7:$AG$54,7)</f>
        <v>29.5</v>
      </c>
      <c r="E15" s="26">
        <f>VLOOKUP(E$8,'Curve Summary'!$A$7:$AG$54,7)</f>
        <v>29.5</v>
      </c>
      <c r="F15" s="26">
        <f>VLOOKUP(F$8,'Curve Summary'!$A$7:$AG$54,7)</f>
        <v>29.5</v>
      </c>
      <c r="G15" s="26">
        <f>VLOOKUP(G$8,'Curve Summary'!$A$7:$AG$54,7)</f>
        <v>29.75</v>
      </c>
      <c r="H15" s="26">
        <f>VLOOKUP(H$8,'Curve Summary'!$A$7:$AG$54,7)</f>
        <v>29.75</v>
      </c>
      <c r="I15" s="26">
        <f>VLOOKUP(I$8,'Curve Summary'!$A$7:$AG$54,7)</f>
        <v>29.75</v>
      </c>
      <c r="J15" s="26">
        <f>VLOOKUP(J$8,'Curve Summary'!$A$7:$AG$54,7)</f>
        <v>29.75</v>
      </c>
      <c r="K15" s="26">
        <f>VLOOKUP(K$8,'Curve Summary'!$A$7:$AG$54,7)</f>
        <v>29.75</v>
      </c>
      <c r="L15" s="26">
        <f>VLOOKUP(L$8,'Curve Summary'!$A$7:$AG$54,7)</f>
        <v>29.75</v>
      </c>
      <c r="M15" s="26">
        <f>VLOOKUP(M$8,'Curve Summary'!$A$7:$AG$54,7)</f>
        <v>29.75</v>
      </c>
      <c r="N15" s="26">
        <f>VLOOKUP(N$8,'Curve Summary'!$A$7:$AG$54,7)</f>
        <v>29.75</v>
      </c>
      <c r="O15" s="26">
        <f>VLOOKUP(O$8,'Curve Summary'!$A$7:$AG$54,7)</f>
        <v>29.75</v>
      </c>
      <c r="P15" s="26">
        <f>VLOOKUP(P$8,'Curve Summary'!$A$7:$AG$54,7)</f>
        <v>29.75</v>
      </c>
      <c r="Q15" s="26">
        <f>VLOOKUP(Q$8,'Curve Summary'!$A$7:$AG$54,7)</f>
        <v>29.75</v>
      </c>
      <c r="R15" s="26">
        <f>VLOOKUP(R$8,'Curve Summary'!$A$7:$AG$54,7)</f>
        <v>29.75</v>
      </c>
      <c r="S15" s="26">
        <f>VLOOKUP(S$8,'Curve Summary'!$A$7:$AG$54,7)</f>
        <v>29.75</v>
      </c>
      <c r="T15" s="26">
        <f>VLOOKUP(T$8,'Curve Summary'!$A$7:$AG$54,7)</f>
        <v>29.75</v>
      </c>
      <c r="U15" s="26">
        <f>VLOOKUP(U$8,'Curve Summary'!$A$7:$AG$54,7)</f>
        <v>29.75</v>
      </c>
      <c r="V15" s="26">
        <f>VLOOKUP(V$8,'Curve Summary'!$A$7:$AG$54,7)</f>
        <v>29.75</v>
      </c>
      <c r="W15" s="93">
        <f>VLOOKUP(W$8,'Curve Summary'!$A$7:$AG$54,7)</f>
        <v>29.75</v>
      </c>
      <c r="X15" s="26">
        <f>VLOOKUP(X$8,'Curve Summary'!$A$7:$AG$54,7)</f>
        <v>29.75</v>
      </c>
      <c r="Y15" s="26">
        <f>VLOOKUP(Y$8,'Curve Summary'!$A$7:$AG$54,7)</f>
        <v>29.75</v>
      </c>
      <c r="Z15" s="26">
        <f>VLOOKUP(Z$8,'Curve Summary'!$A$7:$AG$54,7)</f>
        <v>29.75</v>
      </c>
      <c r="AA15" s="26">
        <f>VLOOKUP(AA$8,'Curve Summary'!$A$7:$AG$54,7)</f>
        <v>29.75</v>
      </c>
      <c r="AB15" s="93">
        <f>VLOOKUP(AB$8,'Curve Summary'!$A$7:$AG$54,7)</f>
        <v>35.5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50</v>
      </c>
      <c r="C18" s="134">
        <f>IF(ISNUMBER(VLOOKUP(C$8,'Curve Summary ALBERTA'!$A$7:$AG$54,18,FALSE)),VLOOKUP(C$8,'Curve Summary ALBERTA'!$A$7:$AG$54,18,FALSE),0)</f>
        <v>56</v>
      </c>
      <c r="D18" s="134">
        <f>IF(ISNUMBER(VLOOKUP(D$8,'Curve Summary ALBERTA'!$A$7:$AG$54,18,FALSE)),VLOOKUP(D$8,'Curve Summary ALBERTA'!$A$7:$AG$54,18,FALSE),0)</f>
        <v>56</v>
      </c>
      <c r="E18" s="134">
        <f>IF(ISNUMBER(VLOOKUP(E$8,'Curve Summary ALBERTA'!$A$7:$AG$54,18,FALSE)),VLOOKUP(E$8,'Curve Summary ALBERTA'!$A$7:$AG$54,18,FALSE),0)</f>
        <v>56</v>
      </c>
      <c r="F18" s="134">
        <f>IF(ISNUMBER(VLOOKUP(F$8,'Curve Summary ALBERTA'!$A$7:$AG$54,18,FALSE)),VLOOKUP(F$8,'Curve Summary ALBERTA'!$A$7:$AG$54,18,FALSE),0)</f>
        <v>56</v>
      </c>
      <c r="G18" s="134">
        <f>IF(ISNUMBER(VLOOKUP(G$8,'Curve Summary ALBERTA'!$A$7:$AG$54,18,FALSE)),VLOOKUP(G$8,'Curve Summary ALBERTA'!$A$7:$AG$54,18,FALSE),0)</f>
        <v>55.499996185302734</v>
      </c>
      <c r="H18" s="134">
        <f>IF(ISNUMBER(VLOOKUP(H$8,'Curve Summary ALBERTA'!$A$7:$AG$54,18,FALSE)),VLOOKUP(H$8,'Curve Summary ALBERTA'!$A$7:$AG$54,18,FALSE),0)</f>
        <v>55.499996185302734</v>
      </c>
      <c r="I18" s="134">
        <f>IF(ISNUMBER(VLOOKUP(I$8,'Curve Summary ALBERTA'!$A$7:$AG$54,18,FALSE)),VLOOKUP(I$8,'Curve Summary ALBERTA'!$A$7:$AG$54,18,FALSE),0)</f>
        <v>55.499996185302734</v>
      </c>
      <c r="J18" s="134">
        <f>IF(ISNUMBER(VLOOKUP(J$8,'Curve Summary ALBERTA'!$A$7:$AG$54,18,FALSE)),VLOOKUP(J$8,'Curve Summary ALBERTA'!$A$7:$AG$54,18,FALSE),0)</f>
        <v>55.499996185302734</v>
      </c>
      <c r="K18" s="134">
        <f>IF(ISNUMBER(VLOOKUP(K$8,'Curve Summary ALBERTA'!$A$7:$AG$54,18,FALSE)),VLOOKUP(K$8,'Curve Summary ALBERTA'!$A$7:$AG$54,18,FALSE),0)</f>
        <v>55.499996185302734</v>
      </c>
      <c r="L18" s="134">
        <f>IF(ISNUMBER(VLOOKUP(L$8,'Curve Summary ALBERTA'!$A$7:$AG$54,18,FALSE)),VLOOKUP(L$8,'Curve Summary ALBERTA'!$A$7:$AG$54,18,FALSE),0)</f>
        <v>55.499996185302734</v>
      </c>
      <c r="M18" s="134">
        <f>IF(ISNUMBER(VLOOKUP(M$8,'Curve Summary ALBERTA'!$A$7:$AG$54,18,FALSE)),VLOOKUP(M$8,'Curve Summary ALBERTA'!$A$7:$AG$54,18,FALSE),0)</f>
        <v>55.499996185302734</v>
      </c>
      <c r="N18" s="134">
        <f>IF(ISNUMBER(VLOOKUP(N$8,'Curve Summary ALBERTA'!$A$7:$AG$54,18,FALSE)),VLOOKUP(N$8,'Curve Summary ALBERTA'!$A$7:$AG$54,18,FALSE),0)</f>
        <v>55.499996185302734</v>
      </c>
      <c r="O18" s="134">
        <f>IF(ISNUMBER(VLOOKUP(O$8,'Curve Summary ALBERTA'!$A$7:$AG$54,18,FALSE)),VLOOKUP(O$8,'Curve Summary ALBERTA'!$A$7:$AG$54,18,FALSE),0)</f>
        <v>55.499996185302734</v>
      </c>
      <c r="P18" s="134">
        <f>IF(ISNUMBER(VLOOKUP(P$8,'Curve Summary ALBERTA'!$A$7:$AG$54,18,FALSE)),VLOOKUP(P$8,'Curve Summary ALBERTA'!$A$7:$AG$54,18,FALSE),0)</f>
        <v>55.499996185302734</v>
      </c>
      <c r="Q18" s="134">
        <f>IF(ISNUMBER(VLOOKUP(Q$8,'Curve Summary ALBERTA'!$A$7:$AG$54,18,FALSE)),VLOOKUP(Q$8,'Curve Summary ALBERTA'!$A$7:$AG$54,18,FALSE),0)</f>
        <v>55.499996185302734</v>
      </c>
      <c r="R18" s="134">
        <f>IF(ISNUMBER(VLOOKUP(R$8,'Curve Summary ALBERTA'!$A$7:$AG$54,18,FALSE)),VLOOKUP(R$8,'Curve Summary ALBERTA'!$A$7:$AG$54,18,FALSE),0)</f>
        <v>55.499996185302734</v>
      </c>
      <c r="S18" s="134">
        <f>IF(ISNUMBER(VLOOKUP(S$8,'Curve Summary ALBERTA'!$A$7:$AG$54,18,FALSE)),VLOOKUP(S$8,'Curve Summary ALBERTA'!$A$7:$AG$54,18,FALSE),0)</f>
        <v>55.499996185302734</v>
      </c>
      <c r="T18" s="134">
        <f>IF(ISNUMBER(VLOOKUP(T$8,'Curve Summary ALBERTA'!$A$7:$AG$54,18,FALSE)),VLOOKUP(T$8,'Curve Summary ALBERTA'!$A$7:$AG$54,18,FALSE),0)</f>
        <v>55.499996185302734</v>
      </c>
      <c r="U18" s="134">
        <f>IF(ISNUMBER(VLOOKUP(U$8,'Curve Summary ALBERTA'!$A$7:$AG$54,18,FALSE)),VLOOKUP(U$8,'Curve Summary ALBERTA'!$A$7:$AG$54,18,FALSE),0)</f>
        <v>55.499996185302734</v>
      </c>
      <c r="V18" s="134">
        <f>IF(ISNUMBER(VLOOKUP(V$8,'Curve Summary ALBERTA'!$A$7:$AG$54,18,FALSE)),VLOOKUP(V$8,'Curve Summary ALBERTA'!$A$7:$AG$54,18,FALSE),0)</f>
        <v>55.499996185302734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55.499996185302734</v>
      </c>
      <c r="AB18" s="134">
        <f>IF(ISNUMBER(VLOOKUP(AB$8,'Curve Summary ALBERTA'!$A$7:$AG$54,18,FALSE)),VLOOKUP(AB$8,'Curve Summary ALBERTA'!$A$7:$AG$54,18,FALSE),0)</f>
        <v>0</v>
      </c>
      <c r="AC18" s="105">
        <f>AVERAGE(B18:F18)</f>
        <v>54.8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54.8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25.075000047683716</v>
      </c>
      <c r="D28" s="102">
        <f t="shared" si="2"/>
        <v>25.575000047683716</v>
      </c>
      <c r="E28" s="102">
        <f t="shared" si="2"/>
        <v>25.575000047683716</v>
      </c>
      <c r="F28" s="102">
        <f t="shared" si="2"/>
        <v>25.575000047683716</v>
      </c>
      <c r="G28" s="102">
        <f t="shared" si="2"/>
        <v>27.075000047683716</v>
      </c>
      <c r="H28" s="102">
        <f t="shared" si="2"/>
        <v>27.075000047683716</v>
      </c>
      <c r="I28" s="102">
        <f t="shared" si="2"/>
        <v>27.075000047683716</v>
      </c>
      <c r="J28" s="102">
        <f t="shared" si="2"/>
        <v>28.069999933242798</v>
      </c>
      <c r="K28" s="102">
        <f t="shared" si="2"/>
        <v>28.069999933242798</v>
      </c>
      <c r="L28" s="102">
        <f t="shared" si="2"/>
        <v>28.069999933242798</v>
      </c>
      <c r="M28" s="102">
        <f t="shared" si="2"/>
        <v>28.069999933242798</v>
      </c>
      <c r="N28" s="102">
        <f t="shared" si="2"/>
        <v>28.069999933242798</v>
      </c>
      <c r="O28" s="102">
        <f t="shared" si="2"/>
        <v>28.069999933242798</v>
      </c>
      <c r="P28" s="102">
        <f t="shared" si="2"/>
        <v>28.069999933242798</v>
      </c>
      <c r="Q28" s="102">
        <f t="shared" si="2"/>
        <v>28.069999933242798</v>
      </c>
      <c r="R28" s="102">
        <f t="shared" si="2"/>
        <v>28.069999933242798</v>
      </c>
      <c r="S28" s="102">
        <f t="shared" si="2"/>
        <v>28.069999933242798</v>
      </c>
      <c r="T28" s="102">
        <f t="shared" si="2"/>
        <v>28.069999933242798</v>
      </c>
      <c r="U28" s="102">
        <f t="shared" si="2"/>
        <v>28.069999933242798</v>
      </c>
      <c r="V28" s="102">
        <f t="shared" si="2"/>
        <v>28.069999933242798</v>
      </c>
      <c r="W28" s="26">
        <f t="shared" si="2"/>
        <v>28.069999933242798</v>
      </c>
      <c r="X28" s="26">
        <f t="shared" si="2"/>
        <v>28.069999933242798</v>
      </c>
      <c r="Y28" s="102">
        <f t="shared" si="2"/>
        <v>28.069999933242798</v>
      </c>
      <c r="Z28" s="102">
        <f t="shared" si="2"/>
        <v>28.069999933242798</v>
      </c>
      <c r="AA28" s="102">
        <f t="shared" si="2"/>
        <v>28.069999933242798</v>
      </c>
      <c r="AB28" s="102">
        <f t="shared" si="2"/>
        <v>36.569999933242798</v>
      </c>
      <c r="AC28" s="123">
        <f t="shared" si="2"/>
        <v>0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25.879999876022339</v>
      </c>
      <c r="D29" s="26">
        <f t="shared" si="3"/>
        <v>26.879999876022339</v>
      </c>
      <c r="E29" s="26">
        <f t="shared" si="3"/>
        <v>26.879999876022339</v>
      </c>
      <c r="F29" s="26">
        <f t="shared" si="3"/>
        <v>26.879999876022339</v>
      </c>
      <c r="G29" s="26">
        <f t="shared" si="3"/>
        <v>28.629999876022339</v>
      </c>
      <c r="H29" s="26">
        <f t="shared" si="3"/>
        <v>28.629999876022339</v>
      </c>
      <c r="I29" s="26">
        <f t="shared" si="3"/>
        <v>28.629999876022339</v>
      </c>
      <c r="J29" s="26">
        <f t="shared" si="3"/>
        <v>28.630000114440918</v>
      </c>
      <c r="K29" s="26">
        <f t="shared" si="3"/>
        <v>28.630000114440918</v>
      </c>
      <c r="L29" s="26">
        <f t="shared" si="3"/>
        <v>28.630000114440918</v>
      </c>
      <c r="M29" s="26">
        <f t="shared" si="3"/>
        <v>28.630000114440918</v>
      </c>
      <c r="N29" s="26">
        <f t="shared" si="3"/>
        <v>28.630000114440918</v>
      </c>
      <c r="O29" s="26">
        <f t="shared" si="3"/>
        <v>28.630000114440918</v>
      </c>
      <c r="P29" s="26">
        <f t="shared" si="3"/>
        <v>28.630000114440918</v>
      </c>
      <c r="Q29" s="26">
        <f t="shared" si="3"/>
        <v>28.630000114440918</v>
      </c>
      <c r="R29" s="26">
        <f t="shared" si="3"/>
        <v>28.630000114440918</v>
      </c>
      <c r="S29" s="26">
        <f t="shared" si="3"/>
        <v>28.630000114440918</v>
      </c>
      <c r="T29" s="26">
        <f t="shared" si="3"/>
        <v>28.630000114440918</v>
      </c>
      <c r="U29" s="26">
        <f t="shared" si="3"/>
        <v>28.630000114440918</v>
      </c>
      <c r="V29" s="26">
        <f t="shared" si="3"/>
        <v>28.630000114440918</v>
      </c>
      <c r="W29" s="26">
        <f t="shared" si="3"/>
        <v>28.630000114440918</v>
      </c>
      <c r="X29" s="26">
        <f t="shared" si="3"/>
        <v>28.630000114440918</v>
      </c>
      <c r="Y29" s="26">
        <f t="shared" si="3"/>
        <v>28.630000114440918</v>
      </c>
      <c r="Z29" s="26">
        <f t="shared" si="3"/>
        <v>28.630000114440918</v>
      </c>
      <c r="AA29" s="26">
        <f t="shared" si="3"/>
        <v>28.630000114440918</v>
      </c>
      <c r="AB29" s="26">
        <f t="shared" si="3"/>
        <v>36.630000114440918</v>
      </c>
      <c r="AC29" s="124">
        <f t="shared" si="3"/>
        <v>0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26.659999942779542</v>
      </c>
      <c r="D30" s="26">
        <f t="shared" si="4"/>
        <v>26.659999942779542</v>
      </c>
      <c r="E30" s="26">
        <f t="shared" si="4"/>
        <v>26.659999942779542</v>
      </c>
      <c r="F30" s="26">
        <f t="shared" si="4"/>
        <v>26.659999942779542</v>
      </c>
      <c r="G30" s="26">
        <f t="shared" si="4"/>
        <v>29.809999942779541</v>
      </c>
      <c r="H30" s="26">
        <f t="shared" si="4"/>
        <v>29.809999942779541</v>
      </c>
      <c r="I30" s="26">
        <f t="shared" si="4"/>
        <v>29.809999942779541</v>
      </c>
      <c r="J30" s="26">
        <f t="shared" si="4"/>
        <v>29.809999942779541</v>
      </c>
      <c r="K30" s="26">
        <f t="shared" si="4"/>
        <v>29.809999942779541</v>
      </c>
      <c r="L30" s="26">
        <f t="shared" si="4"/>
        <v>29.809999942779541</v>
      </c>
      <c r="M30" s="26">
        <f t="shared" si="4"/>
        <v>29.809999942779541</v>
      </c>
      <c r="N30" s="26">
        <f t="shared" si="4"/>
        <v>29.809999942779541</v>
      </c>
      <c r="O30" s="26">
        <f t="shared" si="4"/>
        <v>29.809999942779541</v>
      </c>
      <c r="P30" s="26">
        <f t="shared" si="4"/>
        <v>29.809999942779541</v>
      </c>
      <c r="Q30" s="26">
        <f t="shared" si="4"/>
        <v>29.809999942779541</v>
      </c>
      <c r="R30" s="26">
        <f t="shared" si="4"/>
        <v>29.809999942779541</v>
      </c>
      <c r="S30" s="26">
        <f t="shared" si="4"/>
        <v>29.809999942779541</v>
      </c>
      <c r="T30" s="26">
        <f t="shared" si="4"/>
        <v>29.809999942779541</v>
      </c>
      <c r="U30" s="26">
        <f t="shared" si="4"/>
        <v>29.809999942779541</v>
      </c>
      <c r="V30" s="26">
        <f t="shared" si="4"/>
        <v>29.809999942779541</v>
      </c>
      <c r="W30" s="26">
        <f t="shared" si="4"/>
        <v>29.809999942779541</v>
      </c>
      <c r="X30" s="26">
        <f t="shared" si="4"/>
        <v>29.809999942779541</v>
      </c>
      <c r="Y30" s="26">
        <f t="shared" si="4"/>
        <v>29.809999942779541</v>
      </c>
      <c r="Z30" s="26">
        <f t="shared" si="4"/>
        <v>29.809999942779541</v>
      </c>
      <c r="AA30" s="26">
        <f t="shared" si="4"/>
        <v>28.309999942779541</v>
      </c>
      <c r="AB30" s="26">
        <f t="shared" si="4"/>
        <v>36.809999942779541</v>
      </c>
      <c r="AC30" s="124">
        <f t="shared" si="4"/>
        <v>0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22.057999885559084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19.769999885559081</v>
      </c>
      <c r="H31" s="26">
        <f t="shared" si="5"/>
        <v>19.769999885559081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19.869999885559082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29.619999885559082</v>
      </c>
      <c r="AC31" s="124">
        <f t="shared" si="5"/>
        <v>0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26.700000762939453</v>
      </c>
      <c r="D32" s="26">
        <f t="shared" si="6"/>
        <v>26.700000762939453</v>
      </c>
      <c r="E32" s="26">
        <f t="shared" si="6"/>
        <v>26.700000762939453</v>
      </c>
      <c r="F32" s="26">
        <f t="shared" si="6"/>
        <v>26.700000762939453</v>
      </c>
      <c r="G32" s="26">
        <f t="shared" si="6"/>
        <v>28.200000762939453</v>
      </c>
      <c r="H32" s="26">
        <f t="shared" si="6"/>
        <v>28.200000762939453</v>
      </c>
      <c r="I32" s="26">
        <f t="shared" si="6"/>
        <v>28.200000762939453</v>
      </c>
      <c r="J32" s="26">
        <f t="shared" si="6"/>
        <v>28.200000762939453</v>
      </c>
      <c r="K32" s="26">
        <f t="shared" si="6"/>
        <v>28.200000762939453</v>
      </c>
      <c r="L32" s="26">
        <f t="shared" si="6"/>
        <v>28.200000762939453</v>
      </c>
      <c r="M32" s="26">
        <f t="shared" si="6"/>
        <v>28.200000762939453</v>
      </c>
      <c r="N32" s="26">
        <f t="shared" si="6"/>
        <v>28.200000762939453</v>
      </c>
      <c r="O32" s="26">
        <f t="shared" si="6"/>
        <v>28.200000762939453</v>
      </c>
      <c r="P32" s="26">
        <f t="shared" si="6"/>
        <v>28.200000762939453</v>
      </c>
      <c r="Q32" s="26">
        <f t="shared" si="6"/>
        <v>28.200000762939453</v>
      </c>
      <c r="R32" s="26">
        <f t="shared" si="6"/>
        <v>28.200000762939453</v>
      </c>
      <c r="S32" s="26">
        <f t="shared" si="6"/>
        <v>28.200000762939453</v>
      </c>
      <c r="T32" s="26">
        <f t="shared" si="6"/>
        <v>28.200000762939453</v>
      </c>
      <c r="U32" s="26">
        <f t="shared" si="6"/>
        <v>28.200000762939453</v>
      </c>
      <c r="V32" s="26">
        <f t="shared" si="6"/>
        <v>28.200000762939453</v>
      </c>
      <c r="W32" s="26">
        <f t="shared" si="6"/>
        <v>28.200000762939453</v>
      </c>
      <c r="X32" s="26">
        <f t="shared" si="6"/>
        <v>28.200000762939453</v>
      </c>
      <c r="Y32" s="26">
        <f t="shared" si="6"/>
        <v>28.200000762939453</v>
      </c>
      <c r="Z32" s="26">
        <f t="shared" si="6"/>
        <v>28.200000762939453</v>
      </c>
      <c r="AA32" s="26">
        <f t="shared" si="6"/>
        <v>28.200000762939453</v>
      </c>
      <c r="AB32" s="26">
        <f t="shared" si="6"/>
        <v>33.950000762939453</v>
      </c>
      <c r="AC32" s="124">
        <f t="shared" si="6"/>
        <v>0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27.999999523162842</v>
      </c>
      <c r="D33" s="99">
        <f t="shared" si="7"/>
        <v>27.999999523162842</v>
      </c>
      <c r="E33" s="99">
        <f t="shared" si="7"/>
        <v>27.999999523162842</v>
      </c>
      <c r="F33" s="99">
        <f t="shared" si="7"/>
        <v>27.999999523162842</v>
      </c>
      <c r="G33" s="99">
        <f t="shared" si="7"/>
        <v>28.249999523162842</v>
      </c>
      <c r="H33" s="99">
        <f t="shared" si="7"/>
        <v>28.249999523162842</v>
      </c>
      <c r="I33" s="99">
        <f t="shared" si="7"/>
        <v>28.249999523162842</v>
      </c>
      <c r="J33" s="99">
        <f t="shared" si="7"/>
        <v>26.75</v>
      </c>
      <c r="K33" s="99">
        <f t="shared" si="7"/>
        <v>26.75</v>
      </c>
      <c r="L33" s="99">
        <f t="shared" si="7"/>
        <v>26.75</v>
      </c>
      <c r="M33" s="99">
        <f t="shared" si="7"/>
        <v>26.75</v>
      </c>
      <c r="N33" s="99">
        <f t="shared" si="7"/>
        <v>26.75</v>
      </c>
      <c r="O33" s="99">
        <f t="shared" si="7"/>
        <v>26.75</v>
      </c>
      <c r="P33" s="99">
        <f t="shared" si="7"/>
        <v>26.75</v>
      </c>
      <c r="Q33" s="99">
        <f t="shared" si="7"/>
        <v>26.75</v>
      </c>
      <c r="R33" s="99">
        <f t="shared" si="7"/>
        <v>26.75</v>
      </c>
      <c r="S33" s="99">
        <f t="shared" si="7"/>
        <v>26.75</v>
      </c>
      <c r="T33" s="99">
        <f t="shared" si="7"/>
        <v>26.75</v>
      </c>
      <c r="U33" s="99">
        <f t="shared" si="7"/>
        <v>26.75</v>
      </c>
      <c r="V33" s="99">
        <f t="shared" si="7"/>
        <v>26.75</v>
      </c>
      <c r="W33" s="99">
        <f t="shared" si="7"/>
        <v>26.75</v>
      </c>
      <c r="X33" s="99">
        <f t="shared" si="7"/>
        <v>26.75</v>
      </c>
      <c r="Y33" s="99">
        <f t="shared" si="7"/>
        <v>26.75</v>
      </c>
      <c r="Z33" s="99">
        <f t="shared" si="7"/>
        <v>26.75</v>
      </c>
      <c r="AA33" s="99">
        <f t="shared" si="7"/>
        <v>26.75</v>
      </c>
      <c r="AB33" s="99">
        <f t="shared" si="7"/>
        <v>31.5</v>
      </c>
      <c r="AC33" s="125">
        <f t="shared" si="7"/>
        <v>0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-9.5</v>
      </c>
      <c r="D34" s="102">
        <f t="shared" si="8"/>
        <v>-9.5</v>
      </c>
      <c r="E34" s="102">
        <f t="shared" si="8"/>
        <v>-8.5</v>
      </c>
      <c r="F34" s="102">
        <f t="shared" si="8"/>
        <v>-8.5</v>
      </c>
      <c r="G34" s="102">
        <f t="shared" si="8"/>
        <v>-8.25</v>
      </c>
      <c r="H34" s="102">
        <f t="shared" si="8"/>
        <v>-8.25</v>
      </c>
      <c r="I34" s="102">
        <f t="shared" si="8"/>
        <v>-8.25</v>
      </c>
      <c r="J34" s="102">
        <f t="shared" si="8"/>
        <v>-10.5</v>
      </c>
      <c r="K34" s="102">
        <f t="shared" si="8"/>
        <v>-10.5</v>
      </c>
      <c r="L34" s="102">
        <f t="shared" si="8"/>
        <v>-10.5</v>
      </c>
      <c r="M34" s="102">
        <f t="shared" si="8"/>
        <v>-10.5</v>
      </c>
      <c r="N34" s="102">
        <f t="shared" si="8"/>
        <v>-10.5</v>
      </c>
      <c r="O34" s="102">
        <f t="shared" si="8"/>
        <v>-10.5</v>
      </c>
      <c r="P34" s="102">
        <f t="shared" si="8"/>
        <v>-10.5</v>
      </c>
      <c r="Q34" s="102">
        <f t="shared" si="8"/>
        <v>-10.5</v>
      </c>
      <c r="R34" s="102">
        <f t="shared" si="8"/>
        <v>-10.5</v>
      </c>
      <c r="S34" s="102">
        <f t="shared" si="8"/>
        <v>-10.5</v>
      </c>
      <c r="T34" s="102">
        <f t="shared" si="8"/>
        <v>-10.5</v>
      </c>
      <c r="U34" s="102">
        <f t="shared" si="8"/>
        <v>-10.5</v>
      </c>
      <c r="V34" s="102">
        <f t="shared" si="8"/>
        <v>-10.5</v>
      </c>
      <c r="W34" s="26">
        <f t="shared" si="8"/>
        <v>-10.5</v>
      </c>
      <c r="X34" s="26">
        <f t="shared" si="8"/>
        <v>-10.5</v>
      </c>
      <c r="Y34" s="102">
        <f t="shared" si="8"/>
        <v>-10.5</v>
      </c>
      <c r="Z34" s="102">
        <f t="shared" si="8"/>
        <v>-10.5</v>
      </c>
      <c r="AA34" s="102">
        <f t="shared" si="8"/>
        <v>-10.5</v>
      </c>
      <c r="AB34" s="102">
        <f t="shared" si="8"/>
        <v>-4.75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16</v>
      </c>
      <c r="C37" s="26">
        <f t="shared" si="9"/>
        <v>23.5</v>
      </c>
      <c r="D37" s="26">
        <f t="shared" si="9"/>
        <v>23.5</v>
      </c>
      <c r="E37" s="26">
        <f t="shared" si="9"/>
        <v>22.6</v>
      </c>
      <c r="F37" s="26">
        <f t="shared" si="9"/>
        <v>22.6</v>
      </c>
      <c r="G37" s="26">
        <f t="shared" si="9"/>
        <v>22.099996185302736</v>
      </c>
      <c r="H37" s="26">
        <f t="shared" si="9"/>
        <v>22.099996185302736</v>
      </c>
      <c r="I37" s="26">
        <f t="shared" si="9"/>
        <v>22.099996185302736</v>
      </c>
      <c r="J37" s="26">
        <f t="shared" si="9"/>
        <v>21.499996185302734</v>
      </c>
      <c r="K37" s="26">
        <f t="shared" si="9"/>
        <v>21.499996185302734</v>
      </c>
      <c r="L37" s="26">
        <f t="shared" si="9"/>
        <v>21.499996185302734</v>
      </c>
      <c r="M37" s="26">
        <f t="shared" si="9"/>
        <v>21.499996185302734</v>
      </c>
      <c r="N37" s="26">
        <f t="shared" si="9"/>
        <v>21.499996185302734</v>
      </c>
      <c r="O37" s="26">
        <f t="shared" si="9"/>
        <v>21.499996185302734</v>
      </c>
      <c r="P37" s="26">
        <f t="shared" si="9"/>
        <v>21.499996185302734</v>
      </c>
      <c r="Q37" s="26">
        <f t="shared" si="9"/>
        <v>21.499996185302734</v>
      </c>
      <c r="R37" s="26">
        <f t="shared" si="9"/>
        <v>21.499996185302734</v>
      </c>
      <c r="S37" s="26">
        <f t="shared" si="9"/>
        <v>21.499996185302734</v>
      </c>
      <c r="T37" s="26">
        <f t="shared" si="9"/>
        <v>21.499996185302734</v>
      </c>
      <c r="U37" s="26">
        <f t="shared" si="9"/>
        <v>21.499996185302734</v>
      </c>
      <c r="V37" s="26">
        <f t="shared" si="9"/>
        <v>21.499996185302734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21.499996185302734</v>
      </c>
      <c r="AB37" s="26">
        <f t="shared" si="9"/>
        <v>-34</v>
      </c>
      <c r="AC37" s="124">
        <f t="shared" si="9"/>
        <v>-3.2000000000000028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37187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28.3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27.35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27.35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27.41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58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F14" sqref="F1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CONCATENATE(IF(MONTH(crvDate)&lt;10,CONCATENATE(0,MONTH(crvDate)),MONTH(crvDate)),DAY(crvDate),YEAR(crvDate),"WestPrice.xls")</f>
        <v>10242001WestPrice.xls</v>
      </c>
    </row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37188</v>
      </c>
      <c r="E3" t="s">
        <v>201</v>
      </c>
      <c r="G3" s="4">
        <f>WORKDAY(Top!C3, -1, Holidays)</f>
        <v>37187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37188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1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37188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6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5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6">
        <f>+crvDate</f>
        <v>37188</v>
      </c>
    </row>
    <row r="7" spans="1:140" ht="10.5" hidden="1" customHeight="1" x14ac:dyDescent="0.2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7" customHeight="1" x14ac:dyDescent="0.2">
      <c r="A9" s="442" t="s">
        <v>139</v>
      </c>
      <c r="B9" s="281" t="s">
        <v>54</v>
      </c>
      <c r="C9" s="195">
        <f>'Power Desk Daily Price'!$AC9</f>
        <v>28.3</v>
      </c>
      <c r="D9" s="195">
        <f ca="1">IF(ISERROR((AVERAGE(OFFSET('Curve Summary'!$D$6,7,0,20,1))*20+ 5* 'Curve Summary Backup'!$D$38)/25), 'Curve Summary Backup'!$D$38,(AVERAGE(OFFSET('Curve Summary'!$D$6,7,0,20,1))*20+ 5* 'Curve Summary Backup'!$D$38)/25)</f>
        <v>30</v>
      </c>
      <c r="E9" s="195">
        <f>VLOOKUP(E$7,'Curve Summary'!$A$7:$AG$54,4)</f>
        <v>38.5</v>
      </c>
      <c r="F9" s="300">
        <f t="shared" ref="F9:F15" ca="1" si="0">(C9*C$5+D9*D$5+E9*E$5)/(SUM(C$5:E$5))</f>
        <v>33.4</v>
      </c>
      <c r="G9" s="195">
        <f t="shared" ref="G9:G15" si="1">AVERAGE(H9:I9)</f>
        <v>37.25</v>
      </c>
      <c r="H9" s="195">
        <f t="shared" ref="H9:I15" si="2">AG9</f>
        <v>38.5</v>
      </c>
      <c r="I9" s="195">
        <f t="shared" si="2"/>
        <v>36</v>
      </c>
      <c r="J9" s="195">
        <f t="shared" ref="J9:J15" si="3">AVERAGE(K9:L9)</f>
        <v>31.625</v>
      </c>
      <c r="K9" s="195">
        <f t="shared" ref="K9:N15" si="4">AI9</f>
        <v>32.75</v>
      </c>
      <c r="L9" s="195">
        <f t="shared" si="4"/>
        <v>30.5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46.5</v>
      </c>
      <c r="P9" s="191">
        <f t="shared" ref="P9:R15" si="6">AM9</f>
        <v>43</v>
      </c>
      <c r="Q9" s="195">
        <f t="shared" si="6"/>
        <v>50</v>
      </c>
      <c r="R9" s="195">
        <f t="shared" si="6"/>
        <v>43</v>
      </c>
      <c r="S9" s="195">
        <f t="shared" ref="S9:S15" si="7">AVERAGE(T9:V9)</f>
        <v>38.166666666666664</v>
      </c>
      <c r="T9" s="195">
        <f t="shared" ref="T9:V15" si="8">AP9</f>
        <v>39</v>
      </c>
      <c r="U9" s="195">
        <f t="shared" si="8"/>
        <v>37</v>
      </c>
      <c r="V9" s="195">
        <f t="shared" si="8"/>
        <v>38.5</v>
      </c>
      <c r="W9" s="300">
        <f>SUM(AG28:AR28)/SUM($AG$5:$AR$5)</f>
        <v>37.232352941176472</v>
      </c>
      <c r="X9" s="195">
        <f>SUM(AS28:BD28)/SUM($AS$5:$BD$5)</f>
        <v>40.121568627450984</v>
      </c>
      <c r="Y9" s="195">
        <f>SUM(BE28:BR28)/SUM($BE$5:$BR$5)</f>
        <v>40.675637583892616</v>
      </c>
      <c r="Z9" s="195">
        <f>SUM(BQ28:CB28)/SUM($BQ$5:$CB$5)</f>
        <v>40.853294117647053</v>
      </c>
      <c r="AA9" s="195">
        <f t="shared" ref="AA9:AA15" si="9">SUM(CC28:DX28)/SUM($CC$5:$DX$5)</f>
        <v>41.922411764705892</v>
      </c>
      <c r="AB9" s="196">
        <f t="shared" ref="AB9:AB15" si="10">SUM(DY28:EJ28)/SUM($DY$5:$EJ$5)</f>
        <v>43.132421875000006</v>
      </c>
      <c r="AC9" s="301">
        <f t="shared" ref="AC9:AC15" ca="1" si="11">(C9*C$5+D9*D$5+E9*E$5+SUM(AG28:EJ28))/(SUM(C$5:E$5)+SUM($AG$5:$EJ$5))</f>
        <v>40.903923240938155</v>
      </c>
      <c r="AD9" s="302"/>
      <c r="AE9" s="302"/>
      <c r="AF9" s="303"/>
      <c r="AG9" s="191">
        <f>VLOOKUP(AG$7,'Curve Summary'!$A$7:$AG$161,4)</f>
        <v>38.5</v>
      </c>
      <c r="AH9" s="191">
        <f>VLOOKUP(AH$7,'Curve Summary'!$A$7:$AG$161,4)</f>
        <v>36</v>
      </c>
      <c r="AI9" s="191">
        <f>VLOOKUP(AI$7,'Curve Summary'!$A$7:$AG$161,4)</f>
        <v>32.75</v>
      </c>
      <c r="AJ9" s="191">
        <f>VLOOKUP(AJ$7,'Curve Summary'!$A$7:$AG$161,4)</f>
        <v>30.5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43</v>
      </c>
      <c r="AN9" s="191">
        <f>VLOOKUP(AN$7,'Curve Summary'!$A$7:$AG$161,4)</f>
        <v>50</v>
      </c>
      <c r="AO9" s="191">
        <f>VLOOKUP(AO$7,'Curve Summary'!$A$7:$AG$161,4)</f>
        <v>43</v>
      </c>
      <c r="AP9" s="191">
        <f>VLOOKUP(AP$7,'Curve Summary'!$A$7:$AG$161,4)</f>
        <v>39</v>
      </c>
      <c r="AQ9" s="191">
        <f>VLOOKUP(AQ$7,'Curve Summary'!$A$7:$AG$161,4)</f>
        <v>37</v>
      </c>
      <c r="AR9" s="191">
        <f>VLOOKUP(AR$7,'Curve Summary'!$A$7:$AG$161,4)</f>
        <v>38.5</v>
      </c>
      <c r="AS9" s="191">
        <f>VLOOKUP(AS$7,'Curve Summary'!$A$7:$AG$161,4)</f>
        <v>42</v>
      </c>
      <c r="AT9" s="191">
        <f>VLOOKUP(AT$7,'Curve Summary'!$A$7:$AG$161,4)</f>
        <v>41</v>
      </c>
      <c r="AU9" s="191">
        <f>VLOOKUP(AU$7,'Curve Summary'!$A$7:$AG$161,4)</f>
        <v>36</v>
      </c>
      <c r="AV9" s="191">
        <f>VLOOKUP(AV$7,'Curve Summary'!$A$7:$AG$161,4)</f>
        <v>33</v>
      </c>
      <c r="AW9" s="191">
        <f>VLOOKUP(AW$7,'Curve Summary'!$A$7:$AG$161,4)</f>
        <v>29</v>
      </c>
      <c r="AX9" s="191">
        <f>VLOOKUP(AX$7,'Curve Summary'!$A$7:$AG$161,4)</f>
        <v>30</v>
      </c>
      <c r="AY9" s="191">
        <f>VLOOKUP(AY$7,'Curve Summary'!$A$7:$AG$161,4)</f>
        <v>49</v>
      </c>
      <c r="AZ9" s="191">
        <f>VLOOKUP(AZ$7,'Curve Summary'!$A$7:$AG$161,4)</f>
        <v>57</v>
      </c>
      <c r="BA9" s="191">
        <f>VLOOKUP(BA$7,'Curve Summary'!$A$7:$AG$161,4)</f>
        <v>47</v>
      </c>
      <c r="BB9" s="191">
        <f>VLOOKUP(BB$7,'Curve Summary'!$A$7:$AG$161,4)</f>
        <v>41</v>
      </c>
      <c r="BC9" s="191">
        <f>VLOOKUP(BC$7,'Curve Summary'!$A$7:$AG$161,4)</f>
        <v>37</v>
      </c>
      <c r="BD9" s="191">
        <f>VLOOKUP(BD$7,'Curve Summary'!$A$7:$AG$161,4)</f>
        <v>39</v>
      </c>
      <c r="BE9" s="191">
        <f>VLOOKUP(BE$7,'Curve Summary'!$A$7:$AG$161,4)</f>
        <v>42.13</v>
      </c>
      <c r="BF9" s="191">
        <f>VLOOKUP(BF$7,'Curve Summary'!$A$7:$AG$161,4)</f>
        <v>41.27</v>
      </c>
      <c r="BG9" s="191">
        <f>VLOOKUP(BG$7,'Curve Summary'!$A$7:$AG$161,4)</f>
        <v>36.979999999999997</v>
      </c>
      <c r="BH9" s="191">
        <f>VLOOKUP(BH$7,'Curve Summary'!$A$7:$AG$161,4)</f>
        <v>34.4</v>
      </c>
      <c r="BI9" s="191">
        <f>VLOOKUP(BI$7,'Curve Summary'!$A$7:$AG$161,4)</f>
        <v>30.97</v>
      </c>
      <c r="BJ9" s="191">
        <f>VLOOKUP(BJ$7,'Curve Summary'!$A$7:$AG$161,4)</f>
        <v>31.83</v>
      </c>
      <c r="BK9" s="191">
        <f>VLOOKUP(BK$7,'Curve Summary'!$A$7:$AG$161,4)</f>
        <v>48.14</v>
      </c>
      <c r="BL9" s="191">
        <f>VLOOKUP(BL$7,'Curve Summary'!$A$7:$AG$161,4)</f>
        <v>55.01</v>
      </c>
      <c r="BM9" s="191">
        <f>VLOOKUP(BM$7,'Curve Summary'!$A$7:$AG$161,4)</f>
        <v>46.42</v>
      </c>
      <c r="BN9" s="191">
        <f>VLOOKUP(BN$7,'Curve Summary'!$A$7:$AG$161,4)</f>
        <v>41.27</v>
      </c>
      <c r="BO9" s="191">
        <f>VLOOKUP(BO$7,'Curve Summary'!$A$7:$AG$161,4)</f>
        <v>37.840000000000003</v>
      </c>
      <c r="BP9" s="191">
        <f>VLOOKUP(BP$7,'Curve Summary'!$A$7:$AG$161,4)</f>
        <v>39.56</v>
      </c>
      <c r="BQ9" s="191">
        <f>VLOOKUP(BQ$7,'Curve Summary'!$A$7:$AG$161,4)</f>
        <v>42.24</v>
      </c>
      <c r="BR9" s="191">
        <f>VLOOKUP(BR$7,'Curve Summary'!$A$7:$AG$161,4)</f>
        <v>41.5</v>
      </c>
      <c r="BS9" s="191">
        <f>VLOOKUP(BS$7,'Curve Summary'!$A$7:$AG$161,4)</f>
        <v>37.83</v>
      </c>
      <c r="BT9" s="191">
        <f>VLOOKUP(BT$7,'Curve Summary'!$A$7:$AG$161,4)</f>
        <v>35.619999999999997</v>
      </c>
      <c r="BU9" s="191">
        <f>VLOOKUP(BU$7,'Curve Summary'!$A$7:$AG$161,4)</f>
        <v>32.68</v>
      </c>
      <c r="BV9" s="191">
        <f>VLOOKUP(BV$7,'Curve Summary'!$A$7:$AG$161,4)</f>
        <v>33.409999999999997</v>
      </c>
      <c r="BW9" s="191">
        <f>VLOOKUP(BW$7,'Curve Summary'!$A$7:$AG$161,4)</f>
        <v>47.4</v>
      </c>
      <c r="BX9" s="191">
        <f>VLOOKUP(BX$7,'Curve Summary'!$A$7:$AG$161,4)</f>
        <v>53.29</v>
      </c>
      <c r="BY9" s="191">
        <f>VLOOKUP(BY$7,'Curve Summary'!$A$7:$AG$161,4)</f>
        <v>45.93</v>
      </c>
      <c r="BZ9" s="191">
        <f>VLOOKUP(BZ$7,'Curve Summary'!$A$7:$AG$161,4)</f>
        <v>41.52</v>
      </c>
      <c r="CA9" s="191">
        <f>VLOOKUP(CA$7,'Curve Summary'!$A$7:$AG$161,4)</f>
        <v>38.57</v>
      </c>
      <c r="CB9" s="191">
        <f>VLOOKUP(CB$7,'Curve Summary'!$A$7:$AG$161,4)</f>
        <v>40.049999999999997</v>
      </c>
      <c r="CC9" s="191">
        <f>VLOOKUP(CC$7,'Curve Summary'!$A$7:$AG$161,4)</f>
        <v>42.51</v>
      </c>
      <c r="CD9" s="191">
        <f>VLOOKUP(CD$7,'Curve Summary'!$A$7:$AG$161,4)</f>
        <v>41.84</v>
      </c>
      <c r="CE9" s="191">
        <f>VLOOKUP(CE$7,'Curve Summary'!$A$7:$AG$161,4)</f>
        <v>38.5</v>
      </c>
      <c r="CF9" s="191">
        <f>VLOOKUP(CF$7,'Curve Summary'!$A$7:$AG$161,4)</f>
        <v>36.49</v>
      </c>
      <c r="CG9" s="191">
        <f>VLOOKUP(CG$7,'Curve Summary'!$A$7:$AG$161,4)</f>
        <v>33.82</v>
      </c>
      <c r="CH9" s="191">
        <f>VLOOKUP(CH$7,'Curve Summary'!$A$7:$AG$161,4)</f>
        <v>34.49</v>
      </c>
      <c r="CI9" s="191">
        <f>VLOOKUP(CI$7,'Curve Summary'!$A$7:$AG$161,4)</f>
        <v>47.2</v>
      </c>
      <c r="CJ9" s="191">
        <f>VLOOKUP(CJ$7,'Curve Summary'!$A$7:$AG$161,4)</f>
        <v>52.56</v>
      </c>
      <c r="CK9" s="191">
        <f>VLOOKUP(CK$7,'Curve Summary'!$A$7:$AG$161,4)</f>
        <v>45.87</v>
      </c>
      <c r="CL9" s="191">
        <f>VLOOKUP(CL$7,'Curve Summary'!$A$7:$AG$161,4)</f>
        <v>41.86</v>
      </c>
      <c r="CM9" s="191">
        <f>VLOOKUP(CM$7,'Curve Summary'!$A$7:$AG$161,4)</f>
        <v>39.18</v>
      </c>
      <c r="CN9" s="191">
        <f>VLOOKUP(CN$7,'Curve Summary'!$A$7:$AG$161,4)</f>
        <v>40.520000000000003</v>
      </c>
      <c r="CO9" s="191">
        <f>VLOOKUP(CO$7,'Curve Summary'!$A$7:$AG$161,4)</f>
        <v>42.78</v>
      </c>
      <c r="CP9" s="191">
        <f>VLOOKUP(CP$7,'Curve Summary'!$A$7:$AG$161,4)</f>
        <v>42.18</v>
      </c>
      <c r="CQ9" s="191">
        <f>VLOOKUP(CQ$7,'Curve Summary'!$A$7:$AG$161,4)</f>
        <v>39.14</v>
      </c>
      <c r="CR9" s="191">
        <f>VLOOKUP(CR$7,'Curve Summary'!$A$7:$AG$161,4)</f>
        <v>37.32</v>
      </c>
      <c r="CS9" s="191">
        <f>VLOOKUP(CS$7,'Curve Summary'!$A$7:$AG$161,4)</f>
        <v>34.89</v>
      </c>
      <c r="CT9" s="191">
        <f>VLOOKUP(CT$7,'Curve Summary'!$A$7:$AG$161,4)</f>
        <v>35.51</v>
      </c>
      <c r="CU9" s="191">
        <f>VLOOKUP(CU$7,'Curve Summary'!$A$7:$AG$161,4)</f>
        <v>47.06</v>
      </c>
      <c r="CV9" s="191">
        <f>VLOOKUP(CV$7,'Curve Summary'!$A$7:$AG$161,4)</f>
        <v>51.93</v>
      </c>
      <c r="CW9" s="191">
        <f>VLOOKUP(CW$7,'Curve Summary'!$A$7:$AG$161,4)</f>
        <v>45.85</v>
      </c>
      <c r="CX9" s="191">
        <f>VLOOKUP(CX$7,'Curve Summary'!$A$7:$AG$161,4)</f>
        <v>42.21</v>
      </c>
      <c r="CY9" s="191">
        <f>VLOOKUP(CY$7,'Curve Summary'!$A$7:$AG$161,4)</f>
        <v>39.78</v>
      </c>
      <c r="CZ9" s="191">
        <f>VLOOKUP(CZ$7,'Curve Summary'!$A$7:$AG$161,4)</f>
        <v>41</v>
      </c>
      <c r="DA9" s="191">
        <f>VLOOKUP(DA$7,'Curve Summary'!$A$7:$AG$161,4)</f>
        <v>43.2</v>
      </c>
      <c r="DB9" s="191">
        <f>VLOOKUP(DB$7,'Curve Summary'!$A$7:$AG$161,4)</f>
        <v>42.64</v>
      </c>
      <c r="DC9" s="191">
        <f>VLOOKUP(DC$7,'Curve Summary'!$A$7:$AG$161,4)</f>
        <v>39.81</v>
      </c>
      <c r="DD9" s="191">
        <f>VLOOKUP(DD$7,'Curve Summary'!$A$7:$AG$161,4)</f>
        <v>38.119999999999997</v>
      </c>
      <c r="DE9" s="191">
        <f>VLOOKUP(DE$7,'Curve Summary'!$A$7:$AG$161,4)</f>
        <v>35.86</v>
      </c>
      <c r="DF9" s="191">
        <f>VLOOKUP(DF$7,'Curve Summary'!$A$7:$AG$161,4)</f>
        <v>36.43</v>
      </c>
      <c r="DG9" s="191">
        <f>VLOOKUP(DG$7,'Curve Summary'!$A$7:$AG$161,4)</f>
        <v>47.19</v>
      </c>
      <c r="DH9" s="191">
        <f>VLOOKUP(DH$7,'Curve Summary'!$A$7:$AG$161,4)</f>
        <v>51.72</v>
      </c>
      <c r="DI9" s="191">
        <f>VLOOKUP(DI$7,'Curve Summary'!$A$7:$AG$161,4)</f>
        <v>46.06</v>
      </c>
      <c r="DJ9" s="191">
        <f>VLOOKUP(DJ$7,'Curve Summary'!$A$7:$AG$161,4)</f>
        <v>42.67</v>
      </c>
      <c r="DK9" s="191">
        <f>VLOOKUP(DK$7,'Curve Summary'!$A$7:$AG$161,4)</f>
        <v>40.409999999999997</v>
      </c>
      <c r="DL9" s="191">
        <f>VLOOKUP(DL$7,'Curve Summary'!$A$7:$AG$161,4)</f>
        <v>41.54</v>
      </c>
      <c r="DM9" s="191">
        <f>VLOOKUP(DM$7,'Curve Summary'!$A$7:$AG$161,4)</f>
        <v>43.62</v>
      </c>
      <c r="DN9" s="191">
        <f>VLOOKUP(DN$7,'Curve Summary'!$A$7:$AG$161,4)</f>
        <v>43.1</v>
      </c>
      <c r="DO9" s="191">
        <f>VLOOKUP(DO$7,'Curve Summary'!$A$7:$AG$161,4)</f>
        <v>40.47</v>
      </c>
      <c r="DP9" s="191">
        <f>VLOOKUP(DP$7,'Curve Summary'!$A$7:$AG$161,4)</f>
        <v>38.9</v>
      </c>
      <c r="DQ9" s="191">
        <f>VLOOKUP(DQ$7,'Curve Summary'!$A$7:$AG$161,4)</f>
        <v>36.79</v>
      </c>
      <c r="DR9" s="191">
        <f>VLOOKUP(DR$7,'Curve Summary'!$A$7:$AG$161,4)</f>
        <v>37.32</v>
      </c>
      <c r="DS9" s="191">
        <f>VLOOKUP(DS$7,'Curve Summary'!$A$7:$AG$161,4)</f>
        <v>47.34</v>
      </c>
      <c r="DT9" s="191">
        <f>VLOOKUP(DT$7,'Curve Summary'!$A$7:$AG$161,4)</f>
        <v>51.56</v>
      </c>
      <c r="DU9" s="191">
        <f>VLOOKUP(DU$7,'Curve Summary'!$A$7:$AG$161,4)</f>
        <v>46.29</v>
      </c>
      <c r="DV9" s="191">
        <f>VLOOKUP(DV$7,'Curve Summary'!$A$7:$AG$161,4)</f>
        <v>43.13</v>
      </c>
      <c r="DW9" s="191">
        <f>VLOOKUP(DW$7,'Curve Summary'!$A$7:$AG$161,4)</f>
        <v>41.03</v>
      </c>
      <c r="DX9" s="191">
        <f>VLOOKUP(DX$7,'Curve Summary'!$A$7:$AG$161,4)</f>
        <v>42.09</v>
      </c>
      <c r="DY9" s="191">
        <f>VLOOKUP(DY$7,'Curve Summary'!$A$7:$AG$161,4)</f>
        <v>44.05</v>
      </c>
      <c r="DZ9" s="191">
        <f>VLOOKUP(DZ$7,'Curve Summary'!$A$7:$AG$161,4)</f>
        <v>43.57</v>
      </c>
      <c r="EA9" s="191">
        <f>VLOOKUP(EA$7,'Curve Summary'!$A$7:$AG$161,4)</f>
        <v>41.12</v>
      </c>
      <c r="EB9" s="191">
        <f>VLOOKUP(EB$7,'Curve Summary'!$A$7:$AG$161,4)</f>
        <v>39.65</v>
      </c>
      <c r="EC9" s="191">
        <f>VLOOKUP(EC$7,'Curve Summary'!$A$7:$AG$161,4)</f>
        <v>37.700000000000003</v>
      </c>
      <c r="ED9" s="191">
        <f>VLOOKUP(ED$7,'Curve Summary'!$A$7:$AG$161,4)</f>
        <v>38.19</v>
      </c>
      <c r="EE9" s="191">
        <f>VLOOKUP(EE$7,'Curve Summary'!$A$7:$AG$161,4)</f>
        <v>47.51</v>
      </c>
      <c r="EF9" s="191">
        <f>VLOOKUP(EF$7,'Curve Summary'!$A$7:$AG$161,4)</f>
        <v>51.44</v>
      </c>
      <c r="EG9" s="191">
        <f>VLOOKUP(EG$7,'Curve Summary'!$A$7:$AG$161,4)</f>
        <v>46.54</v>
      </c>
      <c r="EH9" s="191">
        <f>VLOOKUP(EH$7,'Curve Summary'!$A$7:$AG$161,4)</f>
        <v>43.6</v>
      </c>
      <c r="EI9" s="191">
        <f>VLOOKUP(EI$7,'Curve Summary'!$A$7:$AG$161,4)</f>
        <v>41.64</v>
      </c>
      <c r="EJ9" s="191">
        <f>VLOOKUP(EJ$7,'Curve Summary'!$A$7:$AG$161,4)</f>
        <v>42.63</v>
      </c>
    </row>
    <row r="10" spans="1:140" ht="13.7" customHeight="1" x14ac:dyDescent="0.2">
      <c r="A10" s="443" t="s">
        <v>140</v>
      </c>
      <c r="B10" s="305" t="s">
        <v>55</v>
      </c>
      <c r="C10" s="191">
        <f>'Power Desk Daily Price'!$AC10</f>
        <v>28.541666666666668</v>
      </c>
      <c r="D10" s="191">
        <f ca="1">IF(ISERROR((AVERAGE(OFFSET('Curve Summary'!$C$6,7,0,20,1))*20+ 5* 'Curve Summary Backup'!$C$38)/25), 'Curve Summary Backup'!$C$38,(AVERAGE(OFFSET('Curve Summary'!$C$6,7,0,20,1))*20+ 5* 'Curve Summary Backup'!$C$38)/25)</f>
        <v>30.75</v>
      </c>
      <c r="E10" s="191">
        <f>VLOOKUP(E$7,'Curve Summary'!$A$7:$AG$55,3)</f>
        <v>38.75</v>
      </c>
      <c r="F10" s="306">
        <f t="shared" ca="1" si="0"/>
        <v>33.872340425531917</v>
      </c>
      <c r="G10" s="191">
        <f t="shared" si="1"/>
        <v>37.200000000000003</v>
      </c>
      <c r="H10" s="191">
        <f t="shared" si="2"/>
        <v>38.5</v>
      </c>
      <c r="I10" s="191">
        <f t="shared" si="2"/>
        <v>35.9</v>
      </c>
      <c r="J10" s="191">
        <f t="shared" si="3"/>
        <v>32.625</v>
      </c>
      <c r="K10" s="191">
        <f t="shared" si="4"/>
        <v>32.75</v>
      </c>
      <c r="L10" s="191">
        <f t="shared" si="4"/>
        <v>32.5</v>
      </c>
      <c r="M10" s="191">
        <f t="shared" si="4"/>
        <v>31</v>
      </c>
      <c r="N10" s="191">
        <f t="shared" si="4"/>
        <v>32</v>
      </c>
      <c r="O10" s="191">
        <f t="shared" si="5"/>
        <v>49.25</v>
      </c>
      <c r="P10" s="191">
        <f t="shared" si="6"/>
        <v>46</v>
      </c>
      <c r="Q10" s="191">
        <f t="shared" si="6"/>
        <v>52.5</v>
      </c>
      <c r="R10" s="191">
        <f t="shared" si="6"/>
        <v>46.5</v>
      </c>
      <c r="S10" s="191">
        <f t="shared" si="7"/>
        <v>38.166666666666664</v>
      </c>
      <c r="T10" s="191">
        <f t="shared" si="8"/>
        <v>39</v>
      </c>
      <c r="U10" s="191">
        <f t="shared" si="8"/>
        <v>37</v>
      </c>
      <c r="V10" s="191">
        <f t="shared" si="8"/>
        <v>38.5</v>
      </c>
      <c r="W10" s="306">
        <f t="shared" ref="W10:W15" si="12">SUM(AG29:AR29)/SUM($AG$5:$AR$5)</f>
        <v>38.557843137254899</v>
      </c>
      <c r="X10" s="191">
        <f t="shared" ref="X10:X15" si="13">SUM(AS29:BD29)/SUM($AS$5:$BD$5)</f>
        <v>41.964705882352938</v>
      </c>
      <c r="Y10" s="191">
        <f t="shared" ref="Y10:Y15" si="14">SUM(BE29:BR29)/SUM($BE$5:$BR$5)</f>
        <v>42.350503355704696</v>
      </c>
      <c r="Z10" s="191">
        <f t="shared" ref="Z10:Z15" si="15">SUM(BQ29:CB29)/SUM($BQ$5:$CB$5)</f>
        <v>42.685450980392169</v>
      </c>
      <c r="AA10" s="191">
        <f t="shared" si="9"/>
        <v>44.557127450980389</v>
      </c>
      <c r="AB10" s="192">
        <f t="shared" si="10"/>
        <v>46.414687500000007</v>
      </c>
      <c r="AC10" s="307">
        <f t="shared" ca="1" si="11"/>
        <v>43.1614669509595</v>
      </c>
      <c r="AD10" s="302"/>
      <c r="AE10" s="302"/>
      <c r="AF10" s="303"/>
      <c r="AG10" s="308">
        <f>VLOOKUP(AG$7,'Curve Summary'!$A$8:$AG$161,3)</f>
        <v>38.5</v>
      </c>
      <c r="AH10" s="308">
        <f>VLOOKUP(AH$7,'Curve Summary'!$A$8:$AG$161,3)</f>
        <v>35.9</v>
      </c>
      <c r="AI10" s="308">
        <f>VLOOKUP(AI$7,'Curve Summary'!$A$8:$AG$161,3)</f>
        <v>32.75</v>
      </c>
      <c r="AJ10" s="308">
        <f>VLOOKUP(AJ$7,'Curve Summary'!$A$8:$AG$161,3)</f>
        <v>32.5</v>
      </c>
      <c r="AK10" s="308">
        <f>VLOOKUP(AK$7,'Curve Summary'!$A$8:$AG$161,3)</f>
        <v>31</v>
      </c>
      <c r="AL10" s="308">
        <f>VLOOKUP(AL$7,'Curve Summary'!$A$8:$AG$161,3)</f>
        <v>32</v>
      </c>
      <c r="AM10" s="308">
        <f>VLOOKUP(AM$7,'Curve Summary'!$A$8:$AG$161,3)</f>
        <v>46</v>
      </c>
      <c r="AN10" s="308">
        <f>VLOOKUP(AN$7,'Curve Summary'!$A$8:$AG$161,3)</f>
        <v>52.5</v>
      </c>
      <c r="AO10" s="308">
        <f>VLOOKUP(AO$7,'Curve Summary'!$A$8:$AG$161,3)</f>
        <v>46.5</v>
      </c>
      <c r="AP10" s="308">
        <f>VLOOKUP(AP$7,'Curve Summary'!$A$8:$AG$161,3)</f>
        <v>39</v>
      </c>
      <c r="AQ10" s="308">
        <f>VLOOKUP(AQ$7,'Curve Summary'!$A$8:$AG$161,3)</f>
        <v>37</v>
      </c>
      <c r="AR10" s="308">
        <f>VLOOKUP(AR$7,'Curve Summary'!$A$8:$AG$161,3)</f>
        <v>38.5</v>
      </c>
      <c r="AS10" s="308">
        <f>VLOOKUP(AS$7,'Curve Summary'!$A$8:$AG$161,3)</f>
        <v>42.25</v>
      </c>
      <c r="AT10" s="308">
        <f>VLOOKUP(AT$7,'Curve Summary'!$A$8:$AG$161,3)</f>
        <v>41.5</v>
      </c>
      <c r="AU10" s="308">
        <f>VLOOKUP(AU$7,'Curve Summary'!$A$8:$AG$161,3)</f>
        <v>36.75</v>
      </c>
      <c r="AV10" s="308">
        <f>VLOOKUP(AV$7,'Curve Summary'!$A$8:$AG$161,3)</f>
        <v>36.5</v>
      </c>
      <c r="AW10" s="308">
        <f>VLOOKUP(AW$7,'Curve Summary'!$A$8:$AG$161,3)</f>
        <v>32.5</v>
      </c>
      <c r="AX10" s="308">
        <f>VLOOKUP(AX$7,'Curve Summary'!$A$8:$AG$161,3)</f>
        <v>30.75</v>
      </c>
      <c r="AY10" s="308">
        <f>VLOOKUP(AY$7,'Curve Summary'!$A$8:$AG$161,3)</f>
        <v>53.5</v>
      </c>
      <c r="AZ10" s="308">
        <f>VLOOKUP(AZ$7,'Curve Summary'!$A$8:$AG$161,3)</f>
        <v>60.5</v>
      </c>
      <c r="BA10" s="308">
        <f>VLOOKUP(BA$7,'Curve Summary'!$A$8:$AG$161,3)</f>
        <v>50.5</v>
      </c>
      <c r="BB10" s="308">
        <f>VLOOKUP(BB$7,'Curve Summary'!$A$8:$AG$161,3)</f>
        <v>41.5</v>
      </c>
      <c r="BC10" s="308">
        <f>VLOOKUP(BC$7,'Curve Summary'!$A$8:$AG$161,3)</f>
        <v>37.5</v>
      </c>
      <c r="BD10" s="308">
        <f>VLOOKUP(BD$7,'Curve Summary'!$A$8:$AG$161,3)</f>
        <v>39.25</v>
      </c>
      <c r="BE10" s="308">
        <f>VLOOKUP(BE$7,'Curve Summary'!$A$8:$AG$161,3)</f>
        <v>42.61</v>
      </c>
      <c r="BF10" s="308">
        <f>VLOOKUP(BF$7,'Curve Summary'!$A$8:$AG$161,3)</f>
        <v>41.96</v>
      </c>
      <c r="BG10" s="308">
        <f>VLOOKUP(BG$7,'Curve Summary'!$A$8:$AG$161,3)</f>
        <v>37.89</v>
      </c>
      <c r="BH10" s="308">
        <f>VLOOKUP(BH$7,'Curve Summary'!$A$8:$AG$161,3)</f>
        <v>37.67</v>
      </c>
      <c r="BI10" s="308">
        <f>VLOOKUP(BI$7,'Curve Summary'!$A$8:$AG$161,3)</f>
        <v>34.24</v>
      </c>
      <c r="BJ10" s="308">
        <f>VLOOKUP(BJ$7,'Curve Summary'!$A$8:$AG$161,3)</f>
        <v>32.74</v>
      </c>
      <c r="BK10" s="308">
        <f>VLOOKUP(BK$7,'Curve Summary'!$A$8:$AG$161,3)</f>
        <v>52.26</v>
      </c>
      <c r="BL10" s="308">
        <f>VLOOKUP(BL$7,'Curve Summary'!$A$8:$AG$161,3)</f>
        <v>58.27</v>
      </c>
      <c r="BM10" s="308">
        <f>VLOOKUP(BM$7,'Curve Summary'!$A$8:$AG$161,3)</f>
        <v>49.69</v>
      </c>
      <c r="BN10" s="308">
        <f>VLOOKUP(BN$7,'Curve Summary'!$A$8:$AG$161,3)</f>
        <v>41.96</v>
      </c>
      <c r="BO10" s="308">
        <f>VLOOKUP(BO$7,'Curve Summary'!$A$8:$AG$161,3)</f>
        <v>38.53</v>
      </c>
      <c r="BP10" s="308">
        <f>VLOOKUP(BP$7,'Curve Summary'!$A$8:$AG$161,3)</f>
        <v>40.03</v>
      </c>
      <c r="BQ10" s="308">
        <f>VLOOKUP(BQ$7,'Curve Summary'!$A$8:$AG$161,3)</f>
        <v>42.88</v>
      </c>
      <c r="BR10" s="308">
        <f>VLOOKUP(BR$7,'Curve Summary'!$A$8:$AG$161,3)</f>
        <v>42.34</v>
      </c>
      <c r="BS10" s="308">
        <f>VLOOKUP(BS$7,'Curve Summary'!$A$8:$AG$161,3)</f>
        <v>38.85</v>
      </c>
      <c r="BT10" s="308">
        <f>VLOOKUP(BT$7,'Curve Summary'!$A$8:$AG$161,3)</f>
        <v>38.67</v>
      </c>
      <c r="BU10" s="308">
        <f>VLOOKUP(BU$7,'Curve Summary'!$A$8:$AG$161,3)</f>
        <v>35.74</v>
      </c>
      <c r="BV10" s="308">
        <f>VLOOKUP(BV$7,'Curve Summary'!$A$8:$AG$161,3)</f>
        <v>34.46</v>
      </c>
      <c r="BW10" s="308">
        <f>VLOOKUP(BW$7,'Curve Summary'!$A$8:$AG$161,3)</f>
        <v>51.2</v>
      </c>
      <c r="BX10" s="308">
        <f>VLOOKUP(BX$7,'Curve Summary'!$A$8:$AG$161,3)</f>
        <v>56.35</v>
      </c>
      <c r="BY10" s="308">
        <f>VLOOKUP(BY$7,'Curve Summary'!$A$8:$AG$161,3)</f>
        <v>49</v>
      </c>
      <c r="BZ10" s="308">
        <f>VLOOKUP(BZ$7,'Curve Summary'!$A$8:$AG$161,3)</f>
        <v>42.39</v>
      </c>
      <c r="CA10" s="308">
        <f>VLOOKUP(CA$7,'Curve Summary'!$A$8:$AG$161,3)</f>
        <v>39.450000000000003</v>
      </c>
      <c r="CB10" s="308">
        <f>VLOOKUP(CB$7,'Curve Summary'!$A$8:$AG$161,3)</f>
        <v>40.74</v>
      </c>
      <c r="CC10" s="308">
        <f>VLOOKUP(CC$7,'Curve Summary'!$A$8:$AG$161,3)</f>
        <v>43.61</v>
      </c>
      <c r="CD10" s="308">
        <f>VLOOKUP(CD$7,'Curve Summary'!$A$8:$AG$161,3)</f>
        <v>43.11</v>
      </c>
      <c r="CE10" s="308">
        <f>VLOOKUP(CE$7,'Curve Summary'!$A$8:$AG$161,3)</f>
        <v>39.92</v>
      </c>
      <c r="CF10" s="308">
        <f>VLOOKUP(CF$7,'Curve Summary'!$A$8:$AG$161,3)</f>
        <v>39.76</v>
      </c>
      <c r="CG10" s="308">
        <f>VLOOKUP(CG$7,'Curve Summary'!$A$8:$AG$161,3)</f>
        <v>37.07</v>
      </c>
      <c r="CH10" s="308">
        <f>VLOOKUP(CH$7,'Curve Summary'!$A$8:$AG$161,3)</f>
        <v>35.9</v>
      </c>
      <c r="CI10" s="308">
        <f>VLOOKUP(CI$7,'Curve Summary'!$A$8:$AG$161,3)</f>
        <v>51.23</v>
      </c>
      <c r="CJ10" s="308">
        <f>VLOOKUP(CJ$7,'Curve Summary'!$A$8:$AG$161,3)</f>
        <v>55.95</v>
      </c>
      <c r="CK10" s="308">
        <f>VLOOKUP(CK$7,'Curve Summary'!$A$8:$AG$161,3)</f>
        <v>49.22</v>
      </c>
      <c r="CL10" s="308">
        <f>VLOOKUP(CL$7,'Curve Summary'!$A$8:$AG$161,3)</f>
        <v>43.16</v>
      </c>
      <c r="CM10" s="308">
        <f>VLOOKUP(CM$7,'Curve Summary'!$A$8:$AG$161,3)</f>
        <v>40.479999999999997</v>
      </c>
      <c r="CN10" s="308">
        <f>VLOOKUP(CN$7,'Curve Summary'!$A$8:$AG$161,3)</f>
        <v>41.66</v>
      </c>
      <c r="CO10" s="308">
        <f>VLOOKUP(CO$7,'Curve Summary'!$A$8:$AG$161,3)</f>
        <v>44.34</v>
      </c>
      <c r="CP10" s="308">
        <f>VLOOKUP(CP$7,'Curve Summary'!$A$8:$AG$161,3)</f>
        <v>43.88</v>
      </c>
      <c r="CQ10" s="308">
        <f>VLOOKUP(CQ$7,'Curve Summary'!$A$8:$AG$161,3)</f>
        <v>40.96</v>
      </c>
      <c r="CR10" s="308">
        <f>VLOOKUP(CR$7,'Curve Summary'!$A$8:$AG$161,3)</f>
        <v>40.82</v>
      </c>
      <c r="CS10" s="308">
        <f>VLOOKUP(CS$7,'Curve Summary'!$A$8:$AG$161,3)</f>
        <v>38.36</v>
      </c>
      <c r="CT10" s="308">
        <f>VLOOKUP(CT$7,'Curve Summary'!$A$8:$AG$161,3)</f>
        <v>37.28</v>
      </c>
      <c r="CU10" s="308">
        <f>VLOOKUP(CU$7,'Curve Summary'!$A$8:$AG$161,3)</f>
        <v>51.32</v>
      </c>
      <c r="CV10" s="308">
        <f>VLOOKUP(CV$7,'Curve Summary'!$A$8:$AG$161,3)</f>
        <v>55.65</v>
      </c>
      <c r="CW10" s="308">
        <f>VLOOKUP(CW$7,'Curve Summary'!$A$8:$AG$161,3)</f>
        <v>49.48</v>
      </c>
      <c r="CX10" s="308">
        <f>VLOOKUP(CX$7,'Curve Summary'!$A$8:$AG$161,3)</f>
        <v>43.94</v>
      </c>
      <c r="CY10" s="308">
        <f>VLOOKUP(CY$7,'Curve Summary'!$A$8:$AG$161,3)</f>
        <v>41.48</v>
      </c>
      <c r="CZ10" s="308">
        <f>VLOOKUP(CZ$7,'Curve Summary'!$A$8:$AG$161,3)</f>
        <v>42.57</v>
      </c>
      <c r="DA10" s="308">
        <f>VLOOKUP(DA$7,'Curve Summary'!$A$8:$AG$161,3)</f>
        <v>45.07</v>
      </c>
      <c r="DB10" s="308">
        <f>VLOOKUP(DB$7,'Curve Summary'!$A$8:$AG$161,3)</f>
        <v>44.65</v>
      </c>
      <c r="DC10" s="308">
        <f>VLOOKUP(DC$7,'Curve Summary'!$A$8:$AG$161,3)</f>
        <v>41.92</v>
      </c>
      <c r="DD10" s="308">
        <f>VLOOKUP(DD$7,'Curve Summary'!$A$8:$AG$161,3)</f>
        <v>41.78</v>
      </c>
      <c r="DE10" s="308">
        <f>VLOOKUP(DE$7,'Curve Summary'!$A$8:$AG$161,3)</f>
        <v>39.479999999999997</v>
      </c>
      <c r="DF10" s="308">
        <f>VLOOKUP(DF$7,'Curve Summary'!$A$8:$AG$161,3)</f>
        <v>38.479999999999997</v>
      </c>
      <c r="DG10" s="308">
        <f>VLOOKUP(DG$7,'Curve Summary'!$A$8:$AG$161,3)</f>
        <v>51.61</v>
      </c>
      <c r="DH10" s="308">
        <f>VLOOKUP(DH$7,'Curve Summary'!$A$8:$AG$161,3)</f>
        <v>55.66</v>
      </c>
      <c r="DI10" s="308">
        <f>VLOOKUP(DI$7,'Curve Summary'!$A$8:$AG$161,3)</f>
        <v>49.89</v>
      </c>
      <c r="DJ10" s="308">
        <f>VLOOKUP(DJ$7,'Curve Summary'!$A$8:$AG$161,3)</f>
        <v>44.71</v>
      </c>
      <c r="DK10" s="308">
        <f>VLOOKUP(DK$7,'Curve Summary'!$A$8:$AG$161,3)</f>
        <v>42.41</v>
      </c>
      <c r="DL10" s="308">
        <f>VLOOKUP(DL$7,'Curve Summary'!$A$8:$AG$161,3)</f>
        <v>43.42</v>
      </c>
      <c r="DM10" s="308">
        <f>VLOOKUP(DM$7,'Curve Summary'!$A$8:$AG$161,3)</f>
        <v>45.81</v>
      </c>
      <c r="DN10" s="308">
        <f>VLOOKUP(DN$7,'Curve Summary'!$A$8:$AG$161,3)</f>
        <v>45.41</v>
      </c>
      <c r="DO10" s="308">
        <f>VLOOKUP(DO$7,'Curve Summary'!$A$8:$AG$161,3)</f>
        <v>42.86</v>
      </c>
      <c r="DP10" s="308">
        <f>VLOOKUP(DP$7,'Curve Summary'!$A$8:$AG$161,3)</f>
        <v>42.73</v>
      </c>
      <c r="DQ10" s="308">
        <f>VLOOKUP(DQ$7,'Curve Summary'!$A$8:$AG$161,3)</f>
        <v>40.58</v>
      </c>
      <c r="DR10" s="308">
        <f>VLOOKUP(DR$7,'Curve Summary'!$A$8:$AG$161,3)</f>
        <v>39.64</v>
      </c>
      <c r="DS10" s="308">
        <f>VLOOKUP(DS$7,'Curve Summary'!$A$8:$AG$161,3)</f>
        <v>51.93</v>
      </c>
      <c r="DT10" s="308">
        <f>VLOOKUP(DT$7,'Curve Summary'!$A$8:$AG$161,3)</f>
        <v>55.71</v>
      </c>
      <c r="DU10" s="308">
        <f>VLOOKUP(DU$7,'Curve Summary'!$A$8:$AG$161,3)</f>
        <v>50.32</v>
      </c>
      <c r="DV10" s="308">
        <f>VLOOKUP(DV$7,'Curve Summary'!$A$8:$AG$161,3)</f>
        <v>45.47</v>
      </c>
      <c r="DW10" s="308">
        <f>VLOOKUP(DW$7,'Curve Summary'!$A$8:$AG$161,3)</f>
        <v>43.32</v>
      </c>
      <c r="DX10" s="308">
        <f>VLOOKUP(DX$7,'Curve Summary'!$A$8:$AG$161,3)</f>
        <v>44.27</v>
      </c>
      <c r="DY10" s="308">
        <f>VLOOKUP(DY$7,'Curve Summary'!$A$8:$AG$161,3)</f>
        <v>46.55</v>
      </c>
      <c r="DZ10" s="308">
        <f>VLOOKUP(DZ$7,'Curve Summary'!$A$8:$AG$161,3)</f>
        <v>46.18</v>
      </c>
      <c r="EA10" s="308">
        <f>VLOOKUP(EA$7,'Curve Summary'!$A$8:$AG$161,3)</f>
        <v>43.79</v>
      </c>
      <c r="EB10" s="308">
        <f>VLOOKUP(EB$7,'Curve Summary'!$A$8:$AG$161,3)</f>
        <v>43.67</v>
      </c>
      <c r="EC10" s="308">
        <f>VLOOKUP(EC$7,'Curve Summary'!$A$8:$AG$161,3)</f>
        <v>41.66</v>
      </c>
      <c r="ED10" s="308">
        <f>VLOOKUP(ED$7,'Curve Summary'!$A$8:$AG$161,3)</f>
        <v>40.78</v>
      </c>
      <c r="EE10" s="308">
        <f>VLOOKUP(EE$7,'Curve Summary'!$A$8:$AG$161,3)</f>
        <v>52.27</v>
      </c>
      <c r="EF10" s="308">
        <f>VLOOKUP(EF$7,'Curve Summary'!$A$8:$AG$161,3)</f>
        <v>55.81</v>
      </c>
      <c r="EG10" s="308">
        <f>VLOOKUP(EG$7,'Curve Summary'!$A$8:$AG$161,3)</f>
        <v>50.77</v>
      </c>
      <c r="EH10" s="308">
        <f>VLOOKUP(EH$7,'Curve Summary'!$A$8:$AG$161,3)</f>
        <v>46.24</v>
      </c>
      <c r="EI10" s="308">
        <f>VLOOKUP(EI$7,'Curve Summary'!$A$8:$AG$161,3)</f>
        <v>44.23</v>
      </c>
      <c r="EJ10" s="308">
        <f>VLOOKUP(EJ$7,'Curve Summary'!$A$8:$AG$161,3)</f>
        <v>45.12</v>
      </c>
    </row>
    <row r="11" spans="1:140" ht="13.7" customHeight="1" x14ac:dyDescent="0.2">
      <c r="A11" s="443" t="s">
        <v>142</v>
      </c>
      <c r="B11" s="281"/>
      <c r="C11" s="191">
        <f>'Power Desk Daily Price'!$AC11</f>
        <v>28.183333333333334</v>
      </c>
      <c r="D11" s="191">
        <f ca="1">IF(ISERROR((AVERAGE(OFFSET('Curve Summary'!$E$6,7,0,20,1))*20+ 5* 'Curve Summary Backup'!$E$38)/25), 'Curve Summary Backup'!$E$38,(AVERAGE(OFFSET('Curve Summary'!$E$6,7,0,20,1))*20+ 5* 'Curve Summary Backup'!$E$38)/25)</f>
        <v>31.2</v>
      </c>
      <c r="E11" s="191">
        <f>VLOOKUP(E$7,'Curve Summary'!$A$7:$AG$55,5)</f>
        <v>38.5</v>
      </c>
      <c r="F11" s="306">
        <f t="shared" ca="1" si="0"/>
        <v>33.921276595744679</v>
      </c>
      <c r="G11" s="191">
        <f t="shared" si="1"/>
        <v>37.875</v>
      </c>
      <c r="H11" s="191">
        <f t="shared" si="2"/>
        <v>38.25</v>
      </c>
      <c r="I11" s="191">
        <f t="shared" si="2"/>
        <v>37.5</v>
      </c>
      <c r="J11" s="191">
        <f t="shared" si="3"/>
        <v>34.625</v>
      </c>
      <c r="K11" s="191">
        <f t="shared" si="4"/>
        <v>36</v>
      </c>
      <c r="L11" s="191">
        <f t="shared" si="4"/>
        <v>33.25</v>
      </c>
      <c r="M11" s="191">
        <f t="shared" si="4"/>
        <v>33</v>
      </c>
      <c r="N11" s="191">
        <f t="shared" si="4"/>
        <v>39.5</v>
      </c>
      <c r="O11" s="191">
        <f t="shared" si="5"/>
        <v>52.125</v>
      </c>
      <c r="P11" s="191">
        <f t="shared" si="6"/>
        <v>49</v>
      </c>
      <c r="Q11" s="191">
        <f t="shared" si="6"/>
        <v>55.25</v>
      </c>
      <c r="R11" s="191">
        <f t="shared" si="6"/>
        <v>48</v>
      </c>
      <c r="S11" s="191">
        <f t="shared" si="7"/>
        <v>40.75</v>
      </c>
      <c r="T11" s="191">
        <f t="shared" si="8"/>
        <v>40.75</v>
      </c>
      <c r="U11" s="191">
        <f t="shared" si="8"/>
        <v>39.75</v>
      </c>
      <c r="V11" s="191">
        <f t="shared" si="8"/>
        <v>41.75</v>
      </c>
      <c r="W11" s="306">
        <f t="shared" si="12"/>
        <v>41.009803921568626</v>
      </c>
      <c r="X11" s="191">
        <f t="shared" si="13"/>
        <v>44.258823529411764</v>
      </c>
      <c r="Y11" s="191">
        <f t="shared" si="14"/>
        <v>44.324127516778532</v>
      </c>
      <c r="Z11" s="191">
        <f t="shared" si="15"/>
        <v>45.051568627450983</v>
      </c>
      <c r="AA11" s="191">
        <f t="shared" si="9"/>
        <v>45.758686274509799</v>
      </c>
      <c r="AB11" s="192">
        <f t="shared" si="10"/>
        <v>46.621796875000001</v>
      </c>
      <c r="AC11" s="307">
        <f t="shared" ca="1" si="11"/>
        <v>44.739479744136467</v>
      </c>
      <c r="AD11" s="302"/>
      <c r="AE11" s="302"/>
      <c r="AF11" s="303"/>
      <c r="AG11" s="308">
        <f>VLOOKUP(AG$7,'Curve Summary'!$A$8:$AG$161,5)</f>
        <v>38.25</v>
      </c>
      <c r="AH11" s="308">
        <f>VLOOKUP(AH$7,'Curve Summary'!$A$8:$AG$161,5)</f>
        <v>37.5</v>
      </c>
      <c r="AI11" s="308">
        <f>VLOOKUP(AI$7,'Curve Summary'!$A$8:$AG$161,5)</f>
        <v>36</v>
      </c>
      <c r="AJ11" s="308">
        <f>VLOOKUP(AJ$7,'Curve Summary'!$A$8:$AG$161,5)</f>
        <v>33.25</v>
      </c>
      <c r="AK11" s="308">
        <f>VLOOKUP(AK$7,'Curve Summary'!$A$8:$AG$161,5)</f>
        <v>33</v>
      </c>
      <c r="AL11" s="308">
        <f>VLOOKUP(AL$7,'Curve Summary'!$A$8:$AG$161,5)</f>
        <v>39.5</v>
      </c>
      <c r="AM11" s="308">
        <f>VLOOKUP(AM$7,'Curve Summary'!$A$8:$AG$161,5)</f>
        <v>49</v>
      </c>
      <c r="AN11" s="308">
        <f>VLOOKUP(AN$7,'Curve Summary'!$A$8:$AG$161,5)</f>
        <v>55.25</v>
      </c>
      <c r="AO11" s="308">
        <f>VLOOKUP(AO$7,'Curve Summary'!$A$8:$AG$161,5)</f>
        <v>48</v>
      </c>
      <c r="AP11" s="308">
        <f>VLOOKUP(AP$7,'Curve Summary'!$A$8:$AG$161,5)</f>
        <v>40.75</v>
      </c>
      <c r="AQ11" s="308">
        <f>VLOOKUP(AQ$7,'Curve Summary'!$A$8:$AG$161,5)</f>
        <v>39.75</v>
      </c>
      <c r="AR11" s="308">
        <f>VLOOKUP(AR$7,'Curve Summary'!$A$8:$AG$161,5)</f>
        <v>41.75</v>
      </c>
      <c r="AS11" s="308">
        <f>VLOOKUP(AS$7,'Curve Summary'!$A$8:$AG$161,5)</f>
        <v>42</v>
      </c>
      <c r="AT11" s="308">
        <f>VLOOKUP(AT$7,'Curve Summary'!$A$8:$AG$161,5)</f>
        <v>40</v>
      </c>
      <c r="AU11" s="308">
        <f>VLOOKUP(AU$7,'Curve Summary'!$A$8:$AG$161,5)</f>
        <v>38</v>
      </c>
      <c r="AV11" s="308">
        <f>VLOOKUP(AV$7,'Curve Summary'!$A$8:$AG$161,5)</f>
        <v>37.5</v>
      </c>
      <c r="AW11" s="308">
        <f>VLOOKUP(AW$7,'Curve Summary'!$A$8:$AG$161,5)</f>
        <v>38</v>
      </c>
      <c r="AX11" s="308">
        <f>VLOOKUP(AX$7,'Curve Summary'!$A$8:$AG$161,5)</f>
        <v>43</v>
      </c>
      <c r="AY11" s="308">
        <f>VLOOKUP(AY$7,'Curve Summary'!$A$8:$AG$161,5)</f>
        <v>53.25</v>
      </c>
      <c r="AZ11" s="308">
        <f>VLOOKUP(AZ$7,'Curve Summary'!$A$8:$AG$161,5)</f>
        <v>61.75</v>
      </c>
      <c r="BA11" s="308">
        <f>VLOOKUP(BA$7,'Curve Summary'!$A$8:$AG$161,5)</f>
        <v>56.75</v>
      </c>
      <c r="BB11" s="308">
        <f>VLOOKUP(BB$7,'Curve Summary'!$A$8:$AG$161,5)</f>
        <v>39.25</v>
      </c>
      <c r="BC11" s="308">
        <f>VLOOKUP(BC$7,'Curve Summary'!$A$8:$AG$161,5)</f>
        <v>39.25</v>
      </c>
      <c r="BD11" s="308">
        <f>VLOOKUP(BD$7,'Curve Summary'!$A$8:$AG$161,5)</f>
        <v>42.25</v>
      </c>
      <c r="BE11" s="308">
        <f>VLOOKUP(BE$7,'Curve Summary'!$A$8:$AG$161,5)</f>
        <v>42.48</v>
      </c>
      <c r="BF11" s="308">
        <f>VLOOKUP(BF$7,'Curve Summary'!$A$8:$AG$161,5)</f>
        <v>40.770000000000003</v>
      </c>
      <c r="BG11" s="308">
        <f>VLOOKUP(BG$7,'Curve Summary'!$A$8:$AG$161,5)</f>
        <v>39.049999999999997</v>
      </c>
      <c r="BH11" s="308">
        <f>VLOOKUP(BH$7,'Curve Summary'!$A$8:$AG$161,5)</f>
        <v>39.049999999999997</v>
      </c>
      <c r="BI11" s="308">
        <f>VLOOKUP(BI$7,'Curve Summary'!$A$8:$AG$161,5)</f>
        <v>39.51</v>
      </c>
      <c r="BJ11" s="308">
        <f>VLOOKUP(BJ$7,'Curve Summary'!$A$8:$AG$161,5)</f>
        <v>43.8</v>
      </c>
      <c r="BK11" s="308">
        <f>VLOOKUP(BK$7,'Curve Summary'!$A$8:$AG$161,5)</f>
        <v>52.6</v>
      </c>
      <c r="BL11" s="308">
        <f>VLOOKUP(BL$7,'Curve Summary'!$A$8:$AG$161,5)</f>
        <v>59.89</v>
      </c>
      <c r="BM11" s="308">
        <f>VLOOKUP(BM$7,'Curve Summary'!$A$8:$AG$161,5)</f>
        <v>55.56</v>
      </c>
      <c r="BN11" s="308">
        <f>VLOOKUP(BN$7,'Curve Summary'!$A$8:$AG$161,5)</f>
        <v>39.909999999999997</v>
      </c>
      <c r="BO11" s="308">
        <f>VLOOKUP(BO$7,'Curve Summary'!$A$8:$AG$161,5)</f>
        <v>40.159999999999997</v>
      </c>
      <c r="BP11" s="308">
        <f>VLOOKUP(BP$7,'Curve Summary'!$A$8:$AG$161,5)</f>
        <v>43.05</v>
      </c>
      <c r="BQ11" s="308">
        <f>VLOOKUP(BQ$7,'Curve Summary'!$A$8:$AG$161,5)</f>
        <v>42.9</v>
      </c>
      <c r="BR11" s="308">
        <f>VLOOKUP(BR$7,'Curve Summary'!$A$8:$AG$161,5)</f>
        <v>41.43</v>
      </c>
      <c r="BS11" s="308">
        <f>VLOOKUP(BS$7,'Curve Summary'!$A$8:$AG$161,5)</f>
        <v>39.96</v>
      </c>
      <c r="BT11" s="308">
        <f>VLOOKUP(BT$7,'Curve Summary'!$A$8:$AG$161,5)</f>
        <v>40.39</v>
      </c>
      <c r="BU11" s="308">
        <f>VLOOKUP(BU$7,'Curve Summary'!$A$8:$AG$161,5)</f>
        <v>40.82</v>
      </c>
      <c r="BV11" s="308">
        <f>VLOOKUP(BV$7,'Curve Summary'!$A$8:$AG$161,5)</f>
        <v>44.5</v>
      </c>
      <c r="BW11" s="308">
        <f>VLOOKUP(BW$7,'Curve Summary'!$A$8:$AG$161,5)</f>
        <v>52.03</v>
      </c>
      <c r="BX11" s="308">
        <f>VLOOKUP(BX$7,'Curve Summary'!$A$8:$AG$161,5)</f>
        <v>58.28</v>
      </c>
      <c r="BY11" s="308">
        <f>VLOOKUP(BY$7,'Curve Summary'!$A$8:$AG$161,5)</f>
        <v>54.54</v>
      </c>
      <c r="BZ11" s="308">
        <f>VLOOKUP(BZ$7,'Curve Summary'!$A$8:$AG$161,5)</f>
        <v>40.479999999999997</v>
      </c>
      <c r="CA11" s="308">
        <f>VLOOKUP(CA$7,'Curve Summary'!$A$8:$AG$161,5)</f>
        <v>40.950000000000003</v>
      </c>
      <c r="CB11" s="308">
        <f>VLOOKUP(CB$7,'Curve Summary'!$A$8:$AG$161,5)</f>
        <v>43.75</v>
      </c>
      <c r="CC11" s="308">
        <f>VLOOKUP(CC$7,'Curve Summary'!$A$8:$AG$161,5)</f>
        <v>43.24</v>
      </c>
      <c r="CD11" s="308">
        <f>VLOOKUP(CD$7,'Curve Summary'!$A$8:$AG$161,5)</f>
        <v>41.91</v>
      </c>
      <c r="CE11" s="308">
        <f>VLOOKUP(CE$7,'Curve Summary'!$A$8:$AG$161,5)</f>
        <v>40.57</v>
      </c>
      <c r="CF11" s="308">
        <f>VLOOKUP(CF$7,'Curve Summary'!$A$8:$AG$161,5)</f>
        <v>41.24</v>
      </c>
      <c r="CG11" s="308">
        <f>VLOOKUP(CG$7,'Curve Summary'!$A$8:$AG$161,5)</f>
        <v>41.66</v>
      </c>
      <c r="CH11" s="308">
        <f>VLOOKUP(CH$7,'Curve Summary'!$A$8:$AG$161,5)</f>
        <v>44.99</v>
      </c>
      <c r="CI11" s="308">
        <f>VLOOKUP(CI$7,'Curve Summary'!$A$8:$AG$161,5)</f>
        <v>51.82</v>
      </c>
      <c r="CJ11" s="308">
        <f>VLOOKUP(CJ$7,'Curve Summary'!$A$8:$AG$161,5)</f>
        <v>57.48</v>
      </c>
      <c r="CK11" s="308">
        <f>VLOOKUP(CK$7,'Curve Summary'!$A$8:$AG$161,5)</f>
        <v>54.07</v>
      </c>
      <c r="CL11" s="308">
        <f>VLOOKUP(CL$7,'Curve Summary'!$A$8:$AG$161,5)</f>
        <v>40.909999999999997</v>
      </c>
      <c r="CM11" s="308">
        <f>VLOOKUP(CM$7,'Curve Summary'!$A$8:$AG$161,5)</f>
        <v>41.5</v>
      </c>
      <c r="CN11" s="308">
        <f>VLOOKUP(CN$7,'Curve Summary'!$A$8:$AG$161,5)</f>
        <v>44.25</v>
      </c>
      <c r="CO11" s="308">
        <f>VLOOKUP(CO$7,'Curve Summary'!$A$8:$AG$161,5)</f>
        <v>43.57</v>
      </c>
      <c r="CP11" s="308">
        <f>VLOOKUP(CP$7,'Curve Summary'!$A$8:$AG$161,5)</f>
        <v>42.37</v>
      </c>
      <c r="CQ11" s="308">
        <f>VLOOKUP(CQ$7,'Curve Summary'!$A$8:$AG$161,5)</f>
        <v>41.16</v>
      </c>
      <c r="CR11" s="308">
        <f>VLOOKUP(CR$7,'Curve Summary'!$A$8:$AG$161,5)</f>
        <v>42.05</v>
      </c>
      <c r="CS11" s="308">
        <f>VLOOKUP(CS$7,'Curve Summary'!$A$8:$AG$161,5)</f>
        <v>42.45</v>
      </c>
      <c r="CT11" s="308">
        <f>VLOOKUP(CT$7,'Curve Summary'!$A$8:$AG$161,5)</f>
        <v>45.47</v>
      </c>
      <c r="CU11" s="308">
        <f>VLOOKUP(CU$7,'Curve Summary'!$A$8:$AG$161,5)</f>
        <v>51.65</v>
      </c>
      <c r="CV11" s="308">
        <f>VLOOKUP(CV$7,'Curve Summary'!$A$8:$AG$161,5)</f>
        <v>56.78</v>
      </c>
      <c r="CW11" s="308">
        <f>VLOOKUP(CW$7,'Curve Summary'!$A$8:$AG$161,5)</f>
        <v>53.67</v>
      </c>
      <c r="CX11" s="308">
        <f>VLOOKUP(CX$7,'Curve Summary'!$A$8:$AG$161,5)</f>
        <v>41.32</v>
      </c>
      <c r="CY11" s="308">
        <f>VLOOKUP(CY$7,'Curve Summary'!$A$8:$AG$161,5)</f>
        <v>42.02</v>
      </c>
      <c r="CZ11" s="308">
        <f>VLOOKUP(CZ$7,'Curve Summary'!$A$8:$AG$161,5)</f>
        <v>44.72</v>
      </c>
      <c r="DA11" s="308">
        <f>VLOOKUP(DA$7,'Curve Summary'!$A$8:$AG$161,5)</f>
        <v>43.89</v>
      </c>
      <c r="DB11" s="308">
        <f>VLOOKUP(DB$7,'Curve Summary'!$A$8:$AG$161,5)</f>
        <v>42.78</v>
      </c>
      <c r="DC11" s="308">
        <f>VLOOKUP(DC$7,'Curve Summary'!$A$8:$AG$161,5)</f>
        <v>41.66</v>
      </c>
      <c r="DD11" s="308">
        <f>VLOOKUP(DD$7,'Curve Summary'!$A$8:$AG$161,5)</f>
        <v>42.71</v>
      </c>
      <c r="DE11" s="308">
        <f>VLOOKUP(DE$7,'Curve Summary'!$A$8:$AG$161,5)</f>
        <v>43.1</v>
      </c>
      <c r="DF11" s="308">
        <f>VLOOKUP(DF$7,'Curve Summary'!$A$8:$AG$161,5)</f>
        <v>45.89</v>
      </c>
      <c r="DG11" s="308">
        <f>VLOOKUP(DG$7,'Curve Summary'!$A$8:$AG$161,5)</f>
        <v>51.62</v>
      </c>
      <c r="DH11" s="308">
        <f>VLOOKUP(DH$7,'Curve Summary'!$A$8:$AG$161,5)</f>
        <v>56.37</v>
      </c>
      <c r="DI11" s="308">
        <f>VLOOKUP(DI$7,'Curve Summary'!$A$8:$AG$161,5)</f>
        <v>53.47</v>
      </c>
      <c r="DJ11" s="308">
        <f>VLOOKUP(DJ$7,'Curve Summary'!$A$8:$AG$161,5)</f>
        <v>41.71</v>
      </c>
      <c r="DK11" s="308">
        <f>VLOOKUP(DK$7,'Curve Summary'!$A$8:$AG$161,5)</f>
        <v>42.48</v>
      </c>
      <c r="DL11" s="308">
        <f>VLOOKUP(DL$7,'Curve Summary'!$A$8:$AG$161,5)</f>
        <v>45.15</v>
      </c>
      <c r="DM11" s="308">
        <f>VLOOKUP(DM$7,'Curve Summary'!$A$8:$AG$161,5)</f>
        <v>44.26</v>
      </c>
      <c r="DN11" s="308">
        <f>VLOOKUP(DN$7,'Curve Summary'!$A$8:$AG$161,5)</f>
        <v>43.23</v>
      </c>
      <c r="DO11" s="308">
        <f>VLOOKUP(DO$7,'Curve Summary'!$A$8:$AG$161,5)</f>
        <v>42.19</v>
      </c>
      <c r="DP11" s="308">
        <f>VLOOKUP(DP$7,'Curve Summary'!$A$8:$AG$161,5)</f>
        <v>43.38</v>
      </c>
      <c r="DQ11" s="308">
        <f>VLOOKUP(DQ$7,'Curve Summary'!$A$8:$AG$161,5)</f>
        <v>43.76</v>
      </c>
      <c r="DR11" s="308">
        <f>VLOOKUP(DR$7,'Curve Summary'!$A$8:$AG$161,5)</f>
        <v>46.36</v>
      </c>
      <c r="DS11" s="308">
        <f>VLOOKUP(DS$7,'Curve Summary'!$A$8:$AG$161,5)</f>
        <v>51.67</v>
      </c>
      <c r="DT11" s="308">
        <f>VLOOKUP(DT$7,'Curve Summary'!$A$8:$AG$161,5)</f>
        <v>56.08</v>
      </c>
      <c r="DU11" s="308">
        <f>VLOOKUP(DU$7,'Curve Summary'!$A$8:$AG$161,5)</f>
        <v>53.37</v>
      </c>
      <c r="DV11" s="308">
        <f>VLOOKUP(DV$7,'Curve Summary'!$A$8:$AG$161,5)</f>
        <v>42.13</v>
      </c>
      <c r="DW11" s="308">
        <f>VLOOKUP(DW$7,'Curve Summary'!$A$8:$AG$161,5)</f>
        <v>42.98</v>
      </c>
      <c r="DX11" s="308">
        <f>VLOOKUP(DX$7,'Curve Summary'!$A$8:$AG$161,5)</f>
        <v>45.62</v>
      </c>
      <c r="DY11" s="308">
        <f>VLOOKUP(DY$7,'Curve Summary'!$A$8:$AG$161,5)</f>
        <v>44.63</v>
      </c>
      <c r="DZ11" s="308">
        <f>VLOOKUP(DZ$7,'Curve Summary'!$A$8:$AG$161,5)</f>
        <v>43.67</v>
      </c>
      <c r="EA11" s="308">
        <f>VLOOKUP(EA$7,'Curve Summary'!$A$8:$AG$161,5)</f>
        <v>42.72</v>
      </c>
      <c r="EB11" s="308">
        <f>VLOOKUP(EB$7,'Curve Summary'!$A$8:$AG$161,5)</f>
        <v>44.04</v>
      </c>
      <c r="EC11" s="308">
        <f>VLOOKUP(EC$7,'Curve Summary'!$A$8:$AG$161,5)</f>
        <v>44.41</v>
      </c>
      <c r="ED11" s="308">
        <f>VLOOKUP(ED$7,'Curve Summary'!$A$8:$AG$161,5)</f>
        <v>46.81</v>
      </c>
      <c r="EE11" s="308">
        <f>VLOOKUP(EE$7,'Curve Summary'!$A$8:$AG$161,5)</f>
        <v>51.74</v>
      </c>
      <c r="EF11" s="308">
        <f>VLOOKUP(EF$7,'Curve Summary'!$A$8:$AG$161,5)</f>
        <v>55.82</v>
      </c>
      <c r="EG11" s="308">
        <f>VLOOKUP(EG$7,'Curve Summary'!$A$8:$AG$161,5)</f>
        <v>53.29</v>
      </c>
      <c r="EH11" s="308">
        <f>VLOOKUP(EH$7,'Curve Summary'!$A$8:$AG$161,5)</f>
        <v>42.55</v>
      </c>
      <c r="EI11" s="308">
        <f>VLOOKUP(EI$7,'Curve Summary'!$A$8:$AG$161,5)</f>
        <v>43.46</v>
      </c>
      <c r="EJ11" s="308">
        <f>VLOOKUP(EJ$7,'Curve Summary'!$A$8:$AG$161,5)</f>
        <v>46.08</v>
      </c>
    </row>
    <row r="12" spans="1:140" ht="13.7" customHeight="1" x14ac:dyDescent="0.2">
      <c r="A12" s="443" t="s">
        <v>144</v>
      </c>
      <c r="B12" s="281"/>
      <c r="C12" s="191">
        <f>'Power Desk Daily Price'!$AC12</f>
        <v>26.93341666666667</v>
      </c>
      <c r="D12" s="191">
        <f ca="1">IF(ISERROR((AVERAGE(OFFSET('Curve Summary'!$I$6,7,0,20,1))*20+ 5* 'Curve Summary Backup'!$I$38)/25), 'Curve Summary Backup'!$I$38,(AVERAGE(OFFSET('Curve Summary'!$I$6,7,0,20,1))*20+ 5* 'Curve Summary Backup'!$I$38)/25)</f>
        <v>22.605999557495089</v>
      </c>
      <c r="E12" s="191">
        <f>VLOOKUP(E$7,'Curve Summary'!$A$7:$AG$55,9)</f>
        <v>35.75</v>
      </c>
      <c r="F12" s="306">
        <f t="shared" ca="1" si="0"/>
        <v>28.75162746185951</v>
      </c>
      <c r="G12" s="191">
        <f t="shared" si="1"/>
        <v>35.875</v>
      </c>
      <c r="H12" s="191">
        <f t="shared" si="2"/>
        <v>36</v>
      </c>
      <c r="I12" s="191">
        <f t="shared" si="2"/>
        <v>35.75</v>
      </c>
      <c r="J12" s="191">
        <f t="shared" si="3"/>
        <v>33.875</v>
      </c>
      <c r="K12" s="191">
        <f t="shared" si="4"/>
        <v>34.75</v>
      </c>
      <c r="L12" s="191">
        <f t="shared" si="4"/>
        <v>33</v>
      </c>
      <c r="M12" s="191">
        <f t="shared" si="4"/>
        <v>33</v>
      </c>
      <c r="N12" s="191">
        <f t="shared" si="4"/>
        <v>39.5</v>
      </c>
      <c r="O12" s="191">
        <f t="shared" si="5"/>
        <v>51.75</v>
      </c>
      <c r="P12" s="191">
        <f t="shared" si="6"/>
        <v>48.25</v>
      </c>
      <c r="Q12" s="191">
        <f t="shared" si="6"/>
        <v>55.25</v>
      </c>
      <c r="R12" s="191">
        <f t="shared" si="6"/>
        <v>47.75</v>
      </c>
      <c r="S12" s="191">
        <f t="shared" si="7"/>
        <v>40</v>
      </c>
      <c r="T12" s="191">
        <f t="shared" si="8"/>
        <v>40</v>
      </c>
      <c r="U12" s="191">
        <f t="shared" si="8"/>
        <v>39</v>
      </c>
      <c r="V12" s="191">
        <f t="shared" si="8"/>
        <v>41</v>
      </c>
      <c r="W12" s="306">
        <f t="shared" si="12"/>
        <v>40.281372549019608</v>
      </c>
      <c r="X12" s="191">
        <f t="shared" si="13"/>
        <v>33.489215686274513</v>
      </c>
      <c r="Y12" s="191">
        <f t="shared" si="14"/>
        <v>30.398489932885905</v>
      </c>
      <c r="Z12" s="191">
        <f t="shared" si="15"/>
        <v>28.675490196078432</v>
      </c>
      <c r="AA12" s="191">
        <f t="shared" si="9"/>
        <v>38.681764705882358</v>
      </c>
      <c r="AB12" s="192">
        <f t="shared" si="10"/>
        <v>43.059179687500006</v>
      </c>
      <c r="AC12" s="307">
        <f t="shared" ca="1" si="11"/>
        <v>36.710288482177987</v>
      </c>
      <c r="AD12" s="302"/>
      <c r="AE12" s="302"/>
      <c r="AF12" s="303"/>
      <c r="AG12" s="308">
        <f>VLOOKUP(AG$7,'Curve Summary'!$A$8:$AG$161,9)</f>
        <v>36</v>
      </c>
      <c r="AH12" s="308">
        <f>VLOOKUP(AH$7,'Curve Summary'!$A$8:$AG$161,9)</f>
        <v>35.75</v>
      </c>
      <c r="AI12" s="308">
        <f>VLOOKUP(AI$7,'Curve Summary'!$A$8:$AG$161,9)</f>
        <v>34.75</v>
      </c>
      <c r="AJ12" s="308">
        <f>VLOOKUP(AJ$7,'Curve Summary'!$A$8:$AG$161,9)</f>
        <v>33</v>
      </c>
      <c r="AK12" s="308">
        <f>VLOOKUP(AK$7,'Curve Summary'!$A$8:$AG$161,9)</f>
        <v>33</v>
      </c>
      <c r="AL12" s="308">
        <f>VLOOKUP(AL$7,'Curve Summary'!$A$8:$AG$161,9)</f>
        <v>39.5</v>
      </c>
      <c r="AM12" s="308">
        <f>VLOOKUP(AM$7,'Curve Summary'!$A$8:$AG$161,9)</f>
        <v>48.25</v>
      </c>
      <c r="AN12" s="308">
        <f>VLOOKUP(AN$7,'Curve Summary'!$A$8:$AG$161,9)</f>
        <v>55.25</v>
      </c>
      <c r="AO12" s="308">
        <f>VLOOKUP(AO$7,'Curve Summary'!$A$8:$AG$161,9)</f>
        <v>47.75</v>
      </c>
      <c r="AP12" s="308">
        <f>VLOOKUP(AP$7,'Curve Summary'!$A$8:$AG$161,9)</f>
        <v>40</v>
      </c>
      <c r="AQ12" s="308">
        <f>VLOOKUP(AQ$7,'Curve Summary'!$A$8:$AG$161,9)</f>
        <v>39</v>
      </c>
      <c r="AR12" s="308">
        <f>VLOOKUP(AR$7,'Curve Summary'!$A$8:$AG$161,9)</f>
        <v>41</v>
      </c>
      <c r="AS12" s="308">
        <f>VLOOKUP(AS$7,'Curve Summary'!$A$8:$AG$161,9)</f>
        <v>31</v>
      </c>
      <c r="AT12" s="308">
        <f>VLOOKUP(AT$7,'Curve Summary'!$A$8:$AG$161,9)</f>
        <v>29.5</v>
      </c>
      <c r="AU12" s="308">
        <f>VLOOKUP(AU$7,'Curve Summary'!$A$8:$AG$161,9)</f>
        <v>28</v>
      </c>
      <c r="AV12" s="308">
        <f>VLOOKUP(AV$7,'Curve Summary'!$A$8:$AG$161,9)</f>
        <v>27.5</v>
      </c>
      <c r="AW12" s="308">
        <f>VLOOKUP(AW$7,'Curve Summary'!$A$8:$AG$161,9)</f>
        <v>28</v>
      </c>
      <c r="AX12" s="308">
        <f>VLOOKUP(AX$7,'Curve Summary'!$A$8:$AG$161,9)</f>
        <v>33</v>
      </c>
      <c r="AY12" s="308">
        <f>VLOOKUP(AY$7,'Curve Summary'!$A$8:$AG$161,9)</f>
        <v>43.25</v>
      </c>
      <c r="AZ12" s="308">
        <f>VLOOKUP(AZ$7,'Curve Summary'!$A$8:$AG$161,9)</f>
        <v>51.75</v>
      </c>
      <c r="BA12" s="308">
        <f>VLOOKUP(BA$7,'Curve Summary'!$A$8:$AG$161,9)</f>
        <v>40.5</v>
      </c>
      <c r="BB12" s="308">
        <f>VLOOKUP(BB$7,'Curve Summary'!$A$8:$AG$161,9)</f>
        <v>29.25</v>
      </c>
      <c r="BC12" s="308">
        <f>VLOOKUP(BC$7,'Curve Summary'!$A$8:$AG$161,9)</f>
        <v>29.25</v>
      </c>
      <c r="BD12" s="308">
        <f>VLOOKUP(BD$7,'Curve Summary'!$A$8:$AG$161,9)</f>
        <v>30.75</v>
      </c>
      <c r="BE12" s="308">
        <f>VLOOKUP(BE$7,'Curve Summary'!$A$8:$AG$161,9)</f>
        <v>21.75</v>
      </c>
      <c r="BF12" s="308">
        <f>VLOOKUP(BF$7,'Curve Summary'!$A$8:$AG$161,9)</f>
        <v>23.5</v>
      </c>
      <c r="BG12" s="308">
        <f>VLOOKUP(BG$7,'Curve Summary'!$A$8:$AG$161,9)</f>
        <v>21.5</v>
      </c>
      <c r="BH12" s="308">
        <f>VLOOKUP(BH$7,'Curve Summary'!$A$8:$AG$161,9)</f>
        <v>30.5</v>
      </c>
      <c r="BI12" s="308">
        <f>VLOOKUP(BI$7,'Curve Summary'!$A$8:$AG$161,9)</f>
        <v>30</v>
      </c>
      <c r="BJ12" s="308">
        <f>VLOOKUP(BJ$7,'Curve Summary'!$A$8:$AG$161,9)</f>
        <v>37</v>
      </c>
      <c r="BK12" s="308">
        <f>VLOOKUP(BK$7,'Curve Summary'!$A$8:$AG$161,9)</f>
        <v>41</v>
      </c>
      <c r="BL12" s="308">
        <f>VLOOKUP(BL$7,'Curve Summary'!$A$8:$AG$161,9)</f>
        <v>49.75</v>
      </c>
      <c r="BM12" s="308">
        <f>VLOOKUP(BM$7,'Curve Summary'!$A$8:$AG$161,9)</f>
        <v>32.25</v>
      </c>
      <c r="BN12" s="308">
        <f>VLOOKUP(BN$7,'Curve Summary'!$A$8:$AG$161,9)</f>
        <v>31.75</v>
      </c>
      <c r="BO12" s="308">
        <f>VLOOKUP(BO$7,'Curve Summary'!$A$8:$AG$161,9)</f>
        <v>29.75</v>
      </c>
      <c r="BP12" s="308">
        <f>VLOOKUP(BP$7,'Curve Summary'!$A$8:$AG$161,9)</f>
        <v>30.5</v>
      </c>
      <c r="BQ12" s="308">
        <f>VLOOKUP(BQ$7,'Curve Summary'!$A$8:$AG$161,9)</f>
        <v>21.75</v>
      </c>
      <c r="BR12" s="308">
        <f>VLOOKUP(BR$7,'Curve Summary'!$A$8:$AG$161,9)</f>
        <v>23.5</v>
      </c>
      <c r="BS12" s="308">
        <f>VLOOKUP(BS$7,'Curve Summary'!$A$8:$AG$161,9)</f>
        <v>21.5</v>
      </c>
      <c r="BT12" s="308">
        <f>VLOOKUP(BT$7,'Curve Summary'!$A$8:$AG$161,9)</f>
        <v>29.5</v>
      </c>
      <c r="BU12" s="308">
        <f>VLOOKUP(BU$7,'Curve Summary'!$A$8:$AG$161,9)</f>
        <v>29</v>
      </c>
      <c r="BV12" s="308">
        <f>VLOOKUP(BV$7,'Curve Summary'!$A$8:$AG$161,9)</f>
        <v>35</v>
      </c>
      <c r="BW12" s="308">
        <f>VLOOKUP(BW$7,'Curve Summary'!$A$8:$AG$161,9)</f>
        <v>32</v>
      </c>
      <c r="BX12" s="308">
        <f>VLOOKUP(BX$7,'Curve Summary'!$A$8:$AG$161,9)</f>
        <v>40.75</v>
      </c>
      <c r="BY12" s="308">
        <f>VLOOKUP(BY$7,'Curve Summary'!$A$8:$AG$161,9)</f>
        <v>26.25</v>
      </c>
      <c r="BZ12" s="308">
        <f>VLOOKUP(BZ$7,'Curve Summary'!$A$8:$AG$161,9)</f>
        <v>28.75</v>
      </c>
      <c r="CA12" s="308">
        <f>VLOOKUP(CA$7,'Curve Summary'!$A$8:$AG$161,9)</f>
        <v>27.25</v>
      </c>
      <c r="CB12" s="308">
        <f>VLOOKUP(CB$7,'Curve Summary'!$A$8:$AG$161,9)</f>
        <v>28</v>
      </c>
      <c r="CC12" s="308">
        <f>VLOOKUP(CC$7,'Curve Summary'!$A$8:$AG$161,9)</f>
        <v>22</v>
      </c>
      <c r="CD12" s="308">
        <f>VLOOKUP(CD$7,'Curve Summary'!$A$8:$AG$161,9)</f>
        <v>23.75</v>
      </c>
      <c r="CE12" s="308">
        <f>VLOOKUP(CE$7,'Curve Summary'!$A$8:$AG$161,9)</f>
        <v>21.75</v>
      </c>
      <c r="CF12" s="308">
        <f>VLOOKUP(CF$7,'Curve Summary'!$A$8:$AG$161,9)</f>
        <v>29.75</v>
      </c>
      <c r="CG12" s="308">
        <f>VLOOKUP(CG$7,'Curve Summary'!$A$8:$AG$161,9)</f>
        <v>29.25</v>
      </c>
      <c r="CH12" s="308">
        <f>VLOOKUP(CH$7,'Curve Summary'!$A$8:$AG$161,9)</f>
        <v>35.25</v>
      </c>
      <c r="CI12" s="308">
        <f>VLOOKUP(CI$7,'Curve Summary'!$A$8:$AG$161,9)</f>
        <v>32.25</v>
      </c>
      <c r="CJ12" s="308">
        <f>VLOOKUP(CJ$7,'Curve Summary'!$A$8:$AG$161,9)</f>
        <v>41</v>
      </c>
      <c r="CK12" s="308">
        <f>VLOOKUP(CK$7,'Curve Summary'!$A$8:$AG$161,9)</f>
        <v>26.5</v>
      </c>
      <c r="CL12" s="308">
        <f>VLOOKUP(CL$7,'Curve Summary'!$A$8:$AG$161,9)</f>
        <v>29</v>
      </c>
      <c r="CM12" s="308">
        <f>VLOOKUP(CM$7,'Curve Summary'!$A$8:$AG$161,9)</f>
        <v>27.5</v>
      </c>
      <c r="CN12" s="308">
        <f>VLOOKUP(CN$7,'Curve Summary'!$A$8:$AG$161,9)</f>
        <v>28.25</v>
      </c>
      <c r="CO12" s="308">
        <f>VLOOKUP(CO$7,'Curve Summary'!$A$8:$AG$161,9)</f>
        <v>31.35</v>
      </c>
      <c r="CP12" s="308">
        <f>VLOOKUP(CP$7,'Curve Summary'!$A$8:$AG$161,9)</f>
        <v>33.1</v>
      </c>
      <c r="CQ12" s="308">
        <f>VLOOKUP(CQ$7,'Curve Summary'!$A$8:$AG$161,9)</f>
        <v>31.1</v>
      </c>
      <c r="CR12" s="308">
        <f>VLOOKUP(CR$7,'Curve Summary'!$A$8:$AG$161,9)</f>
        <v>39.1</v>
      </c>
      <c r="CS12" s="308">
        <f>VLOOKUP(CS$7,'Curve Summary'!$A$8:$AG$161,9)</f>
        <v>38.6</v>
      </c>
      <c r="CT12" s="308">
        <f>VLOOKUP(CT$7,'Curve Summary'!$A$8:$AG$161,9)</f>
        <v>45.6</v>
      </c>
      <c r="CU12" s="308">
        <f>VLOOKUP(CU$7,'Curve Summary'!$A$8:$AG$161,9)</f>
        <v>52.6</v>
      </c>
      <c r="CV12" s="308">
        <f>VLOOKUP(CV$7,'Curve Summary'!$A$8:$AG$161,9)</f>
        <v>61.35</v>
      </c>
      <c r="CW12" s="308">
        <f>VLOOKUP(CW$7,'Curve Summary'!$A$8:$AG$161,9)</f>
        <v>42.85</v>
      </c>
      <c r="CX12" s="308">
        <f>VLOOKUP(CX$7,'Curve Summary'!$A$8:$AG$161,9)</f>
        <v>41.35</v>
      </c>
      <c r="CY12" s="308">
        <f>VLOOKUP(CY$7,'Curve Summary'!$A$8:$AG$161,9)</f>
        <v>39.85</v>
      </c>
      <c r="CZ12" s="308">
        <f>VLOOKUP(CZ$7,'Curve Summary'!$A$8:$AG$161,9)</f>
        <v>40.6</v>
      </c>
      <c r="DA12" s="308">
        <f>VLOOKUP(DA$7,'Curve Summary'!$A$8:$AG$161,9)</f>
        <v>31.7</v>
      </c>
      <c r="DB12" s="308">
        <f>VLOOKUP(DB$7,'Curve Summary'!$A$8:$AG$161,9)</f>
        <v>33.450000000000003</v>
      </c>
      <c r="DC12" s="308">
        <f>VLOOKUP(DC$7,'Curve Summary'!$A$8:$AG$161,9)</f>
        <v>31.45</v>
      </c>
      <c r="DD12" s="308">
        <f>VLOOKUP(DD$7,'Curve Summary'!$A$8:$AG$161,9)</f>
        <v>39.450000000000003</v>
      </c>
      <c r="DE12" s="308">
        <f>VLOOKUP(DE$7,'Curve Summary'!$A$8:$AG$161,9)</f>
        <v>38.950000000000003</v>
      </c>
      <c r="DF12" s="308">
        <f>VLOOKUP(DF$7,'Curve Summary'!$A$8:$AG$161,9)</f>
        <v>45.95</v>
      </c>
      <c r="DG12" s="308">
        <f>VLOOKUP(DG$7,'Curve Summary'!$A$8:$AG$161,9)</f>
        <v>52.95</v>
      </c>
      <c r="DH12" s="308">
        <f>VLOOKUP(DH$7,'Curve Summary'!$A$8:$AG$161,9)</f>
        <v>61.7</v>
      </c>
      <c r="DI12" s="308">
        <f>VLOOKUP(DI$7,'Curve Summary'!$A$8:$AG$161,9)</f>
        <v>43.2</v>
      </c>
      <c r="DJ12" s="308">
        <f>VLOOKUP(DJ$7,'Curve Summary'!$A$8:$AG$161,9)</f>
        <v>41.7</v>
      </c>
      <c r="DK12" s="308">
        <f>VLOOKUP(DK$7,'Curve Summary'!$A$8:$AG$161,9)</f>
        <v>40.200000000000003</v>
      </c>
      <c r="DL12" s="308">
        <f>VLOOKUP(DL$7,'Curve Summary'!$A$8:$AG$161,9)</f>
        <v>40.950000000000003</v>
      </c>
      <c r="DM12" s="308">
        <f>VLOOKUP(DM$7,'Curve Summary'!$A$8:$AG$161,9)</f>
        <v>32.200000000000003</v>
      </c>
      <c r="DN12" s="308">
        <f>VLOOKUP(DN$7,'Curve Summary'!$A$8:$AG$161,9)</f>
        <v>33.950000000000003</v>
      </c>
      <c r="DO12" s="308">
        <f>VLOOKUP(DO$7,'Curve Summary'!$A$8:$AG$161,9)</f>
        <v>31.95</v>
      </c>
      <c r="DP12" s="308">
        <f>VLOOKUP(DP$7,'Curve Summary'!$A$8:$AG$161,9)</f>
        <v>40</v>
      </c>
      <c r="DQ12" s="308">
        <f>VLOOKUP(DQ$7,'Curve Summary'!$A$8:$AG$161,9)</f>
        <v>39.5</v>
      </c>
      <c r="DR12" s="308">
        <f>VLOOKUP(DR$7,'Curve Summary'!$A$8:$AG$161,9)</f>
        <v>46.5</v>
      </c>
      <c r="DS12" s="308">
        <f>VLOOKUP(DS$7,'Curve Summary'!$A$8:$AG$161,9)</f>
        <v>53.5</v>
      </c>
      <c r="DT12" s="308">
        <f>VLOOKUP(DT$7,'Curve Summary'!$A$8:$AG$161,9)</f>
        <v>62.25</v>
      </c>
      <c r="DU12" s="308">
        <f>VLOOKUP(DU$7,'Curve Summary'!$A$8:$AG$161,9)</f>
        <v>43.7</v>
      </c>
      <c r="DV12" s="308">
        <f>VLOOKUP(DV$7,'Curve Summary'!$A$8:$AG$161,9)</f>
        <v>42.25</v>
      </c>
      <c r="DW12" s="308">
        <f>VLOOKUP(DW$7,'Curve Summary'!$A$8:$AG$161,9)</f>
        <v>40.75</v>
      </c>
      <c r="DX12" s="308">
        <f>VLOOKUP(DX$7,'Curve Summary'!$A$8:$AG$161,9)</f>
        <v>41.45</v>
      </c>
      <c r="DY12" s="308">
        <f>VLOOKUP(DY$7,'Curve Summary'!$A$8:$AG$161,9)</f>
        <v>32.700000000000003</v>
      </c>
      <c r="DZ12" s="308">
        <f>VLOOKUP(DZ$7,'Curve Summary'!$A$8:$AG$161,9)</f>
        <v>34.450000000000003</v>
      </c>
      <c r="EA12" s="308">
        <f>VLOOKUP(EA$7,'Curve Summary'!$A$8:$AG$161,9)</f>
        <v>32.450000000000003</v>
      </c>
      <c r="EB12" s="308">
        <f>VLOOKUP(EB$7,'Curve Summary'!$A$8:$AG$161,9)</f>
        <v>40.75</v>
      </c>
      <c r="EC12" s="308">
        <f>VLOOKUP(EC$7,'Curve Summary'!$A$8:$AG$161,9)</f>
        <v>40.25</v>
      </c>
      <c r="ED12" s="308">
        <f>VLOOKUP(ED$7,'Curve Summary'!$A$8:$AG$161,9)</f>
        <v>47.25</v>
      </c>
      <c r="EE12" s="308">
        <f>VLOOKUP(EE$7,'Curve Summary'!$A$8:$AG$161,9)</f>
        <v>54.25</v>
      </c>
      <c r="EF12" s="308">
        <f>VLOOKUP(EF$7,'Curve Summary'!$A$8:$AG$161,9)</f>
        <v>63</v>
      </c>
      <c r="EG12" s="308">
        <f>VLOOKUP(EG$7,'Curve Summary'!$A$8:$AG$161,9)</f>
        <v>44.2</v>
      </c>
      <c r="EH12" s="308">
        <f>VLOOKUP(EH$7,'Curve Summary'!$A$8:$AG$161,9)</f>
        <v>43</v>
      </c>
      <c r="EI12" s="308">
        <f>VLOOKUP(EI$7,'Curve Summary'!$A$8:$AG$161,9)</f>
        <v>41.5</v>
      </c>
      <c r="EJ12" s="308">
        <f>VLOOKUP(EJ$7,'Curve Summary'!$A$8:$AG$161,9)</f>
        <v>41.95</v>
      </c>
    </row>
    <row r="13" spans="1:140" ht="13.7" customHeight="1" x14ac:dyDescent="0.2">
      <c r="A13" s="443" t="s">
        <v>143</v>
      </c>
      <c r="B13" s="305" t="s">
        <v>48</v>
      </c>
      <c r="C13" s="191">
        <f>'Power Desk Daily Price'!$AC13</f>
        <v>28.318333333333332</v>
      </c>
      <c r="D13" s="191">
        <f ca="1">IF(ISERROR((AVERAGE(OFFSET('Curve Summary'!$F$6,7,0,20,1))*20+ 5* 'Curve Summary Backup'!$F$38)/25), 'Curve Summary Backup'!$F$38,(AVERAGE(OFFSET('Curve Summary'!$F$6,7,0,20,1))*20+ 5* 'Curve Summary Backup'!$F$38)/25)</f>
        <v>30</v>
      </c>
      <c r="E13" s="191">
        <f>VLOOKUP(E$7,'Curve Summary'!$A$7:$AG$59,6)</f>
        <v>35.75</v>
      </c>
      <c r="F13" s="306">
        <f t="shared" ca="1" si="0"/>
        <v>32.232127659574466</v>
      </c>
      <c r="G13" s="191">
        <f t="shared" si="1"/>
        <v>35.875</v>
      </c>
      <c r="H13" s="191">
        <f t="shared" si="2"/>
        <v>36</v>
      </c>
      <c r="I13" s="191">
        <f t="shared" si="2"/>
        <v>35.75</v>
      </c>
      <c r="J13" s="191">
        <f t="shared" si="3"/>
        <v>33.875</v>
      </c>
      <c r="K13" s="191">
        <f t="shared" si="4"/>
        <v>34.75</v>
      </c>
      <c r="L13" s="191">
        <f t="shared" si="4"/>
        <v>33</v>
      </c>
      <c r="M13" s="191">
        <f t="shared" si="4"/>
        <v>34.5</v>
      </c>
      <c r="N13" s="191">
        <f t="shared" si="4"/>
        <v>40.5</v>
      </c>
      <c r="O13" s="191">
        <f t="shared" si="5"/>
        <v>52.25</v>
      </c>
      <c r="P13" s="191">
        <f t="shared" si="6"/>
        <v>48.25</v>
      </c>
      <c r="Q13" s="191">
        <f t="shared" si="6"/>
        <v>56.25</v>
      </c>
      <c r="R13" s="191">
        <f t="shared" si="6"/>
        <v>47.75</v>
      </c>
      <c r="S13" s="191">
        <f t="shared" si="7"/>
        <v>40</v>
      </c>
      <c r="T13" s="191">
        <f t="shared" si="8"/>
        <v>40</v>
      </c>
      <c r="U13" s="191">
        <f t="shared" si="8"/>
        <v>39</v>
      </c>
      <c r="V13" s="191">
        <f t="shared" si="8"/>
        <v>41</v>
      </c>
      <c r="W13" s="306">
        <f t="shared" si="12"/>
        <v>40.575490196078434</v>
      </c>
      <c r="X13" s="191">
        <f t="shared" si="13"/>
        <v>44.272549019607844</v>
      </c>
      <c r="Y13" s="191">
        <f t="shared" si="14"/>
        <v>43.694999999999993</v>
      </c>
      <c r="Z13" s="191">
        <f t="shared" si="15"/>
        <v>44.740313725490196</v>
      </c>
      <c r="AA13" s="191">
        <f t="shared" si="9"/>
        <v>45.442999999999991</v>
      </c>
      <c r="AB13" s="192">
        <f t="shared" si="10"/>
        <v>46.20332031249999</v>
      </c>
      <c r="AC13" s="307">
        <f t="shared" ca="1" si="11"/>
        <v>44.411982942430711</v>
      </c>
      <c r="AD13" s="302"/>
      <c r="AE13" s="302"/>
      <c r="AF13" s="303"/>
      <c r="AG13" s="308">
        <f>VLOOKUP(AG$7,'Curve Summary'!$A$9:$AG$161,6)</f>
        <v>36</v>
      </c>
      <c r="AH13" s="308">
        <f>VLOOKUP(AH$7,'Curve Summary'!$A$9:$AG$161,6)</f>
        <v>35.75</v>
      </c>
      <c r="AI13" s="308">
        <f>VLOOKUP(AI$7,'Curve Summary'!$A$9:$AG$161,6)</f>
        <v>34.75</v>
      </c>
      <c r="AJ13" s="308">
        <f>VLOOKUP(AJ$7,'Curve Summary'!$A$9:$AG$161,6)</f>
        <v>33</v>
      </c>
      <c r="AK13" s="308">
        <f>VLOOKUP(AK$7,'Curve Summary'!$A$9:$AG$161,6)</f>
        <v>34.5</v>
      </c>
      <c r="AL13" s="308">
        <f>VLOOKUP(AL$7,'Curve Summary'!$A$9:$AG$161,6)</f>
        <v>40.5</v>
      </c>
      <c r="AM13" s="308">
        <f>VLOOKUP(AM$7,'Curve Summary'!$A$9:$AG$161,6)</f>
        <v>48.25</v>
      </c>
      <c r="AN13" s="308">
        <f>VLOOKUP(AN$7,'Curve Summary'!$A$9:$AG$161,6)</f>
        <v>56.25</v>
      </c>
      <c r="AO13" s="308">
        <f>VLOOKUP(AO$7,'Curve Summary'!$A$9:$AG$161,6)</f>
        <v>47.75</v>
      </c>
      <c r="AP13" s="308">
        <f>VLOOKUP(AP$7,'Curve Summary'!$A$9:$AG$161,6)</f>
        <v>40</v>
      </c>
      <c r="AQ13" s="308">
        <f>VLOOKUP(AQ$7,'Curve Summary'!$A$9:$AG$161,6)</f>
        <v>39</v>
      </c>
      <c r="AR13" s="308">
        <f>VLOOKUP(AR$7,'Curve Summary'!$A$9:$AG$161,6)</f>
        <v>41</v>
      </c>
      <c r="AS13" s="308">
        <f>VLOOKUP(AS$7,'Curve Summary'!$A$9:$AG$161,6)</f>
        <v>41</v>
      </c>
      <c r="AT13" s="308">
        <f>VLOOKUP(AT$7,'Curve Summary'!$A$9:$AG$161,6)</f>
        <v>39.5</v>
      </c>
      <c r="AU13" s="308">
        <f>VLOOKUP(AU$7,'Curve Summary'!$A$9:$AG$161,6)</f>
        <v>38.75</v>
      </c>
      <c r="AV13" s="308">
        <f>VLOOKUP(AV$7,'Curve Summary'!$A$9:$AG$161,6)</f>
        <v>38</v>
      </c>
      <c r="AW13" s="308">
        <f>VLOOKUP(AW$7,'Curve Summary'!$A$9:$AG$161,6)</f>
        <v>38.75</v>
      </c>
      <c r="AX13" s="308">
        <f>VLOOKUP(AX$7,'Curve Summary'!$A$9:$AG$161,6)</f>
        <v>43.25</v>
      </c>
      <c r="AY13" s="308">
        <f>VLOOKUP(AY$7,'Curve Summary'!$A$9:$AG$161,6)</f>
        <v>57.75</v>
      </c>
      <c r="AZ13" s="308">
        <f>VLOOKUP(AZ$7,'Curve Summary'!$A$9:$AG$161,6)</f>
        <v>63.5</v>
      </c>
      <c r="BA13" s="308">
        <f>VLOOKUP(BA$7,'Curve Summary'!$A$9:$AG$161,6)</f>
        <v>50.5</v>
      </c>
      <c r="BB13" s="308">
        <f>VLOOKUP(BB$7,'Curve Summary'!$A$9:$AG$161,6)</f>
        <v>39.75</v>
      </c>
      <c r="BC13" s="308">
        <f>VLOOKUP(BC$7,'Curve Summary'!$A$9:$AG$161,6)</f>
        <v>39.5</v>
      </c>
      <c r="BD13" s="308">
        <f>VLOOKUP(BD$7,'Curve Summary'!$A$9:$AG$161,6)</f>
        <v>40.75</v>
      </c>
      <c r="BE13" s="308">
        <f>VLOOKUP(BE$7,'Curve Summary'!$A$9:$AG$161,6)</f>
        <v>39</v>
      </c>
      <c r="BF13" s="308">
        <f>VLOOKUP(BF$7,'Curve Summary'!$A$9:$AG$161,6)</f>
        <v>39.26</v>
      </c>
      <c r="BG13" s="308">
        <f>VLOOKUP(BG$7,'Curve Summary'!$A$9:$AG$161,6)</f>
        <v>38.43</v>
      </c>
      <c r="BH13" s="308">
        <f>VLOOKUP(BH$7,'Curve Summary'!$A$9:$AG$161,6)</f>
        <v>37.6</v>
      </c>
      <c r="BI13" s="308">
        <f>VLOOKUP(BI$7,'Curve Summary'!$A$9:$AG$161,6)</f>
        <v>38.43</v>
      </c>
      <c r="BJ13" s="308">
        <f>VLOOKUP(BJ$7,'Curve Summary'!$A$9:$AG$161,6)</f>
        <v>43.41</v>
      </c>
      <c r="BK13" s="308">
        <f>VLOOKUP(BK$7,'Curve Summary'!$A$9:$AG$161,6)</f>
        <v>59.46</v>
      </c>
      <c r="BL13" s="308">
        <f>VLOOKUP(BL$7,'Curve Summary'!$A$9:$AG$161,6)</f>
        <v>65.819999999999993</v>
      </c>
      <c r="BM13" s="308">
        <f>VLOOKUP(BM$7,'Curve Summary'!$A$9:$AG$161,6)</f>
        <v>51.44</v>
      </c>
      <c r="BN13" s="308">
        <f>VLOOKUP(BN$7,'Curve Summary'!$A$9:$AG$161,6)</f>
        <v>39.549999999999997</v>
      </c>
      <c r="BO13" s="308">
        <f>VLOOKUP(BO$7,'Curve Summary'!$A$9:$AG$161,6)</f>
        <v>39.270000000000003</v>
      </c>
      <c r="BP13" s="308">
        <f>VLOOKUP(BP$7,'Curve Summary'!$A$9:$AG$161,6)</f>
        <v>40.659999999999997</v>
      </c>
      <c r="BQ13" s="308">
        <f>VLOOKUP(BQ$7,'Curve Summary'!$A$9:$AG$161,6)</f>
        <v>39.26</v>
      </c>
      <c r="BR13" s="308">
        <f>VLOOKUP(BR$7,'Curve Summary'!$A$9:$AG$161,6)</f>
        <v>39.520000000000003</v>
      </c>
      <c r="BS13" s="308">
        <f>VLOOKUP(BS$7,'Curve Summary'!$A$9:$AG$161,6)</f>
        <v>38.69</v>
      </c>
      <c r="BT13" s="308">
        <f>VLOOKUP(BT$7,'Curve Summary'!$A$9:$AG$161,6)</f>
        <v>37.86</v>
      </c>
      <c r="BU13" s="308">
        <f>VLOOKUP(BU$7,'Curve Summary'!$A$9:$AG$161,6)</f>
        <v>38.69</v>
      </c>
      <c r="BV13" s="308">
        <f>VLOOKUP(BV$7,'Curve Summary'!$A$9:$AG$161,6)</f>
        <v>43.71</v>
      </c>
      <c r="BW13" s="308">
        <f>VLOOKUP(BW$7,'Curve Summary'!$A$9:$AG$161,6)</f>
        <v>59.86</v>
      </c>
      <c r="BX13" s="308">
        <f>VLOOKUP(BX$7,'Curve Summary'!$A$9:$AG$161,6)</f>
        <v>66.27</v>
      </c>
      <c r="BY13" s="308">
        <f>VLOOKUP(BY$7,'Curve Summary'!$A$9:$AG$161,6)</f>
        <v>51.79</v>
      </c>
      <c r="BZ13" s="308">
        <f>VLOOKUP(BZ$7,'Curve Summary'!$A$9:$AG$161,6)</f>
        <v>39.81</v>
      </c>
      <c r="CA13" s="308">
        <f>VLOOKUP(CA$7,'Curve Summary'!$A$9:$AG$161,6)</f>
        <v>39.54</v>
      </c>
      <c r="CB13" s="308">
        <f>VLOOKUP(CB$7,'Curve Summary'!$A$9:$AG$161,6)</f>
        <v>40.93</v>
      </c>
      <c r="CC13" s="308">
        <f>VLOOKUP(CC$7,'Curve Summary'!$A$9:$AG$161,6)</f>
        <v>39.53</v>
      </c>
      <c r="CD13" s="308">
        <f>VLOOKUP(CD$7,'Curve Summary'!$A$9:$AG$161,6)</f>
        <v>39.79</v>
      </c>
      <c r="CE13" s="308">
        <f>VLOOKUP(CE$7,'Curve Summary'!$A$9:$AG$161,6)</f>
        <v>38.950000000000003</v>
      </c>
      <c r="CF13" s="308">
        <f>VLOOKUP(CF$7,'Curve Summary'!$A$9:$AG$161,6)</f>
        <v>38.11</v>
      </c>
      <c r="CG13" s="308">
        <f>VLOOKUP(CG$7,'Curve Summary'!$A$9:$AG$161,6)</f>
        <v>38.950000000000003</v>
      </c>
      <c r="CH13" s="308">
        <f>VLOOKUP(CH$7,'Curve Summary'!$A$9:$AG$161,6)</f>
        <v>44</v>
      </c>
      <c r="CI13" s="308">
        <f>VLOOKUP(CI$7,'Curve Summary'!$A$9:$AG$161,6)</f>
        <v>60.26</v>
      </c>
      <c r="CJ13" s="308">
        <f>VLOOKUP(CJ$7,'Curve Summary'!$A$9:$AG$161,6)</f>
        <v>66.709999999999994</v>
      </c>
      <c r="CK13" s="308">
        <f>VLOOKUP(CK$7,'Curve Summary'!$A$9:$AG$161,6)</f>
        <v>52.13</v>
      </c>
      <c r="CL13" s="308">
        <f>VLOOKUP(CL$7,'Curve Summary'!$A$9:$AG$161,6)</f>
        <v>40.08</v>
      </c>
      <c r="CM13" s="308">
        <f>VLOOKUP(CM$7,'Curve Summary'!$A$9:$AG$161,6)</f>
        <v>39.799999999999997</v>
      </c>
      <c r="CN13" s="308">
        <f>VLOOKUP(CN$7,'Curve Summary'!$A$9:$AG$161,6)</f>
        <v>41.2</v>
      </c>
      <c r="CO13" s="308">
        <f>VLOOKUP(CO$7,'Curve Summary'!$A$9:$AG$161,6)</f>
        <v>39.79</v>
      </c>
      <c r="CP13" s="308">
        <f>VLOOKUP(CP$7,'Curve Summary'!$A$9:$AG$161,6)</f>
        <v>40.06</v>
      </c>
      <c r="CQ13" s="308">
        <f>VLOOKUP(CQ$7,'Curve Summary'!$A$9:$AG$161,6)</f>
        <v>39.21</v>
      </c>
      <c r="CR13" s="308">
        <f>VLOOKUP(CR$7,'Curve Summary'!$A$9:$AG$161,6)</f>
        <v>38.369999999999997</v>
      </c>
      <c r="CS13" s="308">
        <f>VLOOKUP(CS$7,'Curve Summary'!$A$9:$AG$161,6)</f>
        <v>39.21</v>
      </c>
      <c r="CT13" s="308">
        <f>VLOOKUP(CT$7,'Curve Summary'!$A$9:$AG$161,6)</f>
        <v>44.29</v>
      </c>
      <c r="CU13" s="308">
        <f>VLOOKUP(CU$7,'Curve Summary'!$A$9:$AG$161,6)</f>
        <v>60.66</v>
      </c>
      <c r="CV13" s="308">
        <f>VLOOKUP(CV$7,'Curve Summary'!$A$9:$AG$161,6)</f>
        <v>67.16</v>
      </c>
      <c r="CW13" s="308">
        <f>VLOOKUP(CW$7,'Curve Summary'!$A$9:$AG$161,6)</f>
        <v>52.48</v>
      </c>
      <c r="CX13" s="308">
        <f>VLOOKUP(CX$7,'Curve Summary'!$A$9:$AG$161,6)</f>
        <v>40.35</v>
      </c>
      <c r="CY13" s="308">
        <f>VLOOKUP(CY$7,'Curve Summary'!$A$9:$AG$161,6)</f>
        <v>40.07</v>
      </c>
      <c r="CZ13" s="308">
        <f>VLOOKUP(CZ$7,'Curve Summary'!$A$9:$AG$161,6)</f>
        <v>41.48</v>
      </c>
      <c r="DA13" s="308">
        <f>VLOOKUP(DA$7,'Curve Summary'!$A$9:$AG$161,6)</f>
        <v>40.06</v>
      </c>
      <c r="DB13" s="308">
        <f>VLOOKUP(DB$7,'Curve Summary'!$A$9:$AG$161,6)</f>
        <v>40.32</v>
      </c>
      <c r="DC13" s="308">
        <f>VLOOKUP(DC$7,'Curve Summary'!$A$9:$AG$161,6)</f>
        <v>39.47</v>
      </c>
      <c r="DD13" s="308">
        <f>VLOOKUP(DD$7,'Curve Summary'!$A$9:$AG$161,6)</f>
        <v>38.619999999999997</v>
      </c>
      <c r="DE13" s="308">
        <f>VLOOKUP(DE$7,'Curve Summary'!$A$9:$AG$161,6)</f>
        <v>39.47</v>
      </c>
      <c r="DF13" s="308">
        <f>VLOOKUP(DF$7,'Curve Summary'!$A$9:$AG$161,6)</f>
        <v>44.59</v>
      </c>
      <c r="DG13" s="308">
        <f>VLOOKUP(DG$7,'Curve Summary'!$A$9:$AG$161,6)</f>
        <v>61.06</v>
      </c>
      <c r="DH13" s="308">
        <f>VLOOKUP(DH$7,'Curve Summary'!$A$9:$AG$161,6)</f>
        <v>67.599999999999994</v>
      </c>
      <c r="DI13" s="308">
        <f>VLOOKUP(DI$7,'Curve Summary'!$A$9:$AG$161,6)</f>
        <v>52.83</v>
      </c>
      <c r="DJ13" s="308">
        <f>VLOOKUP(DJ$7,'Curve Summary'!$A$9:$AG$161,6)</f>
        <v>40.61</v>
      </c>
      <c r="DK13" s="308">
        <f>VLOOKUP(DK$7,'Curve Summary'!$A$9:$AG$161,6)</f>
        <v>40.33</v>
      </c>
      <c r="DL13" s="308">
        <f>VLOOKUP(DL$7,'Curve Summary'!$A$9:$AG$161,6)</f>
        <v>41.75</v>
      </c>
      <c r="DM13" s="308">
        <f>VLOOKUP(DM$7,'Curve Summary'!$A$9:$AG$161,6)</f>
        <v>40.32</v>
      </c>
      <c r="DN13" s="308">
        <f>VLOOKUP(DN$7,'Curve Summary'!$A$9:$AG$161,6)</f>
        <v>40.590000000000003</v>
      </c>
      <c r="DO13" s="308">
        <f>VLOOKUP(DO$7,'Curve Summary'!$A$9:$AG$161,6)</f>
        <v>39.729999999999997</v>
      </c>
      <c r="DP13" s="308">
        <f>VLOOKUP(DP$7,'Curve Summary'!$A$9:$AG$161,6)</f>
        <v>38.869999999999997</v>
      </c>
      <c r="DQ13" s="308">
        <f>VLOOKUP(DQ$7,'Curve Summary'!$A$9:$AG$161,6)</f>
        <v>39.729999999999997</v>
      </c>
      <c r="DR13" s="308">
        <f>VLOOKUP(DR$7,'Curve Summary'!$A$9:$AG$161,6)</f>
        <v>44.88</v>
      </c>
      <c r="DS13" s="308">
        <f>VLOOKUP(DS$7,'Curve Summary'!$A$9:$AG$161,6)</f>
        <v>61.47</v>
      </c>
      <c r="DT13" s="308">
        <f>VLOOKUP(DT$7,'Curve Summary'!$A$9:$AG$161,6)</f>
        <v>68.05</v>
      </c>
      <c r="DU13" s="308">
        <f>VLOOKUP(DU$7,'Curve Summary'!$A$9:$AG$161,6)</f>
        <v>53.18</v>
      </c>
      <c r="DV13" s="308">
        <f>VLOOKUP(DV$7,'Curve Summary'!$A$9:$AG$161,6)</f>
        <v>40.880000000000003</v>
      </c>
      <c r="DW13" s="308">
        <f>VLOOKUP(DW$7,'Curve Summary'!$A$9:$AG$161,6)</f>
        <v>40.6</v>
      </c>
      <c r="DX13" s="308">
        <f>VLOOKUP(DX$7,'Curve Summary'!$A$9:$AG$161,6)</f>
        <v>42.03</v>
      </c>
      <c r="DY13" s="308">
        <f>VLOOKUP(DY$7,'Curve Summary'!$A$9:$AG$161,6)</f>
        <v>40.590000000000003</v>
      </c>
      <c r="DZ13" s="308">
        <f>VLOOKUP(DZ$7,'Curve Summary'!$A$9:$AG$161,6)</f>
        <v>40.85</v>
      </c>
      <c r="EA13" s="308">
        <f>VLOOKUP(EA$7,'Curve Summary'!$A$9:$AG$161,6)</f>
        <v>39.99</v>
      </c>
      <c r="EB13" s="308">
        <f>VLOOKUP(EB$7,'Curve Summary'!$A$9:$AG$161,6)</f>
        <v>39.130000000000003</v>
      </c>
      <c r="EC13" s="308">
        <f>VLOOKUP(EC$7,'Curve Summary'!$A$9:$AG$161,6)</f>
        <v>39.99</v>
      </c>
      <c r="ED13" s="308">
        <f>VLOOKUP(ED$7,'Curve Summary'!$A$9:$AG$161,6)</f>
        <v>45.17</v>
      </c>
      <c r="EE13" s="308">
        <f>VLOOKUP(EE$7,'Curve Summary'!$A$9:$AG$161,6)</f>
        <v>61.87</v>
      </c>
      <c r="EF13" s="308">
        <f>VLOOKUP(EF$7,'Curve Summary'!$A$9:$AG$161,6)</f>
        <v>68.489999999999995</v>
      </c>
      <c r="EG13" s="308">
        <f>VLOOKUP(EG$7,'Curve Summary'!$A$9:$AG$161,6)</f>
        <v>53.52</v>
      </c>
      <c r="EH13" s="308">
        <f>VLOOKUP(EH$7,'Curve Summary'!$A$9:$AG$161,6)</f>
        <v>41.15</v>
      </c>
      <c r="EI13" s="308">
        <f>VLOOKUP(EI$7,'Curve Summary'!$A$9:$AG$161,6)</f>
        <v>40.86</v>
      </c>
      <c r="EJ13" s="308">
        <f>VLOOKUP(EJ$7,'Curve Summary'!$A$9:$AG$161,6)</f>
        <v>42.3</v>
      </c>
    </row>
    <row r="14" spans="1:140" ht="13.7" customHeight="1" x14ac:dyDescent="0.2">
      <c r="A14" s="443" t="s">
        <v>141</v>
      </c>
      <c r="B14" s="305" t="s">
        <v>48</v>
      </c>
      <c r="C14" s="191">
        <f>'Power Desk Daily Price'!$AC14</f>
        <v>28.25</v>
      </c>
      <c r="D14" s="191">
        <f ca="1">IF(ISERROR((AVERAGE(OFFSET('Curve Summary'!$B$6,7,0,20,1))*20+ 5* 'Curve Summary Backup'!$B$38)/25), 'Curve Summary Backup'!$B$38,(AVERAGE(OFFSET('Curve Summary'!$B$6,7,0,20,1))*20+ 5* 'Curve Summary Backup'!$B$38)/25)</f>
        <v>28.75</v>
      </c>
      <c r="E14" s="191">
        <f>VLOOKUP(E$7,'Curve Summary'!$A$7:$AG$59,2)</f>
        <v>33.5</v>
      </c>
      <c r="F14" s="306">
        <f t="shared" ca="1" si="0"/>
        <v>30.707446808510639</v>
      </c>
      <c r="G14" s="191">
        <f t="shared" si="1"/>
        <v>33.25</v>
      </c>
      <c r="H14" s="191">
        <f t="shared" si="2"/>
        <v>33.75</v>
      </c>
      <c r="I14" s="191">
        <f t="shared" si="2"/>
        <v>32.75</v>
      </c>
      <c r="J14" s="191">
        <f t="shared" si="3"/>
        <v>32</v>
      </c>
      <c r="K14" s="191">
        <f t="shared" si="4"/>
        <v>32.5</v>
      </c>
      <c r="L14" s="191">
        <f t="shared" si="4"/>
        <v>31.5</v>
      </c>
      <c r="M14" s="191">
        <f t="shared" si="4"/>
        <v>36.5</v>
      </c>
      <c r="N14" s="191">
        <f t="shared" si="4"/>
        <v>44</v>
      </c>
      <c r="O14" s="191">
        <f t="shared" si="5"/>
        <v>57.5</v>
      </c>
      <c r="P14" s="191">
        <f t="shared" si="6"/>
        <v>53</v>
      </c>
      <c r="Q14" s="191">
        <f t="shared" si="6"/>
        <v>62</v>
      </c>
      <c r="R14" s="191">
        <f t="shared" si="6"/>
        <v>51</v>
      </c>
      <c r="S14" s="191">
        <f t="shared" si="7"/>
        <v>36.833333333333336</v>
      </c>
      <c r="T14" s="191">
        <f t="shared" si="8"/>
        <v>38</v>
      </c>
      <c r="U14" s="191">
        <f t="shared" si="8"/>
        <v>36</v>
      </c>
      <c r="V14" s="191">
        <f t="shared" si="8"/>
        <v>36.5</v>
      </c>
      <c r="W14" s="306">
        <f t="shared" si="12"/>
        <v>40.652941176470591</v>
      </c>
      <c r="X14" s="191">
        <f t="shared" si="13"/>
        <v>42.092156862745099</v>
      </c>
      <c r="Y14" s="191">
        <f t="shared" si="14"/>
        <v>41.721409395973154</v>
      </c>
      <c r="Z14" s="191">
        <f t="shared" si="15"/>
        <v>42.768274509803923</v>
      </c>
      <c r="AA14" s="191">
        <f t="shared" si="9"/>
        <v>43.46250980392157</v>
      </c>
      <c r="AB14" s="192">
        <f t="shared" si="10"/>
        <v>44.221328124999999</v>
      </c>
      <c r="AC14" s="307">
        <f t="shared" ca="1" si="11"/>
        <v>42.643194029850754</v>
      </c>
      <c r="AD14" s="302"/>
      <c r="AE14" s="302"/>
      <c r="AF14" s="303"/>
      <c r="AG14" s="308">
        <f>VLOOKUP(AG$7,'Curve Summary'!$A$9:$AG$161,2)</f>
        <v>33.75</v>
      </c>
      <c r="AH14" s="308">
        <f>VLOOKUP(AH$7,'Curve Summary'!$A$9:$AG$161,2)</f>
        <v>32.75</v>
      </c>
      <c r="AI14" s="308">
        <f>VLOOKUP(AI$7,'Curve Summary'!$A$9:$AG$161,2)</f>
        <v>32.5</v>
      </c>
      <c r="AJ14" s="308">
        <f>VLOOKUP(AJ$7,'Curve Summary'!$A$9:$AG$161,2)</f>
        <v>31.5</v>
      </c>
      <c r="AK14" s="308">
        <f>VLOOKUP(AK$7,'Curve Summary'!$A$9:$AG$161,2)</f>
        <v>36.5</v>
      </c>
      <c r="AL14" s="308">
        <f>VLOOKUP(AL$7,'Curve Summary'!$A$9:$AG$161,2)</f>
        <v>44</v>
      </c>
      <c r="AM14" s="308">
        <f>VLOOKUP(AM$7,'Curve Summary'!$A$9:$AG$161,2)</f>
        <v>53</v>
      </c>
      <c r="AN14" s="308">
        <f>VLOOKUP(AN$7,'Curve Summary'!$A$9:$AG$161,2)</f>
        <v>62</v>
      </c>
      <c r="AO14" s="308">
        <f>VLOOKUP(AO$7,'Curve Summary'!$A$9:$AG$161,2)</f>
        <v>51</v>
      </c>
      <c r="AP14" s="308">
        <f>VLOOKUP(AP$7,'Curve Summary'!$A$9:$AG$161,2)</f>
        <v>38</v>
      </c>
      <c r="AQ14" s="308">
        <f>VLOOKUP(AQ$7,'Curve Summary'!$A$9:$AG$161,2)</f>
        <v>36</v>
      </c>
      <c r="AR14" s="308">
        <f>VLOOKUP(AR$7,'Curve Summary'!$A$9:$AG$161,2)</f>
        <v>36.5</v>
      </c>
      <c r="AS14" s="308">
        <f>VLOOKUP(AS$7,'Curve Summary'!$A$9:$AG$161,2)</f>
        <v>36.5</v>
      </c>
      <c r="AT14" s="308">
        <f>VLOOKUP(AT$7,'Curve Summary'!$A$9:$AG$161,2)</f>
        <v>36.5</v>
      </c>
      <c r="AU14" s="308">
        <f>VLOOKUP(AU$7,'Curve Summary'!$A$9:$AG$161,2)</f>
        <v>36</v>
      </c>
      <c r="AV14" s="308">
        <f>VLOOKUP(AV$7,'Curve Summary'!$A$9:$AG$161,2)</f>
        <v>35.5</v>
      </c>
      <c r="AW14" s="308">
        <f>VLOOKUP(AW$7,'Curve Summary'!$A$9:$AG$161,2)</f>
        <v>36.5</v>
      </c>
      <c r="AX14" s="308">
        <f>VLOOKUP(AX$7,'Curve Summary'!$A$9:$AG$161,2)</f>
        <v>43.5</v>
      </c>
      <c r="AY14" s="308">
        <f>VLOOKUP(AY$7,'Curve Summary'!$A$9:$AG$161,2)</f>
        <v>54</v>
      </c>
      <c r="AZ14" s="308">
        <f>VLOOKUP(AZ$7,'Curve Summary'!$A$9:$AG$161,2)</f>
        <v>62</v>
      </c>
      <c r="BA14" s="308">
        <f>VLOOKUP(BA$7,'Curve Summary'!$A$9:$AG$161,2)</f>
        <v>51.5</v>
      </c>
      <c r="BB14" s="308">
        <f>VLOOKUP(BB$7,'Curve Summary'!$A$9:$AG$161,2)</f>
        <v>38.5</v>
      </c>
      <c r="BC14" s="308">
        <f>VLOOKUP(BC$7,'Curve Summary'!$A$9:$AG$161,2)</f>
        <v>37.5</v>
      </c>
      <c r="BD14" s="308">
        <f>VLOOKUP(BD$7,'Curve Summary'!$A$9:$AG$161,2)</f>
        <v>37</v>
      </c>
      <c r="BE14" s="308">
        <f>VLOOKUP(BE$7,'Curve Summary'!$A$9:$AG$161,2)</f>
        <v>37.21</v>
      </c>
      <c r="BF14" s="308">
        <f>VLOOKUP(BF$7,'Curve Summary'!$A$9:$AG$161,2)</f>
        <v>37.21</v>
      </c>
      <c r="BG14" s="308">
        <f>VLOOKUP(BG$7,'Curve Summary'!$A$9:$AG$161,2)</f>
        <v>36.75</v>
      </c>
      <c r="BH14" s="308">
        <f>VLOOKUP(BH$7,'Curve Summary'!$A$9:$AG$161,2)</f>
        <v>36.29</v>
      </c>
      <c r="BI14" s="308">
        <f>VLOOKUP(BI$7,'Curve Summary'!$A$9:$AG$161,2)</f>
        <v>37.21</v>
      </c>
      <c r="BJ14" s="308">
        <f>VLOOKUP(BJ$7,'Curve Summary'!$A$9:$AG$161,2)</f>
        <v>43.7</v>
      </c>
      <c r="BK14" s="308">
        <f>VLOOKUP(BK$7,'Curve Summary'!$A$9:$AG$161,2)</f>
        <v>53.43</v>
      </c>
      <c r="BL14" s="308">
        <f>VLOOKUP(BL$7,'Curve Summary'!$A$9:$AG$161,2)</f>
        <v>60.84</v>
      </c>
      <c r="BM14" s="308">
        <f>VLOOKUP(BM$7,'Curve Summary'!$A$9:$AG$161,2)</f>
        <v>51.11</v>
      </c>
      <c r="BN14" s="308">
        <f>VLOOKUP(BN$7,'Curve Summary'!$A$9:$AG$161,2)</f>
        <v>39.07</v>
      </c>
      <c r="BO14" s="308">
        <f>VLOOKUP(BO$7,'Curve Summary'!$A$9:$AG$161,2)</f>
        <v>38.14</v>
      </c>
      <c r="BP14" s="308">
        <f>VLOOKUP(BP$7,'Curve Summary'!$A$9:$AG$161,2)</f>
        <v>37.68</v>
      </c>
      <c r="BQ14" s="308">
        <f>VLOOKUP(BQ$7,'Curve Summary'!$A$9:$AG$161,2)</f>
        <v>37.47</v>
      </c>
      <c r="BR14" s="308">
        <f>VLOOKUP(BR$7,'Curve Summary'!$A$9:$AG$161,2)</f>
        <v>37.47</v>
      </c>
      <c r="BS14" s="308">
        <f>VLOOKUP(BS$7,'Curve Summary'!$A$9:$AG$161,2)</f>
        <v>37.01</v>
      </c>
      <c r="BT14" s="308">
        <f>VLOOKUP(BT$7,'Curve Summary'!$A$9:$AG$161,2)</f>
        <v>36.54</v>
      </c>
      <c r="BU14" s="308">
        <f>VLOOKUP(BU$7,'Curve Summary'!$A$9:$AG$161,2)</f>
        <v>37.479999999999997</v>
      </c>
      <c r="BV14" s="308">
        <f>VLOOKUP(BV$7,'Curve Summary'!$A$9:$AG$161,2)</f>
        <v>44.01</v>
      </c>
      <c r="BW14" s="308">
        <f>VLOOKUP(BW$7,'Curve Summary'!$A$9:$AG$161,2)</f>
        <v>53.81</v>
      </c>
      <c r="BX14" s="308">
        <f>VLOOKUP(BX$7,'Curve Summary'!$A$9:$AG$161,2)</f>
        <v>61.27</v>
      </c>
      <c r="BY14" s="308">
        <f>VLOOKUP(BY$7,'Curve Summary'!$A$9:$AG$161,2)</f>
        <v>51.47</v>
      </c>
      <c r="BZ14" s="308">
        <f>VLOOKUP(BZ$7,'Curve Summary'!$A$9:$AG$161,2)</f>
        <v>39.340000000000003</v>
      </c>
      <c r="CA14" s="308">
        <f>VLOOKUP(CA$7,'Curve Summary'!$A$9:$AG$161,2)</f>
        <v>38.409999999999997</v>
      </c>
      <c r="CB14" s="308">
        <f>VLOOKUP(CB$7,'Curve Summary'!$A$9:$AG$161,2)</f>
        <v>37.94</v>
      </c>
      <c r="CC14" s="308">
        <f>VLOOKUP(CC$7,'Curve Summary'!$A$9:$AG$161,2)</f>
        <v>37.74</v>
      </c>
      <c r="CD14" s="308">
        <f>VLOOKUP(CD$7,'Curve Summary'!$A$9:$AG$161,2)</f>
        <v>37.74</v>
      </c>
      <c r="CE14" s="308">
        <f>VLOOKUP(CE$7,'Curve Summary'!$A$9:$AG$161,2)</f>
        <v>37.270000000000003</v>
      </c>
      <c r="CF14" s="308">
        <f>VLOOKUP(CF$7,'Curve Summary'!$A$9:$AG$161,2)</f>
        <v>36.799999999999997</v>
      </c>
      <c r="CG14" s="308">
        <f>VLOOKUP(CG$7,'Curve Summary'!$A$9:$AG$161,2)</f>
        <v>37.74</v>
      </c>
      <c r="CH14" s="308">
        <f>VLOOKUP(CH$7,'Curve Summary'!$A$9:$AG$161,2)</f>
        <v>44.32</v>
      </c>
      <c r="CI14" s="308">
        <f>VLOOKUP(CI$7,'Curve Summary'!$A$9:$AG$161,2)</f>
        <v>54.18</v>
      </c>
      <c r="CJ14" s="308">
        <f>VLOOKUP(CJ$7,'Curve Summary'!$A$9:$AG$161,2)</f>
        <v>61.7</v>
      </c>
      <c r="CK14" s="308">
        <f>VLOOKUP(CK$7,'Curve Summary'!$A$9:$AG$161,2)</f>
        <v>51.84</v>
      </c>
      <c r="CL14" s="308">
        <f>VLOOKUP(CL$7,'Curve Summary'!$A$9:$AG$161,2)</f>
        <v>39.619999999999997</v>
      </c>
      <c r="CM14" s="308">
        <f>VLOOKUP(CM$7,'Curve Summary'!$A$9:$AG$161,2)</f>
        <v>38.68</v>
      </c>
      <c r="CN14" s="308">
        <f>VLOOKUP(CN$7,'Curve Summary'!$A$9:$AG$161,2)</f>
        <v>38.21</v>
      </c>
      <c r="CO14" s="308">
        <f>VLOOKUP(CO$7,'Curve Summary'!$A$9:$AG$161,2)</f>
        <v>38</v>
      </c>
      <c r="CP14" s="308">
        <f>VLOOKUP(CP$7,'Curve Summary'!$A$9:$AG$161,2)</f>
        <v>38</v>
      </c>
      <c r="CQ14" s="308">
        <f>VLOOKUP(CQ$7,'Curve Summary'!$A$9:$AG$161,2)</f>
        <v>37.53</v>
      </c>
      <c r="CR14" s="308">
        <f>VLOOKUP(CR$7,'Curve Summary'!$A$9:$AG$161,2)</f>
        <v>37.06</v>
      </c>
      <c r="CS14" s="308">
        <f>VLOOKUP(CS$7,'Curve Summary'!$A$9:$AG$161,2)</f>
        <v>38</v>
      </c>
      <c r="CT14" s="308">
        <f>VLOOKUP(CT$7,'Curve Summary'!$A$9:$AG$161,2)</f>
        <v>44.63</v>
      </c>
      <c r="CU14" s="308">
        <f>VLOOKUP(CU$7,'Curve Summary'!$A$9:$AG$161,2)</f>
        <v>54.56</v>
      </c>
      <c r="CV14" s="308">
        <f>VLOOKUP(CV$7,'Curve Summary'!$A$9:$AG$161,2)</f>
        <v>62.13</v>
      </c>
      <c r="CW14" s="308">
        <f>VLOOKUP(CW$7,'Curve Summary'!$A$9:$AG$161,2)</f>
        <v>52.2</v>
      </c>
      <c r="CX14" s="308">
        <f>VLOOKUP(CX$7,'Curve Summary'!$A$9:$AG$161,2)</f>
        <v>39.9</v>
      </c>
      <c r="CY14" s="308">
        <f>VLOOKUP(CY$7,'Curve Summary'!$A$9:$AG$161,2)</f>
        <v>38.950000000000003</v>
      </c>
      <c r="CZ14" s="308">
        <f>VLOOKUP(CZ$7,'Curve Summary'!$A$9:$AG$161,2)</f>
        <v>38.479999999999997</v>
      </c>
      <c r="DA14" s="308">
        <f>VLOOKUP(DA$7,'Curve Summary'!$A$9:$AG$161,2)</f>
        <v>38.26</v>
      </c>
      <c r="DB14" s="308">
        <f>VLOOKUP(DB$7,'Curve Summary'!$A$9:$AG$161,2)</f>
        <v>38.270000000000003</v>
      </c>
      <c r="DC14" s="308">
        <f>VLOOKUP(DC$7,'Curve Summary'!$A$9:$AG$161,2)</f>
        <v>37.79</v>
      </c>
      <c r="DD14" s="308">
        <f>VLOOKUP(DD$7,'Curve Summary'!$A$9:$AG$161,2)</f>
        <v>37.31</v>
      </c>
      <c r="DE14" s="308">
        <f>VLOOKUP(DE$7,'Curve Summary'!$A$9:$AG$161,2)</f>
        <v>38.270000000000003</v>
      </c>
      <c r="DF14" s="308">
        <f>VLOOKUP(DF$7,'Curve Summary'!$A$9:$AG$161,2)</f>
        <v>44.94</v>
      </c>
      <c r="DG14" s="308">
        <f>VLOOKUP(DG$7,'Curve Summary'!$A$9:$AG$161,2)</f>
        <v>54.94</v>
      </c>
      <c r="DH14" s="308">
        <f>VLOOKUP(DH$7,'Curve Summary'!$A$9:$AG$161,2)</f>
        <v>62.56</v>
      </c>
      <c r="DI14" s="308">
        <f>VLOOKUP(DI$7,'Curve Summary'!$A$9:$AG$161,2)</f>
        <v>52.56</v>
      </c>
      <c r="DJ14" s="308">
        <f>VLOOKUP(DJ$7,'Curve Summary'!$A$9:$AG$161,2)</f>
        <v>40.17</v>
      </c>
      <c r="DK14" s="308">
        <f>VLOOKUP(DK$7,'Curve Summary'!$A$9:$AG$161,2)</f>
        <v>39.22</v>
      </c>
      <c r="DL14" s="308">
        <f>VLOOKUP(DL$7,'Curve Summary'!$A$9:$AG$161,2)</f>
        <v>38.74</v>
      </c>
      <c r="DM14" s="308">
        <f>VLOOKUP(DM$7,'Curve Summary'!$A$9:$AG$161,2)</f>
        <v>38.53</v>
      </c>
      <c r="DN14" s="308">
        <f>VLOOKUP(DN$7,'Curve Summary'!$A$9:$AG$161,2)</f>
        <v>38.53</v>
      </c>
      <c r="DO14" s="308">
        <f>VLOOKUP(DO$7,'Curve Summary'!$A$9:$AG$161,2)</f>
        <v>38.049999999999997</v>
      </c>
      <c r="DP14" s="308">
        <f>VLOOKUP(DP$7,'Curve Summary'!$A$9:$AG$161,2)</f>
        <v>37.57</v>
      </c>
      <c r="DQ14" s="308">
        <f>VLOOKUP(DQ$7,'Curve Summary'!$A$9:$AG$161,2)</f>
        <v>38.53</v>
      </c>
      <c r="DR14" s="308">
        <f>VLOOKUP(DR$7,'Curve Summary'!$A$9:$AG$161,2)</f>
        <v>45.25</v>
      </c>
      <c r="DS14" s="308">
        <f>VLOOKUP(DS$7,'Curve Summary'!$A$9:$AG$161,2)</f>
        <v>55.32</v>
      </c>
      <c r="DT14" s="308">
        <f>VLOOKUP(DT$7,'Curve Summary'!$A$9:$AG$161,2)</f>
        <v>62.99</v>
      </c>
      <c r="DU14" s="308">
        <f>VLOOKUP(DU$7,'Curve Summary'!$A$9:$AG$161,2)</f>
        <v>52.92</v>
      </c>
      <c r="DV14" s="308">
        <f>VLOOKUP(DV$7,'Curve Summary'!$A$9:$AG$161,2)</f>
        <v>40.450000000000003</v>
      </c>
      <c r="DW14" s="308">
        <f>VLOOKUP(DW$7,'Curve Summary'!$A$9:$AG$161,2)</f>
        <v>39.49</v>
      </c>
      <c r="DX14" s="308">
        <f>VLOOKUP(DX$7,'Curve Summary'!$A$9:$AG$161,2)</f>
        <v>39.01</v>
      </c>
      <c r="DY14" s="308">
        <f>VLOOKUP(DY$7,'Curve Summary'!$A$9:$AG$161,2)</f>
        <v>38.79</v>
      </c>
      <c r="DZ14" s="308">
        <f>VLOOKUP(DZ$7,'Curve Summary'!$A$9:$AG$161,2)</f>
        <v>38.79</v>
      </c>
      <c r="EA14" s="308">
        <f>VLOOKUP(EA$7,'Curve Summary'!$A$9:$AG$161,2)</f>
        <v>38.31</v>
      </c>
      <c r="EB14" s="308">
        <f>VLOOKUP(EB$7,'Curve Summary'!$A$9:$AG$161,2)</f>
        <v>37.83</v>
      </c>
      <c r="EC14" s="308">
        <f>VLOOKUP(EC$7,'Curve Summary'!$A$9:$AG$161,2)</f>
        <v>38.79</v>
      </c>
      <c r="ED14" s="308">
        <f>VLOOKUP(ED$7,'Curve Summary'!$A$9:$AG$161,2)</f>
        <v>45.55</v>
      </c>
      <c r="EE14" s="308">
        <f>VLOOKUP(EE$7,'Curve Summary'!$A$9:$AG$161,2)</f>
        <v>55.7</v>
      </c>
      <c r="EF14" s="308">
        <f>VLOOKUP(EF$7,'Curve Summary'!$A$9:$AG$161,2)</f>
        <v>63.43</v>
      </c>
      <c r="EG14" s="308">
        <f>VLOOKUP(EG$7,'Curve Summary'!$A$9:$AG$161,2)</f>
        <v>53.28</v>
      </c>
      <c r="EH14" s="308">
        <f>VLOOKUP(EH$7,'Curve Summary'!$A$9:$AG$161,2)</f>
        <v>40.729999999999997</v>
      </c>
      <c r="EI14" s="308">
        <f>VLOOKUP(EI$7,'Curve Summary'!$A$9:$AG$161,2)</f>
        <v>39.76</v>
      </c>
      <c r="EJ14" s="308">
        <f>VLOOKUP(EJ$7,'Curve Summary'!$A$9:$AG$161,2)</f>
        <v>39.28</v>
      </c>
    </row>
    <row r="15" spans="1:140" ht="13.7" customHeight="1" thickBot="1" x14ac:dyDescent="0.25">
      <c r="A15" s="444" t="s">
        <v>145</v>
      </c>
      <c r="B15" s="310" t="s">
        <v>47</v>
      </c>
      <c r="C15" s="204">
        <f>'Power Desk Daily Price'!$AC15</f>
        <v>29.25</v>
      </c>
      <c r="D15" s="204">
        <f ca="1">IF(ISERROR((AVERAGE(OFFSET('Curve Summary'!$G$6,7,0,20,1))*20+ 5* 'Curve Summary Backup'!$G$38)/25), 'Curve Summary Backup'!$G$38,(AVERAGE(OFFSET('Curve Summary'!$G$6,7,0,20,1))*20+ 5* 'Curve Summary Backup'!$G$38)/25)</f>
        <v>29.75</v>
      </c>
      <c r="E15" s="204">
        <f>VLOOKUP(E$7,'Curve Summary'!$A$7:$AG$58,7)</f>
        <v>35.5</v>
      </c>
      <c r="F15" s="311">
        <f t="shared" ca="1" si="0"/>
        <v>32.132978723404257</v>
      </c>
      <c r="G15" s="204">
        <f t="shared" si="1"/>
        <v>34.625</v>
      </c>
      <c r="H15" s="204">
        <f t="shared" si="2"/>
        <v>35.25</v>
      </c>
      <c r="I15" s="204">
        <f t="shared" si="2"/>
        <v>34</v>
      </c>
      <c r="J15" s="204">
        <f t="shared" si="3"/>
        <v>33.625</v>
      </c>
      <c r="K15" s="204">
        <f t="shared" si="4"/>
        <v>33.75</v>
      </c>
      <c r="L15" s="204">
        <f t="shared" si="4"/>
        <v>33.5</v>
      </c>
      <c r="M15" s="204">
        <f t="shared" si="4"/>
        <v>39.5</v>
      </c>
      <c r="N15" s="204">
        <f t="shared" si="4"/>
        <v>49</v>
      </c>
      <c r="O15" s="204">
        <f t="shared" si="5"/>
        <v>66</v>
      </c>
      <c r="P15" s="204">
        <f t="shared" si="6"/>
        <v>60</v>
      </c>
      <c r="Q15" s="204">
        <f t="shared" si="6"/>
        <v>72</v>
      </c>
      <c r="R15" s="204">
        <f t="shared" si="6"/>
        <v>58</v>
      </c>
      <c r="S15" s="204">
        <f t="shared" si="7"/>
        <v>39</v>
      </c>
      <c r="T15" s="204">
        <f t="shared" si="8"/>
        <v>40.5</v>
      </c>
      <c r="U15" s="204">
        <f t="shared" si="8"/>
        <v>38</v>
      </c>
      <c r="V15" s="204">
        <f t="shared" si="8"/>
        <v>38.5</v>
      </c>
      <c r="W15" s="311">
        <f t="shared" si="12"/>
        <v>44.369607843137253</v>
      </c>
      <c r="X15" s="204">
        <f t="shared" si="13"/>
        <v>45.427450980392159</v>
      </c>
      <c r="Y15" s="204">
        <f t="shared" si="14"/>
        <v>44.916979865771815</v>
      </c>
      <c r="Z15" s="204">
        <f t="shared" si="15"/>
        <v>46.067490196078424</v>
      </c>
      <c r="AA15" s="204">
        <f t="shared" si="9"/>
        <v>46.6235</v>
      </c>
      <c r="AB15" s="205">
        <f t="shared" si="10"/>
        <v>47.207460937500002</v>
      </c>
      <c r="AC15" s="312">
        <f t="shared" ca="1" si="11"/>
        <v>45.86382089552238</v>
      </c>
      <c r="AD15" s="302"/>
      <c r="AE15" s="302"/>
      <c r="AF15" s="303"/>
      <c r="AG15" s="191">
        <f>VLOOKUP(AG$7,'Curve Summary'!$A$9:$AG$161,7)</f>
        <v>35.25</v>
      </c>
      <c r="AH15" s="191">
        <f>VLOOKUP(AH$7,'Curve Summary'!$A$9:$AG$161,7)</f>
        <v>34</v>
      </c>
      <c r="AI15" s="191">
        <f>VLOOKUP(AI$7,'Curve Summary'!$A$9:$AG$161,7)</f>
        <v>33.75</v>
      </c>
      <c r="AJ15" s="191">
        <f>VLOOKUP(AJ$7,'Curve Summary'!$A$9:$AG$161,7)</f>
        <v>33.5</v>
      </c>
      <c r="AK15" s="191">
        <f>VLOOKUP(AK$7,'Curve Summary'!$A$9:$AG$161,7)</f>
        <v>39.5</v>
      </c>
      <c r="AL15" s="191">
        <f>VLOOKUP(AL$7,'Curve Summary'!$A$9:$AG$161,7)</f>
        <v>49</v>
      </c>
      <c r="AM15" s="191">
        <f>VLOOKUP(AM$7,'Curve Summary'!$A$9:$AG$161,7)</f>
        <v>60</v>
      </c>
      <c r="AN15" s="191">
        <f>VLOOKUP(AN$7,'Curve Summary'!$A$9:$AG$161,7)</f>
        <v>72</v>
      </c>
      <c r="AO15" s="191">
        <f>VLOOKUP(AO$7,'Curve Summary'!$A$9:$AG$161,7)</f>
        <v>58</v>
      </c>
      <c r="AP15" s="191">
        <f>VLOOKUP(AP$7,'Curve Summary'!$A$9:$AG$161,7)</f>
        <v>40.5</v>
      </c>
      <c r="AQ15" s="191">
        <f>VLOOKUP(AQ$7,'Curve Summary'!$A$9:$AG$161,7)</f>
        <v>38</v>
      </c>
      <c r="AR15" s="191">
        <f>VLOOKUP(AR$7,'Curve Summary'!$A$9:$AG$161,7)</f>
        <v>38.5</v>
      </c>
      <c r="AS15" s="191">
        <f>VLOOKUP(AS$7,'Curve Summary'!$A$9:$AG$161,7)</f>
        <v>38.5</v>
      </c>
      <c r="AT15" s="191">
        <f>VLOOKUP(AT$7,'Curve Summary'!$A$9:$AG$161,7)</f>
        <v>38.5</v>
      </c>
      <c r="AU15" s="191">
        <f>VLOOKUP(AU$7,'Curve Summary'!$A$9:$AG$161,7)</f>
        <v>38</v>
      </c>
      <c r="AV15" s="191">
        <f>VLOOKUP(AV$7,'Curve Summary'!$A$9:$AG$161,7)</f>
        <v>37.5</v>
      </c>
      <c r="AW15" s="191">
        <f>VLOOKUP(AW$7,'Curve Summary'!$A$9:$AG$161,7)</f>
        <v>38.5</v>
      </c>
      <c r="AX15" s="191">
        <f>VLOOKUP(AX$7,'Curve Summary'!$A$9:$AG$161,7)</f>
        <v>48</v>
      </c>
      <c r="AY15" s="191">
        <f>VLOOKUP(AY$7,'Curve Summary'!$A$9:$AG$161,7)</f>
        <v>60</v>
      </c>
      <c r="AZ15" s="191">
        <f>VLOOKUP(AZ$7,'Curve Summary'!$A$9:$AG$161,7)</f>
        <v>70</v>
      </c>
      <c r="BA15" s="191">
        <f>VLOOKUP(BA$7,'Curve Summary'!$A$9:$AG$161,7)</f>
        <v>57.5</v>
      </c>
      <c r="BB15" s="191">
        <f>VLOOKUP(BB$7,'Curve Summary'!$A$9:$AG$161,7)</f>
        <v>40.75</v>
      </c>
      <c r="BC15" s="191">
        <f>VLOOKUP(BC$7,'Curve Summary'!$A$9:$AG$161,7)</f>
        <v>39.25</v>
      </c>
      <c r="BD15" s="191">
        <f>VLOOKUP(BD$7,'Curve Summary'!$A$9:$AG$161,7)</f>
        <v>38.5</v>
      </c>
      <c r="BE15" s="191">
        <f>VLOOKUP(BE$7,'Curve Summary'!$A$9:$AG$161,7)</f>
        <v>39.409999999999997</v>
      </c>
      <c r="BF15" s="191">
        <f>VLOOKUP(BF$7,'Curve Summary'!$A$9:$AG$161,7)</f>
        <v>39.409999999999997</v>
      </c>
      <c r="BG15" s="191">
        <f>VLOOKUP(BG$7,'Curve Summary'!$A$9:$AG$161,7)</f>
        <v>38.950000000000003</v>
      </c>
      <c r="BH15" s="191">
        <f>VLOOKUP(BH$7,'Curve Summary'!$A$9:$AG$161,7)</f>
        <v>38.49</v>
      </c>
      <c r="BI15" s="191">
        <f>VLOOKUP(BI$7,'Curve Summary'!$A$9:$AG$161,7)</f>
        <v>39.409999999999997</v>
      </c>
      <c r="BJ15" s="191">
        <f>VLOOKUP(BJ$7,'Curve Summary'!$A$9:$AG$161,7)</f>
        <v>48.03</v>
      </c>
      <c r="BK15" s="191">
        <f>VLOOKUP(BK$7,'Curve Summary'!$A$9:$AG$161,7)</f>
        <v>59.03</v>
      </c>
      <c r="BL15" s="191">
        <f>VLOOKUP(BL$7,'Curve Summary'!$A$9:$AG$161,7)</f>
        <v>68.14</v>
      </c>
      <c r="BM15" s="191">
        <f>VLOOKUP(BM$7,'Curve Summary'!$A$9:$AG$161,7)</f>
        <v>56.71</v>
      </c>
      <c r="BN15" s="191">
        <f>VLOOKUP(BN$7,'Curve Summary'!$A$9:$AG$161,7)</f>
        <v>41.48</v>
      </c>
      <c r="BO15" s="191">
        <f>VLOOKUP(BO$7,'Curve Summary'!$A$9:$AG$161,7)</f>
        <v>40.119999999999997</v>
      </c>
      <c r="BP15" s="191">
        <f>VLOOKUP(BP$7,'Curve Summary'!$A$9:$AG$161,7)</f>
        <v>39.450000000000003</v>
      </c>
      <c r="BQ15" s="191">
        <f>VLOOKUP(BQ$7,'Curve Summary'!$A$9:$AG$161,7)</f>
        <v>39.79</v>
      </c>
      <c r="BR15" s="191">
        <f>VLOOKUP(BR$7,'Curve Summary'!$A$9:$AG$161,7)</f>
        <v>39.79</v>
      </c>
      <c r="BS15" s="191">
        <f>VLOOKUP(BS$7,'Curve Summary'!$A$9:$AG$161,7)</f>
        <v>39.33</v>
      </c>
      <c r="BT15" s="191">
        <f>VLOOKUP(BT$7,'Curve Summary'!$A$9:$AG$161,7)</f>
        <v>38.86</v>
      </c>
      <c r="BU15" s="191">
        <f>VLOOKUP(BU$7,'Curve Summary'!$A$9:$AG$161,7)</f>
        <v>39.799999999999997</v>
      </c>
      <c r="BV15" s="191">
        <f>VLOOKUP(BV$7,'Curve Summary'!$A$9:$AG$161,7)</f>
        <v>48.14</v>
      </c>
      <c r="BW15" s="191">
        <f>VLOOKUP(BW$7,'Curve Summary'!$A$9:$AG$161,7)</f>
        <v>59.01</v>
      </c>
      <c r="BX15" s="191">
        <f>VLOOKUP(BX$7,'Curve Summary'!$A$9:$AG$161,7)</f>
        <v>67.91</v>
      </c>
      <c r="BY15" s="191">
        <f>VLOOKUP(BY$7,'Curve Summary'!$A$9:$AG$161,7)</f>
        <v>56.67</v>
      </c>
      <c r="BZ15" s="191">
        <f>VLOOKUP(BZ$7,'Curve Summary'!$A$9:$AG$161,7)</f>
        <v>41.84</v>
      </c>
      <c r="CA15" s="191">
        <f>VLOOKUP(CA$7,'Curve Summary'!$A$9:$AG$161,7)</f>
        <v>40.549999999999997</v>
      </c>
      <c r="CB15" s="191">
        <f>VLOOKUP(CB$7,'Curve Summary'!$A$9:$AG$161,7)</f>
        <v>39.9</v>
      </c>
      <c r="CC15" s="191">
        <f>VLOOKUP(CC$7,'Curve Summary'!$A$9:$AG$161,7)</f>
        <v>40.159999999999997</v>
      </c>
      <c r="CD15" s="191">
        <f>VLOOKUP(CD$7,'Curve Summary'!$A$9:$AG$161,7)</f>
        <v>40.159999999999997</v>
      </c>
      <c r="CE15" s="191">
        <f>VLOOKUP(CE$7,'Curve Summary'!$A$9:$AG$161,7)</f>
        <v>39.69</v>
      </c>
      <c r="CF15" s="191">
        <f>VLOOKUP(CF$7,'Curve Summary'!$A$9:$AG$161,7)</f>
        <v>39.22</v>
      </c>
      <c r="CG15" s="191">
        <f>VLOOKUP(CG$7,'Curve Summary'!$A$9:$AG$161,7)</f>
        <v>40.159999999999997</v>
      </c>
      <c r="CH15" s="191">
        <f>VLOOKUP(CH$7,'Curve Summary'!$A$9:$AG$161,7)</f>
        <v>48.28</v>
      </c>
      <c r="CI15" s="191">
        <f>VLOOKUP(CI$7,'Curve Summary'!$A$9:$AG$161,7)</f>
        <v>59.04</v>
      </c>
      <c r="CJ15" s="191">
        <f>VLOOKUP(CJ$7,'Curve Summary'!$A$9:$AG$161,7)</f>
        <v>67.78</v>
      </c>
      <c r="CK15" s="191">
        <f>VLOOKUP(CK$7,'Curve Summary'!$A$9:$AG$161,7)</f>
        <v>56.7</v>
      </c>
      <c r="CL15" s="191">
        <f>VLOOKUP(CL$7,'Curve Summary'!$A$9:$AG$161,7)</f>
        <v>42.19</v>
      </c>
      <c r="CM15" s="191">
        <f>VLOOKUP(CM$7,'Curve Summary'!$A$9:$AG$161,7)</f>
        <v>40.94</v>
      </c>
      <c r="CN15" s="191">
        <f>VLOOKUP(CN$7,'Curve Summary'!$A$9:$AG$161,7)</f>
        <v>40.32</v>
      </c>
      <c r="CO15" s="191">
        <f>VLOOKUP(CO$7,'Curve Summary'!$A$9:$AG$161,7)</f>
        <v>40.450000000000003</v>
      </c>
      <c r="CP15" s="191">
        <f>VLOOKUP(CP$7,'Curve Summary'!$A$9:$AG$161,7)</f>
        <v>40.450000000000003</v>
      </c>
      <c r="CQ15" s="191">
        <f>VLOOKUP(CQ$7,'Curve Summary'!$A$9:$AG$161,7)</f>
        <v>39.979999999999997</v>
      </c>
      <c r="CR15" s="191">
        <f>VLOOKUP(CR$7,'Curve Summary'!$A$9:$AG$161,7)</f>
        <v>39.520000000000003</v>
      </c>
      <c r="CS15" s="191">
        <f>VLOOKUP(CS$7,'Curve Summary'!$A$9:$AG$161,7)</f>
        <v>40.450000000000003</v>
      </c>
      <c r="CT15" s="191">
        <f>VLOOKUP(CT$7,'Curve Summary'!$A$9:$AG$161,7)</f>
        <v>48.47</v>
      </c>
      <c r="CU15" s="191">
        <f>VLOOKUP(CU$7,'Curve Summary'!$A$9:$AG$161,7)</f>
        <v>59.2</v>
      </c>
      <c r="CV15" s="191">
        <f>VLOOKUP(CV$7,'Curve Summary'!$A$9:$AG$161,7)</f>
        <v>67.87</v>
      </c>
      <c r="CW15" s="191">
        <f>VLOOKUP(CW$7,'Curve Summary'!$A$9:$AG$161,7)</f>
        <v>56.84</v>
      </c>
      <c r="CX15" s="191">
        <f>VLOOKUP(CX$7,'Curve Summary'!$A$9:$AG$161,7)</f>
        <v>42.48</v>
      </c>
      <c r="CY15" s="191">
        <f>VLOOKUP(CY$7,'Curve Summary'!$A$9:$AG$161,7)</f>
        <v>41.26</v>
      </c>
      <c r="CZ15" s="191">
        <f>VLOOKUP(CZ$7,'Curve Summary'!$A$9:$AG$161,7)</f>
        <v>40.65</v>
      </c>
      <c r="DA15" s="191">
        <f>VLOOKUP(DA$7,'Curve Summary'!$A$9:$AG$161,7)</f>
        <v>40.72</v>
      </c>
      <c r="DB15" s="191">
        <f>VLOOKUP(DB$7,'Curve Summary'!$A$9:$AG$161,7)</f>
        <v>40.729999999999997</v>
      </c>
      <c r="DC15" s="191">
        <f>VLOOKUP(DC$7,'Curve Summary'!$A$9:$AG$161,7)</f>
        <v>40.25</v>
      </c>
      <c r="DD15" s="191">
        <f>VLOOKUP(DD$7,'Curve Summary'!$A$9:$AG$161,7)</f>
        <v>39.78</v>
      </c>
      <c r="DE15" s="191">
        <f>VLOOKUP(DE$7,'Curve Summary'!$A$9:$AG$161,7)</f>
        <v>40.74</v>
      </c>
      <c r="DF15" s="191">
        <f>VLOOKUP(DF$7,'Curve Summary'!$A$9:$AG$161,7)</f>
        <v>48.68</v>
      </c>
      <c r="DG15" s="191">
        <f>VLOOKUP(DG$7,'Curve Summary'!$A$9:$AG$161,7)</f>
        <v>59.41</v>
      </c>
      <c r="DH15" s="191">
        <f>VLOOKUP(DH$7,'Curve Summary'!$A$9:$AG$161,7)</f>
        <v>68.040000000000006</v>
      </c>
      <c r="DI15" s="191">
        <f>VLOOKUP(DI$7,'Curve Summary'!$A$9:$AG$161,7)</f>
        <v>57.03</v>
      </c>
      <c r="DJ15" s="191">
        <f>VLOOKUP(DJ$7,'Curve Summary'!$A$9:$AG$161,7)</f>
        <v>42.75</v>
      </c>
      <c r="DK15" s="191">
        <f>VLOOKUP(DK$7,'Curve Summary'!$A$9:$AG$161,7)</f>
        <v>41.55</v>
      </c>
      <c r="DL15" s="191">
        <f>VLOOKUP(DL$7,'Curve Summary'!$A$9:$AG$161,7)</f>
        <v>40.94</v>
      </c>
      <c r="DM15" s="191">
        <f>VLOOKUP(DM$7,'Curve Summary'!$A$9:$AG$161,7)</f>
        <v>41</v>
      </c>
      <c r="DN15" s="191">
        <f>VLOOKUP(DN$7,'Curve Summary'!$A$9:$AG$161,7)</f>
        <v>41</v>
      </c>
      <c r="DO15" s="191">
        <f>VLOOKUP(DO$7,'Curve Summary'!$A$9:$AG$161,7)</f>
        <v>40.520000000000003</v>
      </c>
      <c r="DP15" s="191">
        <f>VLOOKUP(DP$7,'Curve Summary'!$A$9:$AG$161,7)</f>
        <v>40.04</v>
      </c>
      <c r="DQ15" s="191">
        <f>VLOOKUP(DQ$7,'Curve Summary'!$A$9:$AG$161,7)</f>
        <v>41</v>
      </c>
      <c r="DR15" s="191">
        <f>VLOOKUP(DR$7,'Curve Summary'!$A$9:$AG$161,7)</f>
        <v>48.9</v>
      </c>
      <c r="DS15" s="191">
        <f>VLOOKUP(DS$7,'Curve Summary'!$A$9:$AG$161,7)</f>
        <v>59.62</v>
      </c>
      <c r="DT15" s="191">
        <f>VLOOKUP(DT$7,'Curve Summary'!$A$9:$AG$161,7)</f>
        <v>68.22</v>
      </c>
      <c r="DU15" s="191">
        <f>VLOOKUP(DU$7,'Curve Summary'!$A$9:$AG$161,7)</f>
        <v>57.23</v>
      </c>
      <c r="DV15" s="191">
        <f>VLOOKUP(DV$7,'Curve Summary'!$A$9:$AG$161,7)</f>
        <v>43.02</v>
      </c>
      <c r="DW15" s="191">
        <f>VLOOKUP(DW$7,'Curve Summary'!$A$9:$AG$161,7)</f>
        <v>41.83</v>
      </c>
      <c r="DX15" s="191">
        <f>VLOOKUP(DX$7,'Curve Summary'!$A$9:$AG$161,7)</f>
        <v>41.23</v>
      </c>
      <c r="DY15" s="191">
        <f>VLOOKUP(DY$7,'Curve Summary'!$A$9:$AG$161,7)</f>
        <v>41.21</v>
      </c>
      <c r="DZ15" s="191">
        <f>VLOOKUP(DZ$7,'Curve Summary'!$A$9:$AG$161,7)</f>
        <v>41.21</v>
      </c>
      <c r="EA15" s="191">
        <f>VLOOKUP(EA$7,'Curve Summary'!$A$9:$AG$161,7)</f>
        <v>40.74</v>
      </c>
      <c r="EB15" s="191">
        <f>VLOOKUP(EB$7,'Curve Summary'!$A$9:$AG$161,7)</f>
        <v>40.26</v>
      </c>
      <c r="EC15" s="191">
        <f>VLOOKUP(EC$7,'Curve Summary'!$A$9:$AG$161,7)</f>
        <v>41.22</v>
      </c>
      <c r="ED15" s="191">
        <f>VLOOKUP(ED$7,'Curve Summary'!$A$9:$AG$161,7)</f>
        <v>49.05</v>
      </c>
      <c r="EE15" s="191">
        <f>VLOOKUP(EE$7,'Curve Summary'!$A$9:$AG$161,7)</f>
        <v>59.79</v>
      </c>
      <c r="EF15" s="191">
        <f>VLOOKUP(EF$7,'Curve Summary'!$A$9:$AG$161,7)</f>
        <v>68.37</v>
      </c>
      <c r="EG15" s="191">
        <f>VLOOKUP(EG$7,'Curve Summary'!$A$9:$AG$161,7)</f>
        <v>57.38</v>
      </c>
      <c r="EH15" s="191">
        <f>VLOOKUP(EH$7,'Curve Summary'!$A$9:$AG$161,7)</f>
        <v>43.25</v>
      </c>
      <c r="EI15" s="191">
        <f>VLOOKUP(EI$7,'Curve Summary'!$A$9:$AG$161,7)</f>
        <v>42.07</v>
      </c>
      <c r="EJ15" s="191">
        <f>VLOOKUP(EJ$7,'Curve Summary'!$A$9:$AG$161,7)</f>
        <v>41.48</v>
      </c>
    </row>
    <row r="16" spans="1:140" ht="13.7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6" t="s">
        <v>138</v>
      </c>
      <c r="B18" s="317" t="s">
        <v>38</v>
      </c>
      <c r="C18" s="318">
        <f>'Power Desk Daily Price'!$AC18</f>
        <v>45.666666666666664</v>
      </c>
      <c r="D18" s="318">
        <f ca="1">IF(ISERROR((AVERAGE(OFFSET('Curve Summary ALBERTA'!$R$6,6,0,16,1))*16+ 5* 'Curve Summary Backup'!$R$38)/21), 'Curve Summary Backup'!$R$38,(AVERAGE(OFFSET('Curve Summary ALBERTA'!$R$6,6,0,16,1))*16+ 5* 'Curve Summary Backup'!$R$38)/21)</f>
        <v>55.499996185302734</v>
      </c>
      <c r="E18" s="318">
        <f>VLOOKUP(E$7,'Curve Summary ALBERTA'!$A$7:$AG$63,18)</f>
        <v>63.049999237060547</v>
      </c>
      <c r="F18" s="319">
        <f ca="1">(C18*C$5+D18*D$5+E18*E$5)/(SUM(C$5:E$5))</f>
        <v>57.457444779416349</v>
      </c>
      <c r="G18" s="318">
        <f>AVERAGE(H18:I18)</f>
        <v>66.716627349853525</v>
      </c>
      <c r="H18" s="318">
        <f>AG18</f>
        <v>66.948515014648436</v>
      </c>
      <c r="I18" s="318">
        <f>AH18</f>
        <v>66.484739685058599</v>
      </c>
      <c r="J18" s="318">
        <f>AVERAGE(K18:L18)</f>
        <v>62.261661758422846</v>
      </c>
      <c r="K18" s="318">
        <f>AI18</f>
        <v>64.759051208496089</v>
      </c>
      <c r="L18" s="318">
        <f>AJ18</f>
        <v>59.764272308349611</v>
      </c>
      <c r="M18" s="318">
        <f>AK18</f>
        <v>60.43928939819336</v>
      </c>
      <c r="N18" s="318">
        <f>AL18</f>
        <v>61.44822359268386</v>
      </c>
      <c r="O18" s="318">
        <f>AVERAGE(P18:Q18)</f>
        <v>52.328077131262937</v>
      </c>
      <c r="P18" s="318">
        <f>AM18</f>
        <v>51.954664149471832</v>
      </c>
      <c r="Q18" s="318">
        <f>AN18</f>
        <v>52.701490113054042</v>
      </c>
      <c r="R18" s="318">
        <f>AO18</f>
        <v>52.701185270563009</v>
      </c>
      <c r="S18" s="318">
        <f>AVERAGE(T18:V18)</f>
        <v>62.220447607491259</v>
      </c>
      <c r="T18" s="318">
        <f>AP18</f>
        <v>57.521647805414027</v>
      </c>
      <c r="U18" s="318">
        <f>AQ18</f>
        <v>62.556464772792708</v>
      </c>
      <c r="V18" s="318">
        <f>AR18</f>
        <v>66.583230244267057</v>
      </c>
      <c r="W18" s="318">
        <f>SUM(AG37:AR37)/SUM($AG$5:$AR$5)</f>
        <v>60.254035914103106</v>
      </c>
      <c r="X18" s="318">
        <f>SUM(AS37:BD37)/SUM($AS$5:$BD$5)</f>
        <v>50.946138730776497</v>
      </c>
      <c r="Y18" s="318">
        <f>SUM(BE37:BR37)/SUM($BE$5:$BR$5)</f>
        <v>48.940903490672724</v>
      </c>
      <c r="Z18" s="318">
        <f>SUM(BQ37:CB37)/SUM($BQ$5:$CB$5)</f>
        <v>48.471356611713063</v>
      </c>
      <c r="AA18" s="318">
        <f>SUM(CC37:DX37)/SUM($CC$5:$DX$5)</f>
        <v>47.07347295135289</v>
      </c>
      <c r="AB18" s="320">
        <f>SUM(DY37:EJ37)/SUM($DY$5:$EJ$5)</f>
        <v>49.656971313688182</v>
      </c>
      <c r="AC18" s="321">
        <f ca="1">(C18*C$5+D18*D$5+E18*E$5+SUM(AG37:EJ37))/(SUM(C$5:E$5)+SUM($AG$5:$EJ$5))</f>
        <v>49.732713286224502</v>
      </c>
      <c r="AD18" s="302"/>
      <c r="AE18" s="302"/>
      <c r="AF18" s="303"/>
      <c r="AG18" s="191">
        <f>VLOOKUP(AG$7,'Curve Summary ALBERTA'!$A$13:$AG$161,18)</f>
        <v>66.948515014648436</v>
      </c>
      <c r="AH18" s="191">
        <f>VLOOKUP(AH$7,'Curve Summary ALBERTA'!$A$13:$AG$161,18)</f>
        <v>66.484739685058599</v>
      </c>
      <c r="AI18" s="191">
        <f>VLOOKUP(AI$7,'Curve Summary ALBERTA'!$A$13:$AG$161,18)</f>
        <v>64.759051208496089</v>
      </c>
      <c r="AJ18" s="191">
        <f>VLOOKUP(AJ$7,'Curve Summary ALBERTA'!$A$13:$AG$161,18)</f>
        <v>59.764272308349611</v>
      </c>
      <c r="AK18" s="191">
        <f>VLOOKUP(AK$7,'Curve Summary ALBERTA'!$A$13:$AG$161,18)</f>
        <v>60.43928939819336</v>
      </c>
      <c r="AL18" s="191">
        <f>VLOOKUP(AL$7,'Curve Summary ALBERTA'!$A$13:$AG$161,18)</f>
        <v>61.44822359268386</v>
      </c>
      <c r="AM18" s="191">
        <f>VLOOKUP(AM$7,'Curve Summary ALBERTA'!$A$13:$AG$161,18)</f>
        <v>51.954664149471832</v>
      </c>
      <c r="AN18" s="191">
        <f>VLOOKUP(AN$7,'Curve Summary ALBERTA'!$A$13:$AG$161,18)</f>
        <v>52.701490113054042</v>
      </c>
      <c r="AO18" s="191">
        <f>VLOOKUP(AO$7,'Curve Summary ALBERTA'!$A$13:$AG$161,18)</f>
        <v>52.701185270563009</v>
      </c>
      <c r="AP18" s="191">
        <f>VLOOKUP(AP$7,'Curve Summary ALBERTA'!$A$13:$AG$161,18)</f>
        <v>57.521647805414027</v>
      </c>
      <c r="AQ18" s="191">
        <f>VLOOKUP(AQ$7,'Curve Summary ALBERTA'!$A$13:$AG$161,18)</f>
        <v>62.556464772792708</v>
      </c>
      <c r="AR18" s="191">
        <f>VLOOKUP(AR$7,'Curve Summary ALBERTA'!$A$13:$AG$161,18)</f>
        <v>66.583230244267057</v>
      </c>
      <c r="AS18" s="191">
        <f>VLOOKUP(AS$7,'Curve Summary ALBERTA'!$A$13:$AG$161,18)</f>
        <v>53.745513054609184</v>
      </c>
      <c r="AT18" s="191">
        <f>VLOOKUP(AT$7,'Curve Summary ALBERTA'!$A$13:$AG$161,18)</f>
        <v>52.430975311767384</v>
      </c>
      <c r="AU18" s="191">
        <f>VLOOKUP(AU$7,'Curve Summary ALBERTA'!$A$13:$AG$161,18)</f>
        <v>50.943675802127764</v>
      </c>
      <c r="AV18" s="191">
        <f>VLOOKUP(AV$7,'Curve Summary ALBERTA'!$A$13:$AG$161,18)</f>
        <v>48.751062318728394</v>
      </c>
      <c r="AW18" s="191">
        <f>VLOOKUP(AW$7,'Curve Summary ALBERTA'!$A$13:$AG$161,18)</f>
        <v>48.736090386507641</v>
      </c>
      <c r="AX18" s="191">
        <f>VLOOKUP(AX$7,'Curve Summary ALBERTA'!$A$13:$AG$161,18)</f>
        <v>49.04988338189419</v>
      </c>
      <c r="AY18" s="191">
        <f>VLOOKUP(AY$7,'Curve Summary ALBERTA'!$A$13:$AG$161,18)</f>
        <v>49.441561915313208</v>
      </c>
      <c r="AZ18" s="191">
        <f>VLOOKUP(AZ$7,'Curve Summary ALBERTA'!$A$13:$AG$161,18)</f>
        <v>49.942333834572516</v>
      </c>
      <c r="BA18" s="191">
        <f>VLOOKUP(BA$7,'Curve Summary ALBERTA'!$A$13:$AG$161,18)</f>
        <v>49.941496866385734</v>
      </c>
      <c r="BB18" s="191">
        <f>VLOOKUP(BB$7,'Curve Summary ALBERTA'!$A$13:$AG$161,18)</f>
        <v>50.176218857019208</v>
      </c>
      <c r="BC18" s="191">
        <f>VLOOKUP(BC$7,'Curve Summary ALBERTA'!$A$13:$AG$161,18)</f>
        <v>53.040669280212988</v>
      </c>
      <c r="BD18" s="191">
        <f>VLOOKUP(BD$7,'Curve Summary ALBERTA'!$A$13:$AG$161,18)</f>
        <v>55.331727910254919</v>
      </c>
      <c r="BE18" s="191">
        <f>VLOOKUP(BE$7,'Curve Summary ALBERTA'!$A$13:$AG$161,18)</f>
        <v>51.949387713919123</v>
      </c>
      <c r="BF18" s="191">
        <f>VLOOKUP(BF$7,'Curve Summary ALBERTA'!$A$13:$AG$161,18)</f>
        <v>50.672585080156608</v>
      </c>
      <c r="BG18" s="191">
        <f>VLOOKUP(BG$7,'Curve Summary ALBERTA'!$A$13:$AG$161,18)</f>
        <v>48.640585315041676</v>
      </c>
      <c r="BH18" s="191">
        <f>VLOOKUP(BH$7,'Curve Summary ALBERTA'!$A$13:$AG$161,18)</f>
        <v>45.88518569281738</v>
      </c>
      <c r="BI18" s="191">
        <f>VLOOKUP(BI$7,'Curve Summary ALBERTA'!$A$13:$AG$161,18)</f>
        <v>45.95272135755571</v>
      </c>
      <c r="BJ18" s="191">
        <f>VLOOKUP(BJ$7,'Curve Summary ALBERTA'!$A$13:$AG$161,18)</f>
        <v>46.499109261102028</v>
      </c>
      <c r="BK18" s="191">
        <f>VLOOKUP(BK$7,'Curve Summary ALBERTA'!$A$13:$AG$161,18)</f>
        <v>47.149181491478799</v>
      </c>
      <c r="BL18" s="191">
        <f>VLOOKUP(BL$7,'Curve Summary ALBERTA'!$A$13:$AG$161,18)</f>
        <v>47.699786943620772</v>
      </c>
      <c r="BM18" s="191">
        <f>VLOOKUP(BM$7,'Curve Summary ALBERTA'!$A$13:$AG$161,18)</f>
        <v>47.611241986998508</v>
      </c>
      <c r="BN18" s="191">
        <f>VLOOKUP(BN$7,'Curve Summary ALBERTA'!$A$13:$AG$161,18)</f>
        <v>47.612469050765732</v>
      </c>
      <c r="BO18" s="191">
        <f>VLOOKUP(BO$7,'Curve Summary ALBERTA'!$A$13:$AG$161,18)</f>
        <v>50.342831187608517</v>
      </c>
      <c r="BP18" s="191">
        <f>VLOOKUP(BP$7,'Curve Summary ALBERTA'!$A$13:$AG$161,18)</f>
        <v>52.534281811147061</v>
      </c>
      <c r="BQ18" s="191">
        <f>VLOOKUP(BQ$7,'Curve Summary ALBERTA'!$A$13:$AG$161,18)</f>
        <v>51.949793012959027</v>
      </c>
      <c r="BR18" s="191">
        <f>VLOOKUP(BR$7,'Curve Summary ALBERTA'!$A$13:$AG$161,18)</f>
        <v>50.704918624983939</v>
      </c>
      <c r="BS18" s="191">
        <f>VLOOKUP(BS$7,'Curve Summary ALBERTA'!$A$13:$AG$161,18)</f>
        <v>48.726478827312626</v>
      </c>
      <c r="BT18" s="191">
        <f>VLOOKUP(BT$7,'Curve Summary ALBERTA'!$A$13:$AG$161,18)</f>
        <v>45.833135191011614</v>
      </c>
      <c r="BU18" s="191">
        <f>VLOOKUP(BU$7,'Curve Summary ALBERTA'!$A$13:$AG$161,18)</f>
        <v>45.898144912417926</v>
      </c>
      <c r="BV18" s="191">
        <f>VLOOKUP(BV$7,'Curve Summary ALBERTA'!$A$13:$AG$161,18)</f>
        <v>46.429041300116872</v>
      </c>
      <c r="BW18" s="191">
        <f>VLOOKUP(BW$7,'Curve Summary ALBERTA'!$A$13:$AG$161,18)</f>
        <v>47.061087011798328</v>
      </c>
      <c r="BX18" s="191">
        <f>VLOOKUP(BX$7,'Curve Summary ALBERTA'!$A$13:$AG$161,18)</f>
        <v>47.596304848267124</v>
      </c>
      <c r="BY18" s="191">
        <f>VLOOKUP(BY$7,'Curve Summary ALBERTA'!$A$13:$AG$161,18)</f>
        <v>47.509920456258349</v>
      </c>
      <c r="BZ18" s="191">
        <f>VLOOKUP(BZ$7,'Curve Summary ALBERTA'!$A$13:$AG$161,18)</f>
        <v>47.509997628167511</v>
      </c>
      <c r="CA18" s="191">
        <f>VLOOKUP(CA$7,'Curve Summary ALBERTA'!$A$13:$AG$161,18)</f>
        <v>50.240565112381404</v>
      </c>
      <c r="CB18" s="191">
        <f>VLOOKUP(CB$7,'Curve Summary ALBERTA'!$A$13:$AG$161,18)</f>
        <v>52.392390834912774</v>
      </c>
      <c r="CC18" s="191">
        <f>VLOOKUP(CC$7,'Curve Summary ALBERTA'!$A$13:$AG$161,18)</f>
        <v>48.340815738677776</v>
      </c>
      <c r="CD18" s="191">
        <f>VLOOKUP(CD$7,'Curve Summary ALBERTA'!$A$13:$AG$161,18)</f>
        <v>47.239912264470881</v>
      </c>
      <c r="CE18" s="191">
        <f>VLOOKUP(CE$7,'Curve Summary ALBERTA'!$A$13:$AG$161,18)</f>
        <v>45.469331041679915</v>
      </c>
      <c r="CF18" s="191">
        <f>VLOOKUP(CF$7,'Curve Summary ALBERTA'!$A$13:$AG$161,18)</f>
        <v>42.928668261989131</v>
      </c>
      <c r="CG18" s="191">
        <f>VLOOKUP(CG$7,'Curve Summary ALBERTA'!$A$13:$AG$161,18)</f>
        <v>43.008794820382789</v>
      </c>
      <c r="CH18" s="191">
        <f>VLOOKUP(CH$7,'Curve Summary ALBERTA'!$A$13:$AG$161,18)</f>
        <v>43.514541277963367</v>
      </c>
      <c r="CI18" s="191">
        <f>VLOOKUP(CI$7,'Curve Summary ALBERTA'!$A$13:$AG$161,18)</f>
        <v>44.11080309635684</v>
      </c>
      <c r="CJ18" s="191">
        <f>VLOOKUP(CJ$7,'Curve Summary ALBERTA'!$A$13:$AG$161,18)</f>
        <v>44.618677382383694</v>
      </c>
      <c r="CK18" s="191">
        <f>VLOOKUP(CK$7,'Curve Summary ALBERTA'!$A$13:$AG$161,18)</f>
        <v>44.561054726690941</v>
      </c>
      <c r="CL18" s="191">
        <f>VLOOKUP(CL$7,'Curve Summary ALBERTA'!$A$13:$AG$161,18)</f>
        <v>44.580665649542532</v>
      </c>
      <c r="CM18" s="191">
        <f>VLOOKUP(CM$7,'Curve Summary ALBERTA'!$A$13:$AG$161,18)</f>
        <v>47.017913107704935</v>
      </c>
      <c r="CN18" s="191">
        <f>VLOOKUP(CN$7,'Curve Summary ALBERTA'!$A$13:$AG$161,18)</f>
        <v>48.97680771755428</v>
      </c>
      <c r="CO18" s="191">
        <f>VLOOKUP(CO$7,'Curve Summary ALBERTA'!$A$13:$AG$161,18)</f>
        <v>49.750062496261371</v>
      </c>
      <c r="CP18" s="191">
        <f>VLOOKUP(CP$7,'Curve Summary ALBERTA'!$A$13:$AG$161,18)</f>
        <v>48.628886979225818</v>
      </c>
      <c r="CQ18" s="191">
        <f>VLOOKUP(CQ$7,'Curve Summary ALBERTA'!$A$13:$AG$161,18)</f>
        <v>46.837551723493426</v>
      </c>
      <c r="CR18" s="191">
        <f>VLOOKUP(CR$7,'Curve Summary ALBERTA'!$A$13:$AG$161,18)</f>
        <v>44.208523506360677</v>
      </c>
      <c r="CS18" s="191">
        <f>VLOOKUP(CS$7,'Curve Summary ALBERTA'!$A$13:$AG$161,18)</f>
        <v>44.272824531253654</v>
      </c>
      <c r="CT18" s="191">
        <f>VLOOKUP(CT$7,'Curve Summary ALBERTA'!$A$13:$AG$161,18)</f>
        <v>44.762341890264238</v>
      </c>
      <c r="CU18" s="191">
        <f>VLOOKUP(CU$7,'Curve Summary ALBERTA'!$A$13:$AG$161,18)</f>
        <v>45.342025386807954</v>
      </c>
      <c r="CV18" s="191">
        <f>VLOOKUP(CV$7,'Curve Summary ALBERTA'!$A$13:$AG$161,18)</f>
        <v>45.83144379946328</v>
      </c>
      <c r="CW18" s="191">
        <f>VLOOKUP(CW$7,'Curve Summary ALBERTA'!$A$13:$AG$161,18)</f>
        <v>45.753800492239016</v>
      </c>
      <c r="CX18" s="191">
        <f>VLOOKUP(CX$7,'Curve Summary ALBERTA'!$A$13:$AG$161,18)</f>
        <v>45.753444123649977</v>
      </c>
      <c r="CY18" s="191">
        <f>VLOOKUP(CY$7,'Curve Summary ALBERTA'!$A$13:$AG$161,18)</f>
        <v>48.175667121899401</v>
      </c>
      <c r="CZ18" s="191">
        <f>VLOOKUP(CZ$7,'Curve Summary ALBERTA'!$A$13:$AG$161,18)</f>
        <v>50.133908446635722</v>
      </c>
      <c r="DA18" s="191">
        <f>VLOOKUP(DA$7,'Curve Summary ALBERTA'!$A$13:$AG$161,18)</f>
        <v>50.938738226828029</v>
      </c>
      <c r="DB18" s="191">
        <f>VLOOKUP(DB$7,'Curve Summary ALBERTA'!$A$13:$AG$161,18)</f>
        <v>49.817050396438596</v>
      </c>
      <c r="DC18" s="191">
        <f>VLOOKUP(DC$7,'Curve Summary ALBERTA'!$A$13:$AG$161,18)</f>
        <v>48.025322322738653</v>
      </c>
      <c r="DD18" s="191">
        <f>VLOOKUP(DD$7,'Curve Summary ALBERTA'!$A$13:$AG$161,18)</f>
        <v>45.331561987274249</v>
      </c>
      <c r="DE18" s="191">
        <f>VLOOKUP(DE$7,'Curve Summary ALBERTA'!$A$13:$AG$161,18)</f>
        <v>45.395335246057947</v>
      </c>
      <c r="DF18" s="191">
        <f>VLOOKUP(DF$7,'Curve Summary ALBERTA'!$A$13:$AG$161,18)</f>
        <v>45.884252330653737</v>
      </c>
      <c r="DG18" s="191">
        <f>VLOOKUP(DG$7,'Curve Summary ALBERTA'!$A$13:$AG$161,18)</f>
        <v>46.463328672486107</v>
      </c>
      <c r="DH18" s="191">
        <f>VLOOKUP(DH$7,'Curve Summary ALBERTA'!$A$13:$AG$161,18)</f>
        <v>46.952120972123623</v>
      </c>
      <c r="DI18" s="191">
        <f>VLOOKUP(DI$7,'Curve Summary ALBERTA'!$A$13:$AG$161,18)</f>
        <v>46.873929135321191</v>
      </c>
      <c r="DJ18" s="191">
        <f>VLOOKUP(DJ$7,'Curve Summary ALBERTA'!$A$13:$AG$161,18)</f>
        <v>46.873030020380106</v>
      </c>
      <c r="DK18" s="191">
        <f>VLOOKUP(DK$7,'Curve Summary ALBERTA'!$A$13:$AG$161,18)</f>
        <v>49.105495576507138</v>
      </c>
      <c r="DL18" s="191">
        <f>VLOOKUP(DL$7,'Curve Summary ALBERTA'!$A$13:$AG$161,18)</f>
        <v>51.091470920747184</v>
      </c>
      <c r="DM18" s="191">
        <f>VLOOKUP(DM$7,'Curve Summary ALBERTA'!$A$13:$AG$161,18)</f>
        <v>51.958926114134307</v>
      </c>
      <c r="DN18" s="191">
        <f>VLOOKUP(DN$7,'Curve Summary ALBERTA'!$A$13:$AG$161,18)</f>
        <v>50.866166855553729</v>
      </c>
      <c r="DO18" s="191">
        <f>VLOOKUP(DO$7,'Curve Summary ALBERTA'!$A$13:$AG$161,18)</f>
        <v>49.098351872030463</v>
      </c>
      <c r="DP18" s="191">
        <f>VLOOKUP(DP$7,'Curve Summary ALBERTA'!$A$13:$AG$161,18)</f>
        <v>45.975142518903844</v>
      </c>
      <c r="DQ18" s="191">
        <f>VLOOKUP(DQ$7,'Curve Summary ALBERTA'!$A$13:$AG$161,18)</f>
        <v>46.06722732270449</v>
      </c>
      <c r="DR18" s="191">
        <f>VLOOKUP(DR$7,'Curve Summary ALBERTA'!$A$13:$AG$161,18)</f>
        <v>46.587835043115724</v>
      </c>
      <c r="DS18" s="191">
        <f>VLOOKUP(DS$7,'Curve Summary ALBERTA'!$A$13:$AG$161,18)</f>
        <v>47.199309931789628</v>
      </c>
      <c r="DT18" s="191">
        <f>VLOOKUP(DT$7,'Curve Summary ALBERTA'!$A$13:$AG$161,18)</f>
        <v>47.722432810333146</v>
      </c>
      <c r="DU18" s="191">
        <f>VLOOKUP(DU$7,'Curve Summary ALBERTA'!$A$13:$AG$161,18)</f>
        <v>47.676475281182199</v>
      </c>
      <c r="DV18" s="191">
        <f>VLOOKUP(DV$7,'Curve Summary ALBERTA'!$A$13:$AG$161,18)</f>
        <v>47.707811455414543</v>
      </c>
      <c r="DW18" s="191">
        <f>VLOOKUP(DW$7,'Curve Summary ALBERTA'!$A$13:$AG$161,18)</f>
        <v>50.440668455737708</v>
      </c>
      <c r="DX18" s="191">
        <f>VLOOKUP(DX$7,'Curve Summary ALBERTA'!$A$13:$AG$161,18)</f>
        <v>52.449356031917858</v>
      </c>
      <c r="DY18" s="191">
        <f>VLOOKUP(DY$7,'Curve Summary ALBERTA'!$A$13:$AG$161,18)</f>
        <v>53.364318942768705</v>
      </c>
      <c r="DZ18" s="191">
        <f>VLOOKUP(DZ$7,'Curve Summary ALBERTA'!$A$13:$AG$161,18)</f>
        <v>52.271557864566844</v>
      </c>
      <c r="EA18" s="191">
        <f>VLOOKUP(EA$7,'Curve Summary ALBERTA'!$A$13:$AG$161,18)</f>
        <v>50.497265914021028</v>
      </c>
      <c r="EB18" s="191">
        <f>VLOOKUP(EB$7,'Curve Summary ALBERTA'!$A$13:$AG$161,18)</f>
        <v>46.900980333653109</v>
      </c>
      <c r="EC18" s="191">
        <f>VLOOKUP(EC$7,'Curve Summary ALBERTA'!$A$13:$AG$161,18)</f>
        <v>47.000910935795062</v>
      </c>
      <c r="ED18" s="191">
        <f>VLOOKUP(ED$7,'Curve Summary ALBERTA'!$A$13:$AG$161,18)</f>
        <v>47.53323100800484</v>
      </c>
      <c r="EE18" s="191">
        <f>VLOOKUP(EE$7,'Curve Summary ALBERTA'!$A$13:$AG$161,18)</f>
        <v>48.15711480140012</v>
      </c>
      <c r="EF18" s="191">
        <f>VLOOKUP(EF$7,'Curve Summary ALBERTA'!$A$13:$AG$161,18)</f>
        <v>48.69230899930831</v>
      </c>
      <c r="EG18" s="191">
        <f>VLOOKUP(EG$7,'Curve Summary ALBERTA'!$A$13:$AG$161,18)</f>
        <v>48.653557855443829</v>
      </c>
      <c r="EH18" s="191">
        <f>VLOOKUP(EH$7,'Curve Summary ALBERTA'!$A$13:$AG$161,18)</f>
        <v>48.692542333708133</v>
      </c>
      <c r="EI18" s="191">
        <f>VLOOKUP(EI$7,'Curve Summary ALBERTA'!$A$13:$AG$161,18)</f>
        <v>51.065020447003924</v>
      </c>
      <c r="EJ18" s="191">
        <f>VLOOKUP(EJ$7,'Curve Summary ALBERTA'!$A$13:$AG$161,18)</f>
        <v>53.099799727354196</v>
      </c>
    </row>
    <row r="19" spans="1:140" ht="13.7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7" customHeight="1" x14ac:dyDescent="0.2">
      <c r="A28" s="442" t="s">
        <v>139</v>
      </c>
      <c r="B28" s="281"/>
      <c r="C28" s="195">
        <f t="shared" ref="C28:AC28" si="16">C9-C47</f>
        <v>0.2142857142857153</v>
      </c>
      <c r="D28" s="195">
        <f t="shared" ca="1" si="16"/>
        <v>1</v>
      </c>
      <c r="E28" s="195">
        <f t="shared" si="16"/>
        <v>0.75</v>
      </c>
      <c r="F28" s="300">
        <f t="shared" ca="1" si="16"/>
        <v>0.79331306990881245</v>
      </c>
      <c r="G28" s="195">
        <f t="shared" si="16"/>
        <v>0.5</v>
      </c>
      <c r="H28" s="195">
        <f t="shared" si="16"/>
        <v>0.75</v>
      </c>
      <c r="I28" s="195">
        <f t="shared" si="16"/>
        <v>0.25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1</v>
      </c>
      <c r="S28" s="195">
        <f t="shared" si="16"/>
        <v>1.0833333333333286</v>
      </c>
      <c r="T28" s="195">
        <f t="shared" si="16"/>
        <v>0.25</v>
      </c>
      <c r="U28" s="195">
        <f t="shared" si="16"/>
        <v>1.5</v>
      </c>
      <c r="V28" s="195">
        <f t="shared" si="16"/>
        <v>1.5</v>
      </c>
      <c r="W28" s="300">
        <f t="shared" si="16"/>
        <v>0.51274509803921831</v>
      </c>
      <c r="X28" s="195">
        <f t="shared" si="16"/>
        <v>0.79411764705882604</v>
      </c>
      <c r="Y28" s="195">
        <f t="shared" si="16"/>
        <v>0.74234899328858717</v>
      </c>
      <c r="Z28" s="195">
        <f t="shared" si="16"/>
        <v>0.79423529411764093</v>
      </c>
      <c r="AA28" s="195">
        <f t="shared" si="16"/>
        <v>0.79090196078433195</v>
      </c>
      <c r="AB28" s="195">
        <f t="shared" si="16"/>
        <v>0.79890625000000171</v>
      </c>
      <c r="AC28" s="301">
        <f t="shared" ca="1" si="16"/>
        <v>0.76312823636914118</v>
      </c>
      <c r="AD28" s="302"/>
      <c r="AE28" s="302"/>
      <c r="AF28" s="303"/>
      <c r="AG28" s="191">
        <f t="shared" ref="AG28:AG34" si="17">AG9*AG$5</f>
        <v>847</v>
      </c>
      <c r="AH28" s="327">
        <f t="shared" ref="AH28:CS29" si="18">AH9*AH$5</f>
        <v>720</v>
      </c>
      <c r="AI28" s="327">
        <f t="shared" si="18"/>
        <v>687.75</v>
      </c>
      <c r="AJ28" s="327">
        <f t="shared" si="18"/>
        <v>671</v>
      </c>
      <c r="AK28" s="327">
        <f t="shared" si="18"/>
        <v>627</v>
      </c>
      <c r="AL28" s="327">
        <f t="shared" si="18"/>
        <v>590</v>
      </c>
      <c r="AM28" s="327">
        <f t="shared" si="18"/>
        <v>946</v>
      </c>
      <c r="AN28" s="327">
        <f t="shared" si="18"/>
        <v>1100</v>
      </c>
      <c r="AO28" s="327">
        <f t="shared" si="18"/>
        <v>860</v>
      </c>
      <c r="AP28" s="327">
        <f t="shared" si="18"/>
        <v>897</v>
      </c>
      <c r="AQ28" s="327">
        <f t="shared" si="18"/>
        <v>740</v>
      </c>
      <c r="AR28" s="327">
        <f t="shared" si="18"/>
        <v>808.5</v>
      </c>
      <c r="AS28" s="327">
        <f t="shared" si="18"/>
        <v>924</v>
      </c>
      <c r="AT28" s="327">
        <f t="shared" si="18"/>
        <v>820</v>
      </c>
      <c r="AU28" s="327">
        <f t="shared" si="18"/>
        <v>756</v>
      </c>
      <c r="AV28" s="327">
        <f t="shared" si="18"/>
        <v>726</v>
      </c>
      <c r="AW28" s="327">
        <f t="shared" si="18"/>
        <v>609</v>
      </c>
      <c r="AX28" s="327">
        <f t="shared" si="18"/>
        <v>630</v>
      </c>
      <c r="AY28" s="327">
        <f t="shared" si="18"/>
        <v>1078</v>
      </c>
      <c r="AZ28" s="327">
        <f t="shared" si="18"/>
        <v>1197</v>
      </c>
      <c r="BA28" s="327">
        <f t="shared" si="18"/>
        <v>987</v>
      </c>
      <c r="BB28" s="327">
        <f t="shared" si="18"/>
        <v>943</v>
      </c>
      <c r="BC28" s="327">
        <f t="shared" si="18"/>
        <v>703</v>
      </c>
      <c r="BD28" s="327">
        <f t="shared" si="18"/>
        <v>858</v>
      </c>
      <c r="BE28" s="327">
        <f t="shared" si="18"/>
        <v>884.73</v>
      </c>
      <c r="BF28" s="327">
        <f t="shared" si="18"/>
        <v>825.40000000000009</v>
      </c>
      <c r="BG28" s="327">
        <f t="shared" si="18"/>
        <v>850.54</v>
      </c>
      <c r="BH28" s="327">
        <f t="shared" si="18"/>
        <v>756.8</v>
      </c>
      <c r="BI28" s="327">
        <f t="shared" si="18"/>
        <v>619.4</v>
      </c>
      <c r="BJ28" s="327">
        <f t="shared" si="18"/>
        <v>700.26</v>
      </c>
      <c r="BK28" s="327">
        <f t="shared" si="18"/>
        <v>1010.94</v>
      </c>
      <c r="BL28" s="327">
        <f t="shared" si="18"/>
        <v>1210.22</v>
      </c>
      <c r="BM28" s="327">
        <f t="shared" si="18"/>
        <v>974.82</v>
      </c>
      <c r="BN28" s="327">
        <f t="shared" si="18"/>
        <v>866.67000000000007</v>
      </c>
      <c r="BO28" s="327">
        <f t="shared" si="18"/>
        <v>794.6400000000001</v>
      </c>
      <c r="BP28" s="327">
        <f t="shared" si="18"/>
        <v>909.88000000000011</v>
      </c>
      <c r="BQ28" s="327">
        <f t="shared" si="18"/>
        <v>887.04000000000008</v>
      </c>
      <c r="BR28" s="327">
        <f t="shared" si="18"/>
        <v>830</v>
      </c>
      <c r="BS28" s="327">
        <f t="shared" si="18"/>
        <v>870.08999999999992</v>
      </c>
      <c r="BT28" s="327">
        <f t="shared" si="18"/>
        <v>748.02</v>
      </c>
      <c r="BU28" s="327">
        <f t="shared" si="18"/>
        <v>686.28</v>
      </c>
      <c r="BV28" s="327">
        <f t="shared" si="18"/>
        <v>735.02</v>
      </c>
      <c r="BW28" s="327">
        <f t="shared" si="18"/>
        <v>948</v>
      </c>
      <c r="BX28" s="327">
        <f t="shared" si="18"/>
        <v>1225.67</v>
      </c>
      <c r="BY28" s="327">
        <f t="shared" si="18"/>
        <v>964.53</v>
      </c>
      <c r="BZ28" s="327">
        <f t="shared" si="18"/>
        <v>871.92000000000007</v>
      </c>
      <c r="CA28" s="327">
        <f t="shared" si="18"/>
        <v>809.97</v>
      </c>
      <c r="CB28" s="327">
        <f t="shared" si="18"/>
        <v>841.05</v>
      </c>
      <c r="CC28" s="327">
        <f t="shared" si="18"/>
        <v>892.70999999999992</v>
      </c>
      <c r="CD28" s="327">
        <f t="shared" si="18"/>
        <v>836.80000000000007</v>
      </c>
      <c r="CE28" s="327">
        <f t="shared" si="18"/>
        <v>885.5</v>
      </c>
      <c r="CF28" s="327">
        <f t="shared" si="18"/>
        <v>729.80000000000007</v>
      </c>
      <c r="CG28" s="327">
        <f t="shared" si="18"/>
        <v>744.04</v>
      </c>
      <c r="CH28" s="327">
        <f t="shared" si="18"/>
        <v>758.78000000000009</v>
      </c>
      <c r="CI28" s="327">
        <f t="shared" si="18"/>
        <v>944</v>
      </c>
      <c r="CJ28" s="327">
        <f t="shared" si="18"/>
        <v>1208.8800000000001</v>
      </c>
      <c r="CK28" s="327">
        <f t="shared" si="18"/>
        <v>917.4</v>
      </c>
      <c r="CL28" s="327">
        <f t="shared" si="18"/>
        <v>920.92</v>
      </c>
      <c r="CM28" s="327">
        <f t="shared" si="18"/>
        <v>822.78</v>
      </c>
      <c r="CN28" s="327">
        <f t="shared" si="18"/>
        <v>810.40000000000009</v>
      </c>
      <c r="CO28" s="327">
        <f t="shared" si="18"/>
        <v>941.16000000000008</v>
      </c>
      <c r="CP28" s="327">
        <f t="shared" si="18"/>
        <v>843.6</v>
      </c>
      <c r="CQ28" s="327">
        <f t="shared" si="18"/>
        <v>861.08</v>
      </c>
      <c r="CR28" s="327">
        <f t="shared" si="18"/>
        <v>783.72</v>
      </c>
      <c r="CS28" s="327">
        <f t="shared" si="18"/>
        <v>767.58</v>
      </c>
      <c r="CT28" s="327">
        <f t="shared" ref="CT28:EJ32" si="19">CT9*CT$5</f>
        <v>745.70999999999992</v>
      </c>
      <c r="CU28" s="327">
        <f t="shared" si="19"/>
        <v>988.26</v>
      </c>
      <c r="CV28" s="327">
        <f t="shared" si="19"/>
        <v>1194.3900000000001</v>
      </c>
      <c r="CW28" s="327">
        <f t="shared" si="19"/>
        <v>871.15</v>
      </c>
      <c r="CX28" s="327">
        <f t="shared" si="19"/>
        <v>970.83</v>
      </c>
      <c r="CY28" s="327">
        <f t="shared" si="19"/>
        <v>835.38</v>
      </c>
      <c r="CZ28" s="327">
        <f t="shared" si="19"/>
        <v>820</v>
      </c>
      <c r="DA28" s="327">
        <f t="shared" si="19"/>
        <v>950.40000000000009</v>
      </c>
      <c r="DB28" s="327">
        <f t="shared" si="19"/>
        <v>895.44</v>
      </c>
      <c r="DC28" s="327">
        <f t="shared" si="19"/>
        <v>836.01</v>
      </c>
      <c r="DD28" s="327">
        <f t="shared" si="19"/>
        <v>838.64</v>
      </c>
      <c r="DE28" s="327">
        <f t="shared" si="19"/>
        <v>753.06</v>
      </c>
      <c r="DF28" s="327">
        <f t="shared" si="19"/>
        <v>765.03</v>
      </c>
      <c r="DG28" s="327">
        <f t="shared" si="19"/>
        <v>1038.1799999999998</v>
      </c>
      <c r="DH28" s="327">
        <f t="shared" si="19"/>
        <v>1086.1199999999999</v>
      </c>
      <c r="DI28" s="327">
        <f t="shared" si="19"/>
        <v>967.26</v>
      </c>
      <c r="DJ28" s="327">
        <f t="shared" si="19"/>
        <v>981.41000000000008</v>
      </c>
      <c r="DK28" s="327">
        <f t="shared" si="19"/>
        <v>767.79</v>
      </c>
      <c r="DL28" s="327">
        <f t="shared" si="19"/>
        <v>913.88</v>
      </c>
      <c r="DM28" s="327">
        <f t="shared" si="19"/>
        <v>916.02</v>
      </c>
      <c r="DN28" s="327">
        <f t="shared" si="19"/>
        <v>862</v>
      </c>
      <c r="DO28" s="327">
        <f t="shared" si="19"/>
        <v>890.33999999999992</v>
      </c>
      <c r="DP28" s="327">
        <f t="shared" si="19"/>
        <v>855.8</v>
      </c>
      <c r="DQ28" s="327">
        <f t="shared" si="19"/>
        <v>735.8</v>
      </c>
      <c r="DR28" s="327">
        <f t="shared" si="19"/>
        <v>821.04</v>
      </c>
      <c r="DS28" s="327">
        <f t="shared" si="19"/>
        <v>1041.48</v>
      </c>
      <c r="DT28" s="327">
        <f t="shared" si="19"/>
        <v>1082.76</v>
      </c>
      <c r="DU28" s="327">
        <f t="shared" si="19"/>
        <v>972.09</v>
      </c>
      <c r="DV28" s="327">
        <f t="shared" si="19"/>
        <v>948.86</v>
      </c>
      <c r="DW28" s="327">
        <f t="shared" si="19"/>
        <v>820.6</v>
      </c>
      <c r="DX28" s="327">
        <f t="shared" si="19"/>
        <v>925.98</v>
      </c>
      <c r="DY28" s="327">
        <f t="shared" si="19"/>
        <v>881</v>
      </c>
      <c r="DZ28" s="327">
        <f t="shared" si="19"/>
        <v>871.4</v>
      </c>
      <c r="EA28" s="327">
        <f t="shared" si="19"/>
        <v>945.76</v>
      </c>
      <c r="EB28" s="327">
        <f t="shared" si="19"/>
        <v>872.3</v>
      </c>
      <c r="EC28" s="327">
        <f t="shared" si="19"/>
        <v>754</v>
      </c>
      <c r="ED28" s="327">
        <f t="shared" si="19"/>
        <v>840.18</v>
      </c>
      <c r="EE28" s="327">
        <f t="shared" si="19"/>
        <v>997.70999999999992</v>
      </c>
      <c r="EF28" s="327">
        <f t="shared" si="19"/>
        <v>1131.6799999999998</v>
      </c>
      <c r="EG28" s="327">
        <f t="shared" si="19"/>
        <v>977.34</v>
      </c>
      <c r="EH28" s="327">
        <f t="shared" si="19"/>
        <v>915.6</v>
      </c>
      <c r="EI28" s="327">
        <f t="shared" si="19"/>
        <v>874.44</v>
      </c>
      <c r="EJ28" s="327">
        <f t="shared" si="19"/>
        <v>980.49</v>
      </c>
    </row>
    <row r="29" spans="1:140" ht="13.7" customHeight="1" x14ac:dyDescent="0.2">
      <c r="A29" s="443" t="s">
        <v>140</v>
      </c>
      <c r="B29" s="305"/>
      <c r="C29" s="191">
        <f t="shared" ref="C29:AC29" si="20">C10-C48</f>
        <v>0.4702380952380949</v>
      </c>
      <c r="D29" s="191">
        <f t="shared" ca="1" si="20"/>
        <v>1.2100000000000009</v>
      </c>
      <c r="E29" s="191">
        <f t="shared" si="20"/>
        <v>0.75</v>
      </c>
      <c r="F29" s="306">
        <f t="shared" ca="1" si="20"/>
        <v>0.91981762917933452</v>
      </c>
      <c r="G29" s="191">
        <f t="shared" si="20"/>
        <v>0.5</v>
      </c>
      <c r="H29" s="191">
        <f t="shared" si="20"/>
        <v>0.75</v>
      </c>
      <c r="I29" s="191">
        <f t="shared" si="20"/>
        <v>0.25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1</v>
      </c>
      <c r="S29" s="191">
        <f t="shared" si="20"/>
        <v>1.0833333333333286</v>
      </c>
      <c r="T29" s="191">
        <f t="shared" si="20"/>
        <v>0.25</v>
      </c>
      <c r="U29" s="191">
        <f t="shared" si="20"/>
        <v>1.5</v>
      </c>
      <c r="V29" s="191">
        <f t="shared" si="20"/>
        <v>1.5</v>
      </c>
      <c r="W29" s="306">
        <f t="shared" si="20"/>
        <v>0.5127450980392112</v>
      </c>
      <c r="X29" s="191">
        <f t="shared" si="20"/>
        <v>0.79411764705881893</v>
      </c>
      <c r="Y29" s="191">
        <f t="shared" si="20"/>
        <v>0.72442953020134837</v>
      </c>
      <c r="Z29" s="191">
        <f t="shared" si="20"/>
        <v>0.64490196078432405</v>
      </c>
      <c r="AA29" s="191">
        <f t="shared" si="20"/>
        <v>0.64103921568626987</v>
      </c>
      <c r="AB29" s="191">
        <f t="shared" si="20"/>
        <v>0.39656250000000881</v>
      </c>
      <c r="AC29" s="307">
        <f t="shared" ca="1" si="20"/>
        <v>0.64057630216269956</v>
      </c>
      <c r="AD29" s="302"/>
      <c r="AE29" s="302"/>
      <c r="AF29" s="303"/>
      <c r="AG29" s="191">
        <f t="shared" si="17"/>
        <v>847</v>
      </c>
      <c r="AH29" s="327">
        <f t="shared" ref="AH29:AV29" si="21">AH10*AH$5</f>
        <v>718</v>
      </c>
      <c r="AI29" s="327">
        <f t="shared" si="21"/>
        <v>687.75</v>
      </c>
      <c r="AJ29" s="327">
        <f t="shared" si="21"/>
        <v>715</v>
      </c>
      <c r="AK29" s="327">
        <f t="shared" si="21"/>
        <v>682</v>
      </c>
      <c r="AL29" s="327">
        <f t="shared" si="21"/>
        <v>640</v>
      </c>
      <c r="AM29" s="327">
        <f t="shared" si="21"/>
        <v>1012</v>
      </c>
      <c r="AN29" s="327">
        <f t="shared" si="21"/>
        <v>1155</v>
      </c>
      <c r="AO29" s="327">
        <f t="shared" si="21"/>
        <v>930</v>
      </c>
      <c r="AP29" s="327">
        <f t="shared" si="21"/>
        <v>897</v>
      </c>
      <c r="AQ29" s="327">
        <f t="shared" si="21"/>
        <v>740</v>
      </c>
      <c r="AR29" s="327">
        <f t="shared" si="21"/>
        <v>808.5</v>
      </c>
      <c r="AS29" s="327">
        <f t="shared" si="21"/>
        <v>929.5</v>
      </c>
      <c r="AT29" s="327">
        <f t="shared" si="21"/>
        <v>830</v>
      </c>
      <c r="AU29" s="327">
        <f t="shared" si="21"/>
        <v>771.75</v>
      </c>
      <c r="AV29" s="327">
        <f t="shared" si="21"/>
        <v>803</v>
      </c>
      <c r="AW29" s="327">
        <f t="shared" si="18"/>
        <v>682.5</v>
      </c>
      <c r="AX29" s="327">
        <f t="shared" si="18"/>
        <v>645.75</v>
      </c>
      <c r="AY29" s="327">
        <f t="shared" si="18"/>
        <v>1177</v>
      </c>
      <c r="AZ29" s="327">
        <f t="shared" si="18"/>
        <v>1270.5</v>
      </c>
      <c r="BA29" s="327">
        <f t="shared" si="18"/>
        <v>1060.5</v>
      </c>
      <c r="BB29" s="327">
        <f t="shared" si="18"/>
        <v>954.5</v>
      </c>
      <c r="BC29" s="327">
        <f t="shared" si="18"/>
        <v>712.5</v>
      </c>
      <c r="BD29" s="327">
        <f t="shared" si="18"/>
        <v>863.5</v>
      </c>
      <c r="BE29" s="327">
        <f t="shared" si="18"/>
        <v>894.81</v>
      </c>
      <c r="BF29" s="327">
        <f t="shared" si="18"/>
        <v>839.2</v>
      </c>
      <c r="BG29" s="327">
        <f t="shared" si="18"/>
        <v>871.47</v>
      </c>
      <c r="BH29" s="327">
        <f t="shared" si="18"/>
        <v>828.74</v>
      </c>
      <c r="BI29" s="327">
        <f t="shared" si="18"/>
        <v>684.80000000000007</v>
      </c>
      <c r="BJ29" s="327">
        <f t="shared" si="18"/>
        <v>720.28000000000009</v>
      </c>
      <c r="BK29" s="327">
        <f t="shared" si="18"/>
        <v>1097.46</v>
      </c>
      <c r="BL29" s="327">
        <f t="shared" si="18"/>
        <v>1281.94</v>
      </c>
      <c r="BM29" s="327">
        <f t="shared" si="18"/>
        <v>1043.49</v>
      </c>
      <c r="BN29" s="327">
        <f t="shared" si="18"/>
        <v>881.16</v>
      </c>
      <c r="BO29" s="327">
        <f t="shared" si="18"/>
        <v>809.13</v>
      </c>
      <c r="BP29" s="327">
        <f t="shared" si="18"/>
        <v>920.69</v>
      </c>
      <c r="BQ29" s="327">
        <f t="shared" si="18"/>
        <v>900.48</v>
      </c>
      <c r="BR29" s="327">
        <f t="shared" si="18"/>
        <v>846.80000000000007</v>
      </c>
      <c r="BS29" s="327">
        <f t="shared" si="18"/>
        <v>893.55000000000007</v>
      </c>
      <c r="BT29" s="327">
        <f t="shared" si="18"/>
        <v>812.07</v>
      </c>
      <c r="BU29" s="327">
        <f t="shared" si="18"/>
        <v>750.54000000000008</v>
      </c>
      <c r="BV29" s="327">
        <f t="shared" si="18"/>
        <v>758.12</v>
      </c>
      <c r="BW29" s="327">
        <f t="shared" si="18"/>
        <v>1024</v>
      </c>
      <c r="BX29" s="327">
        <f t="shared" si="18"/>
        <v>1296.05</v>
      </c>
      <c r="BY29" s="327">
        <f t="shared" si="18"/>
        <v>1029</v>
      </c>
      <c r="BZ29" s="327">
        <f t="shared" si="18"/>
        <v>890.19</v>
      </c>
      <c r="CA29" s="327">
        <f t="shared" si="18"/>
        <v>828.45</v>
      </c>
      <c r="CB29" s="327">
        <f t="shared" si="18"/>
        <v>855.54000000000008</v>
      </c>
      <c r="CC29" s="327">
        <f t="shared" si="18"/>
        <v>915.81</v>
      </c>
      <c r="CD29" s="327">
        <f t="shared" si="18"/>
        <v>862.2</v>
      </c>
      <c r="CE29" s="327">
        <f t="shared" si="18"/>
        <v>918.16000000000008</v>
      </c>
      <c r="CF29" s="327">
        <f t="shared" si="18"/>
        <v>795.19999999999993</v>
      </c>
      <c r="CG29" s="327">
        <f t="shared" si="18"/>
        <v>815.54</v>
      </c>
      <c r="CH29" s="327">
        <f t="shared" si="18"/>
        <v>789.8</v>
      </c>
      <c r="CI29" s="327">
        <f t="shared" si="18"/>
        <v>1024.5999999999999</v>
      </c>
      <c r="CJ29" s="327">
        <f t="shared" si="18"/>
        <v>1286.8500000000001</v>
      </c>
      <c r="CK29" s="327">
        <f t="shared" si="18"/>
        <v>984.4</v>
      </c>
      <c r="CL29" s="327">
        <f t="shared" si="18"/>
        <v>949.52</v>
      </c>
      <c r="CM29" s="327">
        <f t="shared" si="18"/>
        <v>850.07999999999993</v>
      </c>
      <c r="CN29" s="327">
        <f t="shared" si="18"/>
        <v>833.19999999999993</v>
      </c>
      <c r="CO29" s="327">
        <f t="shared" si="18"/>
        <v>975.48</v>
      </c>
      <c r="CP29" s="327">
        <f t="shared" si="18"/>
        <v>877.6</v>
      </c>
      <c r="CQ29" s="327">
        <f t="shared" si="18"/>
        <v>901.12</v>
      </c>
      <c r="CR29" s="327">
        <f t="shared" si="18"/>
        <v>857.22</v>
      </c>
      <c r="CS29" s="327">
        <f t="shared" si="18"/>
        <v>843.92</v>
      </c>
      <c r="CT29" s="327">
        <f t="shared" si="19"/>
        <v>782.88</v>
      </c>
      <c r="CU29" s="327">
        <f t="shared" si="19"/>
        <v>1077.72</v>
      </c>
      <c r="CV29" s="327">
        <f t="shared" si="19"/>
        <v>1279.95</v>
      </c>
      <c r="CW29" s="327">
        <f t="shared" si="19"/>
        <v>940.11999999999989</v>
      </c>
      <c r="CX29" s="327">
        <f t="shared" si="19"/>
        <v>1010.6199999999999</v>
      </c>
      <c r="CY29" s="327">
        <f t="shared" si="19"/>
        <v>871.07999999999993</v>
      </c>
      <c r="CZ29" s="327">
        <f t="shared" si="19"/>
        <v>851.4</v>
      </c>
      <c r="DA29" s="327">
        <f t="shared" si="19"/>
        <v>991.54</v>
      </c>
      <c r="DB29" s="327">
        <f t="shared" si="19"/>
        <v>937.65</v>
      </c>
      <c r="DC29" s="327">
        <f t="shared" si="19"/>
        <v>880.32</v>
      </c>
      <c r="DD29" s="327">
        <f t="shared" si="19"/>
        <v>919.16000000000008</v>
      </c>
      <c r="DE29" s="327">
        <f t="shared" si="19"/>
        <v>829.07999999999993</v>
      </c>
      <c r="DF29" s="327">
        <f t="shared" si="19"/>
        <v>808.07999999999993</v>
      </c>
      <c r="DG29" s="327">
        <f t="shared" si="19"/>
        <v>1135.42</v>
      </c>
      <c r="DH29" s="327">
        <f t="shared" si="19"/>
        <v>1168.8599999999999</v>
      </c>
      <c r="DI29" s="327">
        <f t="shared" si="19"/>
        <v>1047.69</v>
      </c>
      <c r="DJ29" s="327">
        <f t="shared" si="19"/>
        <v>1028.33</v>
      </c>
      <c r="DK29" s="327">
        <f t="shared" si="19"/>
        <v>805.79</v>
      </c>
      <c r="DL29" s="327">
        <f t="shared" si="19"/>
        <v>955.24</v>
      </c>
      <c r="DM29" s="327">
        <f t="shared" si="19"/>
        <v>962.01</v>
      </c>
      <c r="DN29" s="327">
        <f t="shared" si="19"/>
        <v>908.19999999999993</v>
      </c>
      <c r="DO29" s="327">
        <f t="shared" si="19"/>
        <v>942.92</v>
      </c>
      <c r="DP29" s="327">
        <f t="shared" si="19"/>
        <v>940.06</v>
      </c>
      <c r="DQ29" s="327">
        <f t="shared" si="19"/>
        <v>811.59999999999991</v>
      </c>
      <c r="DR29" s="327">
        <f t="shared" si="19"/>
        <v>872.08</v>
      </c>
      <c r="DS29" s="327">
        <f t="shared" si="19"/>
        <v>1142.46</v>
      </c>
      <c r="DT29" s="327">
        <f t="shared" si="19"/>
        <v>1169.9100000000001</v>
      </c>
      <c r="DU29" s="327">
        <f t="shared" si="19"/>
        <v>1056.72</v>
      </c>
      <c r="DV29" s="327">
        <f t="shared" si="19"/>
        <v>1000.3399999999999</v>
      </c>
      <c r="DW29" s="327">
        <f t="shared" si="19"/>
        <v>866.4</v>
      </c>
      <c r="DX29" s="327">
        <f t="shared" si="19"/>
        <v>973.94</v>
      </c>
      <c r="DY29" s="327">
        <f t="shared" si="19"/>
        <v>931</v>
      </c>
      <c r="DZ29" s="327">
        <f t="shared" si="19"/>
        <v>923.6</v>
      </c>
      <c r="EA29" s="327">
        <f t="shared" si="19"/>
        <v>1007.17</v>
      </c>
      <c r="EB29" s="327">
        <f t="shared" si="19"/>
        <v>960.74</v>
      </c>
      <c r="EC29" s="327">
        <f t="shared" si="19"/>
        <v>833.19999999999993</v>
      </c>
      <c r="ED29" s="327">
        <f t="shared" si="19"/>
        <v>897.16000000000008</v>
      </c>
      <c r="EE29" s="327">
        <f t="shared" si="19"/>
        <v>1097.67</v>
      </c>
      <c r="EF29" s="327">
        <f t="shared" si="19"/>
        <v>1227.8200000000002</v>
      </c>
      <c r="EG29" s="327">
        <f t="shared" si="19"/>
        <v>1066.17</v>
      </c>
      <c r="EH29" s="327">
        <f t="shared" si="19"/>
        <v>971.04000000000008</v>
      </c>
      <c r="EI29" s="327">
        <f t="shared" si="19"/>
        <v>928.82999999999993</v>
      </c>
      <c r="EJ29" s="327">
        <f t="shared" si="19"/>
        <v>1037.76</v>
      </c>
    </row>
    <row r="30" spans="1:140" ht="13.7" customHeight="1" x14ac:dyDescent="0.2">
      <c r="A30" s="443" t="s">
        <v>142</v>
      </c>
      <c r="B30" s="281"/>
      <c r="C30" s="191">
        <f t="shared" ref="C30:AC30" si="22">C11-C49</f>
        <v>0.3690476190476204</v>
      </c>
      <c r="D30" s="191">
        <f t="shared" ca="1" si="22"/>
        <v>1.1999999999999993</v>
      </c>
      <c r="E30" s="191">
        <f t="shared" si="22"/>
        <v>0.5</v>
      </c>
      <c r="F30" s="306">
        <f t="shared" ca="1" si="22"/>
        <v>0.7960486322188487</v>
      </c>
      <c r="G30" s="191">
        <f t="shared" si="22"/>
        <v>1</v>
      </c>
      <c r="H30" s="191">
        <f t="shared" si="22"/>
        <v>0.75</v>
      </c>
      <c r="I30" s="191">
        <f t="shared" si="22"/>
        <v>1.25</v>
      </c>
      <c r="J30" s="191">
        <f t="shared" si="22"/>
        <v>0.75</v>
      </c>
      <c r="K30" s="191">
        <f t="shared" si="22"/>
        <v>1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1</v>
      </c>
      <c r="P30" s="191">
        <f t="shared" si="22"/>
        <v>1</v>
      </c>
      <c r="Q30" s="191">
        <f t="shared" si="22"/>
        <v>1</v>
      </c>
      <c r="R30" s="191">
        <f t="shared" si="22"/>
        <v>1</v>
      </c>
      <c r="S30" s="191">
        <f t="shared" si="22"/>
        <v>1.25</v>
      </c>
      <c r="T30" s="191">
        <f t="shared" si="22"/>
        <v>1.25</v>
      </c>
      <c r="U30" s="191">
        <f t="shared" si="22"/>
        <v>1.25</v>
      </c>
      <c r="V30" s="191">
        <f t="shared" si="22"/>
        <v>1.25</v>
      </c>
      <c r="W30" s="306">
        <f t="shared" si="22"/>
        <v>0.93529411764705372</v>
      </c>
      <c r="X30" s="191">
        <f t="shared" si="22"/>
        <v>0.50686274509804008</v>
      </c>
      <c r="Y30" s="191">
        <f t="shared" si="22"/>
        <v>0.25503355704697839</v>
      </c>
      <c r="Z30" s="191">
        <f t="shared" si="22"/>
        <v>0.50490196078430927</v>
      </c>
      <c r="AA30" s="191">
        <f t="shared" si="22"/>
        <v>0.50000000000000711</v>
      </c>
      <c r="AB30" s="191">
        <f t="shared" si="22"/>
        <v>0.501953125</v>
      </c>
      <c r="AC30" s="307">
        <f t="shared" ca="1" si="22"/>
        <v>0.55422784038988482</v>
      </c>
      <c r="AD30" s="302"/>
      <c r="AE30" s="302"/>
      <c r="AF30" s="303"/>
      <c r="AG30" s="191">
        <f t="shared" si="17"/>
        <v>841.5</v>
      </c>
      <c r="AH30" s="327">
        <f t="shared" ref="AH30:CS33" si="23">AH11*AH$5</f>
        <v>750</v>
      </c>
      <c r="AI30" s="327">
        <f t="shared" si="23"/>
        <v>756</v>
      </c>
      <c r="AJ30" s="327">
        <f t="shared" si="23"/>
        <v>731.5</v>
      </c>
      <c r="AK30" s="327">
        <f t="shared" si="23"/>
        <v>726</v>
      </c>
      <c r="AL30" s="327">
        <f t="shared" si="23"/>
        <v>790</v>
      </c>
      <c r="AM30" s="327">
        <f t="shared" si="23"/>
        <v>1078</v>
      </c>
      <c r="AN30" s="327">
        <f t="shared" si="23"/>
        <v>1215.5</v>
      </c>
      <c r="AO30" s="327">
        <f t="shared" si="23"/>
        <v>960</v>
      </c>
      <c r="AP30" s="327">
        <f t="shared" si="23"/>
        <v>937.25</v>
      </c>
      <c r="AQ30" s="327">
        <f t="shared" si="23"/>
        <v>795</v>
      </c>
      <c r="AR30" s="327">
        <f t="shared" si="23"/>
        <v>876.75</v>
      </c>
      <c r="AS30" s="327">
        <f t="shared" si="23"/>
        <v>924</v>
      </c>
      <c r="AT30" s="327">
        <f t="shared" si="23"/>
        <v>800</v>
      </c>
      <c r="AU30" s="327">
        <f t="shared" si="23"/>
        <v>798</v>
      </c>
      <c r="AV30" s="327">
        <f t="shared" si="23"/>
        <v>825</v>
      </c>
      <c r="AW30" s="327">
        <f t="shared" si="23"/>
        <v>798</v>
      </c>
      <c r="AX30" s="327">
        <f t="shared" si="23"/>
        <v>903</v>
      </c>
      <c r="AY30" s="327">
        <f t="shared" si="23"/>
        <v>1171.5</v>
      </c>
      <c r="AZ30" s="327">
        <f t="shared" si="23"/>
        <v>1296.75</v>
      </c>
      <c r="BA30" s="327">
        <f t="shared" si="23"/>
        <v>1191.75</v>
      </c>
      <c r="BB30" s="327">
        <f t="shared" si="23"/>
        <v>902.75</v>
      </c>
      <c r="BC30" s="327">
        <f t="shared" si="23"/>
        <v>745.75</v>
      </c>
      <c r="BD30" s="327">
        <f t="shared" si="23"/>
        <v>929.5</v>
      </c>
      <c r="BE30" s="327">
        <f t="shared" si="23"/>
        <v>892.07999999999993</v>
      </c>
      <c r="BF30" s="327">
        <f t="shared" si="23"/>
        <v>815.40000000000009</v>
      </c>
      <c r="BG30" s="327">
        <f t="shared" si="23"/>
        <v>898.15</v>
      </c>
      <c r="BH30" s="327">
        <f t="shared" si="23"/>
        <v>859.09999999999991</v>
      </c>
      <c r="BI30" s="327">
        <f t="shared" si="23"/>
        <v>790.19999999999993</v>
      </c>
      <c r="BJ30" s="327">
        <f t="shared" si="23"/>
        <v>963.59999999999991</v>
      </c>
      <c r="BK30" s="327">
        <f t="shared" si="23"/>
        <v>1104.6000000000001</v>
      </c>
      <c r="BL30" s="327">
        <f t="shared" si="23"/>
        <v>1317.58</v>
      </c>
      <c r="BM30" s="327">
        <f t="shared" si="23"/>
        <v>1166.76</v>
      </c>
      <c r="BN30" s="327">
        <f t="shared" si="23"/>
        <v>838.1099999999999</v>
      </c>
      <c r="BO30" s="327">
        <f t="shared" si="23"/>
        <v>843.3599999999999</v>
      </c>
      <c r="BP30" s="327">
        <f t="shared" si="23"/>
        <v>990.15</v>
      </c>
      <c r="BQ30" s="327">
        <f t="shared" si="23"/>
        <v>900.9</v>
      </c>
      <c r="BR30" s="327">
        <f t="shared" si="23"/>
        <v>828.6</v>
      </c>
      <c r="BS30" s="327">
        <f t="shared" si="23"/>
        <v>919.08</v>
      </c>
      <c r="BT30" s="327">
        <f t="shared" si="23"/>
        <v>848.19</v>
      </c>
      <c r="BU30" s="327">
        <f t="shared" si="23"/>
        <v>857.22</v>
      </c>
      <c r="BV30" s="327">
        <f t="shared" si="23"/>
        <v>979</v>
      </c>
      <c r="BW30" s="327">
        <f t="shared" si="23"/>
        <v>1040.5999999999999</v>
      </c>
      <c r="BX30" s="327">
        <f t="shared" si="23"/>
        <v>1340.44</v>
      </c>
      <c r="BY30" s="327">
        <f t="shared" si="23"/>
        <v>1145.3399999999999</v>
      </c>
      <c r="BZ30" s="327">
        <f t="shared" si="23"/>
        <v>850.07999999999993</v>
      </c>
      <c r="CA30" s="327">
        <f t="shared" si="23"/>
        <v>859.95</v>
      </c>
      <c r="CB30" s="327">
        <f t="shared" si="23"/>
        <v>918.75</v>
      </c>
      <c r="CC30" s="327">
        <f t="shared" si="23"/>
        <v>908.04000000000008</v>
      </c>
      <c r="CD30" s="327">
        <f t="shared" si="23"/>
        <v>838.19999999999993</v>
      </c>
      <c r="CE30" s="327">
        <f t="shared" si="23"/>
        <v>933.11</v>
      </c>
      <c r="CF30" s="327">
        <f t="shared" si="23"/>
        <v>824.80000000000007</v>
      </c>
      <c r="CG30" s="327">
        <f t="shared" si="23"/>
        <v>916.52</v>
      </c>
      <c r="CH30" s="327">
        <f t="shared" si="23"/>
        <v>989.78000000000009</v>
      </c>
      <c r="CI30" s="327">
        <f t="shared" si="23"/>
        <v>1036.4000000000001</v>
      </c>
      <c r="CJ30" s="327">
        <f t="shared" si="23"/>
        <v>1322.04</v>
      </c>
      <c r="CK30" s="327">
        <f t="shared" si="23"/>
        <v>1081.4000000000001</v>
      </c>
      <c r="CL30" s="327">
        <f t="shared" si="23"/>
        <v>900.02</v>
      </c>
      <c r="CM30" s="327">
        <f t="shared" si="23"/>
        <v>871.5</v>
      </c>
      <c r="CN30" s="327">
        <f t="shared" si="23"/>
        <v>885</v>
      </c>
      <c r="CO30" s="327">
        <f t="shared" si="23"/>
        <v>958.54</v>
      </c>
      <c r="CP30" s="327">
        <f t="shared" si="23"/>
        <v>847.4</v>
      </c>
      <c r="CQ30" s="327">
        <f t="shared" si="23"/>
        <v>905.52</v>
      </c>
      <c r="CR30" s="327">
        <f t="shared" si="23"/>
        <v>883.05</v>
      </c>
      <c r="CS30" s="327">
        <f t="shared" si="23"/>
        <v>933.90000000000009</v>
      </c>
      <c r="CT30" s="327">
        <f t="shared" si="19"/>
        <v>954.87</v>
      </c>
      <c r="CU30" s="327">
        <f t="shared" si="19"/>
        <v>1084.6499999999999</v>
      </c>
      <c r="CV30" s="327">
        <f t="shared" si="19"/>
        <v>1305.94</v>
      </c>
      <c r="CW30" s="327">
        <f t="shared" si="19"/>
        <v>1019.73</v>
      </c>
      <c r="CX30" s="327">
        <f t="shared" si="19"/>
        <v>950.36</v>
      </c>
      <c r="CY30" s="327">
        <f t="shared" si="19"/>
        <v>882.42000000000007</v>
      </c>
      <c r="CZ30" s="327">
        <f t="shared" si="19"/>
        <v>894.4</v>
      </c>
      <c r="DA30" s="327">
        <f t="shared" si="19"/>
        <v>965.58</v>
      </c>
      <c r="DB30" s="327">
        <f t="shared" si="19"/>
        <v>898.38</v>
      </c>
      <c r="DC30" s="327">
        <f t="shared" si="19"/>
        <v>874.8599999999999</v>
      </c>
      <c r="DD30" s="327">
        <f t="shared" si="19"/>
        <v>939.62</v>
      </c>
      <c r="DE30" s="327">
        <f t="shared" si="19"/>
        <v>905.1</v>
      </c>
      <c r="DF30" s="327">
        <f t="shared" si="19"/>
        <v>963.69</v>
      </c>
      <c r="DG30" s="327">
        <f t="shared" si="19"/>
        <v>1135.6399999999999</v>
      </c>
      <c r="DH30" s="327">
        <f t="shared" si="19"/>
        <v>1183.77</v>
      </c>
      <c r="DI30" s="327">
        <f t="shared" si="19"/>
        <v>1122.8699999999999</v>
      </c>
      <c r="DJ30" s="327">
        <f t="shared" si="19"/>
        <v>959.33</v>
      </c>
      <c r="DK30" s="327">
        <f t="shared" si="19"/>
        <v>807.11999999999989</v>
      </c>
      <c r="DL30" s="327">
        <f t="shared" si="19"/>
        <v>993.3</v>
      </c>
      <c r="DM30" s="327">
        <f t="shared" si="19"/>
        <v>929.45999999999992</v>
      </c>
      <c r="DN30" s="327">
        <f t="shared" si="19"/>
        <v>864.59999999999991</v>
      </c>
      <c r="DO30" s="327">
        <f t="shared" si="19"/>
        <v>928.18</v>
      </c>
      <c r="DP30" s="327">
        <f t="shared" si="19"/>
        <v>954.36</v>
      </c>
      <c r="DQ30" s="327">
        <f t="shared" si="19"/>
        <v>875.19999999999993</v>
      </c>
      <c r="DR30" s="327">
        <f t="shared" si="19"/>
        <v>1019.92</v>
      </c>
      <c r="DS30" s="327">
        <f t="shared" si="19"/>
        <v>1136.74</v>
      </c>
      <c r="DT30" s="327">
        <f t="shared" si="19"/>
        <v>1177.68</v>
      </c>
      <c r="DU30" s="327">
        <f t="shared" si="19"/>
        <v>1120.77</v>
      </c>
      <c r="DV30" s="327">
        <f t="shared" si="19"/>
        <v>926.86</v>
      </c>
      <c r="DW30" s="327">
        <f t="shared" si="19"/>
        <v>859.59999999999991</v>
      </c>
      <c r="DX30" s="327">
        <f t="shared" si="19"/>
        <v>1003.64</v>
      </c>
      <c r="DY30" s="327">
        <f t="shared" si="19"/>
        <v>892.6</v>
      </c>
      <c r="DZ30" s="327">
        <f t="shared" si="19"/>
        <v>873.40000000000009</v>
      </c>
      <c r="EA30" s="327">
        <f t="shared" si="19"/>
        <v>982.56</v>
      </c>
      <c r="EB30" s="327">
        <f t="shared" si="19"/>
        <v>968.88</v>
      </c>
      <c r="EC30" s="327">
        <f t="shared" si="19"/>
        <v>888.19999999999993</v>
      </c>
      <c r="ED30" s="327">
        <f t="shared" si="19"/>
        <v>1029.8200000000002</v>
      </c>
      <c r="EE30" s="327">
        <f t="shared" si="19"/>
        <v>1086.54</v>
      </c>
      <c r="EF30" s="327">
        <f t="shared" si="19"/>
        <v>1228.04</v>
      </c>
      <c r="EG30" s="327">
        <f t="shared" si="19"/>
        <v>1119.0899999999999</v>
      </c>
      <c r="EH30" s="327">
        <f t="shared" si="19"/>
        <v>893.55</v>
      </c>
      <c r="EI30" s="327">
        <f t="shared" si="19"/>
        <v>912.66</v>
      </c>
      <c r="EJ30" s="327">
        <f t="shared" si="19"/>
        <v>1059.8399999999999</v>
      </c>
    </row>
    <row r="31" spans="1:140" ht="13.7" customHeight="1" x14ac:dyDescent="0.2">
      <c r="A31" s="443" t="s">
        <v>144</v>
      </c>
      <c r="B31" s="281"/>
      <c r="C31" s="191">
        <f t="shared" ref="C31:AC31" si="24">C12-C50</f>
        <v>-5.9511904761901491E-2</v>
      </c>
      <c r="D31" s="191">
        <f t="shared" ca="1" si="24"/>
        <v>0</v>
      </c>
      <c r="E31" s="191">
        <f t="shared" si="24"/>
        <v>1</v>
      </c>
      <c r="F31" s="306">
        <f t="shared" ca="1" si="24"/>
        <v>0.41793465045592981</v>
      </c>
      <c r="G31" s="191">
        <f t="shared" si="24"/>
        <v>1.25</v>
      </c>
      <c r="H31" s="191">
        <f t="shared" si="24"/>
        <v>1</v>
      </c>
      <c r="I31" s="191">
        <f t="shared" si="24"/>
        <v>1.5</v>
      </c>
      <c r="J31" s="191">
        <f t="shared" si="24"/>
        <v>1</v>
      </c>
      <c r="K31" s="191">
        <f t="shared" si="24"/>
        <v>1.25</v>
      </c>
      <c r="L31" s="191">
        <f t="shared" si="24"/>
        <v>0.75</v>
      </c>
      <c r="M31" s="191">
        <f t="shared" si="24"/>
        <v>0.5</v>
      </c>
      <c r="N31" s="191">
        <f t="shared" si="24"/>
        <v>0.5</v>
      </c>
      <c r="O31" s="191">
        <f t="shared" si="24"/>
        <v>0.625</v>
      </c>
      <c r="P31" s="191">
        <f t="shared" si="24"/>
        <v>0.25</v>
      </c>
      <c r="Q31" s="191">
        <f t="shared" si="24"/>
        <v>1</v>
      </c>
      <c r="R31" s="191">
        <f t="shared" si="24"/>
        <v>1.5</v>
      </c>
      <c r="S31" s="191">
        <f t="shared" si="24"/>
        <v>1.5</v>
      </c>
      <c r="T31" s="191">
        <f t="shared" si="24"/>
        <v>1.5</v>
      </c>
      <c r="U31" s="191">
        <f t="shared" si="24"/>
        <v>1.5</v>
      </c>
      <c r="V31" s="191">
        <f t="shared" si="24"/>
        <v>1.5</v>
      </c>
      <c r="W31" s="306">
        <f t="shared" si="24"/>
        <v>1.0558823529411754</v>
      </c>
      <c r="X31" s="191">
        <f t="shared" si="24"/>
        <v>0.90000000000000568</v>
      </c>
      <c r="Y31" s="191">
        <f t="shared" si="24"/>
        <v>0.80285234899328728</v>
      </c>
      <c r="Z31" s="191">
        <f t="shared" si="24"/>
        <v>0.89607843137254761</v>
      </c>
      <c r="AA31" s="191">
        <f t="shared" si="24"/>
        <v>0.89705882352940591</v>
      </c>
      <c r="AB31" s="191">
        <f t="shared" si="24"/>
        <v>0.89355468750000711</v>
      </c>
      <c r="AC31" s="307">
        <f t="shared" ca="1" si="24"/>
        <v>0.90389890344196999</v>
      </c>
      <c r="AD31" s="302"/>
      <c r="AE31" s="302"/>
      <c r="AF31" s="303"/>
      <c r="AG31" s="191">
        <f t="shared" si="17"/>
        <v>792</v>
      </c>
      <c r="AH31" s="327">
        <f t="shared" si="23"/>
        <v>715</v>
      </c>
      <c r="AI31" s="327">
        <f t="shared" si="23"/>
        <v>729.75</v>
      </c>
      <c r="AJ31" s="327">
        <f t="shared" si="23"/>
        <v>726</v>
      </c>
      <c r="AK31" s="327">
        <f t="shared" si="23"/>
        <v>726</v>
      </c>
      <c r="AL31" s="327">
        <f t="shared" si="23"/>
        <v>790</v>
      </c>
      <c r="AM31" s="327">
        <f t="shared" si="23"/>
        <v>1061.5</v>
      </c>
      <c r="AN31" s="327">
        <f t="shared" si="23"/>
        <v>1215.5</v>
      </c>
      <c r="AO31" s="327">
        <f t="shared" si="23"/>
        <v>955</v>
      </c>
      <c r="AP31" s="327">
        <f t="shared" si="23"/>
        <v>920</v>
      </c>
      <c r="AQ31" s="327">
        <f t="shared" si="23"/>
        <v>780</v>
      </c>
      <c r="AR31" s="327">
        <f t="shared" si="23"/>
        <v>861</v>
      </c>
      <c r="AS31" s="327">
        <f t="shared" si="23"/>
        <v>682</v>
      </c>
      <c r="AT31" s="327">
        <f t="shared" si="23"/>
        <v>590</v>
      </c>
      <c r="AU31" s="327">
        <f t="shared" si="23"/>
        <v>588</v>
      </c>
      <c r="AV31" s="327">
        <f t="shared" si="23"/>
        <v>605</v>
      </c>
      <c r="AW31" s="327">
        <f t="shared" si="23"/>
        <v>588</v>
      </c>
      <c r="AX31" s="327">
        <f t="shared" si="23"/>
        <v>693</v>
      </c>
      <c r="AY31" s="327">
        <f t="shared" si="23"/>
        <v>951.5</v>
      </c>
      <c r="AZ31" s="327">
        <f t="shared" si="23"/>
        <v>1086.75</v>
      </c>
      <c r="BA31" s="327">
        <f t="shared" si="23"/>
        <v>850.5</v>
      </c>
      <c r="BB31" s="327">
        <f t="shared" si="23"/>
        <v>672.75</v>
      </c>
      <c r="BC31" s="327">
        <f t="shared" si="23"/>
        <v>555.75</v>
      </c>
      <c r="BD31" s="327">
        <f t="shared" si="23"/>
        <v>676.5</v>
      </c>
      <c r="BE31" s="327">
        <f t="shared" si="23"/>
        <v>456.75</v>
      </c>
      <c r="BF31" s="327">
        <f t="shared" si="23"/>
        <v>470</v>
      </c>
      <c r="BG31" s="327">
        <f t="shared" si="23"/>
        <v>494.5</v>
      </c>
      <c r="BH31" s="327">
        <f t="shared" si="23"/>
        <v>671</v>
      </c>
      <c r="BI31" s="327">
        <f t="shared" si="23"/>
        <v>600</v>
      </c>
      <c r="BJ31" s="327">
        <f t="shared" si="23"/>
        <v>814</v>
      </c>
      <c r="BK31" s="327">
        <f t="shared" si="23"/>
        <v>861</v>
      </c>
      <c r="BL31" s="327">
        <f t="shared" si="23"/>
        <v>1094.5</v>
      </c>
      <c r="BM31" s="327">
        <f t="shared" si="23"/>
        <v>677.25</v>
      </c>
      <c r="BN31" s="327">
        <f t="shared" si="23"/>
        <v>666.75</v>
      </c>
      <c r="BO31" s="327">
        <f t="shared" si="23"/>
        <v>624.75</v>
      </c>
      <c r="BP31" s="327">
        <f t="shared" si="23"/>
        <v>701.5</v>
      </c>
      <c r="BQ31" s="327">
        <f t="shared" si="23"/>
        <v>456.75</v>
      </c>
      <c r="BR31" s="327">
        <f t="shared" si="23"/>
        <v>470</v>
      </c>
      <c r="BS31" s="327">
        <f t="shared" si="23"/>
        <v>494.5</v>
      </c>
      <c r="BT31" s="327">
        <f t="shared" si="23"/>
        <v>619.5</v>
      </c>
      <c r="BU31" s="327">
        <f t="shared" si="23"/>
        <v>609</v>
      </c>
      <c r="BV31" s="327">
        <f t="shared" si="23"/>
        <v>770</v>
      </c>
      <c r="BW31" s="327">
        <f t="shared" si="23"/>
        <v>640</v>
      </c>
      <c r="BX31" s="327">
        <f t="shared" si="23"/>
        <v>937.25</v>
      </c>
      <c r="BY31" s="327">
        <f t="shared" si="23"/>
        <v>551.25</v>
      </c>
      <c r="BZ31" s="327">
        <f t="shared" si="23"/>
        <v>603.75</v>
      </c>
      <c r="CA31" s="327">
        <f t="shared" si="23"/>
        <v>572.25</v>
      </c>
      <c r="CB31" s="327">
        <f t="shared" si="23"/>
        <v>588</v>
      </c>
      <c r="CC31" s="327">
        <f t="shared" si="23"/>
        <v>462</v>
      </c>
      <c r="CD31" s="327">
        <f t="shared" si="23"/>
        <v>475</v>
      </c>
      <c r="CE31" s="327">
        <f t="shared" si="23"/>
        <v>500.25</v>
      </c>
      <c r="CF31" s="327">
        <f t="shared" si="23"/>
        <v>595</v>
      </c>
      <c r="CG31" s="327">
        <f t="shared" si="23"/>
        <v>643.5</v>
      </c>
      <c r="CH31" s="327">
        <f t="shared" si="23"/>
        <v>775.5</v>
      </c>
      <c r="CI31" s="327">
        <f t="shared" si="23"/>
        <v>645</v>
      </c>
      <c r="CJ31" s="327">
        <f t="shared" si="23"/>
        <v>943</v>
      </c>
      <c r="CK31" s="327">
        <f t="shared" si="23"/>
        <v>530</v>
      </c>
      <c r="CL31" s="327">
        <f t="shared" si="23"/>
        <v>638</v>
      </c>
      <c r="CM31" s="327">
        <f t="shared" si="23"/>
        <v>577.5</v>
      </c>
      <c r="CN31" s="327">
        <f t="shared" si="23"/>
        <v>565</v>
      </c>
      <c r="CO31" s="327">
        <f t="shared" si="23"/>
        <v>689.7</v>
      </c>
      <c r="CP31" s="327">
        <f t="shared" si="23"/>
        <v>662</v>
      </c>
      <c r="CQ31" s="327">
        <f t="shared" si="23"/>
        <v>684.2</v>
      </c>
      <c r="CR31" s="327">
        <f t="shared" si="23"/>
        <v>821.1</v>
      </c>
      <c r="CS31" s="327">
        <f t="shared" si="23"/>
        <v>849.2</v>
      </c>
      <c r="CT31" s="327">
        <f t="shared" si="19"/>
        <v>957.6</v>
      </c>
      <c r="CU31" s="327">
        <f t="shared" si="19"/>
        <v>1104.6000000000001</v>
      </c>
      <c r="CV31" s="327">
        <f t="shared" si="19"/>
        <v>1411.05</v>
      </c>
      <c r="CW31" s="327">
        <f t="shared" si="19"/>
        <v>814.15</v>
      </c>
      <c r="CX31" s="327">
        <f t="shared" si="19"/>
        <v>951.05000000000007</v>
      </c>
      <c r="CY31" s="327">
        <f t="shared" si="19"/>
        <v>836.85</v>
      </c>
      <c r="CZ31" s="327">
        <f t="shared" si="19"/>
        <v>812</v>
      </c>
      <c r="DA31" s="327">
        <f t="shared" si="19"/>
        <v>697.4</v>
      </c>
      <c r="DB31" s="327">
        <f t="shared" si="19"/>
        <v>702.45</v>
      </c>
      <c r="DC31" s="327">
        <f t="shared" si="19"/>
        <v>660.44999999999993</v>
      </c>
      <c r="DD31" s="327">
        <f t="shared" si="19"/>
        <v>867.90000000000009</v>
      </c>
      <c r="DE31" s="327">
        <f t="shared" si="19"/>
        <v>817.95</v>
      </c>
      <c r="DF31" s="327">
        <f t="shared" si="19"/>
        <v>964.95</v>
      </c>
      <c r="DG31" s="327">
        <f t="shared" si="19"/>
        <v>1164.9000000000001</v>
      </c>
      <c r="DH31" s="327">
        <f t="shared" si="19"/>
        <v>1295.7</v>
      </c>
      <c r="DI31" s="327">
        <f t="shared" si="19"/>
        <v>907.2</v>
      </c>
      <c r="DJ31" s="327">
        <f t="shared" si="19"/>
        <v>959.1</v>
      </c>
      <c r="DK31" s="327">
        <f t="shared" si="19"/>
        <v>763.80000000000007</v>
      </c>
      <c r="DL31" s="327">
        <f t="shared" si="19"/>
        <v>900.90000000000009</v>
      </c>
      <c r="DM31" s="327">
        <f t="shared" si="19"/>
        <v>676.2</v>
      </c>
      <c r="DN31" s="327">
        <f t="shared" si="19"/>
        <v>679</v>
      </c>
      <c r="DO31" s="327">
        <f t="shared" si="19"/>
        <v>702.9</v>
      </c>
      <c r="DP31" s="327">
        <f t="shared" si="19"/>
        <v>880</v>
      </c>
      <c r="DQ31" s="327">
        <f t="shared" si="19"/>
        <v>790</v>
      </c>
      <c r="DR31" s="327">
        <f t="shared" si="19"/>
        <v>1023</v>
      </c>
      <c r="DS31" s="327">
        <f t="shared" si="19"/>
        <v>1177</v>
      </c>
      <c r="DT31" s="327">
        <f t="shared" si="19"/>
        <v>1307.25</v>
      </c>
      <c r="DU31" s="327">
        <f t="shared" si="19"/>
        <v>917.7</v>
      </c>
      <c r="DV31" s="327">
        <f t="shared" si="19"/>
        <v>929.5</v>
      </c>
      <c r="DW31" s="327">
        <f t="shared" si="19"/>
        <v>815</v>
      </c>
      <c r="DX31" s="327">
        <f t="shared" si="19"/>
        <v>911.90000000000009</v>
      </c>
      <c r="DY31" s="327">
        <f t="shared" si="19"/>
        <v>654</v>
      </c>
      <c r="DZ31" s="327">
        <f t="shared" si="19"/>
        <v>689</v>
      </c>
      <c r="EA31" s="327">
        <f t="shared" si="19"/>
        <v>746.35</v>
      </c>
      <c r="EB31" s="327">
        <f t="shared" si="19"/>
        <v>896.5</v>
      </c>
      <c r="EC31" s="327">
        <f t="shared" si="19"/>
        <v>805</v>
      </c>
      <c r="ED31" s="327">
        <f t="shared" si="19"/>
        <v>1039.5</v>
      </c>
      <c r="EE31" s="327">
        <f t="shared" si="19"/>
        <v>1139.25</v>
      </c>
      <c r="EF31" s="327">
        <f t="shared" si="19"/>
        <v>1386</v>
      </c>
      <c r="EG31" s="327">
        <f t="shared" si="19"/>
        <v>928.2</v>
      </c>
      <c r="EH31" s="327">
        <f t="shared" si="19"/>
        <v>903</v>
      </c>
      <c r="EI31" s="327">
        <f t="shared" si="19"/>
        <v>871.5</v>
      </c>
      <c r="EJ31" s="327">
        <f t="shared" si="19"/>
        <v>964.85</v>
      </c>
    </row>
    <row r="32" spans="1:140" ht="13.7" customHeight="1" x14ac:dyDescent="0.2">
      <c r="A32" s="443" t="s">
        <v>143</v>
      </c>
      <c r="B32" s="305"/>
      <c r="C32" s="191">
        <f t="shared" ref="C32:AC32" si="25">C13-C51</f>
        <v>0.48690476190476062</v>
      </c>
      <c r="D32" s="191">
        <f t="shared" ca="1" si="25"/>
        <v>1</v>
      </c>
      <c r="E32" s="191">
        <f t="shared" si="25"/>
        <v>1</v>
      </c>
      <c r="F32" s="306">
        <f t="shared" ca="1" si="25"/>
        <v>0.93449848024315685</v>
      </c>
      <c r="G32" s="191">
        <f t="shared" si="25"/>
        <v>1.25</v>
      </c>
      <c r="H32" s="191">
        <f t="shared" si="25"/>
        <v>1</v>
      </c>
      <c r="I32" s="191">
        <f t="shared" si="25"/>
        <v>1.5</v>
      </c>
      <c r="J32" s="191">
        <f t="shared" si="25"/>
        <v>1</v>
      </c>
      <c r="K32" s="191">
        <f t="shared" si="25"/>
        <v>1.25</v>
      </c>
      <c r="L32" s="191">
        <f t="shared" si="25"/>
        <v>0.75</v>
      </c>
      <c r="M32" s="191">
        <f t="shared" si="25"/>
        <v>0.75</v>
      </c>
      <c r="N32" s="191">
        <f t="shared" si="25"/>
        <v>0.75</v>
      </c>
      <c r="O32" s="191">
        <f t="shared" si="25"/>
        <v>0.375</v>
      </c>
      <c r="P32" s="191">
        <f t="shared" si="25"/>
        <v>-0.75</v>
      </c>
      <c r="Q32" s="191">
        <f t="shared" si="25"/>
        <v>1.5</v>
      </c>
      <c r="R32" s="191">
        <f t="shared" si="25"/>
        <v>1.5</v>
      </c>
      <c r="S32" s="191">
        <f t="shared" si="25"/>
        <v>1.5</v>
      </c>
      <c r="T32" s="191">
        <f t="shared" si="25"/>
        <v>1.5</v>
      </c>
      <c r="U32" s="191">
        <f t="shared" si="25"/>
        <v>1.5</v>
      </c>
      <c r="V32" s="191">
        <f t="shared" si="25"/>
        <v>1.5</v>
      </c>
      <c r="W32" s="306">
        <f t="shared" si="25"/>
        <v>1.0539215686274517</v>
      </c>
      <c r="X32" s="191">
        <f t="shared" si="25"/>
        <v>0.50098039215686185</v>
      </c>
      <c r="Y32" s="191">
        <f t="shared" si="25"/>
        <v>6.7852348993284295E-2</v>
      </c>
      <c r="Z32" s="191">
        <f t="shared" si="25"/>
        <v>0.32356862745098169</v>
      </c>
      <c r="AA32" s="191">
        <f t="shared" si="25"/>
        <v>0.31091176470588522</v>
      </c>
      <c r="AB32" s="191">
        <f t="shared" si="25"/>
        <v>0.32148437499999005</v>
      </c>
      <c r="AC32" s="307">
        <f t="shared" ca="1" si="25"/>
        <v>0.42765945781298598</v>
      </c>
      <c r="AD32" s="302"/>
      <c r="AE32" s="302"/>
      <c r="AF32" s="303"/>
      <c r="AG32" s="191">
        <f t="shared" si="17"/>
        <v>792</v>
      </c>
      <c r="AH32" s="327">
        <f t="shared" si="23"/>
        <v>715</v>
      </c>
      <c r="AI32" s="327">
        <f t="shared" si="23"/>
        <v>729.75</v>
      </c>
      <c r="AJ32" s="327">
        <f t="shared" si="23"/>
        <v>726</v>
      </c>
      <c r="AK32" s="327">
        <f t="shared" si="23"/>
        <v>759</v>
      </c>
      <c r="AL32" s="327">
        <f t="shared" si="23"/>
        <v>810</v>
      </c>
      <c r="AM32" s="327">
        <f t="shared" si="23"/>
        <v>1061.5</v>
      </c>
      <c r="AN32" s="327">
        <f t="shared" si="23"/>
        <v>1237.5</v>
      </c>
      <c r="AO32" s="327">
        <f t="shared" si="23"/>
        <v>955</v>
      </c>
      <c r="AP32" s="327">
        <f t="shared" si="23"/>
        <v>920</v>
      </c>
      <c r="AQ32" s="327">
        <f t="shared" si="23"/>
        <v>780</v>
      </c>
      <c r="AR32" s="327">
        <f t="shared" si="23"/>
        <v>861</v>
      </c>
      <c r="AS32" s="327">
        <f t="shared" si="23"/>
        <v>902</v>
      </c>
      <c r="AT32" s="327">
        <f t="shared" si="23"/>
        <v>790</v>
      </c>
      <c r="AU32" s="327">
        <f t="shared" si="23"/>
        <v>813.75</v>
      </c>
      <c r="AV32" s="327">
        <f t="shared" si="23"/>
        <v>836</v>
      </c>
      <c r="AW32" s="327">
        <f t="shared" si="23"/>
        <v>813.75</v>
      </c>
      <c r="AX32" s="327">
        <f t="shared" si="23"/>
        <v>908.25</v>
      </c>
      <c r="AY32" s="327">
        <f t="shared" si="23"/>
        <v>1270.5</v>
      </c>
      <c r="AZ32" s="327">
        <f t="shared" si="23"/>
        <v>1333.5</v>
      </c>
      <c r="BA32" s="327">
        <f t="shared" si="23"/>
        <v>1060.5</v>
      </c>
      <c r="BB32" s="327">
        <f t="shared" si="23"/>
        <v>914.25</v>
      </c>
      <c r="BC32" s="327">
        <f t="shared" si="23"/>
        <v>750.5</v>
      </c>
      <c r="BD32" s="327">
        <f t="shared" si="23"/>
        <v>896.5</v>
      </c>
      <c r="BE32" s="327">
        <f t="shared" si="23"/>
        <v>819</v>
      </c>
      <c r="BF32" s="327">
        <f t="shared" si="23"/>
        <v>785.19999999999993</v>
      </c>
      <c r="BG32" s="327">
        <f t="shared" si="23"/>
        <v>883.89</v>
      </c>
      <c r="BH32" s="327">
        <f t="shared" si="23"/>
        <v>827.2</v>
      </c>
      <c r="BI32" s="327">
        <f t="shared" si="23"/>
        <v>768.6</v>
      </c>
      <c r="BJ32" s="327">
        <f t="shared" si="23"/>
        <v>955.02</v>
      </c>
      <c r="BK32" s="327">
        <f t="shared" si="23"/>
        <v>1248.6600000000001</v>
      </c>
      <c r="BL32" s="327">
        <f t="shared" si="23"/>
        <v>1448.04</v>
      </c>
      <c r="BM32" s="327">
        <f t="shared" si="23"/>
        <v>1080.24</v>
      </c>
      <c r="BN32" s="327">
        <f t="shared" si="23"/>
        <v>830.55</v>
      </c>
      <c r="BO32" s="327">
        <f t="shared" si="23"/>
        <v>824.67000000000007</v>
      </c>
      <c r="BP32" s="327">
        <f t="shared" si="23"/>
        <v>935.18</v>
      </c>
      <c r="BQ32" s="327">
        <f t="shared" si="23"/>
        <v>824.45999999999992</v>
      </c>
      <c r="BR32" s="327">
        <f t="shared" si="23"/>
        <v>790.40000000000009</v>
      </c>
      <c r="BS32" s="327">
        <f t="shared" si="23"/>
        <v>889.86999999999989</v>
      </c>
      <c r="BT32" s="327">
        <f t="shared" si="23"/>
        <v>795.06</v>
      </c>
      <c r="BU32" s="327">
        <f t="shared" si="23"/>
        <v>812.49</v>
      </c>
      <c r="BV32" s="327">
        <f t="shared" si="23"/>
        <v>961.62</v>
      </c>
      <c r="BW32" s="327">
        <f t="shared" si="23"/>
        <v>1197.2</v>
      </c>
      <c r="BX32" s="327">
        <f t="shared" si="23"/>
        <v>1524.2099999999998</v>
      </c>
      <c r="BY32" s="327">
        <f t="shared" si="23"/>
        <v>1087.5899999999999</v>
      </c>
      <c r="BZ32" s="327">
        <f t="shared" si="23"/>
        <v>836.01</v>
      </c>
      <c r="CA32" s="327">
        <f t="shared" si="23"/>
        <v>830.34</v>
      </c>
      <c r="CB32" s="327">
        <f t="shared" si="23"/>
        <v>859.53</v>
      </c>
      <c r="CC32" s="327">
        <f t="shared" si="23"/>
        <v>830.13</v>
      </c>
      <c r="CD32" s="327">
        <f t="shared" si="23"/>
        <v>795.8</v>
      </c>
      <c r="CE32" s="327">
        <f t="shared" si="23"/>
        <v>895.85</v>
      </c>
      <c r="CF32" s="327">
        <f t="shared" si="23"/>
        <v>762.2</v>
      </c>
      <c r="CG32" s="327">
        <f t="shared" si="23"/>
        <v>856.90000000000009</v>
      </c>
      <c r="CH32" s="327">
        <f t="shared" si="23"/>
        <v>968</v>
      </c>
      <c r="CI32" s="327">
        <f t="shared" si="23"/>
        <v>1205.2</v>
      </c>
      <c r="CJ32" s="327">
        <f t="shared" si="23"/>
        <v>1534.33</v>
      </c>
      <c r="CK32" s="327">
        <f t="shared" si="23"/>
        <v>1042.6000000000001</v>
      </c>
      <c r="CL32" s="327">
        <f t="shared" si="23"/>
        <v>881.76</v>
      </c>
      <c r="CM32" s="327">
        <f t="shared" si="23"/>
        <v>835.8</v>
      </c>
      <c r="CN32" s="327">
        <f t="shared" si="23"/>
        <v>824</v>
      </c>
      <c r="CO32" s="327">
        <f t="shared" si="23"/>
        <v>875.38</v>
      </c>
      <c r="CP32" s="327">
        <f t="shared" si="23"/>
        <v>801.2</v>
      </c>
      <c r="CQ32" s="327">
        <f t="shared" si="23"/>
        <v>862.62</v>
      </c>
      <c r="CR32" s="327">
        <f t="shared" si="23"/>
        <v>805.77</v>
      </c>
      <c r="CS32" s="327">
        <f t="shared" si="23"/>
        <v>862.62</v>
      </c>
      <c r="CT32" s="327">
        <f t="shared" si="19"/>
        <v>930.09</v>
      </c>
      <c r="CU32" s="327">
        <f t="shared" si="19"/>
        <v>1273.8599999999999</v>
      </c>
      <c r="CV32" s="327">
        <f t="shared" si="19"/>
        <v>1544.6799999999998</v>
      </c>
      <c r="CW32" s="327">
        <f t="shared" si="19"/>
        <v>997.11999999999989</v>
      </c>
      <c r="CX32" s="327">
        <f t="shared" si="19"/>
        <v>928.05000000000007</v>
      </c>
      <c r="CY32" s="327">
        <f t="shared" si="19"/>
        <v>841.47</v>
      </c>
      <c r="CZ32" s="327">
        <f t="shared" si="19"/>
        <v>829.59999999999991</v>
      </c>
      <c r="DA32" s="327">
        <f t="shared" si="19"/>
        <v>881.32</v>
      </c>
      <c r="DB32" s="327">
        <f t="shared" si="19"/>
        <v>846.72</v>
      </c>
      <c r="DC32" s="327">
        <f t="shared" si="19"/>
        <v>828.87</v>
      </c>
      <c r="DD32" s="327">
        <f t="shared" si="19"/>
        <v>849.64</v>
      </c>
      <c r="DE32" s="327">
        <f t="shared" si="19"/>
        <v>828.87</v>
      </c>
      <c r="DF32" s="327">
        <f t="shared" si="19"/>
        <v>936.3900000000001</v>
      </c>
      <c r="DG32" s="327">
        <f t="shared" si="19"/>
        <v>1343.3200000000002</v>
      </c>
      <c r="DH32" s="327">
        <f t="shared" si="19"/>
        <v>1419.6</v>
      </c>
      <c r="DI32" s="327">
        <f t="shared" si="19"/>
        <v>1109.43</v>
      </c>
      <c r="DJ32" s="327">
        <f t="shared" si="19"/>
        <v>934.03</v>
      </c>
      <c r="DK32" s="327">
        <f t="shared" si="19"/>
        <v>766.27</v>
      </c>
      <c r="DL32" s="327">
        <f t="shared" si="19"/>
        <v>918.5</v>
      </c>
      <c r="DM32" s="327">
        <f t="shared" si="19"/>
        <v>846.72</v>
      </c>
      <c r="DN32" s="327">
        <f t="shared" si="19"/>
        <v>811.80000000000007</v>
      </c>
      <c r="DO32" s="327">
        <f t="shared" si="19"/>
        <v>874.06</v>
      </c>
      <c r="DP32" s="327">
        <f t="shared" si="19"/>
        <v>855.14</v>
      </c>
      <c r="DQ32" s="327">
        <f t="shared" si="19"/>
        <v>794.59999999999991</v>
      </c>
      <c r="DR32" s="327">
        <f t="shared" si="19"/>
        <v>987.36</v>
      </c>
      <c r="DS32" s="327">
        <f t="shared" si="19"/>
        <v>1352.34</v>
      </c>
      <c r="DT32" s="327">
        <f t="shared" si="19"/>
        <v>1429.05</v>
      </c>
      <c r="DU32" s="327">
        <f t="shared" si="19"/>
        <v>1116.78</v>
      </c>
      <c r="DV32" s="327">
        <f t="shared" si="19"/>
        <v>899.36</v>
      </c>
      <c r="DW32" s="327">
        <f t="shared" si="19"/>
        <v>812</v>
      </c>
      <c r="DX32" s="327">
        <f t="shared" si="19"/>
        <v>924.66000000000008</v>
      </c>
      <c r="DY32" s="327">
        <f t="shared" si="19"/>
        <v>811.80000000000007</v>
      </c>
      <c r="DZ32" s="327">
        <f t="shared" si="19"/>
        <v>817</v>
      </c>
      <c r="EA32" s="327">
        <f t="shared" si="19"/>
        <v>919.7700000000001</v>
      </c>
      <c r="EB32" s="327">
        <f t="shared" si="19"/>
        <v>860.86</v>
      </c>
      <c r="EC32" s="327">
        <f t="shared" si="19"/>
        <v>799.80000000000007</v>
      </c>
      <c r="ED32" s="327">
        <f t="shared" si="19"/>
        <v>993.74</v>
      </c>
      <c r="EE32" s="327">
        <f t="shared" si="19"/>
        <v>1299.27</v>
      </c>
      <c r="EF32" s="327">
        <f t="shared" si="19"/>
        <v>1506.78</v>
      </c>
      <c r="EG32" s="327">
        <f t="shared" si="19"/>
        <v>1123.92</v>
      </c>
      <c r="EH32" s="327">
        <f t="shared" si="19"/>
        <v>864.15</v>
      </c>
      <c r="EI32" s="327">
        <f t="shared" si="19"/>
        <v>858.06</v>
      </c>
      <c r="EJ32" s="327">
        <f t="shared" si="19"/>
        <v>972.9</v>
      </c>
    </row>
    <row r="33" spans="1:140" ht="13.7" customHeight="1" x14ac:dyDescent="0.2">
      <c r="A33" s="443" t="s">
        <v>141</v>
      </c>
      <c r="B33" s="281"/>
      <c r="C33" s="191">
        <f t="shared" ref="C33:AC33" si="26">C14-C52</f>
        <v>0.35714285714285765</v>
      </c>
      <c r="D33" s="191">
        <f t="shared" ca="1" si="26"/>
        <v>0.75</v>
      </c>
      <c r="E33" s="191">
        <f t="shared" si="26"/>
        <v>0.5</v>
      </c>
      <c r="F33" s="306">
        <f t="shared" ca="1" si="26"/>
        <v>0.59346504559270485</v>
      </c>
      <c r="G33" s="191">
        <f t="shared" si="26"/>
        <v>0.25</v>
      </c>
      <c r="H33" s="191">
        <f t="shared" si="26"/>
        <v>0.5</v>
      </c>
      <c r="I33" s="191">
        <f t="shared" si="26"/>
        <v>0</v>
      </c>
      <c r="J33" s="191">
        <f t="shared" si="26"/>
        <v>0.75</v>
      </c>
      <c r="K33" s="191">
        <f t="shared" si="26"/>
        <v>0.5</v>
      </c>
      <c r="L33" s="191">
        <f t="shared" si="26"/>
        <v>1</v>
      </c>
      <c r="M33" s="191">
        <f t="shared" si="26"/>
        <v>1</v>
      </c>
      <c r="N33" s="191">
        <f t="shared" si="26"/>
        <v>0.5</v>
      </c>
      <c r="O33" s="191">
        <f t="shared" si="26"/>
        <v>1</v>
      </c>
      <c r="P33" s="191">
        <f t="shared" si="26"/>
        <v>1</v>
      </c>
      <c r="Q33" s="191">
        <f t="shared" si="26"/>
        <v>1</v>
      </c>
      <c r="R33" s="191">
        <f t="shared" si="26"/>
        <v>1</v>
      </c>
      <c r="S33" s="191">
        <f t="shared" si="26"/>
        <v>0.8333333333333357</v>
      </c>
      <c r="T33" s="191">
        <f t="shared" si="26"/>
        <v>1</v>
      </c>
      <c r="U33" s="191">
        <f t="shared" si="26"/>
        <v>1</v>
      </c>
      <c r="V33" s="191">
        <f t="shared" si="26"/>
        <v>0.5</v>
      </c>
      <c r="W33" s="306">
        <f t="shared" si="26"/>
        <v>0.75686274509804008</v>
      </c>
      <c r="X33" s="191">
        <f t="shared" si="26"/>
        <v>0.62549019607843093</v>
      </c>
      <c r="Y33" s="191">
        <f t="shared" si="26"/>
        <v>0.60812080536912561</v>
      </c>
      <c r="Z33" s="191">
        <f t="shared" si="26"/>
        <v>0.62545098039215929</v>
      </c>
      <c r="AA33" s="191">
        <f t="shared" si="26"/>
        <v>0.62534313725490165</v>
      </c>
      <c r="AB33" s="191">
        <f t="shared" si="26"/>
        <v>0.62664062500000028</v>
      </c>
      <c r="AC33" s="307">
        <f t="shared" ca="1" si="26"/>
        <v>0.63908863844046238</v>
      </c>
      <c r="AD33" s="302"/>
      <c r="AE33" s="302"/>
      <c r="AF33" s="303"/>
      <c r="AG33" s="191">
        <f t="shared" si="17"/>
        <v>742.5</v>
      </c>
      <c r="AH33" s="327">
        <f t="shared" si="23"/>
        <v>655</v>
      </c>
      <c r="AI33" s="327">
        <f t="shared" si="23"/>
        <v>682.5</v>
      </c>
      <c r="AJ33" s="327">
        <f t="shared" si="23"/>
        <v>693</v>
      </c>
      <c r="AK33" s="327">
        <f t="shared" si="23"/>
        <v>803</v>
      </c>
      <c r="AL33" s="327">
        <f t="shared" si="23"/>
        <v>880</v>
      </c>
      <c r="AM33" s="327">
        <f t="shared" si="23"/>
        <v>1166</v>
      </c>
      <c r="AN33" s="327">
        <f t="shared" si="23"/>
        <v>1364</v>
      </c>
      <c r="AO33" s="327">
        <f t="shared" si="23"/>
        <v>1020</v>
      </c>
      <c r="AP33" s="327">
        <f t="shared" si="23"/>
        <v>874</v>
      </c>
      <c r="AQ33" s="327">
        <f t="shared" si="23"/>
        <v>720</v>
      </c>
      <c r="AR33" s="327">
        <f t="shared" si="23"/>
        <v>766.5</v>
      </c>
      <c r="AS33" s="327">
        <f t="shared" si="23"/>
        <v>803</v>
      </c>
      <c r="AT33" s="327">
        <f t="shared" si="23"/>
        <v>730</v>
      </c>
      <c r="AU33" s="327">
        <f t="shared" si="23"/>
        <v>756</v>
      </c>
      <c r="AV33" s="327">
        <f t="shared" si="23"/>
        <v>781</v>
      </c>
      <c r="AW33" s="327">
        <f t="shared" si="23"/>
        <v>766.5</v>
      </c>
      <c r="AX33" s="327">
        <f t="shared" si="23"/>
        <v>913.5</v>
      </c>
      <c r="AY33" s="327">
        <f t="shared" si="23"/>
        <v>1188</v>
      </c>
      <c r="AZ33" s="327">
        <f t="shared" si="23"/>
        <v>1302</v>
      </c>
      <c r="BA33" s="327">
        <f t="shared" si="23"/>
        <v>1081.5</v>
      </c>
      <c r="BB33" s="327">
        <f t="shared" si="23"/>
        <v>885.5</v>
      </c>
      <c r="BC33" s="327">
        <f t="shared" si="23"/>
        <v>712.5</v>
      </c>
      <c r="BD33" s="327">
        <f t="shared" si="23"/>
        <v>814</v>
      </c>
      <c r="BE33" s="327">
        <f t="shared" si="23"/>
        <v>781.41</v>
      </c>
      <c r="BF33" s="327">
        <f t="shared" si="23"/>
        <v>744.2</v>
      </c>
      <c r="BG33" s="327">
        <f t="shared" si="23"/>
        <v>845.25</v>
      </c>
      <c r="BH33" s="327">
        <f t="shared" si="23"/>
        <v>798.38</v>
      </c>
      <c r="BI33" s="327">
        <f t="shared" si="23"/>
        <v>744.2</v>
      </c>
      <c r="BJ33" s="327">
        <f t="shared" si="23"/>
        <v>961.40000000000009</v>
      </c>
      <c r="BK33" s="327">
        <f t="shared" si="23"/>
        <v>1122.03</v>
      </c>
      <c r="BL33" s="327">
        <f t="shared" si="23"/>
        <v>1338.48</v>
      </c>
      <c r="BM33" s="327">
        <f t="shared" si="23"/>
        <v>1073.31</v>
      </c>
      <c r="BN33" s="327">
        <f t="shared" si="23"/>
        <v>820.47</v>
      </c>
      <c r="BO33" s="327">
        <f t="shared" si="23"/>
        <v>800.94</v>
      </c>
      <c r="BP33" s="327">
        <f t="shared" si="23"/>
        <v>866.64</v>
      </c>
      <c r="BQ33" s="327">
        <f t="shared" si="23"/>
        <v>786.87</v>
      </c>
      <c r="BR33" s="327">
        <f t="shared" si="23"/>
        <v>749.4</v>
      </c>
      <c r="BS33" s="327">
        <f t="shared" si="23"/>
        <v>851.2299999999999</v>
      </c>
      <c r="BT33" s="327">
        <f t="shared" si="23"/>
        <v>767.34</v>
      </c>
      <c r="BU33" s="327">
        <f t="shared" si="23"/>
        <v>787.07999999999993</v>
      </c>
      <c r="BV33" s="327">
        <f t="shared" si="23"/>
        <v>968.21999999999991</v>
      </c>
      <c r="BW33" s="327">
        <f t="shared" si="23"/>
        <v>1076.2</v>
      </c>
      <c r="BX33" s="327">
        <f t="shared" si="23"/>
        <v>1409.21</v>
      </c>
      <c r="BY33" s="327">
        <f t="shared" si="23"/>
        <v>1080.8699999999999</v>
      </c>
      <c r="BZ33" s="327">
        <f t="shared" si="23"/>
        <v>826.1400000000001</v>
      </c>
      <c r="CA33" s="327">
        <f t="shared" si="23"/>
        <v>806.6099999999999</v>
      </c>
      <c r="CB33" s="327">
        <f t="shared" si="23"/>
        <v>796.74</v>
      </c>
      <c r="CC33" s="327">
        <f t="shared" si="23"/>
        <v>792.54000000000008</v>
      </c>
      <c r="CD33" s="327">
        <f t="shared" si="23"/>
        <v>754.80000000000007</v>
      </c>
      <c r="CE33" s="327">
        <f t="shared" si="23"/>
        <v>857.21</v>
      </c>
      <c r="CF33" s="327">
        <f t="shared" si="23"/>
        <v>736</v>
      </c>
      <c r="CG33" s="327">
        <f t="shared" si="23"/>
        <v>830.28000000000009</v>
      </c>
      <c r="CH33" s="327">
        <f t="shared" si="23"/>
        <v>975.04</v>
      </c>
      <c r="CI33" s="327">
        <f t="shared" si="23"/>
        <v>1083.5999999999999</v>
      </c>
      <c r="CJ33" s="327">
        <f t="shared" si="23"/>
        <v>1419.1000000000001</v>
      </c>
      <c r="CK33" s="327">
        <f t="shared" si="23"/>
        <v>1036.8000000000002</v>
      </c>
      <c r="CL33" s="327">
        <f t="shared" si="23"/>
        <v>871.64</v>
      </c>
      <c r="CM33" s="327">
        <f t="shared" si="23"/>
        <v>812.28</v>
      </c>
      <c r="CN33" s="327">
        <f t="shared" si="23"/>
        <v>764.2</v>
      </c>
      <c r="CO33" s="327">
        <f t="shared" si="23"/>
        <v>836</v>
      </c>
      <c r="CP33" s="327">
        <f t="shared" si="23"/>
        <v>760</v>
      </c>
      <c r="CQ33" s="327">
        <f t="shared" si="23"/>
        <v>825.66000000000008</v>
      </c>
      <c r="CR33" s="327">
        <f t="shared" si="23"/>
        <v>778.26</v>
      </c>
      <c r="CS33" s="327">
        <f t="shared" ref="CS33:EJ34" si="27">CS14*CS$5</f>
        <v>836</v>
      </c>
      <c r="CT33" s="327">
        <f t="shared" si="27"/>
        <v>937.23</v>
      </c>
      <c r="CU33" s="327">
        <f t="shared" si="27"/>
        <v>1145.76</v>
      </c>
      <c r="CV33" s="327">
        <f t="shared" si="27"/>
        <v>1428.99</v>
      </c>
      <c r="CW33" s="327">
        <f t="shared" si="27"/>
        <v>991.80000000000007</v>
      </c>
      <c r="CX33" s="327">
        <f t="shared" si="27"/>
        <v>917.69999999999993</v>
      </c>
      <c r="CY33" s="327">
        <f t="shared" si="27"/>
        <v>817.95</v>
      </c>
      <c r="CZ33" s="327">
        <f t="shared" si="27"/>
        <v>769.59999999999991</v>
      </c>
      <c r="DA33" s="327">
        <f t="shared" si="27"/>
        <v>841.71999999999991</v>
      </c>
      <c r="DB33" s="327">
        <f t="shared" si="27"/>
        <v>803.67000000000007</v>
      </c>
      <c r="DC33" s="327">
        <f t="shared" si="27"/>
        <v>793.59</v>
      </c>
      <c r="DD33" s="327">
        <f t="shared" si="27"/>
        <v>820.82</v>
      </c>
      <c r="DE33" s="327">
        <f t="shared" si="27"/>
        <v>803.67000000000007</v>
      </c>
      <c r="DF33" s="327">
        <f t="shared" si="27"/>
        <v>943.74</v>
      </c>
      <c r="DG33" s="327">
        <f t="shared" si="27"/>
        <v>1208.6799999999998</v>
      </c>
      <c r="DH33" s="327">
        <f t="shared" si="27"/>
        <v>1313.76</v>
      </c>
      <c r="DI33" s="327">
        <f t="shared" si="27"/>
        <v>1103.76</v>
      </c>
      <c r="DJ33" s="327">
        <f t="shared" si="27"/>
        <v>923.91000000000008</v>
      </c>
      <c r="DK33" s="327">
        <f t="shared" si="27"/>
        <v>745.18</v>
      </c>
      <c r="DL33" s="327">
        <f t="shared" si="27"/>
        <v>852.28000000000009</v>
      </c>
      <c r="DM33" s="327">
        <f t="shared" si="27"/>
        <v>809.13</v>
      </c>
      <c r="DN33" s="327">
        <f t="shared" si="27"/>
        <v>770.6</v>
      </c>
      <c r="DO33" s="327">
        <f t="shared" si="27"/>
        <v>837.09999999999991</v>
      </c>
      <c r="DP33" s="327">
        <f t="shared" si="27"/>
        <v>826.54</v>
      </c>
      <c r="DQ33" s="327">
        <f t="shared" si="27"/>
        <v>770.6</v>
      </c>
      <c r="DR33" s="327">
        <f t="shared" si="27"/>
        <v>995.5</v>
      </c>
      <c r="DS33" s="327">
        <f t="shared" si="27"/>
        <v>1217.04</v>
      </c>
      <c r="DT33" s="327">
        <f t="shared" si="27"/>
        <v>1322.79</v>
      </c>
      <c r="DU33" s="327">
        <f t="shared" si="27"/>
        <v>1111.32</v>
      </c>
      <c r="DV33" s="327">
        <f t="shared" si="27"/>
        <v>889.90000000000009</v>
      </c>
      <c r="DW33" s="327">
        <f t="shared" si="27"/>
        <v>789.80000000000007</v>
      </c>
      <c r="DX33" s="327">
        <f t="shared" si="27"/>
        <v>858.21999999999991</v>
      </c>
      <c r="DY33" s="327">
        <f t="shared" si="27"/>
        <v>775.8</v>
      </c>
      <c r="DZ33" s="327">
        <f t="shared" si="27"/>
        <v>775.8</v>
      </c>
      <c r="EA33" s="327">
        <f t="shared" si="27"/>
        <v>881.13000000000011</v>
      </c>
      <c r="EB33" s="327">
        <f t="shared" si="27"/>
        <v>832.26</v>
      </c>
      <c r="EC33" s="327">
        <f t="shared" si="27"/>
        <v>775.8</v>
      </c>
      <c r="ED33" s="327">
        <f t="shared" si="27"/>
        <v>1002.0999999999999</v>
      </c>
      <c r="EE33" s="327">
        <f t="shared" si="27"/>
        <v>1169.7</v>
      </c>
      <c r="EF33" s="327">
        <f t="shared" si="27"/>
        <v>1395.46</v>
      </c>
      <c r="EG33" s="327">
        <f t="shared" si="27"/>
        <v>1118.8800000000001</v>
      </c>
      <c r="EH33" s="327">
        <f t="shared" si="27"/>
        <v>855.32999999999993</v>
      </c>
      <c r="EI33" s="327">
        <f t="shared" si="27"/>
        <v>834.95999999999992</v>
      </c>
      <c r="EJ33" s="327">
        <f t="shared" si="27"/>
        <v>903.44</v>
      </c>
    </row>
    <row r="34" spans="1:140" ht="13.7" customHeight="1" thickBot="1" x14ac:dyDescent="0.25">
      <c r="A34" s="444" t="s">
        <v>145</v>
      </c>
      <c r="B34" s="310"/>
      <c r="C34" s="204">
        <f t="shared" ref="C34:AC34" si="28">C15-C53</f>
        <v>0.35714285714285765</v>
      </c>
      <c r="D34" s="204">
        <f t="shared" ca="1" si="28"/>
        <v>0.75</v>
      </c>
      <c r="E34" s="204">
        <f t="shared" si="28"/>
        <v>0.5</v>
      </c>
      <c r="F34" s="311">
        <f t="shared" ca="1" si="28"/>
        <v>0.59346504559270485</v>
      </c>
      <c r="G34" s="204">
        <f t="shared" si="28"/>
        <v>0.25</v>
      </c>
      <c r="H34" s="204">
        <f t="shared" si="28"/>
        <v>0.5</v>
      </c>
      <c r="I34" s="204">
        <f t="shared" si="28"/>
        <v>0</v>
      </c>
      <c r="J34" s="204">
        <f t="shared" si="28"/>
        <v>0.75</v>
      </c>
      <c r="K34" s="204">
        <f t="shared" si="28"/>
        <v>0.5</v>
      </c>
      <c r="L34" s="204">
        <f t="shared" si="28"/>
        <v>1</v>
      </c>
      <c r="M34" s="204">
        <f t="shared" si="28"/>
        <v>1</v>
      </c>
      <c r="N34" s="204">
        <f t="shared" si="28"/>
        <v>0.5</v>
      </c>
      <c r="O34" s="204">
        <f t="shared" si="28"/>
        <v>1</v>
      </c>
      <c r="P34" s="204">
        <f t="shared" si="28"/>
        <v>1</v>
      </c>
      <c r="Q34" s="204">
        <f t="shared" si="28"/>
        <v>1</v>
      </c>
      <c r="R34" s="204">
        <f t="shared" si="28"/>
        <v>1</v>
      </c>
      <c r="S34" s="204">
        <f t="shared" si="28"/>
        <v>0.8333333333333357</v>
      </c>
      <c r="T34" s="204">
        <f t="shared" si="28"/>
        <v>1</v>
      </c>
      <c r="U34" s="204">
        <f t="shared" si="28"/>
        <v>1</v>
      </c>
      <c r="V34" s="204">
        <f t="shared" si="28"/>
        <v>0.5</v>
      </c>
      <c r="W34" s="311">
        <f t="shared" si="28"/>
        <v>0.75686274509804008</v>
      </c>
      <c r="X34" s="204">
        <f t="shared" si="28"/>
        <v>0.62549019607843093</v>
      </c>
      <c r="Y34" s="204">
        <f t="shared" si="28"/>
        <v>0.60812080536913271</v>
      </c>
      <c r="Z34" s="204">
        <f t="shared" si="28"/>
        <v>0.62545098039214508</v>
      </c>
      <c r="AA34" s="204">
        <f t="shared" si="28"/>
        <v>0.62534313725488744</v>
      </c>
      <c r="AB34" s="204">
        <f t="shared" si="28"/>
        <v>0.62664062500000028</v>
      </c>
      <c r="AC34" s="312">
        <f t="shared" ca="1" si="28"/>
        <v>0.63908863844045527</v>
      </c>
      <c r="AD34" s="302"/>
      <c r="AE34" s="302"/>
      <c r="AF34" s="303"/>
      <c r="AG34" s="191">
        <f t="shared" si="17"/>
        <v>775.5</v>
      </c>
      <c r="AH34" s="327">
        <f t="shared" ref="AH34:CS34" si="29">AH15*AH$5</f>
        <v>680</v>
      </c>
      <c r="AI34" s="327">
        <f t="shared" si="29"/>
        <v>708.75</v>
      </c>
      <c r="AJ34" s="327">
        <f t="shared" si="29"/>
        <v>737</v>
      </c>
      <c r="AK34" s="327">
        <f t="shared" si="29"/>
        <v>869</v>
      </c>
      <c r="AL34" s="327">
        <f t="shared" si="29"/>
        <v>980</v>
      </c>
      <c r="AM34" s="327">
        <f t="shared" si="29"/>
        <v>1320</v>
      </c>
      <c r="AN34" s="327">
        <f t="shared" si="29"/>
        <v>1584</v>
      </c>
      <c r="AO34" s="327">
        <f t="shared" si="29"/>
        <v>1160</v>
      </c>
      <c r="AP34" s="327">
        <f t="shared" si="29"/>
        <v>931.5</v>
      </c>
      <c r="AQ34" s="327">
        <f t="shared" si="29"/>
        <v>760</v>
      </c>
      <c r="AR34" s="327">
        <f t="shared" si="29"/>
        <v>808.5</v>
      </c>
      <c r="AS34" s="327">
        <f t="shared" si="29"/>
        <v>847</v>
      </c>
      <c r="AT34" s="327">
        <f t="shared" si="29"/>
        <v>770</v>
      </c>
      <c r="AU34" s="327">
        <f t="shared" si="29"/>
        <v>798</v>
      </c>
      <c r="AV34" s="327">
        <f t="shared" si="29"/>
        <v>825</v>
      </c>
      <c r="AW34" s="327">
        <f t="shared" si="29"/>
        <v>808.5</v>
      </c>
      <c r="AX34" s="327">
        <f t="shared" si="29"/>
        <v>1008</v>
      </c>
      <c r="AY34" s="327">
        <f t="shared" si="29"/>
        <v>1320</v>
      </c>
      <c r="AZ34" s="327">
        <f t="shared" si="29"/>
        <v>1470</v>
      </c>
      <c r="BA34" s="327">
        <f t="shared" si="29"/>
        <v>1207.5</v>
      </c>
      <c r="BB34" s="327">
        <f t="shared" si="29"/>
        <v>937.25</v>
      </c>
      <c r="BC34" s="327">
        <f t="shared" si="29"/>
        <v>745.75</v>
      </c>
      <c r="BD34" s="327">
        <f t="shared" si="29"/>
        <v>847</v>
      </c>
      <c r="BE34" s="327">
        <f t="shared" si="29"/>
        <v>827.6099999999999</v>
      </c>
      <c r="BF34" s="327">
        <f t="shared" si="29"/>
        <v>788.19999999999993</v>
      </c>
      <c r="BG34" s="327">
        <f t="shared" si="29"/>
        <v>895.85</v>
      </c>
      <c r="BH34" s="327">
        <f t="shared" si="29"/>
        <v>846.78000000000009</v>
      </c>
      <c r="BI34" s="327">
        <f t="shared" si="29"/>
        <v>788.19999999999993</v>
      </c>
      <c r="BJ34" s="327">
        <f t="shared" si="29"/>
        <v>1056.6600000000001</v>
      </c>
      <c r="BK34" s="327">
        <f t="shared" si="29"/>
        <v>1239.6300000000001</v>
      </c>
      <c r="BL34" s="327">
        <f t="shared" si="29"/>
        <v>1499.08</v>
      </c>
      <c r="BM34" s="327">
        <f t="shared" si="29"/>
        <v>1190.9100000000001</v>
      </c>
      <c r="BN34" s="327">
        <f t="shared" si="29"/>
        <v>871.07999999999993</v>
      </c>
      <c r="BO34" s="327">
        <f t="shared" si="29"/>
        <v>842.52</v>
      </c>
      <c r="BP34" s="327">
        <f t="shared" si="29"/>
        <v>907.35</v>
      </c>
      <c r="BQ34" s="327">
        <f t="shared" si="29"/>
        <v>835.59</v>
      </c>
      <c r="BR34" s="327">
        <f t="shared" si="29"/>
        <v>795.8</v>
      </c>
      <c r="BS34" s="327">
        <f t="shared" si="29"/>
        <v>904.58999999999992</v>
      </c>
      <c r="BT34" s="327">
        <f t="shared" si="29"/>
        <v>816.06</v>
      </c>
      <c r="BU34" s="327">
        <f t="shared" si="29"/>
        <v>835.8</v>
      </c>
      <c r="BV34" s="327">
        <f t="shared" si="29"/>
        <v>1059.08</v>
      </c>
      <c r="BW34" s="327">
        <f t="shared" si="29"/>
        <v>1180.2</v>
      </c>
      <c r="BX34" s="327">
        <f t="shared" si="29"/>
        <v>1561.9299999999998</v>
      </c>
      <c r="BY34" s="327">
        <f t="shared" si="29"/>
        <v>1190.07</v>
      </c>
      <c r="BZ34" s="327">
        <f t="shared" si="29"/>
        <v>878.6400000000001</v>
      </c>
      <c r="CA34" s="327">
        <f t="shared" si="29"/>
        <v>851.55</v>
      </c>
      <c r="CB34" s="327">
        <f t="shared" si="29"/>
        <v>837.9</v>
      </c>
      <c r="CC34" s="327">
        <f t="shared" si="29"/>
        <v>843.3599999999999</v>
      </c>
      <c r="CD34" s="327">
        <f t="shared" si="29"/>
        <v>803.19999999999993</v>
      </c>
      <c r="CE34" s="327">
        <f t="shared" si="29"/>
        <v>912.86999999999989</v>
      </c>
      <c r="CF34" s="327">
        <f t="shared" si="29"/>
        <v>784.4</v>
      </c>
      <c r="CG34" s="327">
        <f t="shared" si="29"/>
        <v>883.52</v>
      </c>
      <c r="CH34" s="327">
        <f t="shared" si="29"/>
        <v>1062.1600000000001</v>
      </c>
      <c r="CI34" s="327">
        <f t="shared" si="29"/>
        <v>1180.8</v>
      </c>
      <c r="CJ34" s="327">
        <f t="shared" si="29"/>
        <v>1558.94</v>
      </c>
      <c r="CK34" s="327">
        <f t="shared" si="29"/>
        <v>1134</v>
      </c>
      <c r="CL34" s="327">
        <f t="shared" si="29"/>
        <v>928.18</v>
      </c>
      <c r="CM34" s="327">
        <f t="shared" si="29"/>
        <v>859.74</v>
      </c>
      <c r="CN34" s="327">
        <f t="shared" si="29"/>
        <v>806.4</v>
      </c>
      <c r="CO34" s="327">
        <f t="shared" si="29"/>
        <v>889.90000000000009</v>
      </c>
      <c r="CP34" s="327">
        <f t="shared" si="29"/>
        <v>809</v>
      </c>
      <c r="CQ34" s="327">
        <f t="shared" si="29"/>
        <v>879.56</v>
      </c>
      <c r="CR34" s="327">
        <f t="shared" si="29"/>
        <v>829.92000000000007</v>
      </c>
      <c r="CS34" s="327">
        <f t="shared" si="29"/>
        <v>889.90000000000009</v>
      </c>
      <c r="CT34" s="327">
        <f t="shared" si="27"/>
        <v>1017.87</v>
      </c>
      <c r="CU34" s="327">
        <f t="shared" si="27"/>
        <v>1243.2</v>
      </c>
      <c r="CV34" s="327">
        <f t="shared" si="27"/>
        <v>1561.0100000000002</v>
      </c>
      <c r="CW34" s="327">
        <f t="shared" si="27"/>
        <v>1079.96</v>
      </c>
      <c r="CX34" s="327">
        <f t="shared" si="27"/>
        <v>977.04</v>
      </c>
      <c r="CY34" s="327">
        <f t="shared" si="27"/>
        <v>866.45999999999992</v>
      </c>
      <c r="CZ34" s="327">
        <f t="shared" si="27"/>
        <v>813</v>
      </c>
      <c r="DA34" s="327">
        <f t="shared" si="27"/>
        <v>895.83999999999992</v>
      </c>
      <c r="DB34" s="327">
        <f t="shared" si="27"/>
        <v>855.32999999999993</v>
      </c>
      <c r="DC34" s="327">
        <f t="shared" si="27"/>
        <v>845.25</v>
      </c>
      <c r="DD34" s="327">
        <f t="shared" si="27"/>
        <v>875.16000000000008</v>
      </c>
      <c r="DE34" s="327">
        <f t="shared" si="27"/>
        <v>855.54000000000008</v>
      </c>
      <c r="DF34" s="327">
        <f t="shared" si="27"/>
        <v>1022.28</v>
      </c>
      <c r="DG34" s="327">
        <f t="shared" si="27"/>
        <v>1307.02</v>
      </c>
      <c r="DH34" s="327">
        <f t="shared" si="27"/>
        <v>1428.8400000000001</v>
      </c>
      <c r="DI34" s="327">
        <f t="shared" si="27"/>
        <v>1197.6300000000001</v>
      </c>
      <c r="DJ34" s="327">
        <f t="shared" si="27"/>
        <v>983.25</v>
      </c>
      <c r="DK34" s="327">
        <f t="shared" si="27"/>
        <v>789.44999999999993</v>
      </c>
      <c r="DL34" s="327">
        <f t="shared" si="27"/>
        <v>900.68</v>
      </c>
      <c r="DM34" s="327">
        <f t="shared" si="27"/>
        <v>861</v>
      </c>
      <c r="DN34" s="327">
        <f t="shared" si="27"/>
        <v>820</v>
      </c>
      <c r="DO34" s="327">
        <f t="shared" si="27"/>
        <v>891.44</v>
      </c>
      <c r="DP34" s="327">
        <f t="shared" si="27"/>
        <v>880.88</v>
      </c>
      <c r="DQ34" s="327">
        <f t="shared" si="27"/>
        <v>820</v>
      </c>
      <c r="DR34" s="327">
        <f t="shared" si="27"/>
        <v>1075.8</v>
      </c>
      <c r="DS34" s="327">
        <f t="shared" si="27"/>
        <v>1311.6399999999999</v>
      </c>
      <c r="DT34" s="327">
        <f t="shared" si="27"/>
        <v>1432.62</v>
      </c>
      <c r="DU34" s="327">
        <f t="shared" si="27"/>
        <v>1201.83</v>
      </c>
      <c r="DV34" s="327">
        <f t="shared" si="27"/>
        <v>946.44</v>
      </c>
      <c r="DW34" s="327">
        <f t="shared" si="27"/>
        <v>836.59999999999991</v>
      </c>
      <c r="DX34" s="327">
        <f t="shared" si="27"/>
        <v>907.06</v>
      </c>
      <c r="DY34" s="327">
        <f t="shared" si="27"/>
        <v>824.2</v>
      </c>
      <c r="DZ34" s="327">
        <f t="shared" si="27"/>
        <v>824.2</v>
      </c>
      <c r="EA34" s="327">
        <f t="shared" si="27"/>
        <v>937.0200000000001</v>
      </c>
      <c r="EB34" s="327">
        <f t="shared" si="27"/>
        <v>885.71999999999991</v>
      </c>
      <c r="EC34" s="327">
        <f t="shared" si="27"/>
        <v>824.4</v>
      </c>
      <c r="ED34" s="327">
        <f t="shared" si="27"/>
        <v>1079.0999999999999</v>
      </c>
      <c r="EE34" s="327">
        <f t="shared" si="27"/>
        <v>1255.5899999999999</v>
      </c>
      <c r="EF34" s="327">
        <f t="shared" si="27"/>
        <v>1504.14</v>
      </c>
      <c r="EG34" s="327">
        <f t="shared" si="27"/>
        <v>1204.98</v>
      </c>
      <c r="EH34" s="327">
        <f t="shared" si="27"/>
        <v>908.25</v>
      </c>
      <c r="EI34" s="327">
        <f t="shared" si="27"/>
        <v>883.47</v>
      </c>
      <c r="EJ34" s="327">
        <f t="shared" si="27"/>
        <v>954.04</v>
      </c>
    </row>
    <row r="35" spans="1:140" ht="13.7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7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7" customHeight="1" thickBot="1" x14ac:dyDescent="0.25">
      <c r="A37" s="316" t="s">
        <v>138</v>
      </c>
      <c r="B37" s="317"/>
      <c r="C37" s="318">
        <f t="shared" ref="C37:AC37" si="30">C18-C56</f>
        <v>-4.047619047619051</v>
      </c>
      <c r="D37" s="318">
        <f t="shared" ca="1" si="30"/>
        <v>2.5000000871930865</v>
      </c>
      <c r="E37" s="318">
        <f t="shared" si="30"/>
        <v>2.75</v>
      </c>
      <c r="F37" s="319">
        <f t="shared" ca="1" si="30"/>
        <v>1.7705167562838398</v>
      </c>
      <c r="G37" s="318">
        <f t="shared" si="30"/>
        <v>4.2400015258789168</v>
      </c>
      <c r="H37" s="318">
        <f t="shared" si="30"/>
        <v>4.330001525878906</v>
      </c>
      <c r="I37" s="318">
        <f t="shared" si="30"/>
        <v>4.1500015258789134</v>
      </c>
      <c r="J37" s="318">
        <f t="shared" si="30"/>
        <v>3.614999542236319</v>
      </c>
      <c r="K37" s="318">
        <f t="shared" si="30"/>
        <v>3.8799986267089821</v>
      </c>
      <c r="L37" s="318">
        <f t="shared" si="30"/>
        <v>3.3500004577636702</v>
      </c>
      <c r="M37" s="318">
        <f t="shared" si="30"/>
        <v>3.3199993896484372</v>
      </c>
      <c r="N37" s="318">
        <f t="shared" si="30"/>
        <v>3.2020674457541034</v>
      </c>
      <c r="O37" s="318">
        <f t="shared" si="30"/>
        <v>2.6474528648563549</v>
      </c>
      <c r="P37" s="318">
        <f t="shared" si="30"/>
        <v>2.6665501871206843</v>
      </c>
      <c r="Q37" s="318">
        <f t="shared" si="30"/>
        <v>2.6283555425920255</v>
      </c>
      <c r="R37" s="318">
        <f t="shared" si="30"/>
        <v>2.6276225771740584</v>
      </c>
      <c r="S37" s="318">
        <f t="shared" si="30"/>
        <v>2.6378793463392753</v>
      </c>
      <c r="T37" s="318">
        <f t="shared" si="30"/>
        <v>2.8379449545696573</v>
      </c>
      <c r="U37" s="318">
        <f t="shared" si="30"/>
        <v>2.6376533953710464</v>
      </c>
      <c r="V37" s="318">
        <f t="shared" si="30"/>
        <v>2.4380396890771294</v>
      </c>
      <c r="W37" s="319">
        <f t="shared" si="30"/>
        <v>3.1717113479853154</v>
      </c>
      <c r="X37" s="318">
        <f t="shared" si="30"/>
        <v>2.016393161440547</v>
      </c>
      <c r="Y37" s="318">
        <f t="shared" si="30"/>
        <v>1.7870387934393079</v>
      </c>
      <c r="Z37" s="318">
        <f t="shared" si="30"/>
        <v>1.7188580808795422</v>
      </c>
      <c r="AA37" s="318">
        <f t="shared" si="30"/>
        <v>1.3773680246333484</v>
      </c>
      <c r="AB37" s="318">
        <f t="shared" si="30"/>
        <v>1.2510135622729592</v>
      </c>
      <c r="AC37" s="321">
        <f t="shared" ca="1" si="30"/>
        <v>1.7177457292327674</v>
      </c>
      <c r="AD37" s="302"/>
      <c r="AE37" s="302"/>
      <c r="AF37" s="303"/>
      <c r="AG37" s="191">
        <f>AG18*AG$5</f>
        <v>1472.8673303222656</v>
      </c>
      <c r="AH37" s="327">
        <f t="shared" ref="AH37:CS37" si="31">AH18*AH$5</f>
        <v>1329.6947937011719</v>
      </c>
      <c r="AI37" s="327">
        <f t="shared" si="31"/>
        <v>1359.940075378418</v>
      </c>
      <c r="AJ37" s="327">
        <f t="shared" si="31"/>
        <v>1314.8139907836915</v>
      </c>
      <c r="AK37" s="327">
        <f t="shared" si="31"/>
        <v>1329.6643667602539</v>
      </c>
      <c r="AL37" s="327">
        <f t="shared" si="31"/>
        <v>1228.9644718536772</v>
      </c>
      <c r="AM37" s="327">
        <f t="shared" si="31"/>
        <v>1143.0026112883802</v>
      </c>
      <c r="AN37" s="327">
        <f t="shared" si="31"/>
        <v>1159.4327824871889</v>
      </c>
      <c r="AO37" s="327">
        <f t="shared" si="31"/>
        <v>1054.0237054112602</v>
      </c>
      <c r="AP37" s="327">
        <f t="shared" si="31"/>
        <v>1322.9978995245226</v>
      </c>
      <c r="AQ37" s="327">
        <f t="shared" si="31"/>
        <v>1251.1292954558542</v>
      </c>
      <c r="AR37" s="327">
        <f t="shared" si="31"/>
        <v>1398.2478351296081</v>
      </c>
      <c r="AS37" s="327">
        <f t="shared" si="31"/>
        <v>1182.4012872014021</v>
      </c>
      <c r="AT37" s="327">
        <f t="shared" si="31"/>
        <v>1048.6195062353477</v>
      </c>
      <c r="AU37" s="327">
        <f t="shared" si="31"/>
        <v>1069.8171918446831</v>
      </c>
      <c r="AV37" s="327">
        <f t="shared" si="31"/>
        <v>1072.5233710120247</v>
      </c>
      <c r="AW37" s="327">
        <f t="shared" si="31"/>
        <v>1023.4578981166604</v>
      </c>
      <c r="AX37" s="327">
        <f t="shared" si="31"/>
        <v>1030.047551019778</v>
      </c>
      <c r="AY37" s="327">
        <f t="shared" si="31"/>
        <v>1087.7143621368905</v>
      </c>
      <c r="AZ37" s="327">
        <f t="shared" si="31"/>
        <v>1048.7890105260228</v>
      </c>
      <c r="BA37" s="327">
        <f t="shared" si="31"/>
        <v>1048.7714341941005</v>
      </c>
      <c r="BB37" s="327">
        <f t="shared" si="31"/>
        <v>1154.0530337114417</v>
      </c>
      <c r="BC37" s="327">
        <f t="shared" si="31"/>
        <v>1007.7727163240468</v>
      </c>
      <c r="BD37" s="327">
        <f t="shared" si="31"/>
        <v>1217.2980140256082</v>
      </c>
      <c r="BE37" s="327">
        <f t="shared" si="31"/>
        <v>1090.9371419923016</v>
      </c>
      <c r="BF37" s="327">
        <f t="shared" si="31"/>
        <v>1013.4517016031322</v>
      </c>
      <c r="BG37" s="327">
        <f t="shared" si="31"/>
        <v>1118.7334622459584</v>
      </c>
      <c r="BH37" s="327">
        <f t="shared" si="31"/>
        <v>1009.4740852419824</v>
      </c>
      <c r="BI37" s="327">
        <f t="shared" si="31"/>
        <v>919.05442715111417</v>
      </c>
      <c r="BJ37" s="327">
        <f t="shared" si="31"/>
        <v>1022.9804037442447</v>
      </c>
      <c r="BK37" s="327">
        <f t="shared" si="31"/>
        <v>990.13281132105476</v>
      </c>
      <c r="BL37" s="327">
        <f t="shared" si="31"/>
        <v>1049.3953127596569</v>
      </c>
      <c r="BM37" s="327">
        <f t="shared" si="31"/>
        <v>999.8360817269687</v>
      </c>
      <c r="BN37" s="327">
        <f t="shared" si="31"/>
        <v>999.86185006608036</v>
      </c>
      <c r="BO37" s="327">
        <f t="shared" si="31"/>
        <v>1057.1994549397789</v>
      </c>
      <c r="BP37" s="327">
        <f t="shared" si="31"/>
        <v>1208.2884816563824</v>
      </c>
      <c r="BQ37" s="327">
        <f t="shared" si="31"/>
        <v>1090.9456532721397</v>
      </c>
      <c r="BR37" s="327">
        <f t="shared" si="31"/>
        <v>1014.0983724996788</v>
      </c>
      <c r="BS37" s="327">
        <f t="shared" si="31"/>
        <v>1120.7090130281904</v>
      </c>
      <c r="BT37" s="327">
        <f t="shared" si="31"/>
        <v>962.4958390112439</v>
      </c>
      <c r="BU37" s="327">
        <f t="shared" si="31"/>
        <v>963.86104316077649</v>
      </c>
      <c r="BV37" s="327">
        <f t="shared" si="31"/>
        <v>1021.4389086025711</v>
      </c>
      <c r="BW37" s="327">
        <f t="shared" si="31"/>
        <v>941.22174023596654</v>
      </c>
      <c r="BX37" s="327">
        <f t="shared" si="31"/>
        <v>1094.7150115101438</v>
      </c>
      <c r="BY37" s="327">
        <f t="shared" si="31"/>
        <v>997.70832958142535</v>
      </c>
      <c r="BZ37" s="327">
        <f t="shared" si="31"/>
        <v>997.70995019151769</v>
      </c>
      <c r="CA37" s="327">
        <f t="shared" si="31"/>
        <v>1055.0518673600095</v>
      </c>
      <c r="CB37" s="327">
        <f t="shared" si="31"/>
        <v>1100.2402075331684</v>
      </c>
      <c r="CC37" s="327">
        <f t="shared" si="31"/>
        <v>1015.1571305122333</v>
      </c>
      <c r="CD37" s="327">
        <f t="shared" si="31"/>
        <v>944.79824528941765</v>
      </c>
      <c r="CE37" s="327">
        <f t="shared" si="31"/>
        <v>1045.7946139586381</v>
      </c>
      <c r="CF37" s="327">
        <f t="shared" si="31"/>
        <v>858.57336523978256</v>
      </c>
      <c r="CG37" s="327">
        <f t="shared" si="31"/>
        <v>946.19348604842139</v>
      </c>
      <c r="CH37" s="327">
        <f t="shared" si="31"/>
        <v>957.31990811519404</v>
      </c>
      <c r="CI37" s="327">
        <f t="shared" si="31"/>
        <v>882.21606192713682</v>
      </c>
      <c r="CJ37" s="327">
        <f t="shared" si="31"/>
        <v>1026.229579794825</v>
      </c>
      <c r="CK37" s="327">
        <f t="shared" si="31"/>
        <v>891.22109453381881</v>
      </c>
      <c r="CL37" s="327">
        <f t="shared" si="31"/>
        <v>980.77464428993574</v>
      </c>
      <c r="CM37" s="327">
        <f t="shared" si="31"/>
        <v>987.37617526180361</v>
      </c>
      <c r="CN37" s="327">
        <f t="shared" si="31"/>
        <v>979.53615435108554</v>
      </c>
      <c r="CO37" s="327">
        <f t="shared" si="31"/>
        <v>1094.5013749177501</v>
      </c>
      <c r="CP37" s="327">
        <f t="shared" si="31"/>
        <v>972.57773958451639</v>
      </c>
      <c r="CQ37" s="327">
        <f t="shared" si="31"/>
        <v>1030.4261379168554</v>
      </c>
      <c r="CR37" s="327">
        <f t="shared" si="31"/>
        <v>928.37899363357428</v>
      </c>
      <c r="CS37" s="327">
        <f t="shared" si="31"/>
        <v>974.00213968758044</v>
      </c>
      <c r="CT37" s="327">
        <f t="shared" ref="CT37:EJ37" si="32">CT18*CT$5</f>
        <v>940.00917969554905</v>
      </c>
      <c r="CU37" s="327">
        <f t="shared" si="32"/>
        <v>952.18253312296702</v>
      </c>
      <c r="CV37" s="327">
        <f t="shared" si="32"/>
        <v>1054.1232073876554</v>
      </c>
      <c r="CW37" s="327">
        <f t="shared" si="32"/>
        <v>869.32220935254134</v>
      </c>
      <c r="CX37" s="327">
        <f t="shared" si="32"/>
        <v>1052.3292148439496</v>
      </c>
      <c r="CY37" s="327">
        <f t="shared" si="32"/>
        <v>1011.6890095598874</v>
      </c>
      <c r="CZ37" s="327">
        <f t="shared" si="32"/>
        <v>1002.6781689327145</v>
      </c>
      <c r="DA37" s="327">
        <f t="shared" si="32"/>
        <v>1120.6522409902166</v>
      </c>
      <c r="DB37" s="327">
        <f t="shared" si="32"/>
        <v>1046.1580583252105</v>
      </c>
      <c r="DC37" s="327">
        <f t="shared" si="32"/>
        <v>1008.5317687775117</v>
      </c>
      <c r="DD37" s="327">
        <f t="shared" si="32"/>
        <v>997.29436372003352</v>
      </c>
      <c r="DE37" s="327">
        <f t="shared" si="32"/>
        <v>953.30204016721689</v>
      </c>
      <c r="DF37" s="327">
        <f t="shared" si="32"/>
        <v>963.56929894372843</v>
      </c>
      <c r="DG37" s="327">
        <f t="shared" si="32"/>
        <v>1022.1932307946944</v>
      </c>
      <c r="DH37" s="327">
        <f t="shared" si="32"/>
        <v>985.99454041459603</v>
      </c>
      <c r="DI37" s="327">
        <f t="shared" si="32"/>
        <v>984.35251184174501</v>
      </c>
      <c r="DJ37" s="327">
        <f t="shared" si="32"/>
        <v>1078.0796904687425</v>
      </c>
      <c r="DK37" s="327">
        <f t="shared" si="32"/>
        <v>933.00441595363566</v>
      </c>
      <c r="DL37" s="327">
        <f t="shared" si="32"/>
        <v>1124.0123602564381</v>
      </c>
      <c r="DM37" s="327">
        <f t="shared" si="32"/>
        <v>1091.1374483968204</v>
      </c>
      <c r="DN37" s="327">
        <f t="shared" si="32"/>
        <v>1017.3233371110746</v>
      </c>
      <c r="DO37" s="327">
        <f t="shared" si="32"/>
        <v>1080.1637411846702</v>
      </c>
      <c r="DP37" s="327">
        <f t="shared" si="32"/>
        <v>1011.4531354158846</v>
      </c>
      <c r="DQ37" s="327">
        <f t="shared" si="32"/>
        <v>921.34454645408982</v>
      </c>
      <c r="DR37" s="327">
        <f t="shared" si="32"/>
        <v>1024.9323709485459</v>
      </c>
      <c r="DS37" s="327">
        <f t="shared" si="32"/>
        <v>1038.3848184993717</v>
      </c>
      <c r="DT37" s="327">
        <f t="shared" si="32"/>
        <v>1002.1710890169961</v>
      </c>
      <c r="DU37" s="327">
        <f t="shared" si="32"/>
        <v>1001.2059809048262</v>
      </c>
      <c r="DV37" s="327">
        <f t="shared" si="32"/>
        <v>1049.5718520191199</v>
      </c>
      <c r="DW37" s="327">
        <f t="shared" si="32"/>
        <v>1008.8133691147541</v>
      </c>
      <c r="DX37" s="327">
        <f t="shared" si="32"/>
        <v>1153.8858327021928</v>
      </c>
      <c r="DY37" s="327">
        <f t="shared" si="32"/>
        <v>1067.2863788553741</v>
      </c>
      <c r="DZ37" s="327">
        <f t="shared" si="32"/>
        <v>1045.4311572913368</v>
      </c>
      <c r="EA37" s="327">
        <f t="shared" si="32"/>
        <v>1161.4371160224837</v>
      </c>
      <c r="EB37" s="327">
        <f t="shared" si="32"/>
        <v>1031.8215673403683</v>
      </c>
      <c r="EC37" s="327">
        <f t="shared" si="32"/>
        <v>940.01821871590118</v>
      </c>
      <c r="ED37" s="327">
        <f t="shared" si="32"/>
        <v>1045.7310821761064</v>
      </c>
      <c r="EE37" s="327">
        <f t="shared" si="32"/>
        <v>1011.2994108294025</v>
      </c>
      <c r="EF37" s="327">
        <f t="shared" si="32"/>
        <v>1071.2307979847828</v>
      </c>
      <c r="EG37" s="327">
        <f t="shared" si="32"/>
        <v>1021.7247149643204</v>
      </c>
      <c r="EH37" s="327">
        <f t="shared" si="32"/>
        <v>1022.5433890078708</v>
      </c>
      <c r="EI37" s="327">
        <f t="shared" si="32"/>
        <v>1072.3654293870825</v>
      </c>
      <c r="EJ37" s="327">
        <f t="shared" si="32"/>
        <v>1221.2953937291466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2" hidden="1" thickBot="1" x14ac:dyDescent="0.25">
      <c r="A46" s="329">
        <f>WORKDAY(Top!C3, -1, Holidays)</f>
        <v>37187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28.085714285714285</v>
      </c>
      <c r="D47" s="330">
        <v>29</v>
      </c>
      <c r="E47" s="330">
        <v>37.75</v>
      </c>
      <c r="F47" s="195">
        <v>32.606686930091186</v>
      </c>
      <c r="G47" s="195">
        <v>36.75</v>
      </c>
      <c r="H47" s="195">
        <v>37.75</v>
      </c>
      <c r="I47" s="195">
        <v>35.75</v>
      </c>
      <c r="J47" s="195">
        <v>31.625</v>
      </c>
      <c r="K47" s="195">
        <v>32.75</v>
      </c>
      <c r="L47" s="195">
        <v>30.5</v>
      </c>
      <c r="M47" s="195">
        <v>28.5</v>
      </c>
      <c r="N47" s="195">
        <v>29.5</v>
      </c>
      <c r="O47" s="195">
        <v>46</v>
      </c>
      <c r="P47" s="195">
        <v>42.5</v>
      </c>
      <c r="Q47" s="195">
        <v>49.5</v>
      </c>
      <c r="R47" s="195">
        <v>42</v>
      </c>
      <c r="S47" s="195">
        <v>37.083333333333336</v>
      </c>
      <c r="T47" s="195">
        <v>38.75</v>
      </c>
      <c r="U47" s="195">
        <v>35.5</v>
      </c>
      <c r="V47" s="195">
        <v>37</v>
      </c>
      <c r="W47" s="330">
        <v>36.719607843137254</v>
      </c>
      <c r="X47" s="330">
        <v>39.327450980392157</v>
      </c>
      <c r="Y47" s="330">
        <v>39.933288590604029</v>
      </c>
      <c r="Z47" s="330">
        <v>40.059058823529412</v>
      </c>
      <c r="AA47" s="330">
        <v>41.13150980392156</v>
      </c>
      <c r="AB47" s="331">
        <v>42.333515625000004</v>
      </c>
      <c r="AC47" s="196">
        <v>40.140795004569014</v>
      </c>
      <c r="AG47" s="281">
        <v>37.75</v>
      </c>
      <c r="AH47" s="281">
        <v>35.75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28.071428571428573</v>
      </c>
      <c r="D48" s="331">
        <v>29.54</v>
      </c>
      <c r="E48" s="331">
        <v>38</v>
      </c>
      <c r="F48" s="191">
        <v>32.952522796352582</v>
      </c>
      <c r="G48" s="191">
        <v>36.700000000000003</v>
      </c>
      <c r="H48" s="191">
        <v>37.75</v>
      </c>
      <c r="I48" s="191">
        <v>35.65</v>
      </c>
      <c r="J48" s="191">
        <v>32.625</v>
      </c>
      <c r="K48" s="191">
        <v>32.75</v>
      </c>
      <c r="L48" s="191">
        <v>32.5</v>
      </c>
      <c r="M48" s="191">
        <v>31</v>
      </c>
      <c r="N48" s="191">
        <v>32</v>
      </c>
      <c r="O48" s="191">
        <v>48.75</v>
      </c>
      <c r="P48" s="191">
        <v>45.5</v>
      </c>
      <c r="Q48" s="191">
        <v>52</v>
      </c>
      <c r="R48" s="191">
        <v>45.5</v>
      </c>
      <c r="S48" s="191">
        <v>37.083333333333336</v>
      </c>
      <c r="T48" s="191">
        <v>38.75</v>
      </c>
      <c r="U48" s="191">
        <v>35.5</v>
      </c>
      <c r="V48" s="191">
        <v>37</v>
      </c>
      <c r="W48" s="331">
        <v>38.045098039215688</v>
      </c>
      <c r="X48" s="331">
        <v>41.170588235294119</v>
      </c>
      <c r="Y48" s="331">
        <v>41.626073825503347</v>
      </c>
      <c r="Z48" s="331">
        <v>42.040549019607845</v>
      </c>
      <c r="AA48" s="331">
        <v>43.916088235294119</v>
      </c>
      <c r="AB48" s="331">
        <v>46.018124999999998</v>
      </c>
      <c r="AC48" s="192">
        <v>42.520890648796801</v>
      </c>
      <c r="AG48" s="281">
        <v>37.75</v>
      </c>
      <c r="AH48" s="281">
        <v>35.65</v>
      </c>
    </row>
    <row r="49" spans="1:34" s="281" customFormat="1" ht="11.25" hidden="1" customHeight="1" x14ac:dyDescent="0.2">
      <c r="A49" s="304" t="s">
        <v>142</v>
      </c>
      <c r="C49" s="331">
        <v>27.814285714285713</v>
      </c>
      <c r="D49" s="331">
        <v>30</v>
      </c>
      <c r="E49" s="331">
        <v>38</v>
      </c>
      <c r="F49" s="191">
        <v>33.12522796352583</v>
      </c>
      <c r="G49" s="191">
        <v>36.875</v>
      </c>
      <c r="H49" s="191">
        <v>37.5</v>
      </c>
      <c r="I49" s="191">
        <v>36.25</v>
      </c>
      <c r="J49" s="191">
        <v>33.875</v>
      </c>
      <c r="K49" s="191">
        <v>35</v>
      </c>
      <c r="L49" s="191">
        <v>32.75</v>
      </c>
      <c r="M49" s="191">
        <v>32.5</v>
      </c>
      <c r="N49" s="191">
        <v>39</v>
      </c>
      <c r="O49" s="191">
        <v>51.125</v>
      </c>
      <c r="P49" s="191">
        <v>48</v>
      </c>
      <c r="Q49" s="191">
        <v>54.25</v>
      </c>
      <c r="R49" s="191">
        <v>47</v>
      </c>
      <c r="S49" s="191">
        <v>39.5</v>
      </c>
      <c r="T49" s="191">
        <v>39.5</v>
      </c>
      <c r="U49" s="191">
        <v>38.5</v>
      </c>
      <c r="V49" s="191">
        <v>40.5</v>
      </c>
      <c r="W49" s="331">
        <v>40.074509803921572</v>
      </c>
      <c r="X49" s="331">
        <v>43.751960784313724</v>
      </c>
      <c r="Y49" s="331">
        <v>44.069093959731553</v>
      </c>
      <c r="Z49" s="331">
        <v>44.546666666666674</v>
      </c>
      <c r="AA49" s="331">
        <v>45.258686274509792</v>
      </c>
      <c r="AB49" s="331">
        <v>46.119843750000001</v>
      </c>
      <c r="AC49" s="192">
        <v>44.185251903746583</v>
      </c>
      <c r="AG49" s="281">
        <v>37.5</v>
      </c>
      <c r="AH49" s="281">
        <v>36.25</v>
      </c>
    </row>
    <row r="50" spans="1:34" s="281" customFormat="1" ht="11.25" hidden="1" customHeight="1" x14ac:dyDescent="0.2">
      <c r="A50" s="304" t="s">
        <v>144</v>
      </c>
      <c r="B50" s="305"/>
      <c r="C50" s="331">
        <v>26.992928571428571</v>
      </c>
      <c r="D50" s="331">
        <v>22.605999557495089</v>
      </c>
      <c r="E50" s="331">
        <v>34.75</v>
      </c>
      <c r="F50" s="191">
        <v>28.33369281140358</v>
      </c>
      <c r="G50" s="191">
        <v>34.625</v>
      </c>
      <c r="H50" s="191">
        <v>35</v>
      </c>
      <c r="I50" s="191">
        <v>34.25</v>
      </c>
      <c r="J50" s="191">
        <v>32.875</v>
      </c>
      <c r="K50" s="191">
        <v>33.5</v>
      </c>
      <c r="L50" s="191">
        <v>32.25</v>
      </c>
      <c r="M50" s="191">
        <v>32.5</v>
      </c>
      <c r="N50" s="191">
        <v>39</v>
      </c>
      <c r="O50" s="191">
        <v>51.125</v>
      </c>
      <c r="P50" s="191">
        <v>48</v>
      </c>
      <c r="Q50" s="191">
        <v>54.25</v>
      </c>
      <c r="R50" s="191">
        <v>46.25</v>
      </c>
      <c r="S50" s="191">
        <v>38.5</v>
      </c>
      <c r="T50" s="191">
        <v>38.5</v>
      </c>
      <c r="U50" s="191">
        <v>37.5</v>
      </c>
      <c r="V50" s="191">
        <v>39.5</v>
      </c>
      <c r="W50" s="331">
        <v>39.225490196078432</v>
      </c>
      <c r="X50" s="331">
        <v>32.589215686274507</v>
      </c>
      <c r="Y50" s="331">
        <v>29.595637583892618</v>
      </c>
      <c r="Z50" s="331">
        <v>27.779411764705884</v>
      </c>
      <c r="AA50" s="331">
        <v>37.784705882352952</v>
      </c>
      <c r="AB50" s="331">
        <v>42.165624999999999</v>
      </c>
      <c r="AC50" s="192">
        <v>35.806389578736017</v>
      </c>
      <c r="AG50" s="281">
        <v>35</v>
      </c>
      <c r="AH50" s="281">
        <v>34.25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27.831428571428571</v>
      </c>
      <c r="D51" s="331">
        <v>29</v>
      </c>
      <c r="E51" s="331">
        <v>34.75</v>
      </c>
      <c r="F51" s="191">
        <v>31.29762917933131</v>
      </c>
      <c r="G51" s="191">
        <v>34.625</v>
      </c>
      <c r="H51" s="191">
        <v>35</v>
      </c>
      <c r="I51" s="191">
        <v>34.25</v>
      </c>
      <c r="J51" s="191">
        <v>32.875</v>
      </c>
      <c r="K51" s="191">
        <v>33.5</v>
      </c>
      <c r="L51" s="191">
        <v>32.25</v>
      </c>
      <c r="M51" s="191">
        <v>33.75</v>
      </c>
      <c r="N51" s="191">
        <v>39.75</v>
      </c>
      <c r="O51" s="191">
        <v>51.875</v>
      </c>
      <c r="P51" s="191">
        <v>49</v>
      </c>
      <c r="Q51" s="191">
        <v>54.75</v>
      </c>
      <c r="R51" s="191">
        <v>46.25</v>
      </c>
      <c r="S51" s="191">
        <v>38.5</v>
      </c>
      <c r="T51" s="191">
        <v>38.5</v>
      </c>
      <c r="U51" s="191">
        <v>37.5</v>
      </c>
      <c r="V51" s="191">
        <v>39.5</v>
      </c>
      <c r="W51" s="331">
        <v>39.521568627450982</v>
      </c>
      <c r="X51" s="331">
        <v>43.771568627450982</v>
      </c>
      <c r="Y51" s="331">
        <v>43.627147651006709</v>
      </c>
      <c r="Z51" s="331">
        <v>44.416745098039215</v>
      </c>
      <c r="AA51" s="331">
        <v>45.132088235294106</v>
      </c>
      <c r="AB51" s="331">
        <v>45.8818359375</v>
      </c>
      <c r="AC51" s="192">
        <v>43.984323484617725</v>
      </c>
      <c r="AG51" s="281">
        <v>35</v>
      </c>
      <c r="AH51" s="281">
        <v>34.25</v>
      </c>
    </row>
    <row r="52" spans="1:34" s="281" customFormat="1" ht="11.25" hidden="1" customHeight="1" x14ac:dyDescent="0.2">
      <c r="A52" s="332" t="s">
        <v>141</v>
      </c>
      <c r="B52" s="152"/>
      <c r="C52" s="331">
        <v>27.892857142857142</v>
      </c>
      <c r="D52" s="331">
        <v>28</v>
      </c>
      <c r="E52" s="331">
        <v>33</v>
      </c>
      <c r="F52" s="308">
        <v>30.113981762917934</v>
      </c>
      <c r="G52" s="308">
        <v>33</v>
      </c>
      <c r="H52" s="191">
        <v>33.25</v>
      </c>
      <c r="I52" s="191">
        <v>32.75</v>
      </c>
      <c r="J52" s="308">
        <v>31.25</v>
      </c>
      <c r="K52" s="191">
        <v>32</v>
      </c>
      <c r="L52" s="191">
        <v>30.5</v>
      </c>
      <c r="M52" s="191">
        <v>35.5</v>
      </c>
      <c r="N52" s="191">
        <v>43.5</v>
      </c>
      <c r="O52" s="308">
        <v>56.5</v>
      </c>
      <c r="P52" s="191">
        <v>52</v>
      </c>
      <c r="Q52" s="191">
        <v>61</v>
      </c>
      <c r="R52" s="191">
        <v>50</v>
      </c>
      <c r="S52" s="308">
        <v>36</v>
      </c>
      <c r="T52" s="191">
        <v>37</v>
      </c>
      <c r="U52" s="191">
        <v>35</v>
      </c>
      <c r="V52" s="191">
        <v>36</v>
      </c>
      <c r="W52" s="331">
        <v>39.896078431372551</v>
      </c>
      <c r="X52" s="331">
        <v>41.466666666666669</v>
      </c>
      <c r="Y52" s="331">
        <v>41.113288590604029</v>
      </c>
      <c r="Z52" s="331">
        <v>42.142823529411764</v>
      </c>
      <c r="AA52" s="331">
        <v>42.837166666666668</v>
      </c>
      <c r="AB52" s="331">
        <v>43.594687499999999</v>
      </c>
      <c r="AC52" s="192">
        <v>42.004105391410292</v>
      </c>
      <c r="AG52" s="281">
        <v>33.25</v>
      </c>
      <c r="AH52" s="281">
        <v>32.75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28.892857142857142</v>
      </c>
      <c r="D53" s="331">
        <v>29</v>
      </c>
      <c r="E53" s="331">
        <v>35</v>
      </c>
      <c r="F53" s="331">
        <v>31.539513677811552</v>
      </c>
      <c r="G53" s="191">
        <v>34.375</v>
      </c>
      <c r="H53" s="331">
        <v>34.75</v>
      </c>
      <c r="I53" s="331">
        <v>34</v>
      </c>
      <c r="J53" s="191">
        <v>32.875</v>
      </c>
      <c r="K53" s="331">
        <v>33.25</v>
      </c>
      <c r="L53" s="331">
        <v>32.5</v>
      </c>
      <c r="M53" s="331">
        <v>38.5</v>
      </c>
      <c r="N53" s="331">
        <v>48.5</v>
      </c>
      <c r="O53" s="191">
        <v>65</v>
      </c>
      <c r="P53" s="331">
        <v>59</v>
      </c>
      <c r="Q53" s="331">
        <v>71</v>
      </c>
      <c r="R53" s="331">
        <v>57</v>
      </c>
      <c r="S53" s="191">
        <v>38.166666666666664</v>
      </c>
      <c r="T53" s="331">
        <v>39.5</v>
      </c>
      <c r="U53" s="331">
        <v>37</v>
      </c>
      <c r="V53" s="331">
        <v>38</v>
      </c>
      <c r="W53" s="331">
        <v>43.612745098039213</v>
      </c>
      <c r="X53" s="331">
        <v>44.801960784313728</v>
      </c>
      <c r="Y53" s="331">
        <v>44.308859060402682</v>
      </c>
      <c r="Z53" s="331">
        <v>45.442039215686279</v>
      </c>
      <c r="AA53" s="331">
        <v>45.998156862745113</v>
      </c>
      <c r="AB53" s="331">
        <v>46.580820312500002</v>
      </c>
      <c r="AC53" s="192">
        <v>45.224732257081925</v>
      </c>
      <c r="AG53" s="281">
        <v>34.75</v>
      </c>
      <c r="AH53" s="281">
        <v>34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49.714285714285715</v>
      </c>
      <c r="D56" s="331">
        <v>52.999996098109648</v>
      </c>
      <c r="E56" s="331">
        <v>60.299999237060547</v>
      </c>
      <c r="F56" s="331">
        <v>55.686928023132509</v>
      </c>
      <c r="G56" s="191">
        <v>62.476625823974608</v>
      </c>
      <c r="H56" s="331">
        <v>62.61851348876953</v>
      </c>
      <c r="I56" s="331">
        <v>62.334738159179686</v>
      </c>
      <c r="J56" s="191">
        <v>58.646662216186527</v>
      </c>
      <c r="K56" s="331">
        <v>60.879052581787107</v>
      </c>
      <c r="L56" s="331">
        <v>56.414271850585941</v>
      </c>
      <c r="M56" s="331">
        <v>57.119290008544922</v>
      </c>
      <c r="N56" s="331">
        <v>58.246156146929756</v>
      </c>
      <c r="O56" s="191">
        <v>49.680624266406582</v>
      </c>
      <c r="P56" s="331">
        <v>49.288113962351147</v>
      </c>
      <c r="Q56" s="331">
        <v>50.073134570462017</v>
      </c>
      <c r="R56" s="331">
        <v>50.073562693388951</v>
      </c>
      <c r="S56" s="191">
        <v>59.582568261151984</v>
      </c>
      <c r="T56" s="331">
        <v>54.683702850844369</v>
      </c>
      <c r="U56" s="331">
        <v>59.918811377421662</v>
      </c>
      <c r="V56" s="331">
        <v>64.145190555189927</v>
      </c>
      <c r="W56" s="331">
        <v>57.082324566117791</v>
      </c>
      <c r="X56" s="331">
        <v>48.92974556933595</v>
      </c>
      <c r="Y56" s="331">
        <v>47.153864697233416</v>
      </c>
      <c r="Z56" s="331">
        <v>46.75249853083352</v>
      </c>
      <c r="AA56" s="331">
        <v>45.696104926719542</v>
      </c>
      <c r="AB56" s="331">
        <v>48.405957751415222</v>
      </c>
      <c r="AC56" s="192">
        <v>48.014967556991735</v>
      </c>
      <c r="AG56" s="281">
        <v>62.61851348876953</v>
      </c>
      <c r="AH56" s="281">
        <v>62.334738159179686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25">
      <c r="A65" s="334" t="s">
        <v>205</v>
      </c>
      <c r="F65" s="152" t="s">
        <v>96</v>
      </c>
    </row>
    <row r="66" spans="1:31" s="297" customFormat="1" ht="11.2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7" customHeight="1" x14ac:dyDescent="0.2">
      <c r="A67" s="442" t="s">
        <v>139</v>
      </c>
      <c r="B67" s="152" t="s">
        <v>38</v>
      </c>
      <c r="C67" s="340">
        <f>C9/('Gas Curve Summary'!$B$10)*1000</f>
        <v>5256.3150074294208</v>
      </c>
      <c r="D67" s="340">
        <f ca="1">D9/('Gas Curve Summary'!$B$11)*1000</f>
        <v>6133.7149867102844</v>
      </c>
      <c r="E67" s="340">
        <f>E9/('Gas Curve Summary'!$B$12)*1000</f>
        <v>10299.625468164795</v>
      </c>
      <c r="F67" s="340">
        <f t="shared" ref="F67:F73" ca="1" si="35">AVERAGE(C67:E67)</f>
        <v>7229.8851541015001</v>
      </c>
      <c r="G67" s="340">
        <f t="shared" ref="G67:G73" si="36">AVERAGE(H67,I67)</f>
        <v>11733.266556810222</v>
      </c>
      <c r="H67" s="340">
        <f>$H9/'Gas Curve Summary'!$B$13*1000</f>
        <v>12099.308610936518</v>
      </c>
      <c r="I67" s="340">
        <f>$I9/'Gas Curve Summary'!$B$14*1000</f>
        <v>11367.224502683926</v>
      </c>
      <c r="J67" s="340">
        <f t="shared" ref="J67:J73" si="37">AVERAGE(K67:L67)</f>
        <v>15468.409586056643</v>
      </c>
      <c r="K67" s="340">
        <f>$K9/'Gas Curve Summary'!$B$15*1000</f>
        <v>14270.152505446622</v>
      </c>
      <c r="L67" s="340">
        <f>$L9/'Gas Curve Summary'!$B$16*1000</f>
        <v>16666.666666666664</v>
      </c>
      <c r="M67" s="340">
        <f>$M9/'Gas Curve Summary'!$B$17*1000</f>
        <v>9560.5501509560545</v>
      </c>
      <c r="N67" s="340">
        <f>$N9/'Gas Curve Summary'!$B$18*1000</f>
        <v>9303.0589719331438</v>
      </c>
      <c r="O67" s="340">
        <f t="shared" ref="O67:O73" si="38">AVERAGE(P67:Q67)</f>
        <v>13992.074343139369</v>
      </c>
      <c r="P67" s="340">
        <f>$P9/'Gas Curve Summary'!$B$19*1000</f>
        <v>12928.442573662058</v>
      </c>
      <c r="Q67" s="340">
        <f>$Q9/'Gas Curve Summary'!$B$20*1000</f>
        <v>15055.706112616681</v>
      </c>
      <c r="R67" s="340">
        <f>$R9/'Gas Curve Summary'!$B$21*1000</f>
        <v>13186.139221097821</v>
      </c>
      <c r="S67" s="340">
        <f t="shared" ref="S67:S73" si="39">AVERAGE(T67:V67)</f>
        <v>11999.792652241478</v>
      </c>
      <c r="T67" s="340">
        <f>$T9/'Gas Curve Summary'!$B$22*1000</f>
        <v>12396.694214876032</v>
      </c>
      <c r="U67" s="340">
        <f>$U9/'Gas Curve Summary'!$B$23*1000</f>
        <v>11649.874055415616</v>
      </c>
      <c r="V67" s="340">
        <f>$V9/'Gas Curve Summary'!$B$24*1000</f>
        <v>11952.809686432785</v>
      </c>
      <c r="W67" s="340">
        <f>W9/AVERAGE('Gas Curve Summary'!$B$13:$B$24)*1000</f>
        <v>12384.295681296053</v>
      </c>
      <c r="X67" s="340">
        <f>X9/AVERAGE('Gas Curve Summary'!$B$25:$B$36)*1000</f>
        <v>11399.522280795829</v>
      </c>
      <c r="Y67" s="340">
        <f>Y9/AVERAGE('Gas Curve Summary'!$B$37:$B$48)*1000</f>
        <v>10966.986114694573</v>
      </c>
      <c r="Z67" s="340">
        <f>Z9/AVERAGE('Gas Curve Summary'!$B$49:$B$60)*1000</f>
        <v>10740.738545051039</v>
      </c>
      <c r="AA67" s="340">
        <f>AA9/AVERAGE('Gas Curve Summary'!$B$61:$B$108)*1000</f>
        <v>10350.041480418278</v>
      </c>
      <c r="AB67" s="340">
        <f>AB9/AVERAGE('Gas Curve Summary'!$B$109:$B$120)*1000</f>
        <v>10007.909480258326</v>
      </c>
      <c r="AC67" s="341">
        <f ca="1">AC9/AVERAGE('Gas Curve Summary'!$B$9:$B$120)*1000</f>
        <v>10565.272265787868</v>
      </c>
    </row>
    <row r="68" spans="1:31" ht="13.7" customHeight="1" x14ac:dyDescent="0.2">
      <c r="A68" s="443" t="s">
        <v>140</v>
      </c>
      <c r="B68" s="152" t="s">
        <v>38</v>
      </c>
      <c r="C68" s="340">
        <f>C10/('Gas Curve Summary'!$B$10)*1000</f>
        <v>5301.2010896483407</v>
      </c>
      <c r="D68" s="340">
        <f ca="1">D10/('Gas Curve Summary'!$B$11)*1000</f>
        <v>6287.0578613780417</v>
      </c>
      <c r="E68" s="340">
        <f>E10/('Gas Curve Summary'!$B$12)*1000</f>
        <v>10366.506153023007</v>
      </c>
      <c r="F68" s="409">
        <f t="shared" ca="1" si="35"/>
        <v>7318.2550346831295</v>
      </c>
      <c r="G68" s="340">
        <f t="shared" si="36"/>
        <v>11717.478745000939</v>
      </c>
      <c r="H68" s="340">
        <f>$H10/'Gas Curve Summary'!$B$13*1000</f>
        <v>12099.308610936518</v>
      </c>
      <c r="I68" s="340">
        <f>$I10/'Gas Curve Summary'!$B$14*1000</f>
        <v>11335.64887906536</v>
      </c>
      <c r="J68" s="340">
        <f t="shared" si="37"/>
        <v>16014.857673488339</v>
      </c>
      <c r="K68" s="340">
        <f>$K10/'Gas Curve Summary'!$B$15*1000</f>
        <v>14270.152505446622</v>
      </c>
      <c r="L68" s="340">
        <f>$L10/'Gas Curve Summary'!$B$16*1000</f>
        <v>17759.562841530056</v>
      </c>
      <c r="M68" s="340">
        <f>$M10/'Gas Curve Summary'!$B$17*1000</f>
        <v>10399.194901039918</v>
      </c>
      <c r="N68" s="340">
        <f>$N10/'Gas Curve Summary'!$B$18*1000</f>
        <v>10091.453800063071</v>
      </c>
      <c r="O68" s="340">
        <f t="shared" si="38"/>
        <v>14819.459178756952</v>
      </c>
      <c r="P68" s="340">
        <f>$P10/'Gas Curve Summary'!$B$19*1000</f>
        <v>13830.426939266386</v>
      </c>
      <c r="Q68" s="340">
        <f>$Q10/'Gas Curve Summary'!$B$20*1000</f>
        <v>15808.491418247515</v>
      </c>
      <c r="R68" s="340">
        <f>$R10/'Gas Curve Summary'!$B$21*1000</f>
        <v>14259.429622815087</v>
      </c>
      <c r="S68" s="340">
        <f t="shared" si="39"/>
        <v>11999.792652241478</v>
      </c>
      <c r="T68" s="340">
        <f>$T10/'Gas Curve Summary'!$B$22*1000</f>
        <v>12396.694214876032</v>
      </c>
      <c r="U68" s="340">
        <f>$U10/'Gas Curve Summary'!$B$23*1000</f>
        <v>11649.874055415616</v>
      </c>
      <c r="V68" s="340">
        <f>$V10/'Gas Curve Summary'!$B$24*1000</f>
        <v>11952.809686432785</v>
      </c>
      <c r="W68" s="409">
        <f>W10/AVERAGE('Gas Curve Summary'!$B$13:$B$24)*1000</f>
        <v>12825.182738228203</v>
      </c>
      <c r="X68" s="340">
        <f>X10/AVERAGE('Gas Curve Summary'!$B$25:$B$36)*1000</f>
        <v>11923.202807818996</v>
      </c>
      <c r="Y68" s="340">
        <f>Y10/AVERAGE('Gas Curve Summary'!$B$37:$B$48)*1000</f>
        <v>11418.564276820642</v>
      </c>
      <c r="Z68" s="340">
        <f>Z10/AVERAGE('Gas Curve Summary'!$B$49:$B$60)*1000</f>
        <v>11222.430860475997</v>
      </c>
      <c r="AA68" s="340">
        <f>AA10/AVERAGE('Gas Curve Summary'!$B$61:$B$108)*1000</f>
        <v>11000.514950196266</v>
      </c>
      <c r="AB68" s="340">
        <f>AB10/AVERAGE('Gas Curve Summary'!$B$109:$B$120)*1000</f>
        <v>10769.485478943501</v>
      </c>
      <c r="AC68" s="341">
        <f ca="1">AC10/AVERAGE('Gas Curve Summary'!$B$9:$B$120)*1000</f>
        <v>11148.384154781948</v>
      </c>
    </row>
    <row r="69" spans="1:31" ht="13.7" customHeight="1" x14ac:dyDescent="0.2">
      <c r="A69" s="443" t="s">
        <v>142</v>
      </c>
      <c r="B69" s="152" t="s">
        <v>38</v>
      </c>
      <c r="C69" s="340">
        <f>C11/('Gas Curve Summary'!$B$10)*1000</f>
        <v>5234.6458642892521</v>
      </c>
      <c r="D69" s="340">
        <f ca="1">D11/('Gas Curve Summary'!$B$11)*1000</f>
        <v>6379.063586178695</v>
      </c>
      <c r="E69" s="340">
        <f>E11/('Gas Curve Summary'!$B$12)*1000</f>
        <v>10299.625468164795</v>
      </c>
      <c r="F69" s="409">
        <f t="shared" ca="1" si="35"/>
        <v>7304.4449728775808</v>
      </c>
      <c r="G69" s="340">
        <f t="shared" si="36"/>
        <v>11930.800264433443</v>
      </c>
      <c r="H69" s="340">
        <f>$H11/'Gas Curve Summary'!$B$13*1000</f>
        <v>12020.741671904461</v>
      </c>
      <c r="I69" s="340">
        <f>$I11/'Gas Curve Summary'!$B$14*1000</f>
        <v>11840.858856962424</v>
      </c>
      <c r="J69" s="340">
        <f t="shared" si="37"/>
        <v>16927.836708453877</v>
      </c>
      <c r="K69" s="340">
        <f>$K11/'Gas Curve Summary'!$B$15*1000</f>
        <v>15686.274509803923</v>
      </c>
      <c r="L69" s="340">
        <f>$L11/'Gas Curve Summary'!$B$16*1000</f>
        <v>18169.398907103827</v>
      </c>
      <c r="M69" s="340">
        <f>$M11/'Gas Curve Summary'!$B$17*1000</f>
        <v>11070.110701107011</v>
      </c>
      <c r="N69" s="340">
        <f>$N11/'Gas Curve Summary'!$B$18*1000</f>
        <v>12456.638284452853</v>
      </c>
      <c r="O69" s="340">
        <f t="shared" si="38"/>
        <v>15684.483279656073</v>
      </c>
      <c r="P69" s="340">
        <f>$P11/'Gas Curve Summary'!$B$19*1000</f>
        <v>14732.411304870717</v>
      </c>
      <c r="Q69" s="340">
        <f>$Q11/'Gas Curve Summary'!$B$20*1000</f>
        <v>16636.555254441431</v>
      </c>
      <c r="R69" s="340">
        <f>$R11/'Gas Curve Summary'!$B$21*1000</f>
        <v>14719.411223551058</v>
      </c>
      <c r="S69" s="340">
        <f t="shared" si="39"/>
        <v>12810.170769781145</v>
      </c>
      <c r="T69" s="340">
        <f>$T11/'Gas Curve Summary'!$B$22*1000</f>
        <v>12952.956134774315</v>
      </c>
      <c r="U69" s="340">
        <f>$U11/'Gas Curve Summary'!$B$23*1000</f>
        <v>12515.743073047857</v>
      </c>
      <c r="V69" s="340">
        <f>$V11/'Gas Curve Summary'!$B$24*1000</f>
        <v>12961.813101521268</v>
      </c>
      <c r="W69" s="409">
        <f>W11/AVERAGE('Gas Curve Summary'!$B$13:$B$24)*1000</f>
        <v>13640.758573573843</v>
      </c>
      <c r="X69" s="340">
        <f>X11/AVERAGE('Gas Curve Summary'!$B$25:$B$36)*1000</f>
        <v>12575.017931879749</v>
      </c>
      <c r="Y69" s="340">
        <f>Y11/AVERAGE('Gas Curve Summary'!$B$37:$B$48)*1000</f>
        <v>11950.693827967338</v>
      </c>
      <c r="Z69" s="340">
        <f>Z11/AVERAGE('Gas Curve Summary'!$B$49:$B$60)*1000</f>
        <v>11844.506792485414</v>
      </c>
      <c r="AA69" s="340">
        <f>AA11/AVERAGE('Gas Curve Summary'!$B$61:$B$108)*1000</f>
        <v>11297.162569958491</v>
      </c>
      <c r="AB69" s="340">
        <f>AB11/AVERAGE('Gas Curve Summary'!$B$109:$B$120)*1000</f>
        <v>10817.540556479369</v>
      </c>
      <c r="AC69" s="341">
        <f ca="1">AC11/AVERAGE('Gas Curve Summary'!$B$9:$B$120)*1000</f>
        <v>11555.976715050714</v>
      </c>
    </row>
    <row r="70" spans="1:31" ht="13.7" customHeight="1" x14ac:dyDescent="0.2">
      <c r="A70" s="443" t="s">
        <v>144</v>
      </c>
      <c r="B70" s="152" t="s">
        <v>38</v>
      </c>
      <c r="C70" s="340">
        <f>C12/('Gas Curve Summary'!$B$10)*1000</f>
        <v>5002.4919514611192</v>
      </c>
      <c r="D70" s="340">
        <f ca="1">D12/('Gas Curve Summary'!$B$11)*1000</f>
        <v>4621.9586091791225</v>
      </c>
      <c r="E70" s="340">
        <f>E12/('Gas Curve Summary'!$B$12)*1000</f>
        <v>9563.9379347244521</v>
      </c>
      <c r="F70" s="409">
        <f t="shared" ca="1" si="35"/>
        <v>6396.1294984548977</v>
      </c>
      <c r="G70" s="340">
        <f t="shared" si="36"/>
        <v>11300.962332126739</v>
      </c>
      <c r="H70" s="340">
        <f>$H12/'Gas Curve Summary'!$B$13*1000</f>
        <v>11313.639220615965</v>
      </c>
      <c r="I70" s="340">
        <f>$I12/'Gas Curve Summary'!$B$14*1000</f>
        <v>11288.285443637511</v>
      </c>
      <c r="J70" s="340">
        <f t="shared" si="37"/>
        <v>16587.199542840815</v>
      </c>
      <c r="K70" s="340">
        <f>$K12/'Gas Curve Summary'!$B$15*1000</f>
        <v>15141.612200435731</v>
      </c>
      <c r="L70" s="340">
        <f>$L12/'Gas Curve Summary'!$B$16*1000</f>
        <v>18032.7868852459</v>
      </c>
      <c r="M70" s="340">
        <f>$M12/'Gas Curve Summary'!$B$17*1000</f>
        <v>11070.110701107011</v>
      </c>
      <c r="N70" s="340">
        <f>$N12/'Gas Curve Summary'!$B$18*1000</f>
        <v>12456.638284452853</v>
      </c>
      <c r="O70" s="340">
        <f t="shared" si="38"/>
        <v>15571.735233955533</v>
      </c>
      <c r="P70" s="340">
        <f>$P12/'Gas Curve Summary'!$B$19*1000</f>
        <v>14506.915213469632</v>
      </c>
      <c r="Q70" s="340">
        <f>$Q12/'Gas Curve Summary'!$B$20*1000</f>
        <v>16636.555254441431</v>
      </c>
      <c r="R70" s="340">
        <f>$R12/'Gas Curve Summary'!$B$21*1000</f>
        <v>14642.747623428395</v>
      </c>
      <c r="S70" s="340">
        <f t="shared" si="39"/>
        <v>12574.373768670455</v>
      </c>
      <c r="T70" s="340">
        <f>$T12/'Gas Curve Summary'!$B$22*1000</f>
        <v>12714.558169103622</v>
      </c>
      <c r="U70" s="340">
        <f>$U12/'Gas Curve Summary'!$B$23*1000</f>
        <v>12279.596977329975</v>
      </c>
      <c r="V70" s="340">
        <f>$V12/'Gas Curve Summary'!$B$24*1000</f>
        <v>12728.966159577771</v>
      </c>
      <c r="W70" s="409">
        <f>W12/AVERAGE('Gas Curve Summary'!$B$13:$B$24)*1000</f>
        <v>13398.466352197669</v>
      </c>
      <c r="X70" s="340">
        <f>X12/AVERAGE('Gas Curve Summary'!$B$25:$B$36)*1000</f>
        <v>9515.108043927883</v>
      </c>
      <c r="Y70" s="340">
        <f>Y12/AVERAGE('Gas Curve Summary'!$B$37:$B$48)*1000</f>
        <v>8196.0563325910716</v>
      </c>
      <c r="Z70" s="340">
        <f>Z12/AVERAGE('Gas Curve Summary'!$B$49:$B$60)*1000</f>
        <v>7539.0724175216601</v>
      </c>
      <c r="AA70" s="340">
        <f>AA12/AVERAGE('Gas Curve Summary'!$B$61:$B$108)*1000</f>
        <v>9549.9722556210345</v>
      </c>
      <c r="AB70" s="340">
        <f>AB12/AVERAGE('Gas Curve Summary'!$B$109:$B$120)*1000</f>
        <v>9990.9152761127662</v>
      </c>
      <c r="AC70" s="341">
        <f ca="1">AC12/AVERAGE('Gas Curve Summary'!$B$9:$B$120)*1000</f>
        <v>9482.0780511745161</v>
      </c>
    </row>
    <row r="71" spans="1:31" ht="13.7" customHeight="1" x14ac:dyDescent="0.2">
      <c r="A71" s="443" t="s">
        <v>143</v>
      </c>
      <c r="B71" s="152" t="s">
        <v>38</v>
      </c>
      <c r="C71" s="340">
        <f>C13/('Gas Curve Summary'!$B$10)*1000</f>
        <v>5259.7201584943032</v>
      </c>
      <c r="D71" s="340">
        <f ca="1">D13/('Gas Curve Summary'!$B$11)*1000</f>
        <v>6133.7149867102844</v>
      </c>
      <c r="E71" s="340">
        <f>E13/('Gas Curve Summary'!$B$12)*1000</f>
        <v>9563.9379347244521</v>
      </c>
      <c r="F71" s="409">
        <f t="shared" ca="1" si="35"/>
        <v>6985.7910266430144</v>
      </c>
      <c r="G71" s="340">
        <f t="shared" si="36"/>
        <v>11300.962332126739</v>
      </c>
      <c r="H71" s="340">
        <f>$H13/'Gas Curve Summary'!$B$13*1000</f>
        <v>11313.639220615965</v>
      </c>
      <c r="I71" s="340">
        <f>$I13/'Gas Curve Summary'!$B$14*1000</f>
        <v>11288.285443637511</v>
      </c>
      <c r="J71" s="340">
        <f t="shared" si="37"/>
        <v>16587.199542840815</v>
      </c>
      <c r="K71" s="340">
        <f>$K13/'Gas Curve Summary'!$B$15*1000</f>
        <v>15141.612200435731</v>
      </c>
      <c r="L71" s="340">
        <f>$L13/'Gas Curve Summary'!$B$16*1000</f>
        <v>18032.7868852459</v>
      </c>
      <c r="M71" s="340">
        <f>$M13/'Gas Curve Summary'!$B$17*1000</f>
        <v>11573.297551157328</v>
      </c>
      <c r="N71" s="340">
        <f>$N13/'Gas Curve Summary'!$B$18*1000</f>
        <v>12771.996215704825</v>
      </c>
      <c r="O71" s="340">
        <f t="shared" si="38"/>
        <v>15722.292295081697</v>
      </c>
      <c r="P71" s="340">
        <f>$P13/'Gas Curve Summary'!$B$19*1000</f>
        <v>14506.915213469632</v>
      </c>
      <c r="Q71" s="340">
        <f>$Q13/'Gas Curve Summary'!$B$20*1000</f>
        <v>16937.669376693764</v>
      </c>
      <c r="R71" s="340">
        <f>$R13/'Gas Curve Summary'!$B$21*1000</f>
        <v>14642.747623428395</v>
      </c>
      <c r="S71" s="340">
        <f t="shared" si="39"/>
        <v>12574.373768670455</v>
      </c>
      <c r="T71" s="340">
        <f>$T13/'Gas Curve Summary'!$B$22*1000</f>
        <v>12714.558169103622</v>
      </c>
      <c r="U71" s="340">
        <f>$U13/'Gas Curve Summary'!$B$23*1000</f>
        <v>12279.596977329975</v>
      </c>
      <c r="V71" s="340">
        <f>$V13/'Gas Curve Summary'!$B$24*1000</f>
        <v>12728.966159577771</v>
      </c>
      <c r="W71" s="409">
        <f>W13/AVERAGE('Gas Curve Summary'!$B$13:$B$24)*1000</f>
        <v>13496.296320451846</v>
      </c>
      <c r="X71" s="340">
        <f>X13/AVERAGE('Gas Curve Summary'!$B$25:$B$36)*1000</f>
        <v>12578.91768048524</v>
      </c>
      <c r="Y71" s="340">
        <f>Y13/AVERAGE('Gas Curve Summary'!$B$37:$B$48)*1000</f>
        <v>11781.068146583681</v>
      </c>
      <c r="Z71" s="340">
        <f>Z13/AVERAGE('Gas Curve Summary'!$B$49:$B$60)*1000</f>
        <v>11762.674773916751</v>
      </c>
      <c r="AA71" s="340">
        <f>AA13/AVERAGE('Gas Curve Summary'!$B$61:$B$108)*1000</f>
        <v>11219.224161874679</v>
      </c>
      <c r="AB71" s="340">
        <f>AB13/AVERAGE('Gas Curve Summary'!$B$109:$B$120)*1000</f>
        <v>10720.442471673301</v>
      </c>
      <c r="AC71" s="341">
        <f ca="1">AC13/AVERAGE('Gas Curve Summary'!$B$9:$B$120)*1000</f>
        <v>11471.385981398715</v>
      </c>
    </row>
    <row r="72" spans="1:31" ht="13.7" customHeight="1" x14ac:dyDescent="0.2">
      <c r="A72" s="443" t="s">
        <v>141</v>
      </c>
      <c r="B72" s="152" t="s">
        <v>38</v>
      </c>
      <c r="C72" s="340">
        <f>C14/('Gas Curve Summary'!$B$10)*1000</f>
        <v>5247.0282317979199</v>
      </c>
      <c r="D72" s="340">
        <f ca="1">D14/('Gas Curve Summary'!$B$11)*1000</f>
        <v>5878.1435289306892</v>
      </c>
      <c r="E72" s="340">
        <f>E14/('Gas Curve Summary'!$B$12)*1000</f>
        <v>8962.0117710005343</v>
      </c>
      <c r="F72" s="409">
        <f t="shared" ca="1" si="35"/>
        <v>6695.7278439097136</v>
      </c>
      <c r="G72" s="340">
        <f t="shared" si="36"/>
        <v>10473.776752203992</v>
      </c>
      <c r="H72" s="340">
        <f>$H14/'Gas Curve Summary'!$B$13*1000</f>
        <v>10606.536769327467</v>
      </c>
      <c r="I72" s="340">
        <f>$I14/'Gas Curve Summary'!$B$14*1000</f>
        <v>10341.016735080517</v>
      </c>
      <c r="J72" s="340">
        <f t="shared" si="37"/>
        <v>15687.167398835671</v>
      </c>
      <c r="K72" s="340">
        <f>$K14/'Gas Curve Summary'!$B$15*1000</f>
        <v>14161.220043572985</v>
      </c>
      <c r="L72" s="340">
        <f>$L14/'Gas Curve Summary'!$B$16*1000</f>
        <v>17213.114754098358</v>
      </c>
      <c r="M72" s="340">
        <f>$M14/'Gas Curve Summary'!$B$17*1000</f>
        <v>12244.21335122442</v>
      </c>
      <c r="N72" s="340">
        <f>$N14/'Gas Curve Summary'!$B$18*1000</f>
        <v>13875.748975086723</v>
      </c>
      <c r="O72" s="340">
        <f t="shared" si="38"/>
        <v>17302.066352660586</v>
      </c>
      <c r="P72" s="340">
        <f>$P14/'Gas Curve Summary'!$B$19*1000</f>
        <v>15935.057125676489</v>
      </c>
      <c r="Q72" s="340">
        <f>$Q14/'Gas Curve Summary'!$B$20*1000</f>
        <v>18669.075579644683</v>
      </c>
      <c r="R72" s="340">
        <f>$R14/'Gas Curve Summary'!$B$21*1000</f>
        <v>15639.374425022997</v>
      </c>
      <c r="S72" s="340">
        <f t="shared" si="39"/>
        <v>11581.909121007891</v>
      </c>
      <c r="T72" s="340">
        <f>$T14/'Gas Curve Summary'!$B$22*1000</f>
        <v>12078.830260648441</v>
      </c>
      <c r="U72" s="340">
        <f>$U14/'Gas Curve Summary'!$B$23*1000</f>
        <v>11335.012594458438</v>
      </c>
      <c r="V72" s="340">
        <f>$V14/'Gas Curve Summary'!$B$24*1000</f>
        <v>11331.884507916795</v>
      </c>
      <c r="W72" s="409">
        <f>W14/AVERAGE('Gas Curve Summary'!$B$13:$B$24)*1000</f>
        <v>13522.058212092112</v>
      </c>
      <c r="X72" s="340">
        <f>X14/AVERAGE('Gas Curve Summary'!$B$25:$B$36)*1000</f>
        <v>11959.414759155705</v>
      </c>
      <c r="Y72" s="340">
        <f>Y14/AVERAGE('Gas Curve Summary'!$B$37:$B$48)*1000</f>
        <v>11248.947643105079</v>
      </c>
      <c r="Z72" s="340">
        <f>Z14/AVERAGE('Gas Curve Summary'!$B$49:$B$60)*1000</f>
        <v>11244.205992543151</v>
      </c>
      <c r="AA72" s="340">
        <f>AA14/AVERAGE('Gas Curve Summary'!$B$61:$B$108)*1000</f>
        <v>10730.269571284294</v>
      </c>
      <c r="AB72" s="340">
        <f>AB14/AVERAGE('Gas Curve Summary'!$B$109:$B$120)*1000</f>
        <v>10260.565712131172</v>
      </c>
      <c r="AC72" s="341">
        <f ca="1">AC14/AVERAGE('Gas Curve Summary'!$B$9:$B$120)*1000</f>
        <v>11014.516934093963</v>
      </c>
    </row>
    <row r="73" spans="1:31" ht="13.7" customHeight="1" thickBot="1" x14ac:dyDescent="0.25">
      <c r="A73" s="444" t="s">
        <v>145</v>
      </c>
      <c r="B73" s="310" t="s">
        <v>38</v>
      </c>
      <c r="C73" s="342">
        <f>C15/('Gas Curve Summary'!$B$10)*1000</f>
        <v>5432.7637444279344</v>
      </c>
      <c r="D73" s="342">
        <f ca="1">D15/('Gas Curve Summary'!$B$11)*1000</f>
        <v>6082.600695154365</v>
      </c>
      <c r="E73" s="342">
        <f>E15/('Gas Curve Summary'!$B$12)*1000</f>
        <v>9497.0572498662386</v>
      </c>
      <c r="F73" s="410">
        <f t="shared" ca="1" si="35"/>
        <v>7004.1405631495118</v>
      </c>
      <c r="G73" s="342">
        <f t="shared" si="36"/>
        <v>10906.825216916197</v>
      </c>
      <c r="H73" s="342">
        <f>$H15/'Gas Curve Summary'!$B$13*1000</f>
        <v>11077.938403519798</v>
      </c>
      <c r="I73" s="342">
        <f>$I15/'Gas Curve Summary'!$B$14*1000</f>
        <v>10735.712030312598</v>
      </c>
      <c r="J73" s="342">
        <f t="shared" si="37"/>
        <v>16505.946640951464</v>
      </c>
      <c r="K73" s="342">
        <f>$K15/'Gas Curve Summary'!$B$15*1000</f>
        <v>14705.882352941178</v>
      </c>
      <c r="L73" s="342">
        <f>$L15/'Gas Curve Summary'!$B$16*1000</f>
        <v>18306.010928961747</v>
      </c>
      <c r="M73" s="342">
        <f>$M15/'Gas Curve Summary'!$B$17*1000</f>
        <v>13250.587051325057</v>
      </c>
      <c r="N73" s="342">
        <f>$N15/'Gas Curve Summary'!$B$18*1000</f>
        <v>15452.538631346577</v>
      </c>
      <c r="O73" s="342">
        <f t="shared" si="38"/>
        <v>19859.952057127302</v>
      </c>
      <c r="P73" s="342">
        <f>$P15/'Gas Curve Summary'!$B$19*1000</f>
        <v>18039.687312086589</v>
      </c>
      <c r="Q73" s="342">
        <f>$Q15/'Gas Curve Summary'!$B$20*1000</f>
        <v>21680.216802168019</v>
      </c>
      <c r="R73" s="342">
        <f>$R15/'Gas Curve Summary'!$B$21*1000</f>
        <v>17785.955228457529</v>
      </c>
      <c r="S73" s="342">
        <f t="shared" si="39"/>
        <v>12263.678449674335</v>
      </c>
      <c r="T73" s="342">
        <f>$T15/'Gas Curve Summary'!$B$22*1000</f>
        <v>12873.490146217417</v>
      </c>
      <c r="U73" s="342">
        <f>$U15/'Gas Curve Summary'!$B$23*1000</f>
        <v>11964.735516372797</v>
      </c>
      <c r="V73" s="342">
        <f>$V15/'Gas Curve Summary'!$B$24*1000</f>
        <v>11952.809686432785</v>
      </c>
      <c r="W73" s="410">
        <f>W15/AVERAGE('Gas Curve Summary'!$B$13:$B$24)*1000</f>
        <v>14758.302910930706</v>
      </c>
      <c r="X73" s="342">
        <f>X15/AVERAGE('Gas Curve Summary'!$B$25:$B$36)*1000</f>
        <v>12907.053670290185</v>
      </c>
      <c r="Y73" s="342">
        <f>Y15/AVERAGE('Gas Curve Summary'!$B$37:$B$48)*1000</f>
        <v>12110.538980143836</v>
      </c>
      <c r="Z73" s="342">
        <f>Z15/AVERAGE('Gas Curve Summary'!$B$49:$B$60)*1000</f>
        <v>12111.602706941721</v>
      </c>
      <c r="AA73" s="342">
        <f>AA15/AVERAGE('Gas Curve Summary'!$B$61:$B$108)*1000</f>
        <v>11510.672660501381</v>
      </c>
      <c r="AB73" s="342">
        <f>AB15/AVERAGE('Gas Curve Summary'!$B$109:$B$120)*1000</f>
        <v>10953.430744615029</v>
      </c>
      <c r="AC73" s="343">
        <f ca="1">AC15/AVERAGE('Gas Curve Summary'!$B$9:$B$120)*1000</f>
        <v>11846.388231668581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46.433878157504296</v>
      </c>
      <c r="D87" s="340">
        <f t="shared" ca="1" si="40"/>
        <v>204.45716622367581</v>
      </c>
      <c r="E87" s="340">
        <f t="shared" si="40"/>
        <v>200.6420545746405</v>
      </c>
      <c r="F87" s="409">
        <f t="shared" ca="1" si="40"/>
        <v>150.51103298527323</v>
      </c>
      <c r="G87" s="340">
        <f t="shared" si="40"/>
        <v>157.31993807129038</v>
      </c>
      <c r="H87" s="340">
        <f t="shared" si="40"/>
        <v>235.70081709616534</v>
      </c>
      <c r="I87" s="340">
        <f t="shared" si="40"/>
        <v>78.939059046415423</v>
      </c>
      <c r="J87" s="340">
        <f t="shared" si="40"/>
        <v>0</v>
      </c>
      <c r="K87" s="340">
        <f t="shared" si="40"/>
        <v>0</v>
      </c>
      <c r="L87" s="340">
        <f t="shared" si="40"/>
        <v>0</v>
      </c>
      <c r="M87" s="340">
        <f t="shared" si="40"/>
        <v>-1069.8116543404758</v>
      </c>
      <c r="N87" s="340">
        <f t="shared" si="40"/>
        <v>-748.04835345015999</v>
      </c>
      <c r="O87" s="340">
        <f t="shared" si="40"/>
        <v>-781.05032224194838</v>
      </c>
      <c r="P87" s="340">
        <f t="shared" si="40"/>
        <v>-737.15228164340806</v>
      </c>
      <c r="Q87" s="340">
        <f t="shared" si="40"/>
        <v>-824.9483628404887</v>
      </c>
      <c r="R87" s="340">
        <f t="shared" si="40"/>
        <v>-476.84060974147542</v>
      </c>
      <c r="S87" s="340">
        <f t="shared" si="40"/>
        <v>-285.73126030402818</v>
      </c>
      <c r="T87" s="340">
        <f t="shared" si="40"/>
        <v>-597.94025863168099</v>
      </c>
      <c r="U87" s="340">
        <f t="shared" si="40"/>
        <v>-132.40274511541611</v>
      </c>
      <c r="V87" s="340">
        <f t="shared" si="40"/>
        <v>-126.85077716499472</v>
      </c>
      <c r="W87" s="409">
        <f t="shared" si="40"/>
        <v>-406.65018411794881</v>
      </c>
      <c r="X87" s="340">
        <f t="shared" si="40"/>
        <v>-245.86727539678941</v>
      </c>
      <c r="Y87" s="340">
        <f t="shared" si="40"/>
        <v>-194.05879242661831</v>
      </c>
      <c r="Z87" s="346">
        <f t="shared" si="40"/>
        <v>-159.43845507033802</v>
      </c>
      <c r="AA87" s="346">
        <f t="shared" si="40"/>
        <v>-104.13195826046285</v>
      </c>
      <c r="AB87" s="340">
        <f t="shared" si="40"/>
        <v>-56.322778636989824</v>
      </c>
      <c r="AC87" s="347">
        <f t="shared" ca="1" si="40"/>
        <v>-129.97719471098026</v>
      </c>
    </row>
    <row r="88" spans="1:29" x14ac:dyDescent="0.2">
      <c r="A88" s="443" t="s">
        <v>140</v>
      </c>
      <c r="B88" s="305"/>
      <c r="C88" s="340">
        <f t="shared" ref="C88:AC88" si="41">C68-C108</f>
        <v>92.867756315007682</v>
      </c>
      <c r="D88" s="340">
        <f t="shared" ca="1" si="41"/>
        <v>247.39317113064862</v>
      </c>
      <c r="E88" s="340">
        <f t="shared" si="41"/>
        <v>200.64205457463868</v>
      </c>
      <c r="F88" s="409">
        <f t="shared" ca="1" si="41"/>
        <v>180.30099400676409</v>
      </c>
      <c r="G88" s="340">
        <f t="shared" si="41"/>
        <v>157.31993807129038</v>
      </c>
      <c r="H88" s="340">
        <f t="shared" si="41"/>
        <v>235.70081709616534</v>
      </c>
      <c r="I88" s="340">
        <f t="shared" si="41"/>
        <v>78.939059046415423</v>
      </c>
      <c r="J88" s="340">
        <f t="shared" si="41"/>
        <v>0</v>
      </c>
      <c r="K88" s="340">
        <f t="shared" si="41"/>
        <v>0</v>
      </c>
      <c r="L88" s="340">
        <f t="shared" si="41"/>
        <v>0</v>
      </c>
      <c r="M88" s="340">
        <f t="shared" si="41"/>
        <v>-1163.6547819142033</v>
      </c>
      <c r="N88" s="340">
        <f t="shared" si="41"/>
        <v>-811.44228170864881</v>
      </c>
      <c r="O88" s="340">
        <f t="shared" si="41"/>
        <v>-837.00722733267139</v>
      </c>
      <c r="P88" s="340">
        <f t="shared" si="41"/>
        <v>-799.79814111946507</v>
      </c>
      <c r="Q88" s="340">
        <f t="shared" si="41"/>
        <v>-874.21631354587953</v>
      </c>
      <c r="R88" s="340">
        <f t="shared" si="41"/>
        <v>-542.13186059415057</v>
      </c>
      <c r="S88" s="340">
        <f t="shared" si="41"/>
        <v>-285.73126030402818</v>
      </c>
      <c r="T88" s="340">
        <f t="shared" si="41"/>
        <v>-597.94025863168099</v>
      </c>
      <c r="U88" s="340">
        <f t="shared" si="41"/>
        <v>-132.40274511541611</v>
      </c>
      <c r="V88" s="340">
        <f t="shared" si="41"/>
        <v>-126.85077716499472</v>
      </c>
      <c r="W88" s="409">
        <f t="shared" si="41"/>
        <v>-427.4857418608608</v>
      </c>
      <c r="X88" s="340">
        <f t="shared" si="41"/>
        <v>-267.964590664149</v>
      </c>
      <c r="Y88" s="340">
        <f t="shared" si="41"/>
        <v>-215.60099407816233</v>
      </c>
      <c r="Z88" s="340">
        <f t="shared" si="41"/>
        <v>-216.9149193315825</v>
      </c>
      <c r="AA88" s="340">
        <f t="shared" si="41"/>
        <v>-161.39973148438548</v>
      </c>
      <c r="AB88" s="340">
        <f t="shared" si="41"/>
        <v>-170.71382369537605</v>
      </c>
      <c r="AC88" s="341">
        <f t="shared" ca="1" si="41"/>
        <v>-181.03155704125129</v>
      </c>
    </row>
    <row r="89" spans="1:29" x14ac:dyDescent="0.2">
      <c r="A89" s="443" t="s">
        <v>142</v>
      </c>
      <c r="B89" s="281"/>
      <c r="C89" s="340">
        <f t="shared" ref="C89:AC89" si="42">C69-C109</f>
        <v>54.172857850420769</v>
      </c>
      <c r="D89" s="340">
        <f t="shared" ca="1" si="42"/>
        <v>245.34859946841061</v>
      </c>
      <c r="E89" s="340">
        <f t="shared" si="42"/>
        <v>133.761369716427</v>
      </c>
      <c r="F89" s="409">
        <f t="shared" ca="1" si="42"/>
        <v>144.42760901175279</v>
      </c>
      <c r="G89" s="340">
        <f t="shared" si="42"/>
        <v>315.19805616412305</v>
      </c>
      <c r="H89" s="340">
        <f t="shared" si="42"/>
        <v>235.70081709616352</v>
      </c>
      <c r="I89" s="340">
        <f t="shared" si="42"/>
        <v>394.69529523208257</v>
      </c>
      <c r="J89" s="340">
        <f t="shared" si="42"/>
        <v>354.4769456052054</v>
      </c>
      <c r="K89" s="340">
        <f t="shared" si="42"/>
        <v>435.72984749455463</v>
      </c>
      <c r="L89" s="340">
        <f t="shared" si="42"/>
        <v>273.22404371585071</v>
      </c>
      <c r="M89" s="340">
        <f t="shared" si="42"/>
        <v>-1052.2317084416645</v>
      </c>
      <c r="N89" s="340">
        <f t="shared" si="42"/>
        <v>-831.26631520643241</v>
      </c>
      <c r="O89" s="340">
        <f t="shared" si="42"/>
        <v>-734.83635223500823</v>
      </c>
      <c r="P89" s="340">
        <f t="shared" si="42"/>
        <v>-701.67229641545782</v>
      </c>
      <c r="Q89" s="340">
        <f t="shared" si="42"/>
        <v>-768.00040805455865</v>
      </c>
      <c r="R89" s="340">
        <f t="shared" si="42"/>
        <v>-570.11382524529654</v>
      </c>
      <c r="S89" s="340">
        <f t="shared" si="42"/>
        <v>-271.9748101461937</v>
      </c>
      <c r="T89" s="340">
        <f t="shared" si="42"/>
        <v>-293.18739305935378</v>
      </c>
      <c r="U89" s="340">
        <f t="shared" si="42"/>
        <v>-262.21909090833105</v>
      </c>
      <c r="V89" s="340">
        <f t="shared" si="42"/>
        <v>-260.51794647089628</v>
      </c>
      <c r="W89" s="409">
        <f t="shared" si="42"/>
        <v>-318.83728253399022</v>
      </c>
      <c r="X89" s="340">
        <f t="shared" si="42"/>
        <v>-380.52875317305188</v>
      </c>
      <c r="Y89" s="340">
        <f t="shared" si="42"/>
        <v>-366.27665105394044</v>
      </c>
      <c r="Z89" s="340">
        <f t="shared" si="42"/>
        <v>-276.76029896376167</v>
      </c>
      <c r="AA89" s="340">
        <f t="shared" si="42"/>
        <v>-205.99299559198698</v>
      </c>
      <c r="AB89" s="340">
        <f t="shared" si="42"/>
        <v>-146.84103080963541</v>
      </c>
      <c r="AC89" s="341">
        <f t="shared" ca="1" si="42"/>
        <v>-216.97110251056802</v>
      </c>
    </row>
    <row r="90" spans="1:29" x14ac:dyDescent="0.2">
      <c r="A90" s="443" t="s">
        <v>144</v>
      </c>
      <c r="B90" s="281"/>
      <c r="C90" s="340">
        <f t="shared" ref="C90:AC90" si="43">C70-C110</f>
        <v>0</v>
      </c>
      <c r="D90" s="340">
        <f t="shared" ca="1" si="43"/>
        <v>0</v>
      </c>
      <c r="E90" s="340">
        <f t="shared" si="43"/>
        <v>267.52273943285218</v>
      </c>
      <c r="F90" s="409">
        <f t="shared" ca="1" si="43"/>
        <v>89.174246477617089</v>
      </c>
      <c r="G90" s="340">
        <f t="shared" si="43"/>
        <v>393.95105520336074</v>
      </c>
      <c r="H90" s="340">
        <f t="shared" si="43"/>
        <v>314.26775612822166</v>
      </c>
      <c r="I90" s="340">
        <f t="shared" si="43"/>
        <v>473.63435427849618</v>
      </c>
      <c r="J90" s="340">
        <f t="shared" si="43"/>
        <v>477.24918747098127</v>
      </c>
      <c r="K90" s="340">
        <f t="shared" si="43"/>
        <v>544.66230936819193</v>
      </c>
      <c r="L90" s="340">
        <f t="shared" si="43"/>
        <v>409.83606557377061</v>
      </c>
      <c r="M90" s="340">
        <f t="shared" si="43"/>
        <v>-1052.2317084416645</v>
      </c>
      <c r="N90" s="340">
        <f t="shared" si="43"/>
        <v>-831.26631520643241</v>
      </c>
      <c r="O90" s="340">
        <f t="shared" si="43"/>
        <v>-847.58439793554862</v>
      </c>
      <c r="P90" s="340">
        <f t="shared" si="43"/>
        <v>-927.16838781654224</v>
      </c>
      <c r="Q90" s="340">
        <f t="shared" si="43"/>
        <v>-768.00040805455865</v>
      </c>
      <c r="R90" s="340">
        <f t="shared" si="43"/>
        <v>-402.79564267440219</v>
      </c>
      <c r="S90" s="340">
        <f t="shared" si="43"/>
        <v>-176.53253234467593</v>
      </c>
      <c r="T90" s="340">
        <f t="shared" si="43"/>
        <v>-196.23995296210342</v>
      </c>
      <c r="U90" s="340">
        <f t="shared" si="43"/>
        <v>-166.47006548449463</v>
      </c>
      <c r="V90" s="340">
        <f t="shared" si="43"/>
        <v>-166.88757858742611</v>
      </c>
      <c r="W90" s="409">
        <f t="shared" si="43"/>
        <v>-265.38114273516294</v>
      </c>
      <c r="X90" s="340">
        <f t="shared" si="43"/>
        <v>-134.99900691219409</v>
      </c>
      <c r="Y90" s="340">
        <f t="shared" si="43"/>
        <v>-75.695175658873268</v>
      </c>
      <c r="Z90" s="340">
        <f t="shared" si="43"/>
        <v>-19.779789377743327</v>
      </c>
      <c r="AA90" s="340">
        <f t="shared" si="43"/>
        <v>-53.562127304092428</v>
      </c>
      <c r="AB90" s="340">
        <f t="shared" si="43"/>
        <v>-33.40321188152484</v>
      </c>
      <c r="AC90" s="341">
        <f t="shared" ca="1" si="43"/>
        <v>-58.278885434772747</v>
      </c>
    </row>
    <row r="91" spans="1:29" x14ac:dyDescent="0.2">
      <c r="A91" s="443" t="s">
        <v>143</v>
      </c>
      <c r="B91" s="305"/>
      <c r="C91" s="340">
        <f t="shared" ref="C91:AC91" si="44">C71-C111</f>
        <v>77.389796929172007</v>
      </c>
      <c r="D91" s="340">
        <f t="shared" ca="1" si="44"/>
        <v>204.45716622367581</v>
      </c>
      <c r="E91" s="340">
        <f t="shared" si="44"/>
        <v>267.52273943285218</v>
      </c>
      <c r="F91" s="409">
        <f t="shared" ca="1" si="44"/>
        <v>183.12323419523455</v>
      </c>
      <c r="G91" s="340">
        <f t="shared" si="44"/>
        <v>393.95105520336074</v>
      </c>
      <c r="H91" s="340">
        <f t="shared" si="44"/>
        <v>314.26775612822166</v>
      </c>
      <c r="I91" s="340">
        <f t="shared" si="44"/>
        <v>473.63435427849618</v>
      </c>
      <c r="J91" s="340">
        <f t="shared" si="44"/>
        <v>477.24918747098127</v>
      </c>
      <c r="K91" s="340">
        <f t="shared" si="44"/>
        <v>544.66230936819193</v>
      </c>
      <c r="L91" s="340">
        <f t="shared" si="44"/>
        <v>409.83606557377061</v>
      </c>
      <c r="M91" s="340">
        <f t="shared" si="44"/>
        <v>-1015.2887972201424</v>
      </c>
      <c r="N91" s="340">
        <f t="shared" si="44"/>
        <v>-771.44501087098433</v>
      </c>
      <c r="O91" s="340">
        <f t="shared" si="44"/>
        <v>-938.00436662306674</v>
      </c>
      <c r="P91" s="340">
        <f t="shared" si="44"/>
        <v>-1248.7117961766689</v>
      </c>
      <c r="Q91" s="340">
        <f t="shared" si="44"/>
        <v>-627.29693706946637</v>
      </c>
      <c r="R91" s="340">
        <f t="shared" si="44"/>
        <v>-402.79564267440219</v>
      </c>
      <c r="S91" s="340">
        <f t="shared" si="44"/>
        <v>-176.53253234467593</v>
      </c>
      <c r="T91" s="340">
        <f t="shared" si="44"/>
        <v>-196.23995296210342</v>
      </c>
      <c r="U91" s="340">
        <f t="shared" si="44"/>
        <v>-166.47006548449463</v>
      </c>
      <c r="V91" s="340">
        <f t="shared" si="44"/>
        <v>-166.88757858742611</v>
      </c>
      <c r="W91" s="409">
        <f t="shared" si="44"/>
        <v>-270.68743900159825</v>
      </c>
      <c r="X91" s="340">
        <f t="shared" si="44"/>
        <v>-382.43515182597002</v>
      </c>
      <c r="Y91" s="340">
        <f t="shared" si="44"/>
        <v>-412.38176169815233</v>
      </c>
      <c r="Z91" s="340">
        <f t="shared" si="44"/>
        <v>-323.2403113754317</v>
      </c>
      <c r="AA91" s="340">
        <f t="shared" si="44"/>
        <v>-251.75466459506606</v>
      </c>
      <c r="AB91" s="340">
        <f t="shared" si="44"/>
        <v>-187.35591270739314</v>
      </c>
      <c r="AC91" s="341">
        <f t="shared" ca="1" si="44"/>
        <v>-248.02079581593716</v>
      </c>
    </row>
    <row r="92" spans="1:29" x14ac:dyDescent="0.2">
      <c r="A92" s="443" t="s">
        <v>141</v>
      </c>
      <c r="B92" s="281"/>
      <c r="C92" s="340">
        <f t="shared" ref="C92:AC92" si="45">C72-C112</f>
        <v>38.694898464586913</v>
      </c>
      <c r="D92" s="340">
        <f t="shared" ca="1" si="45"/>
        <v>153.34287466775731</v>
      </c>
      <c r="E92" s="340">
        <f t="shared" si="45"/>
        <v>133.76136971642518</v>
      </c>
      <c r="F92" s="409">
        <f t="shared" ca="1" si="45"/>
        <v>108.59971428292192</v>
      </c>
      <c r="G92" s="340">
        <f t="shared" si="45"/>
        <v>78.566939032056325</v>
      </c>
      <c r="H92" s="340">
        <f t="shared" si="45"/>
        <v>157.13387806411083</v>
      </c>
      <c r="I92" s="340">
        <f t="shared" si="45"/>
        <v>0</v>
      </c>
      <c r="J92" s="340">
        <f t="shared" si="45"/>
        <v>382.15650558948437</v>
      </c>
      <c r="K92" s="340">
        <f t="shared" si="45"/>
        <v>217.86492374727641</v>
      </c>
      <c r="L92" s="340">
        <f t="shared" si="45"/>
        <v>546.44808743169415</v>
      </c>
      <c r="M92" s="340">
        <f t="shared" si="45"/>
        <v>-997.11451151336405</v>
      </c>
      <c r="N92" s="340">
        <f t="shared" si="45"/>
        <v>-945.37538607170973</v>
      </c>
      <c r="O92" s="340">
        <f t="shared" si="45"/>
        <v>-843.11199200464762</v>
      </c>
      <c r="P92" s="340">
        <f t="shared" si="45"/>
        <v>-785.20010905019808</v>
      </c>
      <c r="Q92" s="340">
        <f t="shared" si="45"/>
        <v>-901.02387495910079</v>
      </c>
      <c r="R92" s="340">
        <f t="shared" si="45"/>
        <v>-626.07775454759394</v>
      </c>
      <c r="S92" s="340">
        <f t="shared" si="45"/>
        <v>-343.85501470704185</v>
      </c>
      <c r="T92" s="340">
        <f t="shared" si="45"/>
        <v>-328.94975276537298</v>
      </c>
      <c r="U92" s="340">
        <f t="shared" si="45"/>
        <v>-281.31664550173264</v>
      </c>
      <c r="V92" s="340">
        <f t="shared" si="45"/>
        <v>-421.2986458540181</v>
      </c>
      <c r="W92" s="409">
        <f t="shared" si="45"/>
        <v>-375.38267665561762</v>
      </c>
      <c r="X92" s="340">
        <f t="shared" si="45"/>
        <v>-319.42546292942825</v>
      </c>
      <c r="Y92" s="340">
        <f t="shared" si="45"/>
        <v>-241.89812578390047</v>
      </c>
      <c r="Z92" s="340">
        <f t="shared" si="45"/>
        <v>-222.96895480364765</v>
      </c>
      <c r="AA92" s="340">
        <f t="shared" si="45"/>
        <v>-157.42144929244751</v>
      </c>
      <c r="AB92" s="340">
        <f t="shared" si="45"/>
        <v>-103.49344469583411</v>
      </c>
      <c r="AC92" s="341">
        <f t="shared" ca="1" si="45"/>
        <v>-177.32618691965217</v>
      </c>
    </row>
    <row r="93" spans="1:29" ht="13.7" customHeight="1" thickBot="1" x14ac:dyDescent="0.25">
      <c r="A93" s="444" t="s">
        <v>145</v>
      </c>
      <c r="B93" s="310"/>
      <c r="C93" s="342">
        <f t="shared" ref="C93:AC93" si="46">C73-C113</f>
        <v>38.694898464586004</v>
      </c>
      <c r="D93" s="342">
        <f t="shared" ca="1" si="46"/>
        <v>153.3428746677564</v>
      </c>
      <c r="E93" s="342">
        <f t="shared" si="46"/>
        <v>133.76136971642518</v>
      </c>
      <c r="F93" s="410">
        <f t="shared" ca="1" si="46"/>
        <v>108.59971428292192</v>
      </c>
      <c r="G93" s="342">
        <f t="shared" si="46"/>
        <v>78.566939032054506</v>
      </c>
      <c r="H93" s="342">
        <f t="shared" si="46"/>
        <v>157.13387806410901</v>
      </c>
      <c r="I93" s="342">
        <f t="shared" si="46"/>
        <v>0</v>
      </c>
      <c r="J93" s="342">
        <f t="shared" si="46"/>
        <v>382.15650558948619</v>
      </c>
      <c r="K93" s="342">
        <f t="shared" si="46"/>
        <v>217.86492374727823</v>
      </c>
      <c r="L93" s="342">
        <f t="shared" si="46"/>
        <v>546.44808743169051</v>
      </c>
      <c r="M93" s="342">
        <f t="shared" si="46"/>
        <v>-1109.7262646018353</v>
      </c>
      <c r="N93" s="342">
        <f t="shared" si="46"/>
        <v>-1072.1632425886874</v>
      </c>
      <c r="O93" s="342">
        <f t="shared" si="46"/>
        <v>-1014.7347294708234</v>
      </c>
      <c r="P93" s="342">
        <f t="shared" si="46"/>
        <v>-931.37378116099717</v>
      </c>
      <c r="Q93" s="342">
        <f t="shared" si="46"/>
        <v>-1098.0956777806496</v>
      </c>
      <c r="R93" s="342">
        <f t="shared" si="46"/>
        <v>-756.66025625294424</v>
      </c>
      <c r="S93" s="342">
        <f t="shared" si="46"/>
        <v>-380.45514482633916</v>
      </c>
      <c r="T93" s="342">
        <f t="shared" si="46"/>
        <v>-372.65338161625186</v>
      </c>
      <c r="U93" s="342">
        <f t="shared" si="46"/>
        <v>-315.38396587081297</v>
      </c>
      <c r="V93" s="342">
        <f t="shared" si="46"/>
        <v>-453.32808699195994</v>
      </c>
      <c r="W93" s="410">
        <f t="shared" si="46"/>
        <v>-433.80545727941535</v>
      </c>
      <c r="X93" s="342">
        <f t="shared" si="46"/>
        <v>-359.41220045046248</v>
      </c>
      <c r="Y93" s="342">
        <f t="shared" si="46"/>
        <v>-273.44398771064516</v>
      </c>
      <c r="Z93" s="342">
        <f t="shared" si="46"/>
        <v>-253.29764879250797</v>
      </c>
      <c r="AA93" s="342">
        <f t="shared" si="46"/>
        <v>-180.43014596163084</v>
      </c>
      <c r="AB93" s="342">
        <f t="shared" si="46"/>
        <v>-120.54191070631168</v>
      </c>
      <c r="AC93" s="343">
        <f t="shared" ca="1" si="46"/>
        <v>-203.57157981376804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7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7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2" thickBot="1" x14ac:dyDescent="0.25">
      <c r="A106" s="348">
        <f>A46</f>
        <v>37187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5209.8811292719165</v>
      </c>
      <c r="D107" s="340">
        <v>5929.2578204866086</v>
      </c>
      <c r="E107" s="340">
        <v>10098.983413590155</v>
      </c>
      <c r="F107" s="340">
        <v>7079.3741211162269</v>
      </c>
      <c r="G107" s="346">
        <v>11575.946618738932</v>
      </c>
      <c r="H107" s="346">
        <v>11863.607793840352</v>
      </c>
      <c r="I107" s="346">
        <v>11288.285443637511</v>
      </c>
      <c r="J107" s="346">
        <v>15468.409586056643</v>
      </c>
      <c r="K107" s="346">
        <v>14270.152505446622</v>
      </c>
      <c r="L107" s="346">
        <v>16666.666666666664</v>
      </c>
      <c r="M107" s="346">
        <v>10630.36180529653</v>
      </c>
      <c r="N107" s="346">
        <v>10051.107325383304</v>
      </c>
      <c r="O107" s="346">
        <v>14773.124665381318</v>
      </c>
      <c r="P107" s="346">
        <v>13665.594855305466</v>
      </c>
      <c r="Q107" s="346">
        <v>15880.65447545717</v>
      </c>
      <c r="R107" s="346">
        <v>13662.979830839296</v>
      </c>
      <c r="S107" s="346">
        <v>12285.523912545506</v>
      </c>
      <c r="T107" s="346">
        <v>12994.634473507713</v>
      </c>
      <c r="U107" s="346">
        <v>11782.276800531032</v>
      </c>
      <c r="V107" s="346">
        <v>12079.66046359778</v>
      </c>
      <c r="W107" s="346">
        <v>12790.945865414002</v>
      </c>
      <c r="X107" s="346">
        <v>11645.389556192618</v>
      </c>
      <c r="Y107" s="346">
        <v>11161.044907121191</v>
      </c>
      <c r="Z107" s="346">
        <v>10900.177000121377</v>
      </c>
      <c r="AA107" s="346">
        <v>10454.173438678741</v>
      </c>
      <c r="AB107" s="346">
        <v>10064.232258895316</v>
      </c>
      <c r="AC107" s="347">
        <v>10695.249460498848</v>
      </c>
    </row>
    <row r="108" spans="1:29" x14ac:dyDescent="0.2">
      <c r="A108" s="304" t="s">
        <v>140</v>
      </c>
      <c r="B108" s="305"/>
      <c r="C108" s="340">
        <v>5208.333333333333</v>
      </c>
      <c r="D108" s="340">
        <v>6039.6646902473931</v>
      </c>
      <c r="E108" s="340">
        <v>10165.864098448368</v>
      </c>
      <c r="F108" s="409">
        <v>7137.9540406763654</v>
      </c>
      <c r="G108" s="340">
        <v>11560.158806929649</v>
      </c>
      <c r="H108" s="340">
        <v>11863.607793840352</v>
      </c>
      <c r="I108" s="340">
        <v>11256.709820018945</v>
      </c>
      <c r="J108" s="340">
        <v>16014.857673488339</v>
      </c>
      <c r="K108" s="340">
        <v>14270.152505446622</v>
      </c>
      <c r="L108" s="340">
        <v>17759.562841530056</v>
      </c>
      <c r="M108" s="340">
        <v>11562.849682954122</v>
      </c>
      <c r="N108" s="340">
        <v>10902.89608177172</v>
      </c>
      <c r="O108" s="340">
        <v>15656.466406089623</v>
      </c>
      <c r="P108" s="340">
        <v>14630.225080385851</v>
      </c>
      <c r="Q108" s="340">
        <v>16682.707731793394</v>
      </c>
      <c r="R108" s="340">
        <v>14801.561483409238</v>
      </c>
      <c r="S108" s="340">
        <v>12285.523912545506</v>
      </c>
      <c r="T108" s="340">
        <v>12994.634473507713</v>
      </c>
      <c r="U108" s="340">
        <v>11782.276800531032</v>
      </c>
      <c r="V108" s="340">
        <v>12079.66046359778</v>
      </c>
      <c r="W108" s="340">
        <v>13252.668480089063</v>
      </c>
      <c r="X108" s="340">
        <v>12191.167398483145</v>
      </c>
      <c r="Y108" s="340">
        <v>11634.165270898804</v>
      </c>
      <c r="Z108" s="340">
        <v>11439.34577980758</v>
      </c>
      <c r="AA108" s="340">
        <v>11161.914681680651</v>
      </c>
      <c r="AB108" s="340">
        <v>10940.199302638877</v>
      </c>
      <c r="AC108" s="341">
        <v>11329.4157118232</v>
      </c>
    </row>
    <row r="109" spans="1:29" x14ac:dyDescent="0.2">
      <c r="A109" s="304" t="s">
        <v>142</v>
      </c>
      <c r="B109" s="281"/>
      <c r="C109" s="340">
        <v>5180.4730064388314</v>
      </c>
      <c r="D109" s="340">
        <v>6133.7149867102844</v>
      </c>
      <c r="E109" s="340">
        <v>10165.864098448368</v>
      </c>
      <c r="F109" s="409">
        <v>7160.017363865828</v>
      </c>
      <c r="G109" s="340">
        <v>11615.60220826932</v>
      </c>
      <c r="H109" s="340">
        <v>11785.040854808298</v>
      </c>
      <c r="I109" s="340">
        <v>11446.163561730342</v>
      </c>
      <c r="J109" s="340">
        <v>16573.359762848671</v>
      </c>
      <c r="K109" s="340">
        <v>15250.544662309369</v>
      </c>
      <c r="L109" s="340">
        <v>17896.174863387976</v>
      </c>
      <c r="M109" s="340">
        <v>12122.342409548675</v>
      </c>
      <c r="N109" s="340">
        <v>13287.904599659285</v>
      </c>
      <c r="O109" s="340">
        <v>16419.319631891081</v>
      </c>
      <c r="P109" s="340">
        <v>15434.083601286175</v>
      </c>
      <c r="Q109" s="340">
        <v>17404.55566249599</v>
      </c>
      <c r="R109" s="340">
        <v>15289.525048796355</v>
      </c>
      <c r="S109" s="340">
        <v>13082.145579927339</v>
      </c>
      <c r="T109" s="340">
        <v>13246.143527833668</v>
      </c>
      <c r="U109" s="340">
        <v>12777.962163956188</v>
      </c>
      <c r="V109" s="340">
        <v>13222.331047992164</v>
      </c>
      <c r="W109" s="340">
        <v>13959.595856107833</v>
      </c>
      <c r="X109" s="340">
        <v>12955.546685052801</v>
      </c>
      <c r="Y109" s="340">
        <v>12316.970479021278</v>
      </c>
      <c r="Z109" s="340">
        <v>12121.267091449175</v>
      </c>
      <c r="AA109" s="340">
        <v>11503.155565550478</v>
      </c>
      <c r="AB109" s="340">
        <v>10964.381587289005</v>
      </c>
      <c r="AC109" s="341">
        <v>11772.947817561282</v>
      </c>
    </row>
    <row r="110" spans="1:29" x14ac:dyDescent="0.2">
      <c r="A110" s="304" t="s">
        <v>144</v>
      </c>
      <c r="B110" s="281"/>
      <c r="C110" s="340">
        <v>5002.4919514611192</v>
      </c>
      <c r="D110" s="340">
        <v>4621.9586091791225</v>
      </c>
      <c r="E110" s="340">
        <v>9296.4151952916</v>
      </c>
      <c r="F110" s="409">
        <v>6306.9552519772806</v>
      </c>
      <c r="G110" s="340">
        <v>10907.011276923378</v>
      </c>
      <c r="H110" s="340">
        <v>10999.371464487744</v>
      </c>
      <c r="I110" s="340">
        <v>10814.651089359015</v>
      </c>
      <c r="J110" s="340">
        <v>16109.950355369834</v>
      </c>
      <c r="K110" s="340">
        <v>14596.949891067539</v>
      </c>
      <c r="L110" s="340">
        <v>17622.950819672129</v>
      </c>
      <c r="M110" s="340">
        <v>12122.342409548675</v>
      </c>
      <c r="N110" s="340">
        <v>13287.904599659285</v>
      </c>
      <c r="O110" s="340">
        <v>16419.319631891081</v>
      </c>
      <c r="P110" s="340">
        <v>15434.083601286175</v>
      </c>
      <c r="Q110" s="340">
        <v>17404.55566249599</v>
      </c>
      <c r="R110" s="340">
        <v>15045.543266102797</v>
      </c>
      <c r="S110" s="340">
        <v>12750.906301015131</v>
      </c>
      <c r="T110" s="340">
        <v>12910.798122065726</v>
      </c>
      <c r="U110" s="340">
        <v>12446.067042814469</v>
      </c>
      <c r="V110" s="340">
        <v>12895.853738165197</v>
      </c>
      <c r="W110" s="340">
        <v>13663.847494932832</v>
      </c>
      <c r="X110" s="340">
        <v>9650.1070508400771</v>
      </c>
      <c r="Y110" s="340">
        <v>8271.7515082499449</v>
      </c>
      <c r="Z110" s="340">
        <v>7558.8522068994034</v>
      </c>
      <c r="AA110" s="340">
        <v>9603.5343829251269</v>
      </c>
      <c r="AB110" s="340">
        <v>10024.318487994291</v>
      </c>
      <c r="AC110" s="341">
        <v>9540.3569366092888</v>
      </c>
    </row>
    <row r="111" spans="1:29" x14ac:dyDescent="0.2">
      <c r="A111" s="304" t="s">
        <v>143</v>
      </c>
      <c r="B111" s="305"/>
      <c r="C111" s="340">
        <v>5182.3303615651312</v>
      </c>
      <c r="D111" s="340">
        <v>5929.2578204866086</v>
      </c>
      <c r="E111" s="340">
        <v>9296.4151952916</v>
      </c>
      <c r="F111" s="409">
        <v>6802.6677924477799</v>
      </c>
      <c r="G111" s="340">
        <v>10907.011276923378</v>
      </c>
      <c r="H111" s="340">
        <v>10999.371464487744</v>
      </c>
      <c r="I111" s="340">
        <v>10814.651089359015</v>
      </c>
      <c r="J111" s="340">
        <v>16109.950355369834</v>
      </c>
      <c r="K111" s="340">
        <v>14596.949891067539</v>
      </c>
      <c r="L111" s="340">
        <v>17622.950819672129</v>
      </c>
      <c r="M111" s="340">
        <v>12588.58634837747</v>
      </c>
      <c r="N111" s="340">
        <v>13543.441226575809</v>
      </c>
      <c r="O111" s="340">
        <v>16660.296661704764</v>
      </c>
      <c r="P111" s="340">
        <v>15755.627009646301</v>
      </c>
      <c r="Q111" s="340">
        <v>17564.966313763231</v>
      </c>
      <c r="R111" s="340">
        <v>15045.543266102797</v>
      </c>
      <c r="S111" s="340">
        <v>12750.906301015131</v>
      </c>
      <c r="T111" s="340">
        <v>12910.798122065726</v>
      </c>
      <c r="U111" s="340">
        <v>12446.067042814469</v>
      </c>
      <c r="V111" s="340">
        <v>12895.853738165197</v>
      </c>
      <c r="W111" s="340">
        <v>13766.983759453444</v>
      </c>
      <c r="X111" s="340">
        <v>12961.35283231121</v>
      </c>
      <c r="Y111" s="340">
        <v>12193.449908281833</v>
      </c>
      <c r="Z111" s="340">
        <v>12085.915085292183</v>
      </c>
      <c r="AA111" s="340">
        <v>11470.978826469745</v>
      </c>
      <c r="AB111" s="340">
        <v>10907.798384380694</v>
      </c>
      <c r="AC111" s="341">
        <v>11719.406777214652</v>
      </c>
    </row>
    <row r="112" spans="1:29" x14ac:dyDescent="0.2">
      <c r="A112" s="304" t="s">
        <v>141</v>
      </c>
      <c r="B112" s="281"/>
      <c r="C112" s="340">
        <v>5208.333333333333</v>
      </c>
      <c r="D112" s="340">
        <v>5724.8006542629319</v>
      </c>
      <c r="E112" s="340">
        <v>8828.2504012841091</v>
      </c>
      <c r="F112" s="409">
        <v>6587.1281296267916</v>
      </c>
      <c r="G112" s="340">
        <v>10395.209813171936</v>
      </c>
      <c r="H112" s="340">
        <v>10449.402891263357</v>
      </c>
      <c r="I112" s="340">
        <v>10341.016735080517</v>
      </c>
      <c r="J112" s="340">
        <v>15305.010893246186</v>
      </c>
      <c r="K112" s="340">
        <v>13943.355119825708</v>
      </c>
      <c r="L112" s="340">
        <v>16666.666666666664</v>
      </c>
      <c r="M112" s="340">
        <v>13241.327862737784</v>
      </c>
      <c r="N112" s="340">
        <v>14821.124361158432</v>
      </c>
      <c r="O112" s="340">
        <v>18145.178344665233</v>
      </c>
      <c r="P112" s="340">
        <v>16720.257234726687</v>
      </c>
      <c r="Q112" s="340">
        <v>19570.099454603784</v>
      </c>
      <c r="R112" s="340">
        <v>16265.452179570591</v>
      </c>
      <c r="S112" s="340">
        <v>11925.764135714933</v>
      </c>
      <c r="T112" s="340">
        <v>12407.780013413814</v>
      </c>
      <c r="U112" s="340">
        <v>11616.329239960171</v>
      </c>
      <c r="V112" s="340">
        <v>11753.183153770813</v>
      </c>
      <c r="W112" s="340">
        <v>13897.440888747729</v>
      </c>
      <c r="X112" s="340">
        <v>12278.840222085133</v>
      </c>
      <c r="Y112" s="340">
        <v>11490.845768888979</v>
      </c>
      <c r="Z112" s="340">
        <v>11467.174947346799</v>
      </c>
      <c r="AA112" s="340">
        <v>10887.691020576742</v>
      </c>
      <c r="AB112" s="340">
        <v>10364.059156827007</v>
      </c>
      <c r="AC112" s="341">
        <v>11191.843121013615</v>
      </c>
    </row>
    <row r="113" spans="1:29" ht="12" thickBot="1" x14ac:dyDescent="0.25">
      <c r="A113" s="304" t="s">
        <v>145</v>
      </c>
      <c r="C113" s="342">
        <v>5394.0688459633484</v>
      </c>
      <c r="D113" s="342">
        <v>5929.2578204866086</v>
      </c>
      <c r="E113" s="342">
        <v>9363.2958801498135</v>
      </c>
      <c r="F113" s="410">
        <v>6895.5408488665898</v>
      </c>
      <c r="G113" s="340">
        <v>10828.258277884142</v>
      </c>
      <c r="H113" s="340">
        <v>10920.804525455689</v>
      </c>
      <c r="I113" s="340">
        <v>10735.712030312598</v>
      </c>
      <c r="J113" s="340">
        <v>16123.790135361978</v>
      </c>
      <c r="K113" s="340">
        <v>14488.0174291939</v>
      </c>
      <c r="L113" s="340">
        <v>17759.562841530056</v>
      </c>
      <c r="M113" s="340">
        <v>14360.313315926893</v>
      </c>
      <c r="N113" s="340">
        <v>16524.701873935264</v>
      </c>
      <c r="O113" s="340">
        <v>20874.686786598126</v>
      </c>
      <c r="P113" s="340">
        <v>18971.061093247587</v>
      </c>
      <c r="Q113" s="340">
        <v>22778.312479948669</v>
      </c>
      <c r="R113" s="340">
        <v>18542.615484710474</v>
      </c>
      <c r="S113" s="340">
        <v>12644.133594500674</v>
      </c>
      <c r="T113" s="340">
        <v>13246.143527833668</v>
      </c>
      <c r="U113" s="340">
        <v>12280.11948224361</v>
      </c>
      <c r="V113" s="340">
        <v>12406.137773424745</v>
      </c>
      <c r="W113" s="340">
        <v>15192.108368210122</v>
      </c>
      <c r="X113" s="340">
        <v>13266.465870740647</v>
      </c>
      <c r="Y113" s="340">
        <v>12383.982967854481</v>
      </c>
      <c r="Z113" s="340">
        <v>12364.900355734229</v>
      </c>
      <c r="AA113" s="340">
        <v>11691.102806463012</v>
      </c>
      <c r="AB113" s="340">
        <v>11073.97265532134</v>
      </c>
      <c r="AC113" s="341">
        <v>12049.959811482349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2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9" customWidth="1"/>
    <col min="29" max="29" width="15" style="152" bestFit="1" customWidth="1"/>
    <col min="30" max="30" width="9.85546875" style="281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37188</v>
      </c>
      <c r="B2" s="279"/>
    </row>
    <row r="3" spans="1:140" ht="10.5" hidden="1" customHeight="1" x14ac:dyDescent="0.2">
      <c r="A3" s="282"/>
      <c r="B3" s="279"/>
      <c r="C3" s="152">
        <v>72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88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6">
        <f>+'Power Price'!A6</f>
        <v>37188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7" customHeight="1" x14ac:dyDescent="0.2">
      <c r="A9" s="442" t="s">
        <v>139</v>
      </c>
      <c r="B9" s="314" t="s">
        <v>54</v>
      </c>
      <c r="C9" s="355">
        <f ca="1">(0.777777777777778*'Off Peak Detail'!D9)+(0.222222222222222*'Off Peak Detail'!D47)</f>
        <v>23.972222222222225</v>
      </c>
      <c r="D9" s="355">
        <f ca="1">(0.789473684210526*'Off Peak Detail'!E9)+(0.210526315789474*'Off Peak Detail'!E47)</f>
        <v>25.054368421052633</v>
      </c>
      <c r="E9" s="355">
        <f>(0.75609756097561*'Off Peak Detail'!F9)+(0.24390243902439*'Off Peak Detail'!F47)</f>
        <v>29.005804878048782</v>
      </c>
      <c r="F9" s="300">
        <f t="shared" ref="F9:F15" ca="1" si="6">(C9*C$5+D9*D$5+E9*E$5)/(SUM(C$5:E$5))</f>
        <v>26.784070301060328</v>
      </c>
      <c r="G9" s="195">
        <f t="shared" ref="G9:G15" si="7">AVERAGE(H9:I9)</f>
        <v>27.102777777777781</v>
      </c>
      <c r="H9" s="195">
        <f t="shared" si="0"/>
        <v>27.955333333333336</v>
      </c>
      <c r="I9" s="195">
        <f t="shared" si="0"/>
        <v>26.250222222222224</v>
      </c>
      <c r="J9" s="195">
        <f t="shared" ref="J9:J15" si="8">AVERAGE(K9:L9)</f>
        <v>21.500338896020541</v>
      </c>
      <c r="K9" s="195">
        <f t="shared" si="1"/>
        <v>23.250414634146342</v>
      </c>
      <c r="L9" s="195">
        <f t="shared" si="1"/>
        <v>19.750263157894739</v>
      </c>
      <c r="M9" s="195">
        <f t="shared" si="1"/>
        <v>20.455333333333336</v>
      </c>
      <c r="N9" s="195">
        <f t="shared" si="1"/>
        <v>21.500250000000001</v>
      </c>
      <c r="O9" s="195">
        <f t="shared" ref="O9:O15" si="9">AVERAGE(P9:Q9)</f>
        <v>31.942320512820515</v>
      </c>
      <c r="P9" s="191">
        <f t="shared" si="2"/>
        <v>29.884461538461544</v>
      </c>
      <c r="Q9" s="195">
        <f t="shared" si="2"/>
        <v>34.000179487179487</v>
      </c>
      <c r="R9" s="195">
        <f t="shared" si="2"/>
        <v>29.362499999999997</v>
      </c>
      <c r="S9" s="195">
        <f t="shared" ref="S9:S15" si="10">AVERAGE(T9:V9)</f>
        <v>26.603305300461916</v>
      </c>
      <c r="T9" s="195">
        <f t="shared" si="3"/>
        <v>27.000512820512824</v>
      </c>
      <c r="U9" s="195">
        <f t="shared" si="3"/>
        <v>23.80284210526316</v>
      </c>
      <c r="V9" s="195">
        <f t="shared" si="3"/>
        <v>29.006560975609759</v>
      </c>
      <c r="W9" s="300">
        <f>SUM(AG28:AR28)/SUM($AG$5:$AR$5)</f>
        <v>26.025248449069515</v>
      </c>
      <c r="X9" s="195">
        <f>SUM(AS28:BD28)/SUM($AS$5:$BD$5)</f>
        <v>27.465396155857643</v>
      </c>
      <c r="Y9" s="195">
        <f>SUM(BE28:BR28)/SUM($BE$5:$BR$5)</f>
        <v>27.693731488324492</v>
      </c>
      <c r="Z9" s="195">
        <f>SUM(BQ28:CB28)/SUM($BQ$5:$CB$5)</f>
        <v>27.877780253676853</v>
      </c>
      <c r="AA9" s="195">
        <f t="shared" ref="AA9:AA15" si="11">SUM(CC28:DX28)/SUM($CC$5:$DX$5)</f>
        <v>28.530328917766454</v>
      </c>
      <c r="AB9" s="191">
        <f t="shared" ref="AB9:AB15" si="12">SUM(DY28:EJ28)/SUM($DY$5:$EJ$5)</f>
        <v>29.133711799835709</v>
      </c>
      <c r="AC9" s="356">
        <f t="shared" ref="AC9:AC15" ca="1" si="13">(C9*C$5+D9*D$5+E9*E$5+SUM(AG28:EJ28))/(SUM(C$5:E$5)+SUM($AG$5:$EJ$5))</f>
        <v>27.989118767580759</v>
      </c>
      <c r="AD9" s="302"/>
      <c r="AE9" s="303"/>
      <c r="AG9" s="357">
        <f>(0.794871794871795*'Off Peak Detail'!AB9)+(0.205128205128205*'Off Peak Detail'!AB47)</f>
        <v>27.955333333333336</v>
      </c>
      <c r="AH9" s="357">
        <f>(0.777777777777778*'Off Peak Detail'!AC9)+(0.222222222222222*'Off Peak Detail'!AC47)</f>
        <v>26.250222222222224</v>
      </c>
      <c r="AI9" s="357">
        <f>(0.75609756097561*'Off Peak Detail'!AD9)+(0.24390243902439*'Off Peak Detail'!AD47)</f>
        <v>23.250414634146342</v>
      </c>
      <c r="AJ9" s="357">
        <f>(0.789473684210526*'Off Peak Detail'!AE9)+(0.210526315789474*'Off Peak Detail'!AE47)</f>
        <v>19.750263157894739</v>
      </c>
      <c r="AK9" s="357">
        <f>(0.794871794871795*'Off Peak Detail'!AF9)+(0.205128205128205*'Off Peak Detail'!AF47)</f>
        <v>20.455333333333336</v>
      </c>
      <c r="AL9" s="357">
        <f>(0.75*'Off Peak Detail'!AG9)+(0.25*'Off Peak Detail'!AG47)</f>
        <v>21.500250000000001</v>
      </c>
      <c r="AM9" s="357">
        <f>(0.794871794871795*'Off Peak Detail'!AH9)+(0.205128205128205*'Off Peak Detail'!AH47)</f>
        <v>29.884461538461544</v>
      </c>
      <c r="AN9" s="357">
        <f>(0.794871794871795*'Off Peak Detail'!AI9)+(0.205128205128205*'Off Peak Detail'!AI47)</f>
        <v>34.000179487179487</v>
      </c>
      <c r="AO9" s="357">
        <f>(0.75*'Off Peak Detail'!AJ9)+(0.25*'Off Peak Detail'!AJ47)</f>
        <v>29.362499999999997</v>
      </c>
      <c r="AP9" s="357">
        <f>(0.794871794871795*'Off Peak Detail'!AK9)+(0.205128205128205*'Off Peak Detail'!AK47)</f>
        <v>27.000512820512824</v>
      </c>
      <c r="AQ9" s="357">
        <f>(0.789473684210526*'Off Peak Detail'!AL9)+(0.210526315789474*'Off Peak Detail'!AL47)</f>
        <v>23.80284210526316</v>
      </c>
      <c r="AR9" s="357">
        <f>(0.75609756097561*'Off Peak Detail'!AM9)+(0.24390243902439*'Off Peak Detail'!AM47)</f>
        <v>29.006560975609759</v>
      </c>
      <c r="AS9" s="357">
        <f>(0.794871794871795*'Off Peak Detail'!AN9)+(0.205128205128205*'Off Peak Detail'!AN47)</f>
        <v>29.397564102564104</v>
      </c>
      <c r="AT9" s="357">
        <f>(0.777777777777778*'Off Peak Detail'!AO9)+(0.222222222222222*'Off Peak Detail'!AO47)</f>
        <v>28.49988888888889</v>
      </c>
      <c r="AU9" s="357">
        <f>(0.75609756097561*'Off Peak Detail'!AP9)+(0.24390243902439*'Off Peak Detail'!AP47)</f>
        <v>25.999682926829266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14.12797435897436</v>
      </c>
      <c r="AX9" s="357">
        <f>(0.75*'Off Peak Detail'!AS9)+(0.25*'Off Peak Detail'!AS47)</f>
        <v>17.000250000000001</v>
      </c>
      <c r="AY9" s="357">
        <f>(0.794871794871795*'Off Peak Detail'!AT9)+(0.205128205128205*'Off Peak Detail'!AT47)</f>
        <v>35.961487179487186</v>
      </c>
      <c r="AZ9" s="357">
        <f>(0.75609756097561*'Off Peak Detail'!AU9)+(0.24390243902439*'Off Peak Detail'!AU47)</f>
        <v>38.999756097560976</v>
      </c>
      <c r="BA9" s="357">
        <f>(0.789473684210526*'Off Peak Detail'!AV9)+(0.210526315789474*'Off Peak Detail'!AV47)</f>
        <v>32.882368421052632</v>
      </c>
      <c r="BB9" s="357">
        <f>(0.794871794871795*'Off Peak Detail'!AW9)+(0.205128205128205*'Off Peak Detail'!AW47)</f>
        <v>29.000487179487184</v>
      </c>
      <c r="BC9" s="357">
        <f>(0.75*'Off Peak Detail'!AX9)+(0.25*'Off Peak Detail'!AX47)</f>
        <v>24.862749999999998</v>
      </c>
      <c r="BD9" s="357">
        <f>(0.794871794871795*'Off Peak Detail'!AY9)+(0.205128205128205*'Off Peak Detail'!AY47)</f>
        <v>30.038512820512825</v>
      </c>
      <c r="BE9" s="357">
        <f>(0.794871794871795*'Off Peak Detail'!AZ9)+(0.205128205128205*'Off Peak Detail'!AZ47)</f>
        <v>28.856487179487182</v>
      </c>
      <c r="BF9" s="357">
        <f>(0.743589743589744*'Off Peak Detail'!BA9)+(0.256410256410256*'Off Peak Detail'!BA47)</f>
        <v>28.209897435897439</v>
      </c>
      <c r="BG9" s="357">
        <f>(0.794871794871795*'Off Peak Detail'!BB9)+(0.205128205128205*'Off Peak Detail'!BB47)</f>
        <v>26.18976923076923</v>
      </c>
      <c r="BH9" s="357">
        <f>(0.789473684210526*'Off Peak Detail'!BC9)+(0.210526315789474*'Off Peak Detail'!BC47)</f>
        <v>23.770263157894739</v>
      </c>
      <c r="BI9" s="357">
        <f>(0.75609756097561*'Off Peak Detail'!BD9)+(0.24390243902439*'Off Peak Detail'!BD47)</f>
        <v>16.517390243902437</v>
      </c>
      <c r="BJ9" s="357">
        <f>(0.789473684210526*'Off Peak Detail'!BE9)+(0.210526315789474*'Off Peak Detail'!BE47)</f>
        <v>18.899894736842107</v>
      </c>
      <c r="BK9" s="357">
        <f>(0.794871794871795*'Off Peak Detail'!BF9)+(0.205128205128205*'Off Peak Detail'!BF47)</f>
        <v>34.42782051282051</v>
      </c>
      <c r="BL9" s="357">
        <f>(0.75609756097561*'Off Peak Detail'!BG9)+(0.24390243902439*'Off Peak Detail'!BG47)</f>
        <v>37.020073170731706</v>
      </c>
      <c r="BM9" s="357">
        <f>(0.789473684210526*'Off Peak Detail'!BH9)+(0.210526315789474*'Off Peak Detail'!BH47)</f>
        <v>31.977631578947371</v>
      </c>
      <c r="BN9" s="357">
        <f>(0.75609756097561*'Off Peak Detail'!BI9)+(0.24390243902439*'Off Peak Detail'!BI47)</f>
        <v>28.860121951219512</v>
      </c>
      <c r="BO9" s="357">
        <f>(0.789473684210526*'Off Peak Detail'!BJ9)+(0.210526315789474*'Off Peak Detail'!BJ47)</f>
        <v>25.443157894736842</v>
      </c>
      <c r="BP9" s="357">
        <f>(0.794871794871795*'Off Peak Detail'!BK9)+(0.205128205128205*'Off Peak Detail'!BK47)</f>
        <v>29.75425641025641</v>
      </c>
      <c r="BQ9" s="357">
        <f>(0.75609756097561*'Off Peak Detail'!BL9)+(0.24390243902439*'Off Peak Detail'!BL47)</f>
        <v>29.10019512195122</v>
      </c>
      <c r="BR9" s="357">
        <f>(0.777777777777778*'Off Peak Detail'!BM9)+(0.222222222222222*'Off Peak Detail'!BM47)</f>
        <v>28.509333333333331</v>
      </c>
      <c r="BS9" s="357">
        <f>(0.794871794871795*'Off Peak Detail'!BN9)+(0.205128205128205*'Off Peak Detail'!BN47)</f>
        <v>26.670179487179489</v>
      </c>
      <c r="BT9" s="357">
        <f>(0.789473684210526*'Off Peak Detail'!BO9)+(0.210526315789474*'Off Peak Detail'!BO47)</f>
        <v>24.450000000000003</v>
      </c>
      <c r="BU9" s="357">
        <f>(0.75609756097561*'Off Peak Detail'!BP9)+(0.24390243902439*'Off Peak Detail'!BP47)</f>
        <v>17.819292682926829</v>
      </c>
      <c r="BV9" s="357">
        <f>(0.789473684210526*'Off Peak Detail'!BQ9)+(0.210526315789474*'Off Peak Detail'!BQ47)</f>
        <v>20.010105263157897</v>
      </c>
      <c r="BW9" s="357">
        <f>(0.75609756097561*'Off Peak Detail'!BR9)+(0.24390243902439*'Off Peak Detail'!BR47)</f>
        <v>34.176170731707316</v>
      </c>
      <c r="BX9" s="357">
        <f>(0.794871794871795*'Off Peak Detail'!BS9)+(0.205128205128205*'Off Peak Detail'!BS47)</f>
        <v>36.51984615384616</v>
      </c>
      <c r="BY9" s="357">
        <f>(0.789473684210526*'Off Peak Detail'!BT9)+(0.210526315789474*'Off Peak Detail'!BT47)</f>
        <v>31.934105263157896</v>
      </c>
      <c r="BZ9" s="357">
        <f>(0.75609756097561*'Off Peak Detail'!BU9)+(0.24390243902439*'Off Peak Detail'!BU47)</f>
        <v>29.090219512195123</v>
      </c>
      <c r="CA9" s="357">
        <f>(0.789473684210526*'Off Peak Detail'!BV9)+(0.210526315789474*'Off Peak Detail'!BV47)</f>
        <v>25.961736842105267</v>
      </c>
      <c r="CB9" s="357">
        <f>(0.794871794871795*'Off Peak Detail'!BW9)+(0.205128205128205*'Off Peak Detail'!BW47)</f>
        <v>29.882999999999999</v>
      </c>
      <c r="CC9" s="357">
        <f>(0.75609756097561*'Off Peak Detail'!BX9)+(0.24390243902439*'Off Peak Detail'!BX47)</f>
        <v>29.289585365853661</v>
      </c>
      <c r="CD9" s="357">
        <f>(0.777777777777778*'Off Peak Detail'!BY9)+(0.222222222222222*'Off Peak Detail'!BY47)</f>
        <v>28.760444444444445</v>
      </c>
      <c r="CE9" s="357">
        <f>(0.794871794871795*'Off Peak Detail'!BZ9)+(0.205128205128205*'Off Peak Detail'!BZ47)</f>
        <v>27.080179487179489</v>
      </c>
      <c r="CF9" s="357">
        <f>(0.75*'Off Peak Detail'!CA9)+(0.25*'Off Peak Detail'!CA47)</f>
        <v>25.070499999999999</v>
      </c>
      <c r="CG9" s="357">
        <f>(0.794871794871795*'Off Peak Detail'!CB9)+(0.205128205128205*'Off Peak Detail'!CB47)</f>
        <v>18.999666666666666</v>
      </c>
      <c r="CH9" s="357">
        <f>(0.789473684210526*'Off Peak Detail'!CC9)+(0.210526315789474*'Off Peak Detail'!CC47)</f>
        <v>21.019631578947372</v>
      </c>
      <c r="CI9" s="357">
        <f>(0.75609756097561*'Off Peak Detail'!CD9)+(0.24390243902439*'Off Peak Detail'!CD47)</f>
        <v>33.899902439024387</v>
      </c>
      <c r="CJ9" s="357">
        <f>(0.794871794871795*'Off Peak Detail'!CE9)+(0.205128205128205*'Off Peak Detail'!CE47)</f>
        <v>36.04020512820513</v>
      </c>
      <c r="CK9" s="357">
        <f>(0.789473684210526*'Off Peak Detail'!CF9)+(0.210526315789474*'Off Peak Detail'!CF47)</f>
        <v>31.841947368421053</v>
      </c>
      <c r="CL9" s="357">
        <f>(0.75609756097561*'Off Peak Detail'!CG9)+(0.24390243902439*'Off Peak Detail'!CG47)</f>
        <v>29.270365853658536</v>
      </c>
      <c r="CM9" s="357">
        <f>(0.789473684210526*'Off Peak Detail'!CH9)+(0.210526315789474*'Off Peak Detail'!CH47)</f>
        <v>26.411052631578947</v>
      </c>
      <c r="CN9" s="357">
        <f>(0.75609756097561*'Off Peak Detail'!CI9)+(0.24390243902439*'Off Peak Detail'!CI47)</f>
        <v>29.980951219512193</v>
      </c>
      <c r="CO9" s="357">
        <f>(0.794871794871795*'Off Peak Detail'!CJ9)+(0.205128205128205*'Off Peak Detail'!CJ47)</f>
        <v>29.409461538461539</v>
      </c>
      <c r="CP9" s="357">
        <f>(0.777777777777778*'Off Peak Detail'!CK9)+(0.222222222222222*'Off Peak Detail'!CK47)</f>
        <v>28.949333333333335</v>
      </c>
      <c r="CQ9" s="357">
        <f>(0.794871794871795*'Off Peak Detail'!CL9)+(0.205128205128205*'Off Peak Detail'!CL47)</f>
        <v>27.429820512820516</v>
      </c>
      <c r="CR9" s="357">
        <f>(0.75*'Off Peak Detail'!CM9)+(0.25*'Off Peak Detail'!CM47)</f>
        <v>25.59975</v>
      </c>
      <c r="CS9" s="357">
        <f>(0.794871794871795*'Off Peak Detail'!CN9)+(0.205128205128205*'Off Peak Detail'!CN47)</f>
        <v>20.083256410256411</v>
      </c>
      <c r="CT9" s="357">
        <f>(0.789473684210526*'Off Peak Detail'!CO9)+(0.210526315789474*'Off Peak Detail'!CO47)</f>
        <v>21.930105263157898</v>
      </c>
      <c r="CU9" s="357">
        <f>(0.75609756097561*'Off Peak Detail'!CP9)+(0.24390243902439*'Off Peak Detail'!CP47)</f>
        <v>33.611926829268292</v>
      </c>
      <c r="CV9" s="357">
        <f>(0.794871794871795*'Off Peak Detail'!CQ9)+(0.205128205128205*'Off Peak Detail'!CQ47)</f>
        <v>35.570384615384619</v>
      </c>
      <c r="CW9" s="357">
        <f>(0.75*'Off Peak Detail'!CR9)+(0.25*'Off Peak Detail'!CR47)</f>
        <v>31.754750000000001</v>
      </c>
      <c r="CX9" s="357">
        <f>(0.794871794871795*'Off Peak Detail'!CS9)+(0.205128205128205*'Off Peak Detail'!CS47)</f>
        <v>29.429769230769232</v>
      </c>
      <c r="CY9" s="357">
        <f>(0.789473684210526*'Off Peak Detail'!CT9)+(0.210526315789474*'Off Peak Detail'!CT47)</f>
        <v>26.819789473684214</v>
      </c>
      <c r="CZ9" s="357">
        <f>(0.75609756097561*'Off Peak Detail'!CU9)+(0.24390243902439*'Off Peak Detail'!CU47)</f>
        <v>30.058170731707317</v>
      </c>
      <c r="DA9" s="357">
        <f>(0.794871794871795*'Off Peak Detail'!CV9)+(0.205128205128205*'Off Peak Detail'!CV47)</f>
        <v>29.57184615384616</v>
      </c>
      <c r="DB9" s="357">
        <f>(0.783783783783784*'Off Peak Detail'!CW9)+(0.216216216216216*'Off Peak Detail'!CW47)</f>
        <v>29.15994594594595</v>
      </c>
      <c r="DC9" s="357">
        <f>(0.75609756097561*'Off Peak Detail'!CX9)+(0.24390243902439*'Off Peak Detail'!CX47)</f>
        <v>27.749999999999996</v>
      </c>
      <c r="DD9" s="357">
        <f>(0.789473684210526*'Off Peak Detail'!CY9)+(0.210526315789474*'Off Peak Detail'!CY47)</f>
        <v>26.05026315789474</v>
      </c>
      <c r="DE9" s="357">
        <f>(0.794871794871795*'Off Peak Detail'!CZ9)+(0.205128205128205*'Off Peak Detail'!CZ47)</f>
        <v>20.908025641025642</v>
      </c>
      <c r="DF9" s="357">
        <f>(0.75*'Off Peak Detail'!DA9)+(0.25*'Off Peak Detail'!DA47)</f>
        <v>22.650500000000001</v>
      </c>
      <c r="DG9" s="357">
        <f>(0.794871794871795*'Off Peak Detail'!DB9)+(0.205128205128205*'Off Peak Detail'!DB47)</f>
        <v>33.466025641025645</v>
      </c>
      <c r="DH9" s="357">
        <f>(0.75609756097561*'Off Peak Detail'!DC9)+(0.24390243902439*'Off Peak Detail'!DC47)</f>
        <v>35.309682926829268</v>
      </c>
      <c r="DI9" s="357">
        <f>(0.789473684210526*'Off Peak Detail'!DD9)+(0.210526315789474*'Off Peak Detail'!DD47)</f>
        <v>31.750263157894736</v>
      </c>
      <c r="DJ9" s="357">
        <f>(0.794871794871795*'Off Peak Detail'!DE9)+(0.205128205128205*'Off Peak Detail'!DE47)</f>
        <v>29.610230769230771</v>
      </c>
      <c r="DK9" s="357">
        <f>(0.75*'Off Peak Detail'!DF9)+(0.25*'Off Peak Detail'!DF47)</f>
        <v>27.181249999999999</v>
      </c>
      <c r="DL9" s="357">
        <f>(0.794871794871795*'Off Peak Detail'!DG9)+(0.205128205128205*'Off Peak Detail'!DG47)</f>
        <v>30.182871794871797</v>
      </c>
      <c r="DM9" s="357">
        <f>(0.794871794871795*'Off Peak Detail'!DH9)+(0.205128205128205*'Off Peak Detail'!DH47)</f>
        <v>29.723897435897438</v>
      </c>
      <c r="DN9" s="357">
        <f>(0.777777777777778*'Off Peak Detail'!DI9)+(0.222222222222222*'Off Peak Detail'!DI47)</f>
        <v>29.370222222222221</v>
      </c>
      <c r="DO9" s="357">
        <f>(0.75609756097561*'Off Peak Detail'!DJ9)+(0.24390243902439*'Off Peak Detail'!DJ47)</f>
        <v>28.05951219512195</v>
      </c>
      <c r="DP9" s="357">
        <f>(0.789473684210526*'Off Peak Detail'!DK9)+(0.210526315789474*'Off Peak Detail'!DK47)</f>
        <v>26.490000000000002</v>
      </c>
      <c r="DQ9" s="357">
        <f>(0.75609756097561*'Off Peak Detail'!DL9)+(0.24390243902439*'Off Peak Detail'!DL47)</f>
        <v>21.716609756097562</v>
      </c>
      <c r="DR9" s="357">
        <f>(0.789473684210526*'Off Peak Detail'!DM9)+(0.210526315789474*'Off Peak Detail'!DM47)</f>
        <v>23.340000000000003</v>
      </c>
      <c r="DS9" s="357">
        <f>(0.794871794871795*'Off Peak Detail'!DN9)+(0.205128205128205*'Off Peak Detail'!DN47)</f>
        <v>33.354871794871798</v>
      </c>
      <c r="DT9" s="357">
        <f>(0.75609756097561*'Off Peak Detail'!DO9)+(0.24390243902439*'Off Peak Detail'!DO47)</f>
        <v>35.080048780487807</v>
      </c>
      <c r="DU9" s="357">
        <f>(0.789473684210526*'Off Peak Detail'!DP9)+(0.210526315789474*'Off Peak Detail'!DP47)</f>
        <v>31.762210526315791</v>
      </c>
      <c r="DV9" s="357">
        <f>(0.794871794871795*'Off Peak Detail'!DQ9)+(0.205128205128205*'Off Peak Detail'!DQ47)</f>
        <v>29.800230769230772</v>
      </c>
      <c r="DW9" s="357">
        <f>(0.75*'Off Peak Detail'!DR9)+(0.25*'Off Peak Detail'!DR47)</f>
        <v>27.536000000000001</v>
      </c>
      <c r="DX9" s="357">
        <f>(0.794871794871795*'Off Peak Detail'!DS9)+(0.205128205128205*'Off Peak Detail'!DS47)</f>
        <v>30.319051282051284</v>
      </c>
      <c r="DY9" s="357">
        <f>(0.75609756097561*'Off Peak Detail'!DT9)+(0.24390243902439*'Off Peak Detail'!DT47)</f>
        <v>29.904731707317076</v>
      </c>
      <c r="DZ9" s="357">
        <f>(0.777777777777778*'Off Peak Detail'!DU9)+(0.222222222222222*'Off Peak Detail'!DU47)</f>
        <v>29.580111111111108</v>
      </c>
      <c r="EA9" s="357">
        <f>(0.794871794871795*'Off Peak Detail'!DV9)+(0.205128205128205*'Off Peak Detail'!DV47)</f>
        <v>28.370333333333335</v>
      </c>
      <c r="EB9" s="357">
        <f>(0.789473684210526*'Off Peak Detail'!DW9)+(0.210526315789474*'Off Peak Detail'!DW47)</f>
        <v>26.910105263157899</v>
      </c>
      <c r="EC9" s="357">
        <f>(0.75609756097561*'Off Peak Detail'!DX9)+(0.24390243902439*'Off Peak Detail'!DX47)</f>
        <v>22.469682926829265</v>
      </c>
      <c r="ED9" s="357">
        <f>(0.789473684210526*'Off Peak Detail'!DY9)+(0.210526315789474*'Off Peak Detail'!DY47)</f>
        <v>23.989631578947375</v>
      </c>
      <c r="EE9" s="357">
        <f>(0.794871794871795*'Off Peak Detail'!DZ9)+(0.205128205128205*'Off Peak Detail'!DZ47)</f>
        <v>33.275410256410261</v>
      </c>
      <c r="EF9" s="357">
        <f>(0.75609756097561*'Off Peak Detail'!EA9)+(0.24390243902439*'Off Peak Detail'!EA47)</f>
        <v>34.890243902439025</v>
      </c>
      <c r="EG9" s="357">
        <f>(0.789473684210526*'Off Peak Detail'!EB9)+(0.210526315789474*'Off Peak Detail'!EB47)</f>
        <v>31.794473684210526</v>
      </c>
      <c r="EH9" s="357">
        <f>(0.75609756097561*'Off Peak Detail'!EC9)+(0.24390243902439*'Off Peak Detail'!EC47)</f>
        <v>29.999975609756099</v>
      </c>
      <c r="EI9" s="357">
        <f>(0.789473684210526*'Off Peak Detail'!ED9)+(0.210526315789474*'Off Peak Detail'!ED47)</f>
        <v>27.872368421052634</v>
      </c>
      <c r="EJ9" s="357">
        <f>(0.794871794871795*'Off Peak Detail'!EE9)+(0.205128205128205*'Off Peak Detail'!EE47)</f>
        <v>30.455589743589744</v>
      </c>
    </row>
    <row r="10" spans="1:140" ht="13.7" customHeight="1" x14ac:dyDescent="0.2">
      <c r="A10" s="443" t="s">
        <v>140</v>
      </c>
      <c r="B10" s="305" t="s">
        <v>55</v>
      </c>
      <c r="C10" s="357">
        <f ca="1">(0.777777777777778*'Off Peak Detail'!D10)+(0.222222222222222*'Off Peak Detail'!D48)</f>
        <v>24</v>
      </c>
      <c r="D10" s="357">
        <f ca="1">(0.789473684210526*'Off Peak Detail'!E10)+(0.210526315789474*'Off Peak Detail'!E48)</f>
        <v>24.822368421052634</v>
      </c>
      <c r="E10" s="357">
        <f>(0.75609756097561*'Off Peak Detail'!F10)+(0.24390243902439*'Off Peak Detail'!F48)</f>
        <v>28.47248780487805</v>
      </c>
      <c r="F10" s="306">
        <f t="shared" ca="1" si="6"/>
        <v>26.439686471717447</v>
      </c>
      <c r="G10" s="191">
        <f t="shared" si="7"/>
        <v>26.715072649572654</v>
      </c>
      <c r="H10" s="191">
        <f t="shared" si="0"/>
        <v>27.429923076923082</v>
      </c>
      <c r="I10" s="191">
        <f t="shared" si="0"/>
        <v>26.000222222222224</v>
      </c>
      <c r="J10" s="191">
        <f t="shared" si="8"/>
        <v>22.500170731707321</v>
      </c>
      <c r="K10" s="191">
        <f t="shared" ref="K10:N15" si="14">AI10</f>
        <v>24.000341463414635</v>
      </c>
      <c r="L10" s="191">
        <f t="shared" si="14"/>
        <v>21.000000000000004</v>
      </c>
      <c r="M10" s="191">
        <f t="shared" si="14"/>
        <v>21.936076923076925</v>
      </c>
      <c r="N10" s="191">
        <f t="shared" si="14"/>
        <v>23.000250000000001</v>
      </c>
      <c r="O10" s="191">
        <f t="shared" si="9"/>
        <v>34.186051282051288</v>
      </c>
      <c r="P10" s="191">
        <f t="shared" ref="P10:R15" si="15">AM10</f>
        <v>31.87215384615385</v>
      </c>
      <c r="Q10" s="191">
        <f t="shared" si="15"/>
        <v>36.499948717948726</v>
      </c>
      <c r="R10" s="191">
        <f t="shared" si="15"/>
        <v>31.331249999999997</v>
      </c>
      <c r="S10" s="191">
        <f t="shared" si="10"/>
        <v>26.827968763371842</v>
      </c>
      <c r="T10" s="191">
        <f t="shared" ref="T10:V15" si="16">AP10</f>
        <v>29.25</v>
      </c>
      <c r="U10" s="191">
        <f t="shared" si="16"/>
        <v>23.276052631578953</v>
      </c>
      <c r="V10" s="191">
        <f t="shared" si="16"/>
        <v>27.957853658536585</v>
      </c>
      <c r="W10" s="306">
        <f t="shared" ref="W10:W15" si="17">SUM(AG29:AR29)/SUM($AG$5:$AR$5)</f>
        <v>26.974809364650483</v>
      </c>
      <c r="X10" s="191">
        <f t="shared" ref="X10:X15" si="18">SUM(AS29:BD29)/SUM($AS$5:$BD$5)</f>
        <v>29.047661766258837</v>
      </c>
      <c r="Y10" s="191">
        <f t="shared" ref="Y10:Y15" si="19">SUM(BE29:BR29)/SUM($BE$5:$BR$5)</f>
        <v>29.023945735087</v>
      </c>
      <c r="Z10" s="191">
        <f t="shared" ref="Z10:Z15" si="20">SUM(BQ29:CB29)/SUM($BQ$5:$CB$5)</f>
        <v>29.452831827596288</v>
      </c>
      <c r="AA10" s="191">
        <f t="shared" si="11"/>
        <v>30.899406057211401</v>
      </c>
      <c r="AB10" s="191">
        <f t="shared" si="12"/>
        <v>33.341345051030117</v>
      </c>
      <c r="AC10" s="358">
        <f t="shared" ca="1" si="13"/>
        <v>30.088676864916568</v>
      </c>
      <c r="AD10" s="302"/>
      <c r="AE10" s="303"/>
      <c r="AG10" s="357">
        <f>(0.794871794871795*'Off Peak Detail'!AB10)+(0.205128205128205*'Off Peak Detail'!AB48)</f>
        <v>27.429923076923082</v>
      </c>
      <c r="AH10" s="357">
        <f>(0.777777777777778*'Off Peak Detail'!AC10)+(0.222222222222222*'Off Peak Detail'!AC48)</f>
        <v>26.000222222222224</v>
      </c>
      <c r="AI10" s="357">
        <f>(0.75609756097561*'Off Peak Detail'!AD10)+(0.24390243902439*'Off Peak Detail'!AD48)</f>
        <v>24.000341463414635</v>
      </c>
      <c r="AJ10" s="357">
        <f>(0.789473684210526*'Off Peak Detail'!AE10)+(0.210526315789474*'Off Peak Detail'!AE48)</f>
        <v>21.000000000000004</v>
      </c>
      <c r="AK10" s="357">
        <f>(0.794871794871795*'Off Peak Detail'!AF10)+(0.205128205128205*'Off Peak Detail'!AF48)</f>
        <v>21.936076923076925</v>
      </c>
      <c r="AL10" s="357">
        <f>(0.75*'Off Peak Detail'!AG10)+(0.25*'Off Peak Detail'!AG48)</f>
        <v>23.000250000000001</v>
      </c>
      <c r="AM10" s="357">
        <f>(0.794871794871795*'Off Peak Detail'!AH10)+(0.205128205128205*'Off Peak Detail'!AH48)</f>
        <v>31.87215384615385</v>
      </c>
      <c r="AN10" s="357">
        <f>(0.794871794871795*'Off Peak Detail'!AI10)+(0.205128205128205*'Off Peak Detail'!AI48)</f>
        <v>36.499948717948726</v>
      </c>
      <c r="AO10" s="357">
        <f>(0.75*'Off Peak Detail'!AJ10)+(0.25*'Off Peak Detail'!AJ48)</f>
        <v>31.331249999999997</v>
      </c>
      <c r="AP10" s="357">
        <f>(0.794871794871795*'Off Peak Detail'!AK10)+(0.205128205128205*'Off Peak Detail'!AK48)</f>
        <v>29.25</v>
      </c>
      <c r="AQ10" s="357">
        <f>(0.789473684210526*'Off Peak Detail'!AL10)+(0.210526315789474*'Off Peak Detail'!AL48)</f>
        <v>23.276052631578953</v>
      </c>
      <c r="AR10" s="357">
        <f>(0.75609756097561*'Off Peak Detail'!AM10)+(0.24390243902439*'Off Peak Detail'!AM48)</f>
        <v>27.957853658536585</v>
      </c>
      <c r="AS10" s="357">
        <f>(0.794871794871795*'Off Peak Detail'!AN10)+(0.205128205128205*'Off Peak Detail'!AN48)</f>
        <v>28.336820512820516</v>
      </c>
      <c r="AT10" s="357">
        <f>(0.777777777777778*'Off Peak Detail'!AO10)+(0.222222222222222*'Off Peak Detail'!AO48)</f>
        <v>28.249555555555553</v>
      </c>
      <c r="AU10" s="357">
        <f>(0.75609756097561*'Off Peak Detail'!AP10)+(0.24390243902439*'Off Peak Detail'!AP48)</f>
        <v>26.49992682926829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17.14723076923077</v>
      </c>
      <c r="AX10" s="357">
        <f>(0.75*'Off Peak Detail'!AS10)+(0.25*'Off Peak Detail'!AS48)</f>
        <v>20.500250000000001</v>
      </c>
      <c r="AY10" s="357">
        <f>(0.794871794871795*'Off Peak Detail'!AT10)+(0.205128205128205*'Off Peak Detail'!AT48)</f>
        <v>37.890615384615387</v>
      </c>
      <c r="AZ10" s="357">
        <f>(0.75609756097561*'Off Peak Detail'!AU10)+(0.24390243902439*'Off Peak Detail'!AU48)</f>
        <v>40.84975609756097</v>
      </c>
      <c r="BA10" s="357">
        <f>(0.789473684210526*'Off Peak Detail'!AV10)+(0.210526315789474*'Off Peak Detail'!AV48)</f>
        <v>34.586052631578951</v>
      </c>
      <c r="BB10" s="357">
        <f>(0.794871794871795*'Off Peak Detail'!AW10)+(0.205128205128205*'Off Peak Detail'!AW48)</f>
        <v>30.749820512820516</v>
      </c>
      <c r="BC10" s="357">
        <f>(0.75*'Off Peak Detail'!AX10)+(0.25*'Off Peak Detail'!AX48)</f>
        <v>26.681249999999999</v>
      </c>
      <c r="BD10" s="357">
        <f>(0.794871794871795*'Off Peak Detail'!AY10)+(0.205128205128205*'Off Peak Detail'!AY48)</f>
        <v>31.868717948717951</v>
      </c>
      <c r="BE10" s="357">
        <f>(0.794871794871795*'Off Peak Detail'!AZ10)+(0.205128205128205*'Off Peak Detail'!AZ48)</f>
        <v>28.291051282051285</v>
      </c>
      <c r="BF10" s="357">
        <f>(0.743589743589744*'Off Peak Detail'!BA10)+(0.256410256410256*'Off Peak Detail'!BA48)</f>
        <v>28.290410256410254</v>
      </c>
      <c r="BG10" s="357">
        <f>(0.794871794871795*'Off Peak Detail'!BB10)+(0.205128205128205*'Off Peak Detail'!BB48)</f>
        <v>26.889461538461543</v>
      </c>
      <c r="BH10" s="357">
        <f>(0.789473684210526*'Off Peak Detail'!BC10)+(0.210526315789474*'Off Peak Detail'!BC48)</f>
        <v>25.890105263157899</v>
      </c>
      <c r="BI10" s="357">
        <f>(0.75609756097561*'Off Peak Detail'!BD10)+(0.24390243902439*'Off Peak Detail'!BD48)</f>
        <v>19.272073170731701</v>
      </c>
      <c r="BJ10" s="357">
        <f>(0.789473684210526*'Off Peak Detail'!BE10)+(0.210526315789474*'Off Peak Detail'!BE48)</f>
        <v>22.05</v>
      </c>
      <c r="BK10" s="357">
        <f>(0.794871794871795*'Off Peak Detail'!BF10)+(0.205128205128205*'Off Peak Detail'!BF48)</f>
        <v>36.298487179487182</v>
      </c>
      <c r="BL10" s="357">
        <f>(0.75609756097561*'Off Peak Detail'!BG10)+(0.24390243902439*'Off Peak Detail'!BG48)</f>
        <v>38.810292682926828</v>
      </c>
      <c r="BM10" s="357">
        <f>(0.789473684210526*'Off Peak Detail'!BH10)+(0.210526315789474*'Off Peak Detail'!BH48)</f>
        <v>33.659105263157898</v>
      </c>
      <c r="BN10" s="357">
        <f>(0.75609756097561*'Off Peak Detail'!BI10)+(0.24390243902439*'Off Peak Detail'!BI48)</f>
        <v>30.580073170731708</v>
      </c>
      <c r="BO10" s="357">
        <f>(0.789473684210526*'Off Peak Detail'!BJ10)+(0.210526315789474*'Off Peak Detail'!BJ48)</f>
        <v>27.226684210526319</v>
      </c>
      <c r="BP10" s="357">
        <f>(0.794871794871795*'Off Peak Detail'!BK10)+(0.205128205128205*'Off Peak Detail'!BK48)</f>
        <v>31.534051282051287</v>
      </c>
      <c r="BQ10" s="357">
        <f>(0.75609756097561*'Off Peak Detail'!BL10)+(0.24390243902439*'Off Peak Detail'!BL48)</f>
        <v>28.69858536585366</v>
      </c>
      <c r="BR10" s="357">
        <f>(0.777777777777778*'Off Peak Detail'!BM10)+(0.222222222222222*'Off Peak Detail'!BM48)</f>
        <v>28.699888888888889</v>
      </c>
      <c r="BS10" s="357">
        <f>(0.794871794871795*'Off Peak Detail'!BN10)+(0.205128205128205*'Off Peak Detail'!BN48)</f>
        <v>27.429615384615385</v>
      </c>
      <c r="BT10" s="357">
        <f>(0.789473684210526*'Off Peak Detail'!BO10)+(0.210526315789474*'Off Peak Detail'!BO48)</f>
        <v>26.530368421052632</v>
      </c>
      <c r="BU10" s="357">
        <f>(0.75609756097561*'Off Peak Detail'!BP10)+(0.24390243902439*'Off Peak Detail'!BP48)</f>
        <v>20.474951219512192</v>
      </c>
      <c r="BV10" s="357">
        <f>(0.789473684210526*'Off Peak Detail'!BQ10)+(0.210526315789474*'Off Peak Detail'!BQ48)</f>
        <v>23.029736842105265</v>
      </c>
      <c r="BW10" s="357">
        <f>(0.75609756097561*'Off Peak Detail'!BR10)+(0.24390243902439*'Off Peak Detail'!BR48)</f>
        <v>36.029634146341465</v>
      </c>
      <c r="BX10" s="357">
        <f>(0.794871794871795*'Off Peak Detail'!BS10)+(0.205128205128205*'Off Peak Detail'!BS48)</f>
        <v>38.300564102564103</v>
      </c>
      <c r="BY10" s="357">
        <f>(0.789473684210526*'Off Peak Detail'!BT10)+(0.210526315789474*'Off Peak Detail'!BT48)</f>
        <v>33.61342105263158</v>
      </c>
      <c r="BZ10" s="357">
        <f>(0.75609756097561*'Off Peak Detail'!BU10)+(0.24390243902439*'Off Peak Detail'!BU48)</f>
        <v>30.810073170731709</v>
      </c>
      <c r="CA10" s="357">
        <f>(0.789473684210526*'Off Peak Detail'!BV10)+(0.210526315789474*'Off Peak Detail'!BV48)</f>
        <v>27.748315789473686</v>
      </c>
      <c r="CB10" s="357">
        <f>(0.794871794871795*'Off Peak Detail'!BW10)+(0.205128205128205*'Off Peak Detail'!BW48)</f>
        <v>31.674974358974364</v>
      </c>
      <c r="CC10" s="357">
        <f>(0.75609756097561*'Off Peak Detail'!BX10)+(0.24390243902439*'Off Peak Detail'!BX48)</f>
        <v>29.040170731707317</v>
      </c>
      <c r="CD10" s="357">
        <f>(0.777777777777778*'Off Peak Detail'!BY10)+(0.222222222222222*'Off Peak Detail'!BY48)</f>
        <v>29.080333333333336</v>
      </c>
      <c r="CE10" s="357">
        <f>(0.794871794871795*'Off Peak Detail'!BZ10)+(0.205128205128205*'Off Peak Detail'!BZ48)</f>
        <v>27.929769230769232</v>
      </c>
      <c r="CF10" s="357">
        <f>(0.75*'Off Peak Detail'!CA10)+(0.25*'Off Peak Detail'!CA48)</f>
        <v>27.119999999999997</v>
      </c>
      <c r="CG10" s="357">
        <f>(0.794871794871795*'Off Peak Detail'!CB10)+(0.205128205128205*'Off Peak Detail'!CB48)</f>
        <v>21.586102564102564</v>
      </c>
      <c r="CH10" s="357">
        <f>(0.789473684210526*'Off Peak Detail'!CC10)+(0.210526315789474*'Off Peak Detail'!CC48)</f>
        <v>23.950263157894739</v>
      </c>
      <c r="CI10" s="357">
        <f>(0.75609756097561*'Off Peak Detail'!CD10)+(0.24390243902439*'Off Peak Detail'!CD48)</f>
        <v>35.776414634146342</v>
      </c>
      <c r="CJ10" s="357">
        <f>(0.794871794871795*'Off Peak Detail'!CE10)+(0.205128205128205*'Off Peak Detail'!CE48)</f>
        <v>37.889871794871794</v>
      </c>
      <c r="CK10" s="357">
        <f>(0.789473684210526*'Off Peak Detail'!CF10)+(0.210526315789474*'Off Peak Detail'!CF48)</f>
        <v>33.603947368421061</v>
      </c>
      <c r="CL10" s="357">
        <f>(0.75609756097561*'Off Peak Detail'!CG10)+(0.24390243902439*'Off Peak Detail'!CG48)</f>
        <v>31.079341463414632</v>
      </c>
      <c r="CM10" s="357">
        <f>(0.789473684210526*'Off Peak Detail'!CH10)+(0.210526315789474*'Off Peak Detail'!CH48)</f>
        <v>28.27578947368421</v>
      </c>
      <c r="CN10" s="357">
        <f>(0.75609756097561*'Off Peak Detail'!CI10)+(0.24390243902439*'Off Peak Detail'!CI48)</f>
        <v>31.86878048780488</v>
      </c>
      <c r="CO10" s="357">
        <f>(0.794871794871795*'Off Peak Detail'!CJ10)+(0.205128205128205*'Off Peak Detail'!CJ48)</f>
        <v>29.296538461538464</v>
      </c>
      <c r="CP10" s="357">
        <f>(0.777777777777778*'Off Peak Detail'!CK10)+(0.222222222222222*'Off Peak Detail'!CK48)</f>
        <v>29.420111111111112</v>
      </c>
      <c r="CQ10" s="357">
        <f>(0.794871794871795*'Off Peak Detail'!CL10)+(0.205128205128205*'Off Peak Detail'!CL48)</f>
        <v>28.410102564102566</v>
      </c>
      <c r="CR10" s="357">
        <f>(0.75*'Off Peak Detail'!CM10)+(0.25*'Off Peak Detail'!CM48)</f>
        <v>27.72</v>
      </c>
      <c r="CS10" s="357">
        <f>(0.794871794871795*'Off Peak Detail'!CN10)+(0.205128205128205*'Off Peak Detail'!CN48)</f>
        <v>22.693205128205129</v>
      </c>
      <c r="CT10" s="357">
        <f>(0.789473684210526*'Off Peak Detail'!CO10)+(0.210526315789474*'Off Peak Detail'!CO48)</f>
        <v>24.91026315789474</v>
      </c>
      <c r="CU10" s="357">
        <f>(0.75609756097561*'Off Peak Detail'!CP10)+(0.24390243902439*'Off Peak Detail'!CP48)</f>
        <v>35.75292682926829</v>
      </c>
      <c r="CV10" s="357">
        <f>(0.794871794871795*'Off Peak Detail'!CQ10)+(0.205128205128205*'Off Peak Detail'!CQ48)</f>
        <v>37.749923076923082</v>
      </c>
      <c r="CW10" s="357">
        <f>(0.75*'Off Peak Detail'!CR10)+(0.25*'Off Peak Detail'!CR48)</f>
        <v>33.876000000000005</v>
      </c>
      <c r="CX10" s="357">
        <f>(0.794871794871795*'Off Peak Detail'!CS10)+(0.205128205128205*'Off Peak Detail'!CS48)</f>
        <v>31.610076923076925</v>
      </c>
      <c r="CY10" s="357">
        <f>(0.789473684210526*'Off Peak Detail'!CT10)+(0.210526315789474*'Off Peak Detail'!CT48)</f>
        <v>29.06763157894737</v>
      </c>
      <c r="CZ10" s="357">
        <f>(0.75609756097561*'Off Peak Detail'!CU10)+(0.24390243902439*'Off Peak Detail'!CU48)</f>
        <v>32.423000000000002</v>
      </c>
      <c r="DA10" s="357">
        <f>(0.794871794871795*'Off Peak Detail'!CV10)+(0.205128205128205*'Off Peak Detail'!CV48)</f>
        <v>30.246743589743595</v>
      </c>
      <c r="DB10" s="357">
        <f>(0.783783783783784*'Off Peak Detail'!CW10)+(0.216216216216216*'Off Peak Detail'!CW48)</f>
        <v>30.360486486486487</v>
      </c>
      <c r="DC10" s="357">
        <f>(0.75609756097561*'Off Peak Detail'!CX10)+(0.24390243902439*'Off Peak Detail'!CX48)</f>
        <v>29.419707317073172</v>
      </c>
      <c r="DD10" s="357">
        <f>(0.789473684210526*'Off Peak Detail'!CY10)+(0.210526315789474*'Off Peak Detail'!CY48)</f>
        <v>28.770000000000003</v>
      </c>
      <c r="DE10" s="357">
        <f>(0.794871794871795*'Off Peak Detail'!CZ10)+(0.205128205128205*'Off Peak Detail'!CZ48)</f>
        <v>24.027615384615387</v>
      </c>
      <c r="DF10" s="357">
        <f>(0.75*'Off Peak Detail'!DA10)+(0.25*'Off Peak Detail'!DA48)</f>
        <v>26.130749999999999</v>
      </c>
      <c r="DG10" s="357">
        <f>(0.794871794871795*'Off Peak Detail'!DB10)+(0.205128205128205*'Off Peak Detail'!DB48)</f>
        <v>36.449769230769235</v>
      </c>
      <c r="DH10" s="357">
        <f>(0.75609756097561*'Off Peak Detail'!DC10)+(0.24390243902439*'Off Peak Detail'!DC48)</f>
        <v>38.350121951219514</v>
      </c>
      <c r="DI10" s="357">
        <f>(0.789473684210526*'Off Peak Detail'!DD10)+(0.210526315789474*'Off Peak Detail'!DD48)</f>
        <v>34.694105263157894</v>
      </c>
      <c r="DJ10" s="357">
        <f>(0.794871794871795*'Off Peak Detail'!DE10)+(0.205128205128205*'Off Peak Detail'!DE48)</f>
        <v>32.540000000000006</v>
      </c>
      <c r="DK10" s="357">
        <f>(0.75*'Off Peak Detail'!DF10)+(0.25*'Off Peak Detail'!DF48)</f>
        <v>30.161750000000005</v>
      </c>
      <c r="DL10" s="357">
        <f>(0.794871794871795*'Off Peak Detail'!DG10)+(0.205128205128205*'Off Peak Detail'!DG48)</f>
        <v>33.359076923076927</v>
      </c>
      <c r="DM10" s="357">
        <f>(0.794871794871795*'Off Peak Detail'!DH10)+(0.205128205128205*'Off Peak Detail'!DH48)</f>
        <v>31.343051282051285</v>
      </c>
      <c r="DN10" s="357">
        <f>(0.777777777777778*'Off Peak Detail'!DI10)+(0.222222222222222*'Off Peak Detail'!DI48)</f>
        <v>31.429666666666666</v>
      </c>
      <c r="DO10" s="357">
        <f>(0.75609756097561*'Off Peak Detail'!DJ10)+(0.24390243902439*'Off Peak Detail'!DJ48)</f>
        <v>30.549634146341464</v>
      </c>
      <c r="DP10" s="357">
        <f>(0.789473684210526*'Off Peak Detail'!DK10)+(0.210526315789474*'Off Peak Detail'!DK48)</f>
        <v>29.929631578947369</v>
      </c>
      <c r="DQ10" s="357">
        <f>(0.75609756097561*'Off Peak Detail'!DL10)+(0.24390243902439*'Off Peak Detail'!DL48)</f>
        <v>25.447780487804877</v>
      </c>
      <c r="DR10" s="357">
        <f>(0.789473684210526*'Off Peak Detail'!DM10)+(0.210526315789474*'Off Peak Detail'!DM48)</f>
        <v>27.430263157894739</v>
      </c>
      <c r="DS10" s="357">
        <f>(0.794871794871795*'Off Peak Detail'!DN10)+(0.205128205128205*'Off Peak Detail'!DN48)</f>
        <v>37.268230769230776</v>
      </c>
      <c r="DT10" s="357">
        <f>(0.75609756097561*'Off Peak Detail'!DO10)+(0.24390243902439*'Off Peak Detail'!DO48)</f>
        <v>39.049463414634147</v>
      </c>
      <c r="DU10" s="357">
        <f>(0.789473684210526*'Off Peak Detail'!DP10)+(0.210526315789474*'Off Peak Detail'!DP48)</f>
        <v>35.60289473684211</v>
      </c>
      <c r="DV10" s="357">
        <f>(0.794871794871795*'Off Peak Detail'!DQ10)+(0.205128205128205*'Off Peak Detail'!DQ48)</f>
        <v>33.540025641025643</v>
      </c>
      <c r="DW10" s="357">
        <f>(0.75*'Off Peak Detail'!DR10)+(0.25*'Off Peak Detail'!DR48)</f>
        <v>31.3035</v>
      </c>
      <c r="DX10" s="357">
        <f>(0.794871794871795*'Off Peak Detail'!DS10)+(0.205128205128205*'Off Peak Detail'!DS48)</f>
        <v>34.346025641025641</v>
      </c>
      <c r="DY10" s="357">
        <f>(0.75609756097561*'Off Peak Detail'!DT10)+(0.24390243902439*'Off Peak Detail'!DT48)</f>
        <v>32.434512195121954</v>
      </c>
      <c r="DZ10" s="357">
        <f>(0.777777777777778*'Off Peak Detail'!DU10)+(0.222222222222222*'Off Peak Detail'!DU48)</f>
        <v>32.510111111111115</v>
      </c>
      <c r="EA10" s="357">
        <f>(0.794871794871795*'Off Peak Detail'!DV10)+(0.205128205128205*'Off Peak Detail'!DV48)</f>
        <v>31.669769230769234</v>
      </c>
      <c r="EB10" s="357">
        <f>(0.789473684210526*'Off Peak Detail'!DW10)+(0.210526315789474*'Off Peak Detail'!DW48)</f>
        <v>31.090157894736848</v>
      </c>
      <c r="EC10" s="357">
        <f>(0.75609756097561*'Off Peak Detail'!DX10)+(0.24390243902439*'Off Peak Detail'!DX48)</f>
        <v>26.855853658536585</v>
      </c>
      <c r="ED10" s="357">
        <f>(0.789473684210526*'Off Peak Detail'!DY10)+(0.210526315789474*'Off Peak Detail'!DY48)</f>
        <v>28.729736842105261</v>
      </c>
      <c r="EE10" s="357">
        <f>(0.794871794871795*'Off Peak Detail'!DZ10)+(0.205128205128205*'Off Peak Detail'!DZ48)</f>
        <v>38.096538461538465</v>
      </c>
      <c r="EF10" s="357">
        <f>(0.75609756097561*'Off Peak Detail'!EA10)+(0.24390243902439*'Off Peak Detail'!EA48)</f>
        <v>39.770414634146341</v>
      </c>
      <c r="EG10" s="357">
        <f>(0.789473684210526*'Off Peak Detail'!EB10)+(0.210526315789474*'Off Peak Detail'!EB48)</f>
        <v>36.522736842105267</v>
      </c>
      <c r="EH10" s="357">
        <f>(0.75609756097561*'Off Peak Detail'!EC10)+(0.24390243902439*'Off Peak Detail'!EC48)</f>
        <v>34.540121951219511</v>
      </c>
      <c r="EI10" s="357">
        <f>(0.789473684210526*'Off Peak Detail'!ED10)+(0.210526315789474*'Off Peak Detail'!ED48)</f>
        <v>32.443315789473687</v>
      </c>
      <c r="EJ10" s="357">
        <f>(0.794871794871795*'Off Peak Detail'!EE10)+(0.205128205128205*'Off Peak Detail'!EE48)</f>
        <v>35.333564102564104</v>
      </c>
    </row>
    <row r="11" spans="1:140" ht="13.7" customHeight="1" x14ac:dyDescent="0.2">
      <c r="A11" s="443" t="s">
        <v>142</v>
      </c>
      <c r="B11" s="281"/>
      <c r="C11" s="357">
        <f ca="1">(0.777777777777778*'Off Peak Detail'!D11)+(0.222222222222222*'Off Peak Detail'!D49)</f>
        <v>23.882222222222222</v>
      </c>
      <c r="D11" s="357">
        <f ca="1">(0.789473684210526*'Off Peak Detail'!E11)+(0.210526315789474*'Off Peak Detail'!E49)</f>
        <v>25.197026315789476</v>
      </c>
      <c r="E11" s="357">
        <f>(0.75609756097561*'Off Peak Detail'!F11)+(0.24390243902439*'Off Peak Detail'!F49)</f>
        <v>30.579243902439025</v>
      </c>
      <c r="F11" s="306">
        <f t="shared" ca="1" si="6"/>
        <v>27.570562534104337</v>
      </c>
      <c r="G11" s="191">
        <f t="shared" si="7"/>
        <v>29.658384615384616</v>
      </c>
      <c r="H11" s="191">
        <f t="shared" si="0"/>
        <v>30.067102564102566</v>
      </c>
      <c r="I11" s="191">
        <f t="shared" si="0"/>
        <v>29.249666666666666</v>
      </c>
      <c r="J11" s="191">
        <f t="shared" si="8"/>
        <v>25.749945442875482</v>
      </c>
      <c r="K11" s="191">
        <f t="shared" si="14"/>
        <v>27.750048780487806</v>
      </c>
      <c r="L11" s="191">
        <f t="shared" si="14"/>
        <v>23.749842105263159</v>
      </c>
      <c r="M11" s="191">
        <f t="shared" si="14"/>
        <v>25.538512820512821</v>
      </c>
      <c r="N11" s="191">
        <f t="shared" si="14"/>
        <v>27.999750000000002</v>
      </c>
      <c r="O11" s="191">
        <f t="shared" si="9"/>
        <v>32.884461538461537</v>
      </c>
      <c r="P11" s="191">
        <f t="shared" si="15"/>
        <v>32.01892307692308</v>
      </c>
      <c r="Q11" s="191">
        <f t="shared" si="15"/>
        <v>33.75</v>
      </c>
      <c r="R11" s="191">
        <f t="shared" si="15"/>
        <v>32.0625</v>
      </c>
      <c r="S11" s="191">
        <f t="shared" si="10"/>
        <v>28.451285847514345</v>
      </c>
      <c r="T11" s="191">
        <f t="shared" si="16"/>
        <v>27.249974358974363</v>
      </c>
      <c r="U11" s="191">
        <f t="shared" si="16"/>
        <v>28.167736842105263</v>
      </c>
      <c r="V11" s="191">
        <f t="shared" si="16"/>
        <v>29.936146341463413</v>
      </c>
      <c r="W11" s="306">
        <f t="shared" si="17"/>
        <v>28.979917451478499</v>
      </c>
      <c r="X11" s="191">
        <f t="shared" si="18"/>
        <v>29.155612302706565</v>
      </c>
      <c r="Y11" s="191">
        <f t="shared" si="19"/>
        <v>29.149702790357185</v>
      </c>
      <c r="Z11" s="191">
        <f t="shared" si="20"/>
        <v>29.355714825255486</v>
      </c>
      <c r="AA11" s="191">
        <f t="shared" si="11"/>
        <v>29.854372088135502</v>
      </c>
      <c r="AB11" s="191">
        <f t="shared" si="12"/>
        <v>30.443795967708073</v>
      </c>
      <c r="AC11" s="358">
        <f t="shared" ca="1" si="13"/>
        <v>29.569908325119496</v>
      </c>
      <c r="AD11" s="302"/>
      <c r="AE11" s="303"/>
      <c r="AG11" s="357">
        <f>(0.794871794871795*'Off Peak Detail'!AB11)+(0.205128205128205*'Off Peak Detail'!AB49)</f>
        <v>30.067102564102566</v>
      </c>
      <c r="AH11" s="357">
        <f>(0.777777777777778*'Off Peak Detail'!AC11)+(0.222222222222222*'Off Peak Detail'!AC49)</f>
        <v>29.249666666666666</v>
      </c>
      <c r="AI11" s="357">
        <f>(0.75609756097561*'Off Peak Detail'!AD11)+(0.24390243902439*'Off Peak Detail'!AD49)</f>
        <v>27.750048780487806</v>
      </c>
      <c r="AJ11" s="357">
        <f>(0.789473684210526*'Off Peak Detail'!AE11)+(0.210526315789474*'Off Peak Detail'!AE49)</f>
        <v>23.749842105263159</v>
      </c>
      <c r="AK11" s="357">
        <f>(0.794871794871795*'Off Peak Detail'!AF11)+(0.205128205128205*'Off Peak Detail'!AF49)</f>
        <v>25.538512820512821</v>
      </c>
      <c r="AL11" s="357">
        <f>(0.75*'Off Peak Detail'!AG11)+(0.25*'Off Peak Detail'!AG49)</f>
        <v>27.999750000000002</v>
      </c>
      <c r="AM11" s="357">
        <f>(0.794871794871795*'Off Peak Detail'!AH11)+(0.205128205128205*'Off Peak Detail'!AH49)</f>
        <v>32.01892307692308</v>
      </c>
      <c r="AN11" s="357">
        <f>(0.794871794871795*'Off Peak Detail'!AI11)+(0.205128205128205*'Off Peak Detail'!AI49)</f>
        <v>33.75</v>
      </c>
      <c r="AO11" s="357">
        <f>(0.75*'Off Peak Detail'!AJ11)+(0.25*'Off Peak Detail'!AJ49)</f>
        <v>32.0625</v>
      </c>
      <c r="AP11" s="357">
        <f>(0.794871794871795*'Off Peak Detail'!AK11)+(0.205128205128205*'Off Peak Detail'!AK49)</f>
        <v>27.249974358974363</v>
      </c>
      <c r="AQ11" s="357">
        <f>(0.789473684210526*'Off Peak Detail'!AL11)+(0.210526315789474*'Off Peak Detail'!AL49)</f>
        <v>28.167736842105263</v>
      </c>
      <c r="AR11" s="357">
        <f>(0.75609756097561*'Off Peak Detail'!AM11)+(0.24390243902439*'Off Peak Detail'!AM49)</f>
        <v>29.936146341463413</v>
      </c>
      <c r="AS11" s="357">
        <f>(0.794871794871795*'Off Peak Detail'!AN11)+(0.205128205128205*'Off Peak Detail'!AN49)</f>
        <v>29.659871794871798</v>
      </c>
      <c r="AT11" s="357">
        <f>(0.777777777777778*'Off Peak Detail'!AO11)+(0.222222222222222*'Off Peak Detail'!AO49)</f>
        <v>27.999555555555556</v>
      </c>
      <c r="AU11" s="357">
        <f>(0.75609756097561*'Off Peak Detail'!AP11)+(0.24390243902439*'Off Peak Detail'!AP49)</f>
        <v>26.999902439024389</v>
      </c>
      <c r="AV11" s="357">
        <f>(0.789473684210526*'Off Peak Detail'!AQ11)+(0.210526315789474*'Off Peak Detail'!AQ49)</f>
        <v>25.5</v>
      </c>
      <c r="AW11" s="357">
        <f>(0.794871794871795*'Off Peak Detail'!AR11)+(0.205128205128205*'Off Peak Detail'!AR49)</f>
        <v>26.13446153846154</v>
      </c>
      <c r="AX11" s="357">
        <f>(0.75*'Off Peak Detail'!AS11)+(0.25*'Off Peak Detail'!AS49)</f>
        <v>28.5</v>
      </c>
      <c r="AY11" s="357">
        <f>(0.794871794871795*'Off Peak Detail'!AT11)+(0.205128205128205*'Off Peak Detail'!AT49)</f>
        <v>32.118846153846157</v>
      </c>
      <c r="AZ11" s="357">
        <f>(0.75609756097561*'Off Peak Detail'!AU11)+(0.24390243902439*'Off Peak Detail'!AU49)</f>
        <v>33.999951219512191</v>
      </c>
      <c r="BA11" s="357">
        <f>(0.789473684210526*'Off Peak Detail'!AV11)+(0.210526315789474*'Off Peak Detail'!AV49)</f>
        <v>31.971421052631584</v>
      </c>
      <c r="BB11" s="357">
        <f>(0.794871794871795*'Off Peak Detail'!AW11)+(0.205128205128205*'Off Peak Detail'!AW49)</f>
        <v>28.500051282051285</v>
      </c>
      <c r="BC11" s="357">
        <f>(0.75*'Off Peak Detail'!AX11)+(0.25*'Off Peak Detail'!AX49)</f>
        <v>28.190749999999998</v>
      </c>
      <c r="BD11" s="357">
        <f>(0.794871794871795*'Off Peak Detail'!AY11)+(0.205128205128205*'Off Peak Detail'!AY49)</f>
        <v>30.176153846153852</v>
      </c>
      <c r="BE11" s="357">
        <f>(0.794871794871795*'Off Peak Detail'!AZ11)+(0.205128205128205*'Off Peak Detail'!AZ49)</f>
        <v>29.442000000000004</v>
      </c>
      <c r="BF11" s="357">
        <f>(0.743589743589744*'Off Peak Detail'!BA11)+(0.256410256410256*'Off Peak Detail'!BA49)</f>
        <v>28.199999999999996</v>
      </c>
      <c r="BG11" s="357">
        <f>(0.794871794871795*'Off Peak Detail'!BB11)+(0.205128205128205*'Off Peak Detail'!BB49)</f>
        <v>27.400179487179489</v>
      </c>
      <c r="BH11" s="357">
        <f>(0.789473684210526*'Off Peak Detail'!BC11)+(0.210526315789474*'Off Peak Detail'!BC49)</f>
        <v>26.110368421052634</v>
      </c>
      <c r="BI11" s="357">
        <f>(0.75609756097561*'Off Peak Detail'!BD11)+(0.24390243902439*'Off Peak Detail'!BD49)</f>
        <v>26.598780487804877</v>
      </c>
      <c r="BJ11" s="357">
        <f>(0.789473684210526*'Off Peak Detail'!BE11)+(0.210526315789474*'Off Peak Detail'!BE49)</f>
        <v>28.66026315789474</v>
      </c>
      <c r="BK11" s="357">
        <f>(0.794871794871795*'Off Peak Detail'!BF11)+(0.205128205128205*'Off Peak Detail'!BF49)</f>
        <v>31.155512820512822</v>
      </c>
      <c r="BL11" s="357">
        <f>(0.75609756097561*'Off Peak Detail'!BG11)+(0.24390243902439*'Off Peak Detail'!BG49)</f>
        <v>33.400121951219504</v>
      </c>
      <c r="BM11" s="357">
        <f>(0.789473684210526*'Off Peak Detail'!BH11)+(0.210526315789474*'Off Peak Detail'!BH49)</f>
        <v>31.511842105263163</v>
      </c>
      <c r="BN11" s="357">
        <f>(0.75609756097561*'Off Peak Detail'!BI11)+(0.24390243902439*'Off Peak Detail'!BI49)</f>
        <v>28.709634146341465</v>
      </c>
      <c r="BO11" s="357">
        <f>(0.789473684210526*'Off Peak Detail'!BJ11)+(0.210526315789474*'Off Peak Detail'!BJ49)</f>
        <v>28.54105263157895</v>
      </c>
      <c r="BP11" s="357">
        <f>(0.794871794871795*'Off Peak Detail'!BK11)+(0.205128205128205*'Off Peak Detail'!BK49)</f>
        <v>30.093358974358978</v>
      </c>
      <c r="BQ11" s="357">
        <f>(0.75609756097561*'Off Peak Detail'!BL11)+(0.24390243902439*'Off Peak Detail'!BL49)</f>
        <v>29.611073170731707</v>
      </c>
      <c r="BR11" s="357">
        <f>(0.777777777777778*'Off Peak Detail'!BM11)+(0.222222222222222*'Off Peak Detail'!BM49)</f>
        <v>28.520333333333333</v>
      </c>
      <c r="BS11" s="357">
        <f>(0.794871794871795*'Off Peak Detail'!BN11)+(0.205128205128205*'Off Peak Detail'!BN49)</f>
        <v>27.799999999999997</v>
      </c>
      <c r="BT11" s="357">
        <f>(0.789473684210526*'Off Peak Detail'!BO11)+(0.210526315789474*'Off Peak Detail'!BO49)</f>
        <v>26.580894736842108</v>
      </c>
      <c r="BU11" s="357">
        <f>(0.75609756097561*'Off Peak Detail'!BP11)+(0.24390243902439*'Off Peak Detail'!BP49)</f>
        <v>26.991024390243901</v>
      </c>
      <c r="BV11" s="357">
        <f>(0.789473684210526*'Off Peak Detail'!BQ11)+(0.210526315789474*'Off Peak Detail'!BQ49)</f>
        <v>28.920789473684213</v>
      </c>
      <c r="BW11" s="357">
        <f>(0.75609756097561*'Off Peak Detail'!BR11)+(0.24390243902439*'Off Peak Detail'!BR49)</f>
        <v>30.986439024390243</v>
      </c>
      <c r="BX11" s="357">
        <f>(0.794871794871795*'Off Peak Detail'!BS11)+(0.205128205128205*'Off Peak Detail'!BS49)</f>
        <v>33.32976923076923</v>
      </c>
      <c r="BY11" s="357">
        <f>(0.789473684210526*'Off Peak Detail'!BT11)+(0.210526315789474*'Off Peak Detail'!BT49)</f>
        <v>31.519736842105267</v>
      </c>
      <c r="BZ11" s="357">
        <f>(0.75609756097561*'Off Peak Detail'!BU11)+(0.24390243902439*'Off Peak Detail'!BU49)</f>
        <v>28.959707317073175</v>
      </c>
      <c r="CA11" s="357">
        <f>(0.789473684210526*'Off Peak Detail'!BV11)+(0.210526315789474*'Off Peak Detail'!BV49)</f>
        <v>28.825947368421055</v>
      </c>
      <c r="CB11" s="357">
        <f>(0.794871794871795*'Off Peak Detail'!BW11)+(0.205128205128205*'Off Peak Detail'!BW49)</f>
        <v>30.192307692307697</v>
      </c>
      <c r="CC11" s="357">
        <f>(0.75609756097561*'Off Peak Detail'!BX11)+(0.24390243902439*'Off Peak Detail'!BX49)</f>
        <v>29.798024390243903</v>
      </c>
      <c r="CD11" s="357">
        <f>(0.777777777777778*'Off Peak Detail'!BY11)+(0.222222222222222*'Off Peak Detail'!BY49)</f>
        <v>28.839888888888886</v>
      </c>
      <c r="CE11" s="357">
        <f>(0.794871794871795*'Off Peak Detail'!BZ11)+(0.205128205128205*'Off Peak Detail'!BZ49)</f>
        <v>28.190230769230773</v>
      </c>
      <c r="CF11" s="357">
        <f>(0.75*'Off Peak Detail'!CA11)+(0.25*'Off Peak Detail'!CA49)</f>
        <v>27.03</v>
      </c>
      <c r="CG11" s="357">
        <f>(0.794871794871795*'Off Peak Detail'!CB11)+(0.205128205128205*'Off Peak Detail'!CB49)</f>
        <v>27.360461538461543</v>
      </c>
      <c r="CH11" s="357">
        <f>(0.789473684210526*'Off Peak Detail'!CC11)+(0.210526315789474*'Off Peak Detail'!CC49)</f>
        <v>29.180421052631583</v>
      </c>
      <c r="CI11" s="357">
        <f>(0.75609756097561*'Off Peak Detail'!CD11)+(0.24390243902439*'Off Peak Detail'!CD49)</f>
        <v>30.826170731707315</v>
      </c>
      <c r="CJ11" s="357">
        <f>(0.794871794871795*'Off Peak Detail'!CE11)+(0.205128205128205*'Off Peak Detail'!CE49)</f>
        <v>33.279820512820514</v>
      </c>
      <c r="CK11" s="357">
        <f>(0.789473684210526*'Off Peak Detail'!CF11)+(0.210526315789474*'Off Peak Detail'!CF49)</f>
        <v>31.508000000000003</v>
      </c>
      <c r="CL11" s="357">
        <f>(0.75609756097561*'Off Peak Detail'!CG11)+(0.24390243902439*'Off Peak Detail'!CG49)</f>
        <v>29.179878048780488</v>
      </c>
      <c r="CM11" s="357">
        <f>(0.789473684210526*'Off Peak Detail'!CH11)+(0.210526315789474*'Off Peak Detail'!CH49)</f>
        <v>29.088157894736845</v>
      </c>
      <c r="CN11" s="357">
        <f>(0.75609756097561*'Off Peak Detail'!CI11)+(0.24390243902439*'Off Peak Detail'!CI49)</f>
        <v>30.286097560975609</v>
      </c>
      <c r="CO11" s="357">
        <f>(0.794871794871795*'Off Peak Detail'!CJ11)+(0.205128205128205*'Off Peak Detail'!CJ49)</f>
        <v>29.862564102564107</v>
      </c>
      <c r="CP11" s="357">
        <f>(0.777777777777778*'Off Peak Detail'!CK11)+(0.222222222222222*'Off Peak Detail'!CK49)</f>
        <v>29.039222222222222</v>
      </c>
      <c r="CQ11" s="357">
        <f>(0.794871794871795*'Off Peak Detail'!CL11)+(0.205128205128205*'Off Peak Detail'!CL49)</f>
        <v>28.449615384615385</v>
      </c>
      <c r="CR11" s="357">
        <f>(0.75*'Off Peak Detail'!CM11)+(0.25*'Off Peak Detail'!CM49)</f>
        <v>27.450500000000002</v>
      </c>
      <c r="CS11" s="357">
        <f>(0.794871794871795*'Off Peak Detail'!CN11)+(0.205128205128205*'Off Peak Detail'!CN49)</f>
        <v>27.729897435897442</v>
      </c>
      <c r="CT11" s="357">
        <f>(0.789473684210526*'Off Peak Detail'!CO11)+(0.210526315789474*'Off Peak Detail'!CO49)</f>
        <v>29.390421052631581</v>
      </c>
      <c r="CU11" s="357">
        <f>(0.75609756097561*'Off Peak Detail'!CP11)+(0.24390243902439*'Off Peak Detail'!CP49)</f>
        <v>30.633146341463412</v>
      </c>
      <c r="CV11" s="357">
        <f>(0.794871794871795*'Off Peak Detail'!CQ11)+(0.205128205128205*'Off Peak Detail'!CQ49)</f>
        <v>33.199948717948722</v>
      </c>
      <c r="CW11" s="357">
        <f>(0.75*'Off Peak Detail'!CR11)+(0.25*'Off Peak Detail'!CR49)</f>
        <v>31.502500000000005</v>
      </c>
      <c r="CX11" s="357">
        <f>(0.794871794871795*'Off Peak Detail'!CS11)+(0.205128205128205*'Off Peak Detail'!CS49)</f>
        <v>29.420128205128208</v>
      </c>
      <c r="CY11" s="357">
        <f>(0.789473684210526*'Off Peak Detail'!CT11)+(0.210526315789474*'Off Peak Detail'!CT49)</f>
        <v>29.268157894736841</v>
      </c>
      <c r="CZ11" s="357">
        <f>(0.75609756097561*'Off Peak Detail'!CU11)+(0.24390243902439*'Off Peak Detail'!CU49)</f>
        <v>30.40370731707317</v>
      </c>
      <c r="DA11" s="357">
        <f>(0.794871794871795*'Off Peak Detail'!CV11)+(0.205128205128205*'Off Peak Detail'!CV49)</f>
        <v>30.092025641025643</v>
      </c>
      <c r="DB11" s="357">
        <f>(0.783783783783784*'Off Peak Detail'!CW11)+(0.216216216216216*'Off Peak Detail'!CW49)</f>
        <v>29.369972972972974</v>
      </c>
      <c r="DC11" s="357">
        <f>(0.75609756097561*'Off Peak Detail'!CX11)+(0.24390243902439*'Off Peak Detail'!CX49)</f>
        <v>28.809609756097561</v>
      </c>
      <c r="DD11" s="357">
        <f>(0.789473684210526*'Off Peak Detail'!CY11)+(0.210526315789474*'Off Peak Detail'!CY49)</f>
        <v>27.86042105263158</v>
      </c>
      <c r="DE11" s="357">
        <f>(0.794871794871795*'Off Peak Detail'!CZ11)+(0.205128205128205*'Off Peak Detail'!CZ49)</f>
        <v>28.104230769230771</v>
      </c>
      <c r="DF11" s="357">
        <f>(0.75*'Off Peak Detail'!DA11)+(0.25*'Off Peak Detail'!DA49)</f>
        <v>29.670250000000003</v>
      </c>
      <c r="DG11" s="357">
        <f>(0.794871794871795*'Off Peak Detail'!DB11)+(0.205128205128205*'Off Peak Detail'!DB49)</f>
        <v>30.625589743589742</v>
      </c>
      <c r="DH11" s="357">
        <f>(0.75609756097561*'Off Peak Detail'!DC11)+(0.24390243902439*'Off Peak Detail'!DC49)</f>
        <v>33.291024390243898</v>
      </c>
      <c r="DI11" s="357">
        <f>(0.789473684210526*'Off Peak Detail'!DD11)+(0.210526315789474*'Off Peak Detail'!DD49)</f>
        <v>31.604105263157898</v>
      </c>
      <c r="DJ11" s="357">
        <f>(0.794871794871795*'Off Peak Detail'!DE11)+(0.205128205128205*'Off Peak Detail'!DE49)</f>
        <v>29.700205128205134</v>
      </c>
      <c r="DK11" s="357">
        <f>(0.75*'Off Peak Detail'!DF11)+(0.25*'Off Peak Detail'!DF49)</f>
        <v>29.581500000000002</v>
      </c>
      <c r="DL11" s="357">
        <f>(0.794871794871795*'Off Peak Detail'!DG11)+(0.205128205128205*'Off Peak Detail'!DG49)</f>
        <v>30.590307692307697</v>
      </c>
      <c r="DM11" s="357">
        <f>(0.794871794871795*'Off Peak Detail'!DH11)+(0.205128205128205*'Off Peak Detail'!DH49)</f>
        <v>30.329487179487181</v>
      </c>
      <c r="DN11" s="357">
        <f>(0.777777777777778*'Off Peak Detail'!DI11)+(0.222222222222222*'Off Peak Detail'!DI49)</f>
        <v>29.679555555555556</v>
      </c>
      <c r="DO11" s="357">
        <f>(0.75609756097561*'Off Peak Detail'!DJ11)+(0.24390243902439*'Off Peak Detail'!DJ49)</f>
        <v>29.169560975609755</v>
      </c>
      <c r="DP11" s="357">
        <f>(0.789473684210526*'Off Peak Detail'!DK11)+(0.210526315789474*'Off Peak Detail'!DK49)</f>
        <v>28.260789473684213</v>
      </c>
      <c r="DQ11" s="357">
        <f>(0.75609756097561*'Off Peak Detail'!DL11)+(0.24390243902439*'Off Peak Detail'!DL49)</f>
        <v>28.477731707317073</v>
      </c>
      <c r="DR11" s="357">
        <f>(0.789473684210526*'Off Peak Detail'!DM11)+(0.210526315789474*'Off Peak Detail'!DM49)</f>
        <v>29.960526315789476</v>
      </c>
      <c r="DS11" s="357">
        <f>(0.794871794871795*'Off Peak Detail'!DN11)+(0.205128205128205*'Off Peak Detail'!DN49)</f>
        <v>30.6554358974359</v>
      </c>
      <c r="DT11" s="357">
        <f>(0.75609756097561*'Off Peak Detail'!DO11)+(0.24390243902439*'Off Peak Detail'!DO49)</f>
        <v>33.39058536585366</v>
      </c>
      <c r="DU11" s="357">
        <f>(0.789473684210526*'Off Peak Detail'!DP11)+(0.210526315789474*'Off Peak Detail'!DP49)</f>
        <v>31.734578947368423</v>
      </c>
      <c r="DV11" s="357">
        <f>(0.794871794871795*'Off Peak Detail'!DQ11)+(0.205128205128205*'Off Peak Detail'!DQ49)</f>
        <v>29.9804358974359</v>
      </c>
      <c r="DW11" s="357">
        <f>(0.75*'Off Peak Detail'!DR11)+(0.25*'Off Peak Detail'!DR49)</f>
        <v>29.888250000000003</v>
      </c>
      <c r="DX11" s="357">
        <f>(0.794871794871795*'Off Peak Detail'!DS11)+(0.205128205128205*'Off Peak Detail'!DS49)</f>
        <v>30.781948717948723</v>
      </c>
      <c r="DY11" s="357">
        <f>(0.75609756097561*'Off Peak Detail'!DT11)+(0.24390243902439*'Off Peak Detail'!DT49)</f>
        <v>30.565560975609756</v>
      </c>
      <c r="DZ11" s="357">
        <f>(0.777777777777778*'Off Peak Detail'!DU11)+(0.222222222222222*'Off Peak Detail'!DU49)</f>
        <v>29.989333333333331</v>
      </c>
      <c r="EA11" s="357">
        <f>(0.794871794871795*'Off Peak Detail'!DV11)+(0.205128205128205*'Off Peak Detail'!DV49)</f>
        <v>29.519461538461538</v>
      </c>
      <c r="EB11" s="357">
        <f>(0.789473684210526*'Off Peak Detail'!DW11)+(0.210526315789474*'Off Peak Detail'!DW49)</f>
        <v>28.650789473684213</v>
      </c>
      <c r="EC11" s="357">
        <f>(0.75609756097561*'Off Peak Detail'!DX11)+(0.24390243902439*'Off Peak Detail'!DX49)</f>
        <v>28.830902439024392</v>
      </c>
      <c r="ED11" s="357">
        <f>(0.789473684210526*'Off Peak Detail'!DY11)+(0.210526315789474*'Off Peak Detail'!DY49)</f>
        <v>30.240105263157897</v>
      </c>
      <c r="EE11" s="357">
        <f>(0.794871794871795*'Off Peak Detail'!DZ11)+(0.205128205128205*'Off Peak Detail'!DZ49)</f>
        <v>30.694923076923075</v>
      </c>
      <c r="EF11" s="357">
        <f>(0.75609756097561*'Off Peak Detail'!EA11)+(0.24390243902439*'Off Peak Detail'!EA49)</f>
        <v>33.501048780487807</v>
      </c>
      <c r="EG11" s="357">
        <f>(0.789473684210526*'Off Peak Detail'!EB11)+(0.210526315789474*'Off Peak Detail'!EB49)</f>
        <v>31.874315789473687</v>
      </c>
      <c r="EH11" s="357">
        <f>(0.75609756097561*'Off Peak Detail'!EC11)+(0.24390243902439*'Off Peak Detail'!EC49)</f>
        <v>30.250341463414632</v>
      </c>
      <c r="EI11" s="357">
        <f>(0.789473684210526*'Off Peak Detail'!ED11)+(0.210526315789474*'Off Peak Detail'!ED49)</f>
        <v>30.179210526315789</v>
      </c>
      <c r="EJ11" s="357">
        <f>(0.794871794871795*'Off Peak Detail'!EE11)+(0.205128205128205*'Off Peak Detail'!EE49)</f>
        <v>30.985461538461543</v>
      </c>
    </row>
    <row r="12" spans="1:140" ht="13.7" customHeight="1" x14ac:dyDescent="0.2">
      <c r="A12" s="443" t="s">
        <v>144</v>
      </c>
      <c r="B12" s="281"/>
      <c r="C12" s="357">
        <f ca="1">(0.777777777777778*'Off Peak Detail'!D12)+(0.222222222222222*'Off Peak Detail'!D50)</f>
        <v>26.372611111111109</v>
      </c>
      <c r="D12" s="357">
        <f ca="1">(0.789473684210526*'Off Peak Detail'!E12)+(0.210526315789474*'Off Peak Detail'!E50)</f>
        <v>20.859262657968589</v>
      </c>
      <c r="E12" s="357">
        <f>(0.75609756097561*'Off Peak Detail'!F12)+(0.24390243902439*'Off Peak Detail'!F50)</f>
        <v>26.484853658536586</v>
      </c>
      <c r="F12" s="306">
        <f t="shared" ca="1" si="6"/>
        <v>24.098394056745455</v>
      </c>
      <c r="G12" s="191">
        <f t="shared" si="7"/>
        <v>27.012871794871799</v>
      </c>
      <c r="H12" s="191">
        <f t="shared" si="0"/>
        <v>27.525410256410261</v>
      </c>
      <c r="I12" s="191">
        <f t="shared" si="0"/>
        <v>26.500333333333334</v>
      </c>
      <c r="J12" s="191">
        <f t="shared" si="8"/>
        <v>24.625100128369709</v>
      </c>
      <c r="K12" s="191">
        <f t="shared" si="14"/>
        <v>25.500463414634151</v>
      </c>
      <c r="L12" s="191">
        <f t="shared" si="14"/>
        <v>23.749736842105264</v>
      </c>
      <c r="M12" s="191">
        <f t="shared" si="14"/>
        <v>25.538512820512821</v>
      </c>
      <c r="N12" s="191">
        <f t="shared" si="14"/>
        <v>27.75</v>
      </c>
      <c r="O12" s="191">
        <f t="shared" si="9"/>
        <v>32.899153846153851</v>
      </c>
      <c r="P12" s="191">
        <f t="shared" si="15"/>
        <v>32.048307692307695</v>
      </c>
      <c r="Q12" s="191">
        <f t="shared" si="15"/>
        <v>33.75</v>
      </c>
      <c r="R12" s="191">
        <f t="shared" si="15"/>
        <v>29.971999999999998</v>
      </c>
      <c r="S12" s="191">
        <f t="shared" si="10"/>
        <v>26.897668312432113</v>
      </c>
      <c r="T12" s="191">
        <f t="shared" si="16"/>
        <v>27.00015384615385</v>
      </c>
      <c r="U12" s="191">
        <f t="shared" si="16"/>
        <v>25.30263157894737</v>
      </c>
      <c r="V12" s="191">
        <f t="shared" si="16"/>
        <v>28.390219512195124</v>
      </c>
      <c r="W12" s="306">
        <f t="shared" si="17"/>
        <v>27.772881927329777</v>
      </c>
      <c r="X12" s="191">
        <f t="shared" si="18"/>
        <v>18.327669791146139</v>
      </c>
      <c r="Y12" s="191">
        <f t="shared" si="19"/>
        <v>17.62590233421037</v>
      </c>
      <c r="Z12" s="191">
        <f t="shared" si="20"/>
        <v>17.607868417513046</v>
      </c>
      <c r="AA12" s="191">
        <f t="shared" si="11"/>
        <v>21.538535575804893</v>
      </c>
      <c r="AB12" s="191">
        <f t="shared" si="12"/>
        <v>23.243546003663116</v>
      </c>
      <c r="AC12" s="358">
        <f t="shared" ca="1" si="13"/>
        <v>21.244885802630591</v>
      </c>
      <c r="AD12" s="302"/>
      <c r="AE12" s="303"/>
      <c r="AG12" s="357">
        <f>(0.794871794871795*'Off Peak Detail'!AB12)+(0.205128205128205*'Off Peak Detail'!AB50)</f>
        <v>27.525410256410261</v>
      </c>
      <c r="AH12" s="357">
        <f>(0.777777777777778*'Off Peak Detail'!AC12)+(0.222222222222222*'Off Peak Detail'!AC50)</f>
        <v>26.500333333333334</v>
      </c>
      <c r="AI12" s="357">
        <f>(0.75609756097561*'Off Peak Detail'!AD12)+(0.24390243902439*'Off Peak Detail'!AD50)</f>
        <v>25.500463414634151</v>
      </c>
      <c r="AJ12" s="357">
        <f>(0.789473684210526*'Off Peak Detail'!AE12)+(0.210526315789474*'Off Peak Detail'!AE50)</f>
        <v>23.749736842105264</v>
      </c>
      <c r="AK12" s="357">
        <f>(0.794871794871795*'Off Peak Detail'!AF12)+(0.205128205128205*'Off Peak Detail'!AF50)</f>
        <v>25.538512820512821</v>
      </c>
      <c r="AL12" s="357">
        <f>(0.75*'Off Peak Detail'!AG12)+(0.25*'Off Peak Detail'!AG50)</f>
        <v>27.75</v>
      </c>
      <c r="AM12" s="357">
        <f>(0.794871794871795*'Off Peak Detail'!AH12)+(0.205128205128205*'Off Peak Detail'!AH50)</f>
        <v>32.048307692307695</v>
      </c>
      <c r="AN12" s="357">
        <f>(0.794871794871795*'Off Peak Detail'!AI12)+(0.205128205128205*'Off Peak Detail'!AI50)</f>
        <v>33.75</v>
      </c>
      <c r="AO12" s="357">
        <f>(0.75*'Off Peak Detail'!AJ12)+(0.25*'Off Peak Detail'!AJ50)</f>
        <v>29.971999999999998</v>
      </c>
      <c r="AP12" s="357">
        <f>(0.794871794871795*'Off Peak Detail'!AK12)+(0.205128205128205*'Off Peak Detail'!AK50)</f>
        <v>27.00015384615385</v>
      </c>
      <c r="AQ12" s="357">
        <f>(0.789473684210526*'Off Peak Detail'!AL12)+(0.210526315789474*'Off Peak Detail'!AL50)</f>
        <v>25.30263157894737</v>
      </c>
      <c r="AR12" s="357">
        <f>(0.75609756097561*'Off Peak Detail'!AM12)+(0.24390243902439*'Off Peak Detail'!AM50)</f>
        <v>28.390219512195124</v>
      </c>
      <c r="AS12" s="357">
        <f>(0.794871794871795*'Off Peak Detail'!AN12)+(0.205128205128205*'Off Peak Detail'!AN50)</f>
        <v>17.468102564102566</v>
      </c>
      <c r="AT12" s="357">
        <f>(0.777777777777778*'Off Peak Detail'!AO12)+(0.222222222222222*'Off Peak Detail'!AO50)</f>
        <v>17.24988888888889</v>
      </c>
      <c r="AU12" s="357">
        <f>(0.75609756097561*'Off Peak Detail'!AP12)+(0.24390243902439*'Off Peak Detail'!AP50)</f>
        <v>16.749975609756095</v>
      </c>
      <c r="AV12" s="357">
        <f>(0.789473684210526*'Off Peak Detail'!AQ12)+(0.210526315789474*'Off Peak Detail'!AQ50)</f>
        <v>15.499736842105268</v>
      </c>
      <c r="AW12" s="357">
        <f>(0.794871794871795*'Off Peak Detail'!AR12)+(0.205128205128205*'Off Peak Detail'!AR50)</f>
        <v>16.006615384615387</v>
      </c>
      <c r="AX12" s="357">
        <f>(0.75*'Off Peak Detail'!AS12)+(0.25*'Off Peak Detail'!AS50)</f>
        <v>17.750250000000001</v>
      </c>
      <c r="AY12" s="357">
        <f>(0.794871794871795*'Off Peak Detail'!AT12)+(0.205128205128205*'Off Peak Detail'!AT50)</f>
        <v>21.727897435897436</v>
      </c>
      <c r="AZ12" s="357">
        <f>(0.75609756097561*'Off Peak Detail'!AU12)+(0.24390243902439*'Off Peak Detail'!AU50)</f>
        <v>24.000292682926826</v>
      </c>
      <c r="BA12" s="357">
        <f>(0.789473684210526*'Off Peak Detail'!AV12)+(0.210526315789474*'Off Peak Detail'!AV50)</f>
        <v>22.085526315789476</v>
      </c>
      <c r="BB12" s="357">
        <f>(0.794871794871795*'Off Peak Detail'!AW12)+(0.205128205128205*'Off Peak Detail'!AW50)</f>
        <v>16.500282051282053</v>
      </c>
      <c r="BC12" s="357">
        <f>(0.75*'Off Peak Detail'!AX12)+(0.25*'Off Peak Detail'!AX50)</f>
        <v>15.965624999999999</v>
      </c>
      <c r="BD12" s="357">
        <f>(0.794871794871795*'Off Peak Detail'!AY12)+(0.205128205128205*'Off Peak Detail'!AY50)</f>
        <v>18.792153846153848</v>
      </c>
      <c r="BE12" s="357">
        <f>(0.794871794871795*'Off Peak Detail'!AZ12)+(0.205128205128205*'Off Peak Detail'!AZ50)</f>
        <v>16.335256410256413</v>
      </c>
      <c r="BF12" s="357">
        <f>(0.743589743589744*'Off Peak Detail'!BA12)+(0.256410256410256*'Off Peak Detail'!BA50)</f>
        <v>17.103000000000002</v>
      </c>
      <c r="BG12" s="357">
        <f>(0.794871794871795*'Off Peak Detail'!BB12)+(0.205128205128205*'Off Peak Detail'!BB50)</f>
        <v>15.989076923076926</v>
      </c>
      <c r="BH12" s="357">
        <f>(0.789473684210526*'Off Peak Detail'!BC12)+(0.210526315789474*'Off Peak Detail'!BC50)</f>
        <v>16.85526315789474</v>
      </c>
      <c r="BI12" s="357">
        <f>(0.75609756097561*'Off Peak Detail'!BD12)+(0.24390243902439*'Off Peak Detail'!BD50)</f>
        <v>15.357902439024386</v>
      </c>
      <c r="BJ12" s="357">
        <f>(0.789473684210526*'Off Peak Detail'!BE12)+(0.210526315789474*'Off Peak Detail'!BE50)</f>
        <v>16.526052631578953</v>
      </c>
      <c r="BK12" s="357">
        <f>(0.794871794871795*'Off Peak Detail'!BF12)+(0.205128205128205*'Off Peak Detail'!BF50)</f>
        <v>18.008205128205127</v>
      </c>
      <c r="BL12" s="357">
        <f>(0.75609756097561*'Off Peak Detail'!BG12)+(0.24390243902439*'Off Peak Detail'!BG50)</f>
        <v>22.645463414634143</v>
      </c>
      <c r="BM12" s="357">
        <f>(0.789473684210526*'Off Peak Detail'!BH12)+(0.210526315789474*'Off Peak Detail'!BH50)</f>
        <v>21.251947368421057</v>
      </c>
      <c r="BN12" s="357">
        <f>(0.75609756097561*'Off Peak Detail'!BI12)+(0.24390243902439*'Off Peak Detail'!BI50)</f>
        <v>17.284853658536584</v>
      </c>
      <c r="BO12" s="357">
        <f>(0.789473684210526*'Off Peak Detail'!BJ12)+(0.210526315789474*'Off Peak Detail'!BJ50)</f>
        <v>15.346578947368425</v>
      </c>
      <c r="BP12" s="357">
        <f>(0.794871794871795*'Off Peak Detail'!BK12)+(0.205128205128205*'Off Peak Detail'!BK50)</f>
        <v>18.192410256410259</v>
      </c>
      <c r="BQ12" s="357">
        <f>(0.75609756097561*'Off Peak Detail'!BL12)+(0.24390243902439*'Off Peak Detail'!BL50)</f>
        <v>17.526536585365854</v>
      </c>
      <c r="BR12" s="357">
        <f>(0.777777777777778*'Off Peak Detail'!BM12)+(0.222222222222222*'Off Peak Detail'!BM50)</f>
        <v>18.43622222222222</v>
      </c>
      <c r="BS12" s="357">
        <f>(0.794871794871795*'Off Peak Detail'!BN12)+(0.205128205128205*'Off Peak Detail'!BN50)</f>
        <v>17.345923076923079</v>
      </c>
      <c r="BT12" s="357">
        <f>(0.789473684210526*'Off Peak Detail'!BO12)+(0.210526315789474*'Off Peak Detail'!BO50)</f>
        <v>17.528684210526318</v>
      </c>
      <c r="BU12" s="357">
        <f>(0.75609756097561*'Off Peak Detail'!BP12)+(0.24390243902439*'Off Peak Detail'!BP50)</f>
        <v>15.934853658536584</v>
      </c>
      <c r="BV12" s="357">
        <f>(0.789473684210526*'Off Peak Detail'!BQ12)+(0.210526315789474*'Off Peak Detail'!BQ50)</f>
        <v>14.892631578947373</v>
      </c>
      <c r="BW12" s="357">
        <f>(0.75609756097561*'Off Peak Detail'!BR12)+(0.24390243902439*'Off Peak Detail'!BR50)</f>
        <v>17.685073170731705</v>
      </c>
      <c r="BX12" s="357">
        <f>(0.794871794871795*'Off Peak Detail'!BS12)+(0.205128205128205*'Off Peak Detail'!BS50)</f>
        <v>21.862333333333332</v>
      </c>
      <c r="BY12" s="357">
        <f>(0.789473684210526*'Off Peak Detail'!BT12)+(0.210526315789474*'Off Peak Detail'!BT50)</f>
        <v>20.451421052631581</v>
      </c>
      <c r="BZ12" s="357">
        <f>(0.75609756097561*'Off Peak Detail'!BU12)+(0.24390243902439*'Off Peak Detail'!BU50)</f>
        <v>16.364829268292681</v>
      </c>
      <c r="CA12" s="357">
        <f>(0.789473684210526*'Off Peak Detail'!BV12)+(0.210526315789474*'Off Peak Detail'!BV50)</f>
        <v>15.295263157894739</v>
      </c>
      <c r="CB12" s="357">
        <f>(0.794871794871795*'Off Peak Detail'!BW12)+(0.205128205128205*'Off Peak Detail'!BW50)</f>
        <v>18.133692307692307</v>
      </c>
      <c r="CC12" s="357">
        <f>(0.75609756097561*'Off Peak Detail'!BX12)+(0.24390243902439*'Off Peak Detail'!BX50)</f>
        <v>17.677999999999997</v>
      </c>
      <c r="CD12" s="357">
        <f>(0.777777777777778*'Off Peak Detail'!BY12)+(0.222222222222222*'Off Peak Detail'!BY50)</f>
        <v>18.579111111111114</v>
      </c>
      <c r="CE12" s="357">
        <f>(0.794871794871795*'Off Peak Detail'!BZ12)+(0.205128205128205*'Off Peak Detail'!BZ50)</f>
        <v>17.495769230769234</v>
      </c>
      <c r="CF12" s="357">
        <f>(0.75*'Off Peak Detail'!CA12)+(0.25*'Off Peak Detail'!CA50)</f>
        <v>17.704250000000002</v>
      </c>
      <c r="CG12" s="357">
        <f>(0.794871794871795*'Off Peak Detail'!CB12)+(0.205128205128205*'Off Peak Detail'!CB50)</f>
        <v>16.044025641025641</v>
      </c>
      <c r="CH12" s="357">
        <f>(0.789473684210526*'Off Peak Detail'!CC12)+(0.210526315789474*'Off Peak Detail'!CC50)</f>
        <v>15.042736842105271</v>
      </c>
      <c r="CI12" s="357">
        <f>(0.75609756097561*'Off Peak Detail'!CD12)+(0.24390243902439*'Off Peak Detail'!CD50)</f>
        <v>17.836780487804877</v>
      </c>
      <c r="CJ12" s="357">
        <f>(0.794871794871795*'Off Peak Detail'!CE12)+(0.205128205128205*'Off Peak Detail'!CE50)</f>
        <v>22.01197435897436</v>
      </c>
      <c r="CK12" s="357">
        <f>(0.789473684210526*'Off Peak Detail'!CF12)+(0.210526315789474*'Off Peak Detail'!CF50)</f>
        <v>20.583157894736843</v>
      </c>
      <c r="CL12" s="357">
        <f>(0.75609756097561*'Off Peak Detail'!CG12)+(0.24390243902439*'Off Peak Detail'!CG50)</f>
        <v>16.424804878048779</v>
      </c>
      <c r="CM12" s="357">
        <f>(0.789473684210526*'Off Peak Detail'!CH12)+(0.210526315789474*'Off Peak Detail'!CH50)</f>
        <v>15.345789473684214</v>
      </c>
      <c r="CN12" s="357">
        <f>(0.75609756097561*'Off Peak Detail'!CI12)+(0.24390243902439*'Off Peak Detail'!CI50)</f>
        <v>18.145463414634147</v>
      </c>
      <c r="CO12" s="357">
        <f>(0.794871794871795*'Off Peak Detail'!CJ12)+(0.205128205128205*'Off Peak Detail'!CJ50)</f>
        <v>20.525666666666666</v>
      </c>
      <c r="CP12" s="357">
        <f>(0.777777777777778*'Off Peak Detail'!CK12)+(0.222222222222222*'Off Peak Detail'!CK50)</f>
        <v>21.534999999999997</v>
      </c>
      <c r="CQ12" s="357">
        <f>(0.794871794871795*'Off Peak Detail'!CL12)+(0.205128205128205*'Off Peak Detail'!CL50)</f>
        <v>20.431666666666665</v>
      </c>
      <c r="CR12" s="357">
        <f>(0.75*'Off Peak Detail'!CM12)+(0.25*'Off Peak Detail'!CM50)</f>
        <v>20.685750000000002</v>
      </c>
      <c r="CS12" s="357">
        <f>(0.794871794871795*'Off Peak Detail'!CN12)+(0.205128205128205*'Off Peak Detail'!CN50)</f>
        <v>18.810615384615382</v>
      </c>
      <c r="CT12" s="357">
        <f>(0.789473684210526*'Off Peak Detail'!CO12)+(0.210526315789474*'Off Peak Detail'!CO50)</f>
        <v>20.299736842105268</v>
      </c>
      <c r="CU12" s="357">
        <f>(0.75609756097561*'Off Peak Detail'!CP12)+(0.24390243902439*'Off Peak Detail'!CP50)</f>
        <v>25.987682926829265</v>
      </c>
      <c r="CV12" s="357">
        <f>(0.794871794871795*'Off Peak Detail'!CQ12)+(0.205128205128205*'Off Peak Detail'!CQ50)</f>
        <v>31.02410256410257</v>
      </c>
      <c r="CW12" s="357">
        <f>(0.75*'Off Peak Detail'!CR12)+(0.25*'Off Peak Detail'!CR50)</f>
        <v>27.529250000000005</v>
      </c>
      <c r="CX12" s="357">
        <f>(0.794871794871795*'Off Peak Detail'!CS12)+(0.205128205128205*'Off Peak Detail'!CS50)</f>
        <v>21.785923076923076</v>
      </c>
      <c r="CY12" s="357">
        <f>(0.789473684210526*'Off Peak Detail'!CT12)+(0.210526315789474*'Off Peak Detail'!CT50)</f>
        <v>19.545000000000002</v>
      </c>
      <c r="CZ12" s="357">
        <f>(0.75609756097561*'Off Peak Detail'!CU12)+(0.24390243902439*'Off Peak Detail'!CU50)</f>
        <v>22.390756097560974</v>
      </c>
      <c r="DA12" s="357">
        <f>(0.794871794871795*'Off Peak Detail'!CV12)+(0.205128205128205*'Off Peak Detail'!CV50)</f>
        <v>20.721897435897439</v>
      </c>
      <c r="DB12" s="357">
        <f>(0.783783783783784*'Off Peak Detail'!CW12)+(0.216216216216216*'Off Peak Detail'!CW50)</f>
        <v>21.732405405405409</v>
      </c>
      <c r="DC12" s="357">
        <f>(0.75609756097561*'Off Peak Detail'!CX12)+(0.24390243902439*'Off Peak Detail'!CX50)</f>
        <v>20.614780487804879</v>
      </c>
      <c r="DD12" s="357">
        <f>(0.789473684210526*'Off Peak Detail'!CY12)+(0.210526315789474*'Off Peak Detail'!CY50)</f>
        <v>20.884631578947371</v>
      </c>
      <c r="DE12" s="357">
        <f>(0.794871794871795*'Off Peak Detail'!CZ12)+(0.205128205128205*'Off Peak Detail'!CZ50)</f>
        <v>19.007435897435897</v>
      </c>
      <c r="DF12" s="357">
        <f>(0.75*'Off Peak Detail'!DA12)+(0.25*'Off Peak Detail'!DA50)</f>
        <v>20.250250000000001</v>
      </c>
      <c r="DG12" s="357">
        <f>(0.794871794871795*'Off Peak Detail'!DB12)+(0.205128205128205*'Off Peak Detail'!DB50)</f>
        <v>26.153076923076924</v>
      </c>
      <c r="DH12" s="357">
        <f>(0.75609756097561*'Off Peak Detail'!DC12)+(0.24390243902439*'Off Peak Detail'!DC50)</f>
        <v>31.655097560975605</v>
      </c>
      <c r="DI12" s="357">
        <f>(0.789473684210526*'Off Peak Detail'!DD12)+(0.210526315789474*'Off Peak Detail'!DD50)</f>
        <v>28.187368421052632</v>
      </c>
      <c r="DJ12" s="357">
        <f>(0.794871794871795*'Off Peak Detail'!DE12)+(0.205128205128205*'Off Peak Detail'!DE50)</f>
        <v>21.982153846153846</v>
      </c>
      <c r="DK12" s="357">
        <f>(0.75*'Off Peak Detail'!DF12)+(0.25*'Off Peak Detail'!DF50)</f>
        <v>19.756500000000003</v>
      </c>
      <c r="DL12" s="357">
        <f>(0.794871794871795*'Off Peak Detail'!DG12)+(0.205128205128205*'Off Peak Detail'!DG50)</f>
        <v>22.63133333333333</v>
      </c>
      <c r="DM12" s="357">
        <f>(0.794871794871795*'Off Peak Detail'!DH12)+(0.205128205128205*'Off Peak Detail'!DH50)</f>
        <v>20.910102564102566</v>
      </c>
      <c r="DN12" s="357">
        <f>(0.777777777777778*'Off Peak Detail'!DI12)+(0.222222222222222*'Off Peak Detail'!DI50)</f>
        <v>21.93322222222222</v>
      </c>
      <c r="DO12" s="357">
        <f>(0.75609756097561*'Off Peak Detail'!DJ12)+(0.24390243902439*'Off Peak Detail'!DJ50)</f>
        <v>20.812097560975609</v>
      </c>
      <c r="DP12" s="357">
        <f>(0.789473684210526*'Off Peak Detail'!DK12)+(0.210526315789474*'Off Peak Detail'!DK50)</f>
        <v>21.090000000000007</v>
      </c>
      <c r="DQ12" s="357">
        <f>(0.75609756097561*'Off Peak Detail'!DL12)+(0.24390243902439*'Off Peak Detail'!DL50)</f>
        <v>19.221853658536585</v>
      </c>
      <c r="DR12" s="357">
        <f>(0.789473684210526*'Off Peak Detail'!DM12)+(0.210526315789474*'Off Peak Detail'!DM50)</f>
        <v>20.70236842105264</v>
      </c>
      <c r="DS12" s="357">
        <f>(0.794871794871795*'Off Peak Detail'!DN12)+(0.205128205128205*'Off Peak Detail'!DN50)</f>
        <v>26.341128205128207</v>
      </c>
      <c r="DT12" s="357">
        <f>(0.75609756097561*'Off Peak Detail'!DO12)+(0.24390243902439*'Off Peak Detail'!DO50)</f>
        <v>31.852609756097557</v>
      </c>
      <c r="DU12" s="357">
        <f>(0.789473684210526*'Off Peak Detail'!DP12)+(0.210526315789474*'Off Peak Detail'!DP50)</f>
        <v>28.335789473684212</v>
      </c>
      <c r="DV12" s="357">
        <f>(0.794871794871795*'Off Peak Detail'!DQ12)+(0.205128205128205*'Off Peak Detail'!DQ50)</f>
        <v>22.186102564102566</v>
      </c>
      <c r="DW12" s="357">
        <f>(0.75*'Off Peak Detail'!DR12)+(0.25*'Off Peak Detail'!DR50)</f>
        <v>19.949624999999997</v>
      </c>
      <c r="DX12" s="357">
        <f>(0.794871794871795*'Off Peak Detail'!DS12)+(0.205128205128205*'Off Peak Detail'!DS50)</f>
        <v>22.81953846153846</v>
      </c>
      <c r="DY12" s="357">
        <f>(0.75609756097561*'Off Peak Detail'!DT12)+(0.24390243902439*'Off Peak Detail'!DT50)</f>
        <v>21.054512195121948</v>
      </c>
      <c r="DZ12" s="357">
        <f>(0.777777777777778*'Off Peak Detail'!DU12)+(0.222222222222222*'Off Peak Detail'!DU50)</f>
        <v>22.17988888888889</v>
      </c>
      <c r="EA12" s="357">
        <f>(0.794871794871795*'Off Peak Detail'!DV12)+(0.205128205128205*'Off Peak Detail'!DV50)</f>
        <v>21.075641025641026</v>
      </c>
      <c r="EB12" s="357">
        <f>(0.789473684210526*'Off Peak Detail'!DW12)+(0.210526315789474*'Off Peak Detail'!DW50)</f>
        <v>21.334842105263164</v>
      </c>
      <c r="EC12" s="357">
        <f>(0.75609756097561*'Off Peak Detail'!DX12)+(0.24390243902439*'Off Peak Detail'!DX50)</f>
        <v>19.457463414634141</v>
      </c>
      <c r="ED12" s="357">
        <f>(0.789473684210526*'Off Peak Detail'!DY12)+(0.210526315789474*'Off Peak Detail'!DY50)</f>
        <v>20.994578947368428</v>
      </c>
      <c r="EE12" s="357">
        <f>(0.794871794871795*'Off Peak Detail'!DZ12)+(0.205128205128205*'Off Peak Detail'!DZ50)</f>
        <v>26.575846153846154</v>
      </c>
      <c r="EF12" s="357">
        <f>(0.75609756097561*'Off Peak Detail'!EA12)+(0.24390243902439*'Off Peak Detail'!EA50)</f>
        <v>32.103853658536579</v>
      </c>
      <c r="EG12" s="357">
        <f>(0.789473684210526*'Off Peak Detail'!EB12)+(0.210526315789474*'Off Peak Detail'!EB50)</f>
        <v>28.492105263157896</v>
      </c>
      <c r="EH12" s="357">
        <f>(0.75609756097561*'Off Peak Detail'!EC12)+(0.24390243902439*'Off Peak Detail'!EC50)</f>
        <v>22.434341463414629</v>
      </c>
      <c r="EI12" s="357">
        <f>(0.789473684210526*'Off Peak Detail'!ED12)+(0.210526315789474*'Off Peak Detail'!ED50)</f>
        <v>20.160000000000004</v>
      </c>
      <c r="EJ12" s="357">
        <f>(0.794871794871795*'Off Peak Detail'!EE12)+(0.205128205128205*'Off Peak Detail'!EE50)</f>
        <v>23.00774358974359</v>
      </c>
    </row>
    <row r="13" spans="1:140" ht="13.7" customHeight="1" x14ac:dyDescent="0.2">
      <c r="A13" s="443" t="s">
        <v>143</v>
      </c>
      <c r="B13" s="305" t="s">
        <v>48</v>
      </c>
      <c r="C13" s="357">
        <f ca="1">(0.777777777777778*'Off Peak Detail'!D13)+(0.222222222222222*'Off Peak Detail'!D51)</f>
        <v>22.615555555555556</v>
      </c>
      <c r="D13" s="357">
        <f ca="1">(0.789473684210526*'Off Peak Detail'!E13)+(0.210526315789474*'Off Peak Detail'!E51)</f>
        <v>22.082894736842107</v>
      </c>
      <c r="E13" s="357">
        <f>(0.75609756097561*'Off Peak Detail'!F13)+(0.24390243902439*'Off Peak Detail'!F51)</f>
        <v>26.484853658536586</v>
      </c>
      <c r="F13" s="306">
        <f t="shared" ca="1" si="6"/>
        <v>24.201168450887796</v>
      </c>
      <c r="G13" s="191">
        <f t="shared" si="7"/>
        <v>27.012871794871799</v>
      </c>
      <c r="H13" s="191">
        <f t="shared" si="0"/>
        <v>27.525410256410261</v>
      </c>
      <c r="I13" s="191">
        <f t="shared" si="0"/>
        <v>26.500333333333334</v>
      </c>
      <c r="J13" s="191">
        <f t="shared" si="8"/>
        <v>25.500231707317077</v>
      </c>
      <c r="K13" s="191">
        <f t="shared" si="14"/>
        <v>25.500463414634151</v>
      </c>
      <c r="L13" s="191">
        <f t="shared" si="14"/>
        <v>25.5</v>
      </c>
      <c r="M13" s="191">
        <f t="shared" si="14"/>
        <v>26.269256410256411</v>
      </c>
      <c r="N13" s="191">
        <f t="shared" si="14"/>
        <v>27.75</v>
      </c>
      <c r="O13" s="191">
        <f t="shared" si="9"/>
        <v>33.924756410256414</v>
      </c>
      <c r="P13" s="191">
        <f t="shared" si="15"/>
        <v>33.09912820512821</v>
      </c>
      <c r="Q13" s="191">
        <f t="shared" si="15"/>
        <v>34.750384615384618</v>
      </c>
      <c r="R13" s="191">
        <f t="shared" si="15"/>
        <v>29.971999999999998</v>
      </c>
      <c r="S13" s="191">
        <f t="shared" si="10"/>
        <v>26.897668312432113</v>
      </c>
      <c r="T13" s="191">
        <f t="shared" si="16"/>
        <v>27.00015384615385</v>
      </c>
      <c r="U13" s="191">
        <f t="shared" si="16"/>
        <v>25.30263157894737</v>
      </c>
      <c r="V13" s="191">
        <f t="shared" si="16"/>
        <v>28.390219512195124</v>
      </c>
      <c r="W13" s="306">
        <f t="shared" si="17"/>
        <v>28.145071219192808</v>
      </c>
      <c r="X13" s="191">
        <f t="shared" si="18"/>
        <v>28.655766250210466</v>
      </c>
      <c r="Y13" s="191">
        <f t="shared" si="19"/>
        <v>28.682715613485843</v>
      </c>
      <c r="Z13" s="191">
        <f t="shared" si="20"/>
        <v>29.054400071077993</v>
      </c>
      <c r="AA13" s="191">
        <f t="shared" si="11"/>
        <v>29.503075794046563</v>
      </c>
      <c r="AB13" s="191">
        <f t="shared" si="12"/>
        <v>30.060791820857844</v>
      </c>
      <c r="AC13" s="358">
        <f t="shared" ca="1" si="13"/>
        <v>29.083852583273249</v>
      </c>
      <c r="AD13" s="302"/>
      <c r="AE13" s="303"/>
      <c r="AF13" s="303"/>
      <c r="AG13" s="357">
        <f>(0.794871794871795*'Off Peak Detail'!AB13)+(0.205128205128205*'Off Peak Detail'!AB51)</f>
        <v>27.525410256410261</v>
      </c>
      <c r="AH13" s="357">
        <f>(0.777777777777778*'Off Peak Detail'!AC13)+(0.222222222222222*'Off Peak Detail'!AC51)</f>
        <v>26.500333333333334</v>
      </c>
      <c r="AI13" s="357">
        <f>(0.75609756097561*'Off Peak Detail'!AD13)+(0.24390243902439*'Off Peak Detail'!AD51)</f>
        <v>25.500463414634151</v>
      </c>
      <c r="AJ13" s="357">
        <f>(0.789473684210526*'Off Peak Detail'!AE13)+(0.210526315789474*'Off Peak Detail'!AE51)</f>
        <v>25.5</v>
      </c>
      <c r="AK13" s="357">
        <f>(0.794871794871795*'Off Peak Detail'!AF13)+(0.205128205128205*'Off Peak Detail'!AF51)</f>
        <v>26.269256410256411</v>
      </c>
      <c r="AL13" s="357">
        <f>(0.75*'Off Peak Detail'!AG13)+(0.25*'Off Peak Detail'!AG51)</f>
        <v>27.75</v>
      </c>
      <c r="AM13" s="357">
        <f>(0.794871794871795*'Off Peak Detail'!AH13)+(0.205128205128205*'Off Peak Detail'!AH51)</f>
        <v>33.09912820512821</v>
      </c>
      <c r="AN13" s="357">
        <f>(0.794871794871795*'Off Peak Detail'!AI13)+(0.205128205128205*'Off Peak Detail'!AI51)</f>
        <v>34.750384615384618</v>
      </c>
      <c r="AO13" s="357">
        <f>(0.75*'Off Peak Detail'!AJ13)+(0.25*'Off Peak Detail'!AJ51)</f>
        <v>29.971999999999998</v>
      </c>
      <c r="AP13" s="357">
        <f>(0.794871794871795*'Off Peak Detail'!AK13)+(0.205128205128205*'Off Peak Detail'!AK51)</f>
        <v>27.00015384615385</v>
      </c>
      <c r="AQ13" s="357">
        <f>(0.789473684210526*'Off Peak Detail'!AL13)+(0.210526315789474*'Off Peak Detail'!AL51)</f>
        <v>25.30263157894737</v>
      </c>
      <c r="AR13" s="357">
        <f>(0.75609756097561*'Off Peak Detail'!AM13)+(0.24390243902439*'Off Peak Detail'!AM51)</f>
        <v>28.390219512195124</v>
      </c>
      <c r="AS13" s="357">
        <f>(0.794871794871795*'Off Peak Detail'!AN13)+(0.205128205128205*'Off Peak Detail'!AN51)</f>
        <v>27.595948717948719</v>
      </c>
      <c r="AT13" s="357">
        <f>(0.777777777777778*'Off Peak Detail'!AO13)+(0.222222222222222*'Off Peak Detail'!AO51)</f>
        <v>27.24966666666667</v>
      </c>
      <c r="AU13" s="357">
        <f>(0.75609756097561*'Off Peak Detail'!AP13)+(0.24390243902439*'Off Peak Detail'!AP51)</f>
        <v>26.750097560975611</v>
      </c>
      <c r="AV13" s="357">
        <f>(0.789473684210526*'Off Peak Detail'!AQ13)+(0.210526315789474*'Off Peak Detail'!AQ51)</f>
        <v>26.25</v>
      </c>
      <c r="AW13" s="357">
        <f>(0.794871794871795*'Off Peak Detail'!AR13)+(0.205128205128205*'Off Peak Detail'!AR51)</f>
        <v>26.106076923076923</v>
      </c>
      <c r="AX13" s="357">
        <f>(0.75*'Off Peak Detail'!AS13)+(0.25*'Off Peak Detail'!AS51)</f>
        <v>27.749750000000002</v>
      </c>
      <c r="AY13" s="357">
        <f>(0.794871794871795*'Off Peak Detail'!AT13)+(0.205128205128205*'Off Peak Detail'!AT51)</f>
        <v>31.683230769230768</v>
      </c>
      <c r="AZ13" s="357">
        <f>(0.75609756097561*'Off Peak Detail'!AU13)+(0.24390243902439*'Off Peak Detail'!AU51)</f>
        <v>36.250268292682925</v>
      </c>
      <c r="BA13" s="357">
        <f>(0.789473684210526*'Off Peak Detail'!AV13)+(0.210526315789474*'Off Peak Detail'!AV51)</f>
        <v>32.480526315789476</v>
      </c>
      <c r="BB13" s="357">
        <f>(0.794871794871795*'Off Peak Detail'!AW13)+(0.205128205128205*'Off Peak Detail'!AW51)</f>
        <v>26.500769230769233</v>
      </c>
      <c r="BC13" s="357">
        <f>(0.75*'Off Peak Detail'!AX13)+(0.25*'Off Peak Detail'!AX51)</f>
        <v>26.081249999999997</v>
      </c>
      <c r="BD13" s="357">
        <f>(0.794871794871795*'Off Peak Detail'!AY13)+(0.205128205128205*'Off Peak Detail'!AY51)</f>
        <v>28.92</v>
      </c>
      <c r="BE13" s="357">
        <f>(0.794871794871795*'Off Peak Detail'!AZ13)+(0.205128205128205*'Off Peak Detail'!AZ51)</f>
        <v>27.584743589743592</v>
      </c>
      <c r="BF13" s="357">
        <f>(0.743589743589744*'Off Peak Detail'!BA13)+(0.256410256410256*'Off Peak Detail'!BA51)</f>
        <v>27.456641025641026</v>
      </c>
      <c r="BG13" s="357">
        <f>(0.794871794871795*'Off Peak Detail'!BB13)+(0.205128205128205*'Off Peak Detail'!BB51)</f>
        <v>27.064743589743593</v>
      </c>
      <c r="BH13" s="357">
        <f>(0.789473684210526*'Off Peak Detail'!BC13)+(0.210526315789474*'Off Peak Detail'!BC51)</f>
        <v>26.88078947368421</v>
      </c>
      <c r="BI13" s="357">
        <f>(0.75609756097561*'Off Peak Detail'!BD13)+(0.24390243902439*'Off Peak Detail'!BD51)</f>
        <v>26.785317073170731</v>
      </c>
      <c r="BJ13" s="357">
        <f>(0.789473684210526*'Off Peak Detail'!BE13)+(0.210526315789474*'Off Peak Detail'!BE51)</f>
        <v>28.119368421052634</v>
      </c>
      <c r="BK13" s="357">
        <f>(0.794871794871795*'Off Peak Detail'!BF13)+(0.205128205128205*'Off Peak Detail'!BF51)</f>
        <v>31.185512820512823</v>
      </c>
      <c r="BL13" s="357">
        <f>(0.75609756097561*'Off Peak Detail'!BG13)+(0.24390243902439*'Off Peak Detail'!BG51)</f>
        <v>35.150365853658528</v>
      </c>
      <c r="BM13" s="357">
        <f>(0.789473684210526*'Off Peak Detail'!BH13)+(0.210526315789474*'Off Peak Detail'!BH51)</f>
        <v>31.927894736842106</v>
      </c>
      <c r="BN13" s="357">
        <f>(0.75609756097561*'Off Peak Detail'!BI13)+(0.24390243902439*'Off Peak Detail'!BI51)</f>
        <v>26.709682926829267</v>
      </c>
      <c r="BO13" s="357">
        <f>(0.789473684210526*'Off Peak Detail'!BJ13)+(0.210526315789474*'Off Peak Detail'!BJ51)</f>
        <v>26.738000000000007</v>
      </c>
      <c r="BP13" s="357">
        <f>(0.794871794871795*'Off Peak Detail'!BK13)+(0.205128205128205*'Off Peak Detail'!BK51)</f>
        <v>29.42748717948718</v>
      </c>
      <c r="BQ13" s="357">
        <f>(0.75609756097561*'Off Peak Detail'!BL13)+(0.24390243902439*'Off Peak Detail'!BL51)</f>
        <v>28.464341463414634</v>
      </c>
      <c r="BR13" s="357">
        <f>(0.777777777777778*'Off Peak Detail'!BM13)+(0.222222222222222*'Off Peak Detail'!BM51)</f>
        <v>28.010555555555555</v>
      </c>
      <c r="BS13" s="357">
        <f>(0.794871794871795*'Off Peak Detail'!BN13)+(0.205128205128205*'Off Peak Detail'!BN51)</f>
        <v>27.640282051282053</v>
      </c>
      <c r="BT13" s="357">
        <f>(0.789473684210526*'Off Peak Detail'!BO13)+(0.210526315789474*'Off Peak Detail'!BO51)</f>
        <v>27.100263157894737</v>
      </c>
      <c r="BU13" s="357">
        <f>(0.75609756097561*'Off Peak Detail'!BP13)+(0.24390243902439*'Off Peak Detail'!BP51)</f>
        <v>26.972512195121954</v>
      </c>
      <c r="BV13" s="357">
        <f>(0.789473684210526*'Off Peak Detail'!BQ13)+(0.210526315789474*'Off Peak Detail'!BQ51)</f>
        <v>28.375947368421055</v>
      </c>
      <c r="BW13" s="357">
        <f>(0.75609756097561*'Off Peak Detail'!BR13)+(0.24390243902439*'Off Peak Detail'!BR51)</f>
        <v>31.666317073170728</v>
      </c>
      <c r="BX13" s="357">
        <f>(0.794871794871795*'Off Peak Detail'!BS13)+(0.205128205128205*'Off Peak Detail'!BS51)</f>
        <v>35.312641025641028</v>
      </c>
      <c r="BY13" s="357">
        <f>(0.789473684210526*'Off Peak Detail'!BT13)+(0.210526315789474*'Off Peak Detail'!BT51)</f>
        <v>32.040105263157898</v>
      </c>
      <c r="BZ13" s="357">
        <f>(0.75609756097561*'Off Peak Detail'!BU13)+(0.24390243902439*'Off Peak Detail'!BU51)</f>
        <v>26.691463414634146</v>
      </c>
      <c r="CA13" s="357">
        <f>(0.789473684210526*'Off Peak Detail'!BV13)+(0.210526315789474*'Off Peak Detail'!BV51)</f>
        <v>26.9021052631579</v>
      </c>
      <c r="CB13" s="357">
        <f>(0.794871794871795*'Off Peak Detail'!BW13)+(0.205128205128205*'Off Peak Detail'!BW51)</f>
        <v>29.551000000000002</v>
      </c>
      <c r="CC13" s="357">
        <f>(0.75609756097561*'Off Peak Detail'!BX13)+(0.24390243902439*'Off Peak Detail'!BX51)</f>
        <v>28.120682926829268</v>
      </c>
      <c r="CD13" s="357">
        <f>(0.777777777777778*'Off Peak Detail'!BY13)+(0.222222222222222*'Off Peak Detail'!BY51)</f>
        <v>28.095333333333333</v>
      </c>
      <c r="CE13" s="357">
        <f>(0.794871794871795*'Off Peak Detail'!BZ13)+(0.205128205128205*'Off Peak Detail'!BZ51)</f>
        <v>27.754205128205129</v>
      </c>
      <c r="CF13" s="357">
        <f>(0.75*'Off Peak Detail'!CA13)+(0.25*'Off Peak Detail'!CA51)</f>
        <v>27.436</v>
      </c>
      <c r="CG13" s="357">
        <f>(0.794871794871795*'Off Peak Detail'!CB13)+(0.205128205128205*'Off Peak Detail'!CB51)</f>
        <v>27.384589743589746</v>
      </c>
      <c r="CH13" s="357">
        <f>(0.789473684210526*'Off Peak Detail'!CC13)+(0.210526315789474*'Off Peak Detail'!CC51)</f>
        <v>28.646052631578947</v>
      </c>
      <c r="CI13" s="357">
        <f>(0.75609756097561*'Off Peak Detail'!CD13)+(0.24390243902439*'Off Peak Detail'!CD51)</f>
        <v>31.61473170731707</v>
      </c>
      <c r="CJ13" s="357">
        <f>(0.794871794871795*'Off Peak Detail'!CE13)+(0.205128205128205*'Off Peak Detail'!CE51)</f>
        <v>34.99382051282052</v>
      </c>
      <c r="CK13" s="357">
        <f>(0.789473684210526*'Off Peak Detail'!CF13)+(0.210526315789474*'Off Peak Detail'!CF51)</f>
        <v>31.942789473684215</v>
      </c>
      <c r="CL13" s="357">
        <f>(0.75609756097561*'Off Peak Detail'!CG13)+(0.24390243902439*'Off Peak Detail'!CG51)</f>
        <v>27.119536585365854</v>
      </c>
      <c r="CM13" s="357">
        <f>(0.789473684210526*'Off Peak Detail'!CH13)+(0.210526315789474*'Off Peak Detail'!CH51)</f>
        <v>27.537631578947373</v>
      </c>
      <c r="CN13" s="357">
        <f>(0.75609756097561*'Off Peak Detail'!CI13)+(0.24390243902439*'Off Peak Detail'!CI51)</f>
        <v>30.093243902439024</v>
      </c>
      <c r="CO13" s="357">
        <f>(0.794871794871795*'Off Peak Detail'!CJ13)+(0.205128205128205*'Off Peak Detail'!CJ51)</f>
        <v>29.061641025641027</v>
      </c>
      <c r="CP13" s="357">
        <f>(0.777777777777778*'Off Peak Detail'!CK13)+(0.222222222222222*'Off Peak Detail'!CK51)</f>
        <v>28.599888888888888</v>
      </c>
      <c r="CQ13" s="357">
        <f>(0.794871794871795*'Off Peak Detail'!CL13)+(0.205128205128205*'Off Peak Detail'!CL51)</f>
        <v>28.299743589743592</v>
      </c>
      <c r="CR13" s="357">
        <f>(0.75*'Off Peak Detail'!CM13)+(0.25*'Off Peak Detail'!CM51)</f>
        <v>28</v>
      </c>
      <c r="CS13" s="357">
        <f>(0.794871794871795*'Off Peak Detail'!CN13)+(0.205128205128205*'Off Peak Detail'!CN51)</f>
        <v>27.938871794871794</v>
      </c>
      <c r="CT13" s="357">
        <f>(0.789473684210526*'Off Peak Detail'!CO13)+(0.210526315789474*'Off Peak Detail'!CO51)</f>
        <v>28.928789473684212</v>
      </c>
      <c r="CU13" s="357">
        <f>(0.75609756097561*'Off Peak Detail'!CP13)+(0.24390243902439*'Off Peak Detail'!CP51)</f>
        <v>31.038414634146335</v>
      </c>
      <c r="CV13" s="357">
        <f>(0.794871794871795*'Off Peak Detail'!CQ13)+(0.205128205128205*'Off Peak Detail'!CQ51)</f>
        <v>34.180051282051281</v>
      </c>
      <c r="CW13" s="357">
        <f>(0.75*'Off Peak Detail'!CR13)+(0.25*'Off Peak Detail'!CR51)</f>
        <v>31.663500000000003</v>
      </c>
      <c r="CX13" s="357">
        <f>(0.794871794871795*'Off Peak Detail'!CS13)+(0.205128205128205*'Off Peak Detail'!CS51)</f>
        <v>27.138153846153848</v>
      </c>
      <c r="CY13" s="357">
        <f>(0.789473684210526*'Off Peak Detail'!CT13)+(0.210526315789474*'Off Peak Detail'!CT51)</f>
        <v>27.655947368421057</v>
      </c>
      <c r="CZ13" s="357">
        <f>(0.75609756097561*'Off Peak Detail'!CU13)+(0.24390243902439*'Off Peak Detail'!CU51)</f>
        <v>30.17319512195122</v>
      </c>
      <c r="DA13" s="357">
        <f>(0.794871794871795*'Off Peak Detail'!CV13)+(0.205128205128205*'Off Peak Detail'!CV51)</f>
        <v>28.75015384615385</v>
      </c>
      <c r="DB13" s="357">
        <f>(0.783783783783784*'Off Peak Detail'!CW13)+(0.216216216216216*'Off Peak Detail'!CW51)</f>
        <v>28.659891891891892</v>
      </c>
      <c r="DC13" s="357">
        <f>(0.75609756097561*'Off Peak Detail'!CX13)+(0.24390243902439*'Off Peak Detail'!CX51)</f>
        <v>28.319658536585365</v>
      </c>
      <c r="DD13" s="357">
        <f>(0.789473684210526*'Off Peak Detail'!CY13)+(0.210526315789474*'Off Peak Detail'!CY51)</f>
        <v>28.13684210526316</v>
      </c>
      <c r="DE13" s="357">
        <f>(0.794871794871795*'Off Peak Detail'!CZ13)+(0.205128205128205*'Off Peak Detail'!CZ51)</f>
        <v>28.066307692307696</v>
      </c>
      <c r="DF13" s="357">
        <f>(0.75*'Off Peak Detail'!DA13)+(0.25*'Off Peak Detail'!DA51)</f>
        <v>29.153750000000002</v>
      </c>
      <c r="DG13" s="357">
        <f>(0.794871794871795*'Off Peak Detail'!DB13)+(0.205128205128205*'Off Peak Detail'!DB51)</f>
        <v>31.509564102564102</v>
      </c>
      <c r="DH13" s="357">
        <f>(0.75609756097561*'Off Peak Detail'!DC13)+(0.24390243902439*'Off Peak Detail'!DC51)</f>
        <v>34.695682926829264</v>
      </c>
      <c r="DI13" s="357">
        <f>(0.789473684210526*'Off Peak Detail'!DD13)+(0.210526315789474*'Off Peak Detail'!DD51)</f>
        <v>31.887736842105269</v>
      </c>
      <c r="DJ13" s="357">
        <f>(0.794871794871795*'Off Peak Detail'!DE13)+(0.205128205128205*'Off Peak Detail'!DE51)</f>
        <v>27.334743589743589</v>
      </c>
      <c r="DK13" s="357">
        <f>(0.75*'Off Peak Detail'!DF13)+(0.25*'Off Peak Detail'!DF51)</f>
        <v>27.978249999999999</v>
      </c>
      <c r="DL13" s="357">
        <f>(0.794871794871795*'Off Peak Detail'!DG13)+(0.205128205128205*'Off Peak Detail'!DG51)</f>
        <v>30.451358974358975</v>
      </c>
      <c r="DM13" s="357">
        <f>(0.794871794871795*'Off Peak Detail'!DH13)+(0.205128205128205*'Off Peak Detail'!DH51)</f>
        <v>29.007948717948722</v>
      </c>
      <c r="DN13" s="357">
        <f>(0.777777777777778*'Off Peak Detail'!DI13)+(0.222222222222222*'Off Peak Detail'!DI51)</f>
        <v>28.912111111111109</v>
      </c>
      <c r="DO13" s="357">
        <f>(0.75609756097561*'Off Peak Detail'!DJ13)+(0.24390243902439*'Off Peak Detail'!DJ51)</f>
        <v>28.599341463414632</v>
      </c>
      <c r="DP13" s="357">
        <f>(0.789473684210526*'Off Peak Detail'!DK13)+(0.210526315789474*'Off Peak Detail'!DK51)</f>
        <v>28.61042105263158</v>
      </c>
      <c r="DQ13" s="357">
        <f>(0.75609756097561*'Off Peak Detail'!DL13)+(0.24390243902439*'Off Peak Detail'!DL51)</f>
        <v>28.563048780487804</v>
      </c>
      <c r="DR13" s="357">
        <f>(0.789473684210526*'Off Peak Detail'!DM13)+(0.210526315789474*'Off Peak Detail'!DM51)</f>
        <v>29.419736842105266</v>
      </c>
      <c r="DS13" s="357">
        <f>(0.794871794871795*'Off Peak Detail'!DN13)+(0.205128205128205*'Off Peak Detail'!DN51)</f>
        <v>31.076538461538462</v>
      </c>
      <c r="DT13" s="357">
        <f>(0.75609756097561*'Off Peak Detail'!DO13)+(0.24390243902439*'Off Peak Detail'!DO51)</f>
        <v>33.93053658536585</v>
      </c>
      <c r="DU13" s="357">
        <f>(0.789473684210526*'Off Peak Detail'!DP13)+(0.210526315789474*'Off Peak Detail'!DP51)</f>
        <v>31.680000000000007</v>
      </c>
      <c r="DV13" s="357">
        <f>(0.794871794871795*'Off Peak Detail'!DQ13)+(0.205128205128205*'Off Peak Detail'!DQ51)</f>
        <v>27.730102564102566</v>
      </c>
      <c r="DW13" s="357">
        <f>(0.75*'Off Peak Detail'!DR13)+(0.25*'Off Peak Detail'!DR51)</f>
        <v>28.581000000000003</v>
      </c>
      <c r="DX13" s="357">
        <f>(0.794871794871795*'Off Peak Detail'!DS13)+(0.205128205128205*'Off Peak Detail'!DS51)</f>
        <v>30.930820512820517</v>
      </c>
      <c r="DY13" s="357">
        <f>(0.75609756097561*'Off Peak Detail'!DT13)+(0.24390243902439*'Off Peak Detail'!DT51)</f>
        <v>29.842414634146344</v>
      </c>
      <c r="DZ13" s="357">
        <f>(0.777777777777778*'Off Peak Detail'!DU13)+(0.222222222222222*'Off Peak Detail'!DU51)</f>
        <v>29.380111111111113</v>
      </c>
      <c r="EA13" s="357">
        <f>(0.794871794871795*'Off Peak Detail'!DV13)+(0.205128205128205*'Off Peak Detail'!DV51)</f>
        <v>29.15023076923077</v>
      </c>
      <c r="EB13" s="357">
        <f>(0.789473684210526*'Off Peak Detail'!DW13)+(0.210526315789474*'Off Peak Detail'!DW51)</f>
        <v>28.735368421052634</v>
      </c>
      <c r="EC13" s="357">
        <f>(0.75609756097561*'Off Peak Detail'!DX13)+(0.24390243902439*'Off Peak Detail'!DX51)</f>
        <v>28.65370731707317</v>
      </c>
      <c r="ED13" s="357">
        <f>(0.789473684210526*'Off Peak Detail'!DY13)+(0.210526315789474*'Off Peak Detail'!DY51)</f>
        <v>29.635947368421053</v>
      </c>
      <c r="EE13" s="357">
        <f>(0.794871794871795*'Off Peak Detail'!DZ13)+(0.205128205128205*'Off Peak Detail'!DZ51)</f>
        <v>31.61441025641026</v>
      </c>
      <c r="EF13" s="357">
        <f>(0.75609756097561*'Off Peak Detail'!EA13)+(0.24390243902439*'Off Peak Detail'!EA51)</f>
        <v>34.503</v>
      </c>
      <c r="EG13" s="357">
        <f>(0.789473684210526*'Off Peak Detail'!EB13)+(0.210526315789474*'Off Peak Detail'!EB51)</f>
        <v>31.946052631578951</v>
      </c>
      <c r="EH13" s="357">
        <f>(0.75609756097561*'Off Peak Detail'!EC13)+(0.24390243902439*'Off Peak Detail'!EC51)</f>
        <v>27.697975609756096</v>
      </c>
      <c r="EI13" s="357">
        <f>(0.789473684210526*'Off Peak Detail'!ED13)+(0.210526315789474*'Off Peak Detail'!ED51)</f>
        <v>28.597894736842107</v>
      </c>
      <c r="EJ13" s="357">
        <f>(0.794871794871795*'Off Peak Detail'!EE13)+(0.205128205128205*'Off Peak Detail'!EE51)</f>
        <v>30.984974358974362</v>
      </c>
    </row>
    <row r="14" spans="1:140" ht="13.7" customHeight="1" x14ac:dyDescent="0.2">
      <c r="A14" s="443" t="s">
        <v>141</v>
      </c>
      <c r="B14" s="281"/>
      <c r="C14" s="357">
        <f ca="1">(0.777777777777778*'Off Peak Detail'!D14)+(0.222222222222222*'Off Peak Detail'!D52)</f>
        <v>21.988888888888887</v>
      </c>
      <c r="D14" s="357">
        <f ca="1">(0.789473684210526*'Off Peak Detail'!E14)+(0.210526315789474*'Off Peak Detail'!E52)</f>
        <v>20.384184210526314</v>
      </c>
      <c r="E14" s="357">
        <f>(0.75609756097561*'Off Peak Detail'!F14)+(0.24390243902439*'Off Peak Detail'!F52)</f>
        <v>24.469463414634149</v>
      </c>
      <c r="F14" s="306">
        <f t="shared" ca="1" si="6"/>
        <v>22.47230985777265</v>
      </c>
      <c r="G14" s="191">
        <f t="shared" si="7"/>
        <v>24.479200854700856</v>
      </c>
      <c r="H14" s="191">
        <f t="shared" si="0"/>
        <v>24.458512820512823</v>
      </c>
      <c r="I14" s="191">
        <f t="shared" si="0"/>
        <v>24.499888888888893</v>
      </c>
      <c r="J14" s="191">
        <f t="shared" si="8"/>
        <v>23.999987804878046</v>
      </c>
      <c r="K14" s="191">
        <f t="shared" si="14"/>
        <v>23.999975609756095</v>
      </c>
      <c r="L14" s="191">
        <f t="shared" si="14"/>
        <v>24</v>
      </c>
      <c r="M14" s="191">
        <f t="shared" si="14"/>
        <v>24.352897435897439</v>
      </c>
      <c r="N14" s="191">
        <f t="shared" si="14"/>
        <v>24.999750000000002</v>
      </c>
      <c r="O14" s="191">
        <f t="shared" si="9"/>
        <v>33.826987179487183</v>
      </c>
      <c r="P14" s="191">
        <f t="shared" si="15"/>
        <v>32.654179487179491</v>
      </c>
      <c r="Q14" s="191">
        <f t="shared" si="15"/>
        <v>34.999794871794876</v>
      </c>
      <c r="R14" s="191">
        <f t="shared" si="15"/>
        <v>29.587499999999999</v>
      </c>
      <c r="S14" s="191">
        <f t="shared" si="10"/>
        <v>24.392655475461638</v>
      </c>
      <c r="T14" s="191">
        <f t="shared" si="16"/>
        <v>25.50015384615385</v>
      </c>
      <c r="U14" s="191">
        <f t="shared" si="16"/>
        <v>23.842105263157897</v>
      </c>
      <c r="V14" s="191">
        <f t="shared" si="16"/>
        <v>23.835707317073169</v>
      </c>
      <c r="W14" s="306">
        <f t="shared" si="17"/>
        <v>26.406513046793602</v>
      </c>
      <c r="X14" s="191">
        <f t="shared" si="18"/>
        <v>26.261883491553714</v>
      </c>
      <c r="Y14" s="191">
        <f t="shared" si="19"/>
        <v>26.291318040785697</v>
      </c>
      <c r="Z14" s="191">
        <f t="shared" si="20"/>
        <v>26.644253387753313</v>
      </c>
      <c r="AA14" s="191">
        <f t="shared" si="11"/>
        <v>27.154658974200693</v>
      </c>
      <c r="AB14" s="191">
        <f t="shared" si="12"/>
        <v>27.652631101359447</v>
      </c>
      <c r="AC14" s="358">
        <f t="shared" ca="1" si="13"/>
        <v>26.802223909746544</v>
      </c>
      <c r="AD14" s="302"/>
      <c r="AE14" s="303"/>
      <c r="AG14" s="357">
        <f>(0.794871794871795*'Off Peak Detail'!AB14)+(0.205128205128205*'Off Peak Detail'!AB52)</f>
        <v>24.458512820512823</v>
      </c>
      <c r="AH14" s="357">
        <f>(0.777777777777778*'Off Peak Detail'!AC14)+(0.222222222222222*'Off Peak Detail'!AC52)</f>
        <v>24.499888888888893</v>
      </c>
      <c r="AI14" s="357">
        <f>(0.75609756097561*'Off Peak Detail'!AD14)+(0.24390243902439*'Off Peak Detail'!AD52)</f>
        <v>23.999975609756095</v>
      </c>
      <c r="AJ14" s="357">
        <f>(0.789473684210526*'Off Peak Detail'!AE14)+(0.210526315789474*'Off Peak Detail'!AE52)</f>
        <v>24</v>
      </c>
      <c r="AK14" s="357">
        <f>(0.794871794871795*'Off Peak Detail'!AF14)+(0.205128205128205*'Off Peak Detail'!AF52)</f>
        <v>24.352897435897439</v>
      </c>
      <c r="AL14" s="357">
        <f>(0.75*'Off Peak Detail'!AG14)+(0.25*'Off Peak Detail'!AG52)</f>
        <v>24.999750000000002</v>
      </c>
      <c r="AM14" s="357">
        <f>(0.794871794871795*'Off Peak Detail'!AH14)+(0.205128205128205*'Off Peak Detail'!AH52)</f>
        <v>32.654179487179491</v>
      </c>
      <c r="AN14" s="357">
        <f>(0.794871794871795*'Off Peak Detail'!AI14)+(0.205128205128205*'Off Peak Detail'!AI52)</f>
        <v>34.999794871794876</v>
      </c>
      <c r="AO14" s="357">
        <f>(0.75*'Off Peak Detail'!AJ14)+(0.25*'Off Peak Detail'!AJ52)</f>
        <v>29.587499999999999</v>
      </c>
      <c r="AP14" s="357">
        <f>(0.794871794871795*'Off Peak Detail'!AK14)+(0.205128205128205*'Off Peak Detail'!AK52)</f>
        <v>25.50015384615385</v>
      </c>
      <c r="AQ14" s="357">
        <f>(0.789473684210526*'Off Peak Detail'!AL14)+(0.210526315789474*'Off Peak Detail'!AL52)</f>
        <v>23.842105263157897</v>
      </c>
      <c r="AR14" s="357">
        <f>(0.75609756097561*'Off Peak Detail'!AM14)+(0.24390243902439*'Off Peak Detail'!AM52)</f>
        <v>23.835707317073169</v>
      </c>
      <c r="AS14" s="357">
        <f>(0.794871794871795*'Off Peak Detail'!AN14)+(0.205128205128205*'Off Peak Detail'!AN52)</f>
        <v>24.352897435897439</v>
      </c>
      <c r="AT14" s="357">
        <f>(0.777777777777778*'Off Peak Detail'!AO14)+(0.222222222222222*'Off Peak Detail'!AO52)</f>
        <v>24.500333333333337</v>
      </c>
      <c r="AU14" s="357">
        <f>(0.75609756097561*'Off Peak Detail'!AP14)+(0.24390243902439*'Off Peak Detail'!AP52)</f>
        <v>23.999804878048778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23.301282051282055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30.512435897435896</v>
      </c>
      <c r="AZ14" s="357">
        <f>(0.75609756097561*'Off Peak Detail'!AU14)+(0.24390243902439*'Off Peak Detail'!AU52)</f>
        <v>34.999756097560969</v>
      </c>
      <c r="BA14" s="357">
        <f>(0.789473684210526*'Off Peak Detail'!AV14)+(0.210526315789474*'Off Peak Detail'!AV52)</f>
        <v>31.125</v>
      </c>
      <c r="BB14" s="357">
        <f>(0.794871794871795*'Off Peak Detail'!AW14)+(0.205128205128205*'Off Peak Detail'!AW52)</f>
        <v>26.499923076923078</v>
      </c>
      <c r="BC14" s="357">
        <f>(0.75*'Off Peak Detail'!AX14)+(0.25*'Off Peak Detail'!AX52)</f>
        <v>23.268749999999997</v>
      </c>
      <c r="BD14" s="357">
        <f>(0.794871794871795*'Off Peak Detail'!AY14)+(0.205128205128205*'Off Peak Detail'!AY52)</f>
        <v>23.807435897435898</v>
      </c>
      <c r="BE14" s="357">
        <f>(0.794871794871795*'Off Peak Detail'!AZ14)+(0.205128205128205*'Off Peak Detail'!AZ52)</f>
        <v>24.861846153846155</v>
      </c>
      <c r="BF14" s="357">
        <f>(0.743589743589744*'Off Peak Detail'!BA14)+(0.256410256410256*'Off Peak Detail'!BA52)</f>
        <v>25.009974358974358</v>
      </c>
      <c r="BG14" s="357">
        <f>(0.794871794871795*'Off Peak Detail'!BB14)+(0.205128205128205*'Off Peak Detail'!BB52)</f>
        <v>24.599717948717952</v>
      </c>
      <c r="BH14" s="357">
        <f>(0.789473684210526*'Off Peak Detail'!BC14)+(0.210526315789474*'Off Peak Detail'!BC52)</f>
        <v>24.190368421052636</v>
      </c>
      <c r="BI14" s="357">
        <f>(0.75609756097561*'Off Peak Detail'!BD14)+(0.24390243902439*'Off Peak Detail'!BD52)</f>
        <v>24.018390243902438</v>
      </c>
      <c r="BJ14" s="357">
        <f>(0.789473684210526*'Off Peak Detail'!BE14)+(0.210526315789474*'Off Peak Detail'!BE52)</f>
        <v>25.440000000000005</v>
      </c>
      <c r="BK14" s="357">
        <f>(0.794871794871795*'Off Peak Detail'!BF14)+(0.205128205128205*'Off Peak Detail'!BF52)</f>
        <v>29.90320512820513</v>
      </c>
      <c r="BL14" s="357">
        <f>(0.75609756097561*'Off Peak Detail'!BG14)+(0.24390243902439*'Off Peak Detail'!BG52)</f>
        <v>33.710121951219506</v>
      </c>
      <c r="BM14" s="357">
        <f>(0.789473684210526*'Off Peak Detail'!BH14)+(0.210526315789474*'Off Peak Detail'!BH52)</f>
        <v>30.425631578947371</v>
      </c>
      <c r="BN14" s="357">
        <f>(0.75609756097561*'Off Peak Detail'!BI14)+(0.24390243902439*'Off Peak Detail'!BI52)</f>
        <v>26.689682926829271</v>
      </c>
      <c r="BO14" s="357">
        <f>(0.789473684210526*'Off Peak Detail'!BJ14)+(0.210526315789474*'Off Peak Detail'!BJ52)</f>
        <v>23.978684210526318</v>
      </c>
      <c r="BP14" s="357">
        <f>(0.794871794871795*'Off Peak Detail'!BK14)+(0.205128205128205*'Off Peak Detail'!BK52)</f>
        <v>24.443820512820515</v>
      </c>
      <c r="BQ14" s="357">
        <f>(0.75609756097561*'Off Peak Detail'!BL14)+(0.24390243902439*'Off Peak Detail'!BL52)</f>
        <v>25.215219512195123</v>
      </c>
      <c r="BR14" s="357">
        <f>(0.777777777777778*'Off Peak Detail'!BM14)+(0.222222222222222*'Off Peak Detail'!BM52)</f>
        <v>25.350222222222222</v>
      </c>
      <c r="BS14" s="357">
        <f>(0.794871794871795*'Off Peak Detail'!BN14)+(0.205128205128205*'Off Peak Detail'!BN52)</f>
        <v>24.979923076923079</v>
      </c>
      <c r="BT14" s="357">
        <f>(0.789473684210526*'Off Peak Detail'!BO14)+(0.210526315789474*'Off Peak Detail'!BO52)</f>
        <v>24.610263157894735</v>
      </c>
      <c r="BU14" s="357">
        <f>(0.75609756097561*'Off Peak Detail'!BP14)+(0.24390243902439*'Off Peak Detail'!BP52)</f>
        <v>24.450487804878048</v>
      </c>
      <c r="BV14" s="357">
        <f>(0.789473684210526*'Off Peak Detail'!BQ14)+(0.210526315789474*'Off Peak Detail'!BQ52)</f>
        <v>25.740105263157897</v>
      </c>
      <c r="BW14" s="357">
        <f>(0.75609756097561*'Off Peak Detail'!BR14)+(0.24390243902439*'Off Peak Detail'!BR52)</f>
        <v>29.746170731707316</v>
      </c>
      <c r="BX14" s="357">
        <f>(0.794871794871795*'Off Peak Detail'!BS14)+(0.205128205128205*'Off Peak Detail'!BS52)</f>
        <v>33.249358974358977</v>
      </c>
      <c r="BY14" s="357">
        <f>(0.789473684210526*'Off Peak Detail'!BT14)+(0.210526315789474*'Off Peak Detail'!BT52)</f>
        <v>30.210684210526324</v>
      </c>
      <c r="BZ14" s="357">
        <f>(0.75609756097561*'Off Peak Detail'!BU14)+(0.24390243902439*'Off Peak Detail'!BU52)</f>
        <v>26.890414634146339</v>
      </c>
      <c r="CA14" s="357">
        <f>(0.789473684210526*'Off Peak Detail'!BV14)+(0.210526315789474*'Off Peak Detail'!BV52)</f>
        <v>24.420105263157897</v>
      </c>
      <c r="CB14" s="357">
        <f>(0.794871794871795*'Off Peak Detail'!BW14)+(0.205128205128205*'Off Peak Detail'!BW52)</f>
        <v>24.844692307692306</v>
      </c>
      <c r="CC14" s="357">
        <f>(0.75609756097561*'Off Peak Detail'!BX14)+(0.24390243902439*'Off Peak Detail'!BX52)</f>
        <v>25.541463414634144</v>
      </c>
      <c r="CD14" s="357">
        <f>(0.777777777777778*'Off Peak Detail'!BY14)+(0.222222222222222*'Off Peak Detail'!BY52)</f>
        <v>25.680777777777777</v>
      </c>
      <c r="CE14" s="357">
        <f>(0.794871794871795*'Off Peak Detail'!BZ14)+(0.205128205128205*'Off Peak Detail'!BZ52)</f>
        <v>25.349794871794877</v>
      </c>
      <c r="CF14" s="357">
        <f>(0.75*'Off Peak Detail'!CA14)+(0.25*'Off Peak Detail'!CA52)</f>
        <v>25.011000000000003</v>
      </c>
      <c r="CG14" s="357">
        <f>(0.794871794871795*'Off Peak Detail'!CB14)+(0.205128205128205*'Off Peak Detail'!CB52)</f>
        <v>24.851282051282055</v>
      </c>
      <c r="CH14" s="357">
        <f>(0.789473684210526*'Off Peak Detail'!CC14)+(0.210526315789474*'Off Peak Detail'!CC52)</f>
        <v>26.040000000000006</v>
      </c>
      <c r="CI14" s="357">
        <f>(0.75609756097561*'Off Peak Detail'!CD14)+(0.24390243902439*'Off Peak Detail'!CD52)</f>
        <v>29.606560975609749</v>
      </c>
      <c r="CJ14" s="357">
        <f>(0.794871794871795*'Off Peak Detail'!CE14)+(0.205128205128205*'Off Peak Detail'!CE52)</f>
        <v>32.839282051282055</v>
      </c>
      <c r="CK14" s="357">
        <f>(0.789473684210526*'Off Peak Detail'!CF14)+(0.210526315789474*'Off Peak Detail'!CF52)</f>
        <v>30.027631578947371</v>
      </c>
      <c r="CL14" s="357">
        <f>(0.75609756097561*'Off Peak Detail'!CG14)+(0.24390243902439*'Off Peak Detail'!CG52)</f>
        <v>27.08</v>
      </c>
      <c r="CM14" s="357">
        <f>(0.789473684210526*'Off Peak Detail'!CH14)+(0.210526315789474*'Off Peak Detail'!CH52)</f>
        <v>24.841578947368422</v>
      </c>
      <c r="CN14" s="357">
        <f>(0.75609756097561*'Off Peak Detail'!CI14)+(0.24390243902439*'Off Peak Detail'!CI52)</f>
        <v>25.230365853658533</v>
      </c>
      <c r="CO14" s="357">
        <f>(0.794871794871795*'Off Peak Detail'!CJ14)+(0.205128205128205*'Off Peak Detail'!CJ52)</f>
        <v>25.861025641025641</v>
      </c>
      <c r="CP14" s="357">
        <f>(0.777777777777778*'Off Peak Detail'!CK14)+(0.222222222222222*'Off Peak Detail'!CK52)</f>
        <v>25.990111111111112</v>
      </c>
      <c r="CQ14" s="357">
        <f>(0.794871794871795*'Off Peak Detail'!CL14)+(0.205128205128205*'Off Peak Detail'!CL52)</f>
        <v>25.689461538461536</v>
      </c>
      <c r="CR14" s="357">
        <f>(0.75*'Off Peak Detail'!CM14)+(0.25*'Off Peak Detail'!CM52)</f>
        <v>25.389750000000003</v>
      </c>
      <c r="CS14" s="357">
        <f>(0.794871794871795*'Off Peak Detail'!CN14)+(0.205128205128205*'Off Peak Detail'!CN52)</f>
        <v>25.24102564102564</v>
      </c>
      <c r="CT14" s="357">
        <f>(0.789473684210526*'Off Peak Detail'!CO14)+(0.210526315789474*'Off Peak Detail'!CO52)</f>
        <v>26.329631578947374</v>
      </c>
      <c r="CU14" s="357">
        <f>(0.75609756097561*'Off Peak Detail'!CP14)+(0.24390243902439*'Off Peak Detail'!CP52)</f>
        <v>29.498390243902435</v>
      </c>
      <c r="CV14" s="357">
        <f>(0.794871794871795*'Off Peak Detail'!CQ14)+(0.205128205128205*'Off Peak Detail'!CQ52)</f>
        <v>32.499153846153845</v>
      </c>
      <c r="CW14" s="357">
        <f>(0.75*'Off Peak Detail'!CR14)+(0.25*'Off Peak Detail'!CR52)</f>
        <v>29.909999999999997</v>
      </c>
      <c r="CX14" s="357">
        <f>(0.794871794871795*'Off Peak Detail'!CS14)+(0.205128205128205*'Off Peak Detail'!CS52)</f>
        <v>27.279666666666667</v>
      </c>
      <c r="CY14" s="357">
        <f>(0.789473684210526*'Off Peak Detail'!CT14)+(0.210526315789474*'Off Peak Detail'!CT52)</f>
        <v>25.241736842105265</v>
      </c>
      <c r="CZ14" s="357">
        <f>(0.75609756097561*'Off Peak Detail'!CU14)+(0.24390243902439*'Off Peak Detail'!CU52)</f>
        <v>25.598195121951221</v>
      </c>
      <c r="DA14" s="357">
        <f>(0.794871794871795*'Off Peak Detail'!CV14)+(0.205128205128205*'Off Peak Detail'!CV52)</f>
        <v>26.145051282051284</v>
      </c>
      <c r="DB14" s="357">
        <f>(0.783783783783784*'Off Peak Detail'!CW14)+(0.216216216216216*'Off Peak Detail'!CW52)</f>
        <v>26.279540540540538</v>
      </c>
      <c r="DC14" s="357">
        <f>(0.75609756097561*'Off Peak Detail'!CX14)+(0.24390243902439*'Off Peak Detail'!CX52)</f>
        <v>25.999853658536583</v>
      </c>
      <c r="DD14" s="357">
        <f>(0.789473684210526*'Off Peak Detail'!CY14)+(0.210526315789474*'Off Peak Detail'!CY52)</f>
        <v>25.720368421052633</v>
      </c>
      <c r="DE14" s="357">
        <f>(0.794871794871795*'Off Peak Detail'!CZ14)+(0.205128205128205*'Off Peak Detail'!CZ52)</f>
        <v>25.577564102564104</v>
      </c>
      <c r="DF14" s="357">
        <f>(0.75*'Off Peak Detail'!DA14)+(0.25*'Off Peak Detail'!DA52)</f>
        <v>26.589749999999999</v>
      </c>
      <c r="DG14" s="357">
        <f>(0.794871794871795*'Off Peak Detail'!DB14)+(0.205128205128205*'Off Peak Detail'!DB52)</f>
        <v>29.446461538461541</v>
      </c>
      <c r="DH14" s="357">
        <f>(0.75609756097561*'Off Peak Detail'!DC14)+(0.24390243902439*'Off Peak Detail'!DC52)</f>
        <v>32.309926829268292</v>
      </c>
      <c r="DI14" s="357">
        <f>(0.789473684210526*'Off Peak Detail'!DD14)+(0.210526315789474*'Off Peak Detail'!DD52)</f>
        <v>29.84131578947369</v>
      </c>
      <c r="DJ14" s="357">
        <f>(0.794871794871795*'Off Peak Detail'!DE14)+(0.205128205128205*'Off Peak Detail'!DE52)</f>
        <v>27.469948717948721</v>
      </c>
      <c r="DK14" s="357">
        <f>(0.75*'Off Peak Detail'!DF14)+(0.25*'Off Peak Detail'!DF52)</f>
        <v>25.58775</v>
      </c>
      <c r="DL14" s="357">
        <f>(0.794871794871795*'Off Peak Detail'!DG14)+(0.205128205128205*'Off Peak Detail'!DG52)</f>
        <v>25.906512820512823</v>
      </c>
      <c r="DM14" s="357">
        <f>(0.794871794871795*'Off Peak Detail'!DH14)+(0.205128205128205*'Off Peak Detail'!DH52)</f>
        <v>26.419589743589746</v>
      </c>
      <c r="DN14" s="357">
        <f>(0.777777777777778*'Off Peak Detail'!DI14)+(0.222222222222222*'Off Peak Detail'!DI52)</f>
        <v>26.550666666666665</v>
      </c>
      <c r="DO14" s="357">
        <f>(0.75609756097561*'Off Peak Detail'!DJ14)+(0.24390243902439*'Off Peak Detail'!DJ52)</f>
        <v>26.300707317073169</v>
      </c>
      <c r="DP14" s="357">
        <f>(0.789473684210526*'Off Peak Detail'!DK14)+(0.210526315789474*'Off Peak Detail'!DK52)</f>
        <v>26.039894736842104</v>
      </c>
      <c r="DQ14" s="357">
        <f>(0.75609756097561*'Off Peak Detail'!DL14)+(0.24390243902439*'Off Peak Detail'!DL52)</f>
        <v>25.91141463414634</v>
      </c>
      <c r="DR14" s="357">
        <f>(0.789473684210526*'Off Peak Detail'!DM14)+(0.210526315789474*'Off Peak Detail'!DM52)</f>
        <v>26.8501052631579</v>
      </c>
      <c r="DS14" s="357">
        <f>(0.794871794871795*'Off Peak Detail'!DN14)+(0.205128205128205*'Off Peak Detail'!DN52)</f>
        <v>29.442128205128206</v>
      </c>
      <c r="DT14" s="357">
        <f>(0.75609756097561*'Off Peak Detail'!DO14)+(0.24390243902439*'Off Peak Detail'!DO52)</f>
        <v>32.149536585365851</v>
      </c>
      <c r="DU14" s="357">
        <f>(0.789473684210526*'Off Peak Detail'!DP14)+(0.210526315789474*'Off Peak Detail'!DP52)</f>
        <v>29.816052631578952</v>
      </c>
      <c r="DV14" s="357">
        <f>(0.794871794871795*'Off Peak Detail'!DQ14)+(0.205128205128205*'Off Peak Detail'!DQ52)</f>
        <v>27.669410256410259</v>
      </c>
      <c r="DW14" s="357">
        <f>(0.75*'Off Peak Detail'!DR14)+(0.25*'Off Peak Detail'!DR52)</f>
        <v>25.913500000000003</v>
      </c>
      <c r="DX14" s="357">
        <f>(0.794871794871795*'Off Peak Detail'!DS14)+(0.205128205128205*'Off Peak Detail'!DS52)</f>
        <v>26.22238461538462</v>
      </c>
      <c r="DY14" s="357">
        <f>(0.75609756097561*'Off Peak Detail'!DT14)+(0.24390243902439*'Off Peak Detail'!DT52)</f>
        <v>26.698439024390247</v>
      </c>
      <c r="DZ14" s="357">
        <f>(0.777777777777778*'Off Peak Detail'!DU14)+(0.222222222222222*'Off Peak Detail'!DU52)</f>
        <v>26.820333333333338</v>
      </c>
      <c r="EA14" s="357">
        <f>(0.794871794871795*'Off Peak Detail'!DV14)+(0.205128205128205*'Off Peak Detail'!DV52)</f>
        <v>26.590025641025644</v>
      </c>
      <c r="EB14" s="357">
        <f>(0.789473684210526*'Off Peak Detail'!DW14)+(0.210526315789474*'Off Peak Detail'!DW52)</f>
        <v>26.350157894736842</v>
      </c>
      <c r="EC14" s="357">
        <f>(0.75609756097561*'Off Peak Detail'!DX14)+(0.24390243902439*'Off Peak Detail'!DX52)</f>
        <v>26.227390243902441</v>
      </c>
      <c r="ED14" s="357">
        <f>(0.789473684210526*'Off Peak Detail'!DY14)+(0.210526315789474*'Off Peak Detail'!DY52)</f>
        <v>27.100368421052636</v>
      </c>
      <c r="EE14" s="357">
        <f>(0.794871794871795*'Off Peak Detail'!DZ14)+(0.205128205128205*'Off Peak Detail'!DZ52)</f>
        <v>29.448923076923077</v>
      </c>
      <c r="EF14" s="357">
        <f>(0.75609756097561*'Off Peak Detail'!EA14)+(0.24390243902439*'Off Peak Detail'!EA52)</f>
        <v>32.019829268292682</v>
      </c>
      <c r="EG14" s="357">
        <f>(0.789473684210526*'Off Peak Detail'!EB14)+(0.210526315789474*'Off Peak Detail'!EB52)</f>
        <v>29.802631578947377</v>
      </c>
      <c r="EH14" s="357">
        <f>(0.75609756097561*'Off Peak Detail'!EC14)+(0.24390243902439*'Off Peak Detail'!EC52)</f>
        <v>27.870414634146339</v>
      </c>
      <c r="EI14" s="357">
        <f>(0.789473684210526*'Off Peak Detail'!ED14)+(0.210526315789474*'Off Peak Detail'!ED52)</f>
        <v>26.230263157894736</v>
      </c>
      <c r="EJ14" s="357">
        <f>(0.794871794871795*'Off Peak Detail'!EE14)+(0.205128205128205*'Off Peak Detail'!EE52)</f>
        <v>26.517384615384621</v>
      </c>
    </row>
    <row r="15" spans="1:140" ht="13.7" customHeight="1" thickBot="1" x14ac:dyDescent="0.25">
      <c r="A15" s="444" t="s">
        <v>145</v>
      </c>
      <c r="B15" s="310" t="s">
        <v>47</v>
      </c>
      <c r="C15" s="359">
        <f ca="1">(0.777777777777778*'Off Peak Detail'!D15)+(0.222222222222222*'Off Peak Detail'!D53)</f>
        <v>22.6</v>
      </c>
      <c r="D15" s="359">
        <f ca="1">(0.789473684210526*'Off Peak Detail'!E15)+(0.210526315789474*'Off Peak Detail'!E53)</f>
        <v>20.947342105263157</v>
      </c>
      <c r="E15" s="359">
        <f>(0.75609756097561*'Off Peak Detail'!F15)+(0.24390243902439*'Off Peak Detail'!F53)</f>
        <v>25.225560975609756</v>
      </c>
      <c r="F15" s="311">
        <f t="shared" ca="1" si="6"/>
        <v>23.131021528423876</v>
      </c>
      <c r="G15" s="204">
        <f t="shared" si="7"/>
        <v>25.022277777777781</v>
      </c>
      <c r="H15" s="204">
        <f t="shared" si="0"/>
        <v>25.05466666666667</v>
      </c>
      <c r="I15" s="204">
        <f t="shared" si="0"/>
        <v>24.989888888888892</v>
      </c>
      <c r="J15" s="204">
        <f t="shared" si="8"/>
        <v>24.632895378690627</v>
      </c>
      <c r="K15" s="204">
        <f t="shared" si="14"/>
        <v>24.47631707317073</v>
      </c>
      <c r="L15" s="204">
        <f t="shared" si="14"/>
        <v>24.789473684210527</v>
      </c>
      <c r="M15" s="204">
        <f t="shared" si="14"/>
        <v>25.545205128205129</v>
      </c>
      <c r="N15" s="204">
        <f t="shared" si="14"/>
        <v>26.874750000000002</v>
      </c>
      <c r="O15" s="204">
        <f t="shared" si="9"/>
        <v>37.205192307692315</v>
      </c>
      <c r="P15" s="204">
        <f t="shared" si="15"/>
        <v>35.436230769230775</v>
      </c>
      <c r="Q15" s="204">
        <f t="shared" si="15"/>
        <v>38.974153846153854</v>
      </c>
      <c r="R15" s="204">
        <f t="shared" si="15"/>
        <v>32.212499999999999</v>
      </c>
      <c r="S15" s="204">
        <f t="shared" si="10"/>
        <v>25.239042471720264</v>
      </c>
      <c r="T15" s="204">
        <f t="shared" si="16"/>
        <v>26.493743589743595</v>
      </c>
      <c r="U15" s="204">
        <f t="shared" si="16"/>
        <v>24.631578947368421</v>
      </c>
      <c r="V15" s="204">
        <f t="shared" si="16"/>
        <v>24.59180487804878</v>
      </c>
      <c r="W15" s="311">
        <f t="shared" si="17"/>
        <v>27.860473137010274</v>
      </c>
      <c r="X15" s="204">
        <f t="shared" si="18"/>
        <v>27.56190049913701</v>
      </c>
      <c r="Y15" s="204">
        <f t="shared" si="19"/>
        <v>27.530572251062885</v>
      </c>
      <c r="Z15" s="204">
        <f t="shared" si="20"/>
        <v>27.92045047641809</v>
      </c>
      <c r="AA15" s="204">
        <f t="shared" si="11"/>
        <v>28.384271007593927</v>
      </c>
      <c r="AB15" s="204">
        <f t="shared" si="12"/>
        <v>28.812619116472305</v>
      </c>
      <c r="AC15" s="360">
        <f t="shared" ca="1" si="13"/>
        <v>28.056948318246196</v>
      </c>
      <c r="AD15" s="302"/>
      <c r="AE15" s="303"/>
      <c r="AG15" s="357">
        <f>(0.794871794871795*'Off Peak Detail'!AB15)+(0.205128205128205*'Off Peak Detail'!AB53)</f>
        <v>25.05466666666667</v>
      </c>
      <c r="AH15" s="357">
        <f>(0.777777777777778*'Off Peak Detail'!AC15)+(0.222222222222222*'Off Peak Detail'!AC53)</f>
        <v>24.989888888888892</v>
      </c>
      <c r="AI15" s="357">
        <f>(0.75609756097561*'Off Peak Detail'!AD15)+(0.24390243902439*'Off Peak Detail'!AD53)</f>
        <v>24.47631707317073</v>
      </c>
      <c r="AJ15" s="357">
        <f>(0.789473684210526*'Off Peak Detail'!AE15)+(0.210526315789474*'Off Peak Detail'!AE53)</f>
        <v>24.789473684210527</v>
      </c>
      <c r="AK15" s="357">
        <f>(0.794871794871795*'Off Peak Detail'!AF15)+(0.205128205128205*'Off Peak Detail'!AF53)</f>
        <v>25.545205128205129</v>
      </c>
      <c r="AL15" s="357">
        <f>(0.75*'Off Peak Detail'!AG15)+(0.25*'Off Peak Detail'!AG53)</f>
        <v>26.874750000000002</v>
      </c>
      <c r="AM15" s="357">
        <f>(0.794871794871795*'Off Peak Detail'!AH15)+(0.205128205128205*'Off Peak Detail'!AH53)</f>
        <v>35.436230769230775</v>
      </c>
      <c r="AN15" s="357">
        <f>(0.794871794871795*'Off Peak Detail'!AI15)+(0.205128205128205*'Off Peak Detail'!AI53)</f>
        <v>38.974153846153854</v>
      </c>
      <c r="AO15" s="357">
        <f>(0.75*'Off Peak Detail'!AJ15)+(0.25*'Off Peak Detail'!AJ53)</f>
        <v>32.212499999999999</v>
      </c>
      <c r="AP15" s="357">
        <f>(0.794871794871795*'Off Peak Detail'!AK15)+(0.205128205128205*'Off Peak Detail'!AK53)</f>
        <v>26.493743589743595</v>
      </c>
      <c r="AQ15" s="357">
        <f>(0.789473684210526*'Off Peak Detail'!AL15)+(0.210526315789474*'Off Peak Detail'!AL53)</f>
        <v>24.631578947368421</v>
      </c>
      <c r="AR15" s="357">
        <f>(0.75609756097561*'Off Peak Detail'!AM15)+(0.24390243902439*'Off Peak Detail'!AM53)</f>
        <v>24.59180487804878</v>
      </c>
      <c r="AS15" s="357">
        <f>(0.794871794871795*'Off Peak Detail'!AN15)+(0.205128205128205*'Off Peak Detail'!AN53)</f>
        <v>25.147769230769232</v>
      </c>
      <c r="AT15" s="357">
        <f>(0.777777777777778*'Off Peak Detail'!AO15)+(0.222222222222222*'Off Peak Detail'!AO53)</f>
        <v>25.278111111111109</v>
      </c>
      <c r="AU15" s="357">
        <f>(0.75609756097561*'Off Peak Detail'!AP15)+(0.24390243902439*'Off Peak Detail'!AP53)</f>
        <v>24.755902439024389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24.096153846153847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32.897051282051279</v>
      </c>
      <c r="AZ15" s="357">
        <f>(0.75609756097561*'Off Peak Detail'!AU15)+(0.24390243902439*'Off Peak Detail'!AU53)</f>
        <v>38.024146341463407</v>
      </c>
      <c r="BA15" s="357">
        <f>(0.789473684210526*'Off Peak Detail'!AV15)+(0.210526315789474*'Off Peak Detail'!AV53)</f>
        <v>33.493421052631582</v>
      </c>
      <c r="BB15" s="357">
        <f>(0.794871794871795*'Off Peak Detail'!AW15)+(0.205128205128205*'Off Peak Detail'!AW53)</f>
        <v>27.398128205128209</v>
      </c>
      <c r="BC15" s="357">
        <f>(0.75*'Off Peak Detail'!AX15)+(0.25*'Off Peak Detail'!AX53)</f>
        <v>23.928750000000001</v>
      </c>
      <c r="BD15" s="357">
        <f>(0.794871794871795*'Off Peak Detail'!AY15)+(0.205128205128205*'Off Peak Detail'!AY53)</f>
        <v>24.403589743589745</v>
      </c>
      <c r="BE15" s="357">
        <f>(0.794871794871795*'Off Peak Detail'!AZ15)+(0.205128205128205*'Off Peak Detail'!AZ53)</f>
        <v>25.736205128205132</v>
      </c>
      <c r="BF15" s="357">
        <f>(0.743589743589744*'Off Peak Detail'!BA15)+(0.256410256410256*'Off Peak Detail'!BA53)</f>
        <v>25.827923076923074</v>
      </c>
      <c r="BG15" s="357">
        <f>(0.794871794871795*'Off Peak Detail'!BB15)+(0.205128205128205*'Off Peak Detail'!BB53)</f>
        <v>25.474076923076925</v>
      </c>
      <c r="BH15" s="357">
        <f>(0.789473684210526*'Off Peak Detail'!BC15)+(0.210526315789474*'Off Peak Detail'!BC53)</f>
        <v>25.058789473684211</v>
      </c>
      <c r="BI15" s="357">
        <f>(0.75609756097561*'Off Peak Detail'!BD15)+(0.24390243902439*'Off Peak Detail'!BD53)</f>
        <v>24.850097560975605</v>
      </c>
      <c r="BJ15" s="357">
        <f>(0.789473684210526*'Off Peak Detail'!BE15)+(0.210526315789474*'Off Peak Detail'!BE53)</f>
        <v>27.145263157894739</v>
      </c>
      <c r="BK15" s="357">
        <f>(0.794871794871795*'Off Peak Detail'!BF15)+(0.205128205128205*'Off Peak Detail'!BF53)</f>
        <v>32.128846153846155</v>
      </c>
      <c r="BL15" s="357">
        <f>(0.75609756097561*'Off Peak Detail'!BG15)+(0.24390243902439*'Off Peak Detail'!BG53)</f>
        <v>36.469878048780487</v>
      </c>
      <c r="BM15" s="357">
        <f>(0.789473684210526*'Off Peak Detail'!BH15)+(0.210526315789474*'Off Peak Detail'!BH53)</f>
        <v>32.63615789473684</v>
      </c>
      <c r="BN15" s="357">
        <f>(0.75609756097561*'Off Peak Detail'!BI15)+(0.24390243902439*'Off Peak Detail'!BI53)</f>
        <v>27.597000000000001</v>
      </c>
      <c r="BO15" s="357">
        <f>(0.789473684210526*'Off Peak Detail'!BJ15)+(0.210526315789474*'Off Peak Detail'!BJ53)</f>
        <v>24.760263157894737</v>
      </c>
      <c r="BP15" s="357">
        <f>(0.794871794871795*'Off Peak Detail'!BK15)+(0.205128205128205*'Off Peak Detail'!BK53)</f>
        <v>25.151256410256408</v>
      </c>
      <c r="BQ15" s="357">
        <f>(0.75609756097561*'Off Peak Detail'!BL15)+(0.24390243902439*'Off Peak Detail'!BL53)</f>
        <v>26.092292682926832</v>
      </c>
      <c r="BR15" s="357">
        <f>(0.777777777777778*'Off Peak Detail'!BM15)+(0.222222222222222*'Off Peak Detail'!BM53)</f>
        <v>26.252444444444443</v>
      </c>
      <c r="BS15" s="357">
        <f>(0.794871794871795*'Off Peak Detail'!BN15)+(0.205128205128205*'Off Peak Detail'!BN53)</f>
        <v>25.901974358974361</v>
      </c>
      <c r="BT15" s="357">
        <f>(0.789473684210526*'Off Peak Detail'!BO15)+(0.210526315789474*'Off Peak Detail'!BO53)</f>
        <v>25.526052631578946</v>
      </c>
      <c r="BU15" s="357">
        <f>(0.75609756097561*'Off Peak Detail'!BP15)+(0.24390243902439*'Off Peak Detail'!BP53)</f>
        <v>25.327560975609753</v>
      </c>
      <c r="BV15" s="357">
        <f>(0.789473684210526*'Off Peak Detail'!BQ15)+(0.210526315789474*'Off Peak Detail'!BQ53)</f>
        <v>27.374315789473687</v>
      </c>
      <c r="BW15" s="357">
        <f>(0.75609756097561*'Off Peak Detail'!BR15)+(0.24390243902439*'Off Peak Detail'!BR53)</f>
        <v>31.712024390243904</v>
      </c>
      <c r="BX15" s="357">
        <f>(0.794871794871795*'Off Peak Detail'!BS15)+(0.205128205128205*'Off Peak Detail'!BS53)</f>
        <v>35.888333333333335</v>
      </c>
      <c r="BY15" s="357">
        <f>(0.789473684210526*'Off Peak Detail'!BT15)+(0.210526315789474*'Off Peak Detail'!BT53)</f>
        <v>32.263315789473694</v>
      </c>
      <c r="BZ15" s="357">
        <f>(0.75609756097561*'Off Peak Detail'!BU15)+(0.24390243902439*'Off Peak Detail'!BU53)</f>
        <v>27.835536585365851</v>
      </c>
      <c r="CA15" s="357">
        <f>(0.789473684210526*'Off Peak Detail'!BV15)+(0.210526315789474*'Off Peak Detail'!BV53)</f>
        <v>25.26484210526316</v>
      </c>
      <c r="CB15" s="357">
        <f>(0.794871794871795*'Off Peak Detail'!BW15)+(0.205128205128205*'Off Peak Detail'!BW53)</f>
        <v>25.623666666666665</v>
      </c>
      <c r="CC15" s="357">
        <f>(0.75609756097561*'Off Peak Detail'!BX15)+(0.24390243902439*'Off Peak Detail'!BX53)</f>
        <v>26.456341463414631</v>
      </c>
      <c r="CD15" s="357">
        <f>(0.777777777777778*'Off Peak Detail'!BY15)+(0.222222222222222*'Off Peak Detail'!BY53)</f>
        <v>26.62188888888889</v>
      </c>
      <c r="CE15" s="357">
        <f>(0.794871794871795*'Off Peak Detail'!BZ15)+(0.205128205128205*'Off Peak Detail'!BZ53)</f>
        <v>26.311589743589749</v>
      </c>
      <c r="CF15" s="357">
        <f>(0.75*'Off Peak Detail'!CA15)+(0.25*'Off Peak Detail'!CA53)</f>
        <v>25.918500000000002</v>
      </c>
      <c r="CG15" s="357">
        <f>(0.794871794871795*'Off Peak Detail'!CB15)+(0.205128205128205*'Off Peak Detail'!CB53)</f>
        <v>25.813076923076927</v>
      </c>
      <c r="CH15" s="357">
        <f>(0.789473684210526*'Off Peak Detail'!CC15)+(0.210526315789474*'Off Peak Detail'!CC53)</f>
        <v>27.603157894736846</v>
      </c>
      <c r="CI15" s="357">
        <f>(0.75609756097561*'Off Peak Detail'!CD15)+(0.24390243902439*'Off Peak Detail'!CD53)</f>
        <v>31.443878048780483</v>
      </c>
      <c r="CJ15" s="357">
        <f>(0.794871794871795*'Off Peak Detail'!CE15)+(0.205128205128205*'Off Peak Detail'!CE53)</f>
        <v>35.255692307692307</v>
      </c>
      <c r="CK15" s="357">
        <f>(0.789473684210526*'Off Peak Detail'!CF15)+(0.210526315789474*'Off Peak Detail'!CF53)</f>
        <v>31.946052631578951</v>
      </c>
      <c r="CL15" s="357">
        <f>(0.75609756097561*'Off Peak Detail'!CG15)+(0.24390243902439*'Off Peak Detail'!CG53)</f>
        <v>28.04780487804878</v>
      </c>
      <c r="CM15" s="357">
        <f>(0.789473684210526*'Off Peak Detail'!CH15)+(0.210526315789474*'Off Peak Detail'!CH53)</f>
        <v>25.733684210526317</v>
      </c>
      <c r="CN15" s="357">
        <f>(0.75609756097561*'Off Peak Detail'!CI15)+(0.24390243902439*'Off Peak Detail'!CI53)</f>
        <v>26.024268292682926</v>
      </c>
      <c r="CO15" s="357">
        <f>(0.794871794871795*'Off Peak Detail'!CJ15)+(0.205128205128205*'Off Peak Detail'!CJ53)</f>
        <v>26.838717948717949</v>
      </c>
      <c r="CP15" s="357">
        <f>(0.777777777777778*'Off Peak Detail'!CK15)+(0.222222222222222*'Off Peak Detail'!CK53)</f>
        <v>26.946777777777775</v>
      </c>
      <c r="CQ15" s="357">
        <f>(0.794871794871795*'Off Peak Detail'!CL15)+(0.205128205128205*'Off Peak Detail'!CL53)</f>
        <v>26.667153846153845</v>
      </c>
      <c r="CR15" s="357">
        <f>(0.75*'Off Peak Detail'!CM15)+(0.25*'Off Peak Detail'!CM53)</f>
        <v>26.312250000000002</v>
      </c>
      <c r="CS15" s="357">
        <f>(0.794871794871795*'Off Peak Detail'!CN15)+(0.205128205128205*'Off Peak Detail'!CN53)</f>
        <v>26.218717948717948</v>
      </c>
      <c r="CT15" s="357">
        <f>(0.789473684210526*'Off Peak Detail'!CO15)+(0.210526315789474*'Off Peak Detail'!CO53)</f>
        <v>27.845421052631583</v>
      </c>
      <c r="CU15" s="357">
        <f>(0.75609756097561*'Off Peak Detail'!CP15)+(0.24390243902439*'Off Peak Detail'!CP53)</f>
        <v>31.252536585365849</v>
      </c>
      <c r="CV15" s="357">
        <f>(0.794871794871795*'Off Peak Detail'!CQ15)+(0.205128205128205*'Off Peak Detail'!CQ53)</f>
        <v>34.7804358974359</v>
      </c>
      <c r="CW15" s="357">
        <f>(0.75*'Off Peak Detail'!CR15)+(0.25*'Off Peak Detail'!CR53)</f>
        <v>31.65</v>
      </c>
      <c r="CX15" s="357">
        <f>(0.794871794871795*'Off Peak Detail'!CS15)+(0.205128205128205*'Off Peak Detail'!CS53)</f>
        <v>28.305051282051284</v>
      </c>
      <c r="CY15" s="357">
        <f>(0.789473684210526*'Off Peak Detail'!CT15)+(0.210526315789474*'Off Peak Detail'!CT53)</f>
        <v>26.157526315789475</v>
      </c>
      <c r="CZ15" s="357">
        <f>(0.75609756097561*'Off Peak Detail'!CU15)+(0.24390243902439*'Off Peak Detail'!CU53)</f>
        <v>26.414780487804876</v>
      </c>
      <c r="DA15" s="357">
        <f>(0.794871794871795*'Off Peak Detail'!CV15)+(0.205128205128205*'Off Peak Detail'!CV53)</f>
        <v>27.122743589743592</v>
      </c>
      <c r="DB15" s="357">
        <f>(0.783783783783784*'Off Peak Detail'!CW15)+(0.216216216216216*'Off Peak Detail'!CW53)</f>
        <v>27.243594594594597</v>
      </c>
      <c r="DC15" s="357">
        <f>(0.75609756097561*'Off Peak Detail'!CX15)+(0.24390243902439*'Off Peak Detail'!CX53)</f>
        <v>26.929853658536587</v>
      </c>
      <c r="DD15" s="357">
        <f>(0.789473684210526*'Off Peak Detail'!CY15)+(0.210526315789474*'Off Peak Detail'!CY53)</f>
        <v>26.691421052631583</v>
      </c>
      <c r="DE15" s="357">
        <f>(0.794871794871795*'Off Peak Detail'!CZ15)+(0.205128205128205*'Off Peak Detail'!CZ53)</f>
        <v>26.555256410256412</v>
      </c>
      <c r="DF15" s="357">
        <f>(0.75*'Off Peak Detail'!DA15)+(0.25*'Off Peak Detail'!DA53)</f>
        <v>27.992250000000002</v>
      </c>
      <c r="DG15" s="357">
        <f>(0.794871794871795*'Off Peak Detail'!DB15)+(0.205128205128205*'Off Peak Detail'!DB53)</f>
        <v>31.219025641025645</v>
      </c>
      <c r="DH15" s="357">
        <f>(0.75609756097561*'Off Peak Detail'!DC15)+(0.24390243902439*'Off Peak Detail'!DC53)</f>
        <v>34.381634146341462</v>
      </c>
      <c r="DI15" s="357">
        <f>(0.789473684210526*'Off Peak Detail'!DD15)+(0.210526315789474*'Off Peak Detail'!DD53)</f>
        <v>31.609736842105271</v>
      </c>
      <c r="DJ15" s="357">
        <f>(0.794871794871795*'Off Peak Detail'!DE15)+(0.205128205128205*'Off Peak Detail'!DE53)</f>
        <v>28.495333333333338</v>
      </c>
      <c r="DK15" s="357">
        <f>(0.75*'Off Peak Detail'!DF15)+(0.25*'Off Peak Detail'!DF53)</f>
        <v>26.465250000000005</v>
      </c>
      <c r="DL15" s="357">
        <f>(0.794871794871795*'Off Peak Detail'!DG15)+(0.205128205128205*'Off Peak Detail'!DG53)</f>
        <v>26.7808717948718</v>
      </c>
      <c r="DM15" s="357">
        <f>(0.794871794871795*'Off Peak Detail'!DH15)+(0.205128205128205*'Off Peak Detail'!DH53)</f>
        <v>27.397282051282055</v>
      </c>
      <c r="DN15" s="357">
        <f>(0.777777777777778*'Off Peak Detail'!DI15)+(0.222222222222222*'Off Peak Detail'!DI53)</f>
        <v>27.507333333333332</v>
      </c>
      <c r="DO15" s="357">
        <f>(0.75609756097561*'Off Peak Detail'!DJ15)+(0.24390243902439*'Off Peak Detail'!DJ53)</f>
        <v>27.238268292682928</v>
      </c>
      <c r="DP15" s="357">
        <f>(0.789473684210526*'Off Peak Detail'!DK15)+(0.210526315789474*'Off Peak Detail'!DK53)</f>
        <v>27.018842105263158</v>
      </c>
      <c r="DQ15" s="357">
        <f>(0.75609756097561*'Off Peak Detail'!DL15)+(0.24390243902439*'Off Peak Detail'!DL53)</f>
        <v>26.848975609756096</v>
      </c>
      <c r="DR15" s="357">
        <f>(0.789473684210526*'Off Peak Detail'!DM15)+(0.210526315789474*'Off Peak Detail'!DM53)</f>
        <v>28.286947368421057</v>
      </c>
      <c r="DS15" s="357">
        <f>(0.794871794871795*'Off Peak Detail'!DN15)+(0.205128205128205*'Off Peak Detail'!DN53)</f>
        <v>31.151102564102565</v>
      </c>
      <c r="DT15" s="357">
        <f>(0.75609756097561*'Off Peak Detail'!DO15)+(0.24390243902439*'Off Peak Detail'!DO53)</f>
        <v>34.130512195121945</v>
      </c>
      <c r="DU15" s="357">
        <f>(0.789473684210526*'Off Peak Detail'!DP15)+(0.210526315789474*'Off Peak Detail'!DP53)</f>
        <v>31.521315789473686</v>
      </c>
      <c r="DV15" s="357">
        <f>(0.794871794871795*'Off Peak Detail'!DQ15)+(0.205128205128205*'Off Peak Detail'!DQ53)</f>
        <v>28.694794871794873</v>
      </c>
      <c r="DW15" s="357">
        <f>(0.75*'Off Peak Detail'!DR15)+(0.25*'Off Peak Detail'!DR53)</f>
        <v>26.791</v>
      </c>
      <c r="DX15" s="357">
        <f>(0.794871794871795*'Off Peak Detail'!DS15)+(0.205128205128205*'Off Peak Detail'!DS53)</f>
        <v>27.104692307692311</v>
      </c>
      <c r="DY15" s="357">
        <f>(0.75609756097561*'Off Peak Detail'!DT15)+(0.24390243902439*'Off Peak Detail'!DT53)</f>
        <v>27.613317073170734</v>
      </c>
      <c r="DZ15" s="357">
        <f>(0.777777777777778*'Off Peak Detail'!DU15)+(0.222222222222222*'Off Peak Detail'!DU53)</f>
        <v>27.761444444444443</v>
      </c>
      <c r="EA15" s="357">
        <f>(0.794871794871795*'Off Peak Detail'!DV15)+(0.205128205128205*'Off Peak Detail'!DV53)</f>
        <v>27.551820512820512</v>
      </c>
      <c r="EB15" s="357">
        <f>(0.789473684210526*'Off Peak Detail'!DW15)+(0.210526315789474*'Off Peak Detail'!DW53)</f>
        <v>27.30542105263158</v>
      </c>
      <c r="EC15" s="357">
        <f>(0.75609756097561*'Off Peak Detail'!DX15)+(0.24390243902439*'Off Peak Detail'!DX53)</f>
        <v>27.142268292682928</v>
      </c>
      <c r="ED15" s="357">
        <f>(0.789473684210526*'Off Peak Detail'!DY15)+(0.210526315789474*'Off Peak Detail'!DY53)</f>
        <v>28.481947368421057</v>
      </c>
      <c r="EE15" s="357">
        <f>(0.794871794871795*'Off Peak Detail'!DZ15)+(0.205128205128205*'Off Peak Detail'!DZ53)</f>
        <v>31.078410256410258</v>
      </c>
      <c r="EF15" s="357">
        <f>(0.75609756097561*'Off Peak Detail'!EA15)+(0.24390243902439*'Off Peak Detail'!EA53)</f>
        <v>33.887390243902431</v>
      </c>
      <c r="EG15" s="357">
        <f>(0.789473684210526*'Off Peak Detail'!EB15)+(0.210526315789474*'Off Peak Detail'!EB53)</f>
        <v>31.421052631578952</v>
      </c>
      <c r="EH15" s="357">
        <f>(0.75609756097561*'Off Peak Detail'!EC15)+(0.24390243902439*'Off Peak Detail'!EC53)</f>
        <v>28.823097560975611</v>
      </c>
      <c r="EI15" s="357">
        <f>(0.789473684210526*'Off Peak Detail'!ED15)+(0.210526315789474*'Off Peak Detail'!ED53)</f>
        <v>27.138157894736842</v>
      </c>
      <c r="EJ15" s="357">
        <f>(0.794871794871795*'Off Peak Detail'!EE15)+(0.205128205128205*'Off Peak Detail'!EE53)</f>
        <v>27.391743589743591</v>
      </c>
    </row>
    <row r="16" spans="1:140" ht="13.7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5" thickBot="1" x14ac:dyDescent="0.3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7" customHeight="1" thickBot="1" x14ac:dyDescent="0.25">
      <c r="A18" s="445" t="s">
        <v>138</v>
      </c>
      <c r="B18" s="317" t="s">
        <v>38</v>
      </c>
      <c r="C18" s="361">
        <f ca="1">(0.636363636363636*'Off Peak Detail'!D18)+(0.181818181818182*'Off Peak Detail'!D37)+(0.181818181818182*'Off Peak Detail'!D56)</f>
        <v>31.182168266989969</v>
      </c>
      <c r="D18" s="361">
        <f ca="1">(0.652173913043478*'Off Peak Detail'!E18)+(0.173913043478261*'Off Peak Detail'!E37)+(0.173913043478261*'Off Peak Detail'!E56)</f>
        <v>34.677913205684085</v>
      </c>
      <c r="E18" s="361">
        <f>(0.607843137254902*'Off Peak Detail'!F18)+(0.196078431372549*'Off Peak Detail'!F37)+(0.196078431372549*'Off Peak Detail'!F56)</f>
        <v>36.192748846838803</v>
      </c>
      <c r="F18" s="319">
        <f ca="1">(C18*C$5+D18*D$5+E18*E$5)/(SUM(C$5:E$5))</f>
        <v>35.001836861047032</v>
      </c>
      <c r="G18" s="318">
        <f>AVERAGE(H18:I18)</f>
        <v>34.155700101643902</v>
      </c>
      <c r="H18" s="318">
        <f>AG18</f>
        <v>34.386093451351627</v>
      </c>
      <c r="I18" s="318">
        <f>AH18</f>
        <v>33.925306751936176</v>
      </c>
      <c r="J18" s="318">
        <f>AVERAGE(K18:L18)</f>
        <v>30.631362576284673</v>
      </c>
      <c r="K18" s="318">
        <f>AI18</f>
        <v>32.910067029404217</v>
      </c>
      <c r="L18" s="318">
        <f>AJ18</f>
        <v>28.352658123165128</v>
      </c>
      <c r="M18" s="318">
        <f>AK18</f>
        <v>29.333063411506458</v>
      </c>
      <c r="N18" s="318">
        <f>AL18</f>
        <v>31.625012253853935</v>
      </c>
      <c r="O18" s="318">
        <f>AVERAGE(P18:Q18)</f>
        <v>37.636103975218461</v>
      </c>
      <c r="P18" s="318">
        <f>AM18</f>
        <v>35.785322950994313</v>
      </c>
      <c r="Q18" s="318">
        <f>AN18</f>
        <v>39.486884999442601</v>
      </c>
      <c r="R18" s="318">
        <f>AO18</f>
        <v>35.620293977795896</v>
      </c>
      <c r="S18" s="318">
        <f>AVERAGE(T18:V18)</f>
        <v>34.986093058762279</v>
      </c>
      <c r="T18" s="318">
        <f>AP18</f>
        <v>35.066811218505975</v>
      </c>
      <c r="U18" s="318">
        <f>AQ18</f>
        <v>32.964619224381714</v>
      </c>
      <c r="V18" s="318">
        <f>AR18</f>
        <v>36.926848733399154</v>
      </c>
      <c r="W18" s="319">
        <f>SUM(AG37:AR37)/SUM($AG$5:$AR$5)</f>
        <v>33.887956836086758</v>
      </c>
      <c r="X18" s="318">
        <f>SUM(AS37:BD37)/SUM($AS$5:$BD$5)</f>
        <v>35.263027634783249</v>
      </c>
      <c r="Y18" s="318">
        <f>SUM(BE37:BR37)/SUM($BE$5:$BR$5)</f>
        <v>34.361061312508724</v>
      </c>
      <c r="Z18" s="318">
        <f>SUM(BQ37:CB37)/SUM($BQ$5:$CB$5)</f>
        <v>34.295947968686825</v>
      </c>
      <c r="AA18" s="318">
        <f>SUM(CC37:DX37)/SUM($CC$5:$DX$5)</f>
        <v>34.819244136740771</v>
      </c>
      <c r="AB18" s="318">
        <f>SUM(DY37:EJ37)/SUM($DY$5:$EJ$5)</f>
        <v>37.407401055520808</v>
      </c>
      <c r="AC18" s="362">
        <f ca="1">(C18*C$5+D18*D$5+E18*E$5+SUM(AG37:EJ37))/(SUM(C$5:E$5)+SUM($AG$5:$EJ$5))</f>
        <v>34.934937022990006</v>
      </c>
      <c r="AD18" s="302"/>
      <c r="AE18" s="303"/>
      <c r="AG18" s="357">
        <f>(0.659574468085106*'Off Peak Detail'!AB18)+(0.170212765957447*'Off Peak Detail'!AB37)+(0.170212765957447*'Off Peak Detail'!AB56)</f>
        <v>34.386093451351627</v>
      </c>
      <c r="AH18" s="357">
        <f>(0.636363636363636*'Off Peak Detail'!AC18)+(0.181818181818182*'Off Peak Detail'!AC37)+(0.181818181818182*'Off Peak Detail'!AC56)</f>
        <v>33.925306751936176</v>
      </c>
      <c r="AI18" s="357">
        <f>(0.607843137254902*'Off Peak Detail'!AD18)+(0.196078431372549*'Off Peak Detail'!AD37)+(0.196078431372549*'Off Peak Detail'!AD56)</f>
        <v>32.910067029404217</v>
      </c>
      <c r="AJ18" s="357">
        <f>(0.652173913043478*'Off Peak Detail'!AE18)+(0.173913043478261*'Off Peak Detail'!AE37)+(0.173913043478261*'Off Peak Detail'!AE56)</f>
        <v>28.352658123165128</v>
      </c>
      <c r="AK18" s="357">
        <f>(0.659574468085106*'Off Peak Detail'!AF18)+(0.170212765957447*'Off Peak Detail'!AF37)+(0.170212765957447*'Off Peak Detail'!AF56)</f>
        <v>29.333063411506458</v>
      </c>
      <c r="AL18" s="357">
        <f>(0.6*'Off Peak Detail'!AG18)+(0.2*'Off Peak Detail'!AG37)+(0.2*'Off Peak Detail'!AG56)</f>
        <v>31.625012253853935</v>
      </c>
      <c r="AM18" s="357">
        <f>(0.659574468085106*'Off Peak Detail'!AH18)+(0.170212765957447*'Off Peak Detail'!AH37)+(0.170212765957447*'Off Peak Detail'!AH56)</f>
        <v>35.785322950994313</v>
      </c>
      <c r="AN18" s="357">
        <f>(0.63265306122449*'Off Peak Detail'!AI18)+(0.204081632653061*'Off Peak Detail'!AI37)+(0.163265306122449*'Off Peak Detail'!AI56)</f>
        <v>39.486884999442601</v>
      </c>
      <c r="AO18" s="357">
        <f>(0.625*'Off Peak Detail'!AJ18)+(0.166666666666667*'Off Peak Detail'!AJ37)+(0.208333333333333*'Off Peak Detail'!AJ56)</f>
        <v>35.620293977795896</v>
      </c>
      <c r="AP18" s="357">
        <f>(0.659574468085106*'Off Peak Detail'!AK18)+(0.170212765957447*'Off Peak Detail'!AK37)+(0.170212765957447*'Off Peak Detail'!AK56)</f>
        <v>35.066811218505975</v>
      </c>
      <c r="AQ18" s="357">
        <f>(0.625*'Off Peak Detail'!AL18)+(0.208333333333333*'Off Peak Detail'!AL37)+(0.166666666666667*'Off Peak Detail'!AL56)</f>
        <v>32.964619224381714</v>
      </c>
      <c r="AR18" s="357">
        <f>(0.63265306122449*'Off Peak Detail'!AM18)+(0.163265306122449*'Off Peak Detail'!AM37)+(0.204081632653061*'Off Peak Detail'!AM56)</f>
        <v>36.926848733399154</v>
      </c>
      <c r="AS18" s="357">
        <f>(0.659574468085106*'Off Peak Detail'!AN18)+(0.170212765957447*'Off Peak Detail'!AN37)+(0.170212765957447*'Off Peak Detail'!AN56)</f>
        <v>35.109292880484368</v>
      </c>
      <c r="AT18" s="357">
        <f>(0.636363636363636*'Off Peak Detail'!AO18)+(0.181818181818182*'Off Peak Detail'!AO37)+(0.181818181818182*'Off Peak Detail'!AO56)</f>
        <v>35.158147507869515</v>
      </c>
      <c r="AU18" s="357">
        <f>(0.607843137254902*'Off Peak Detail'!AP18)+(0.196078431372549*'Off Peak Detail'!AP37)+(0.196078431372549*'Off Peak Detail'!AP56)</f>
        <v>34.450271300494705</v>
      </c>
      <c r="AV18" s="357">
        <f>(0.652173913043478*'Off Peak Detail'!AQ18)+(0.173913043478261*'Off Peak Detail'!AQ37)+(0.173913043478261*'Off Peak Detail'!AQ56)</f>
        <v>31.843293419713525</v>
      </c>
      <c r="AW18" s="357">
        <f>(0.63265306122449*'Off Peak Detail'!AR18)+(0.204081632653061*'Off Peak Detail'!AR37)+(0.163265306122449*'Off Peak Detail'!AR56)</f>
        <v>26.387193300716415</v>
      </c>
      <c r="AX18" s="357">
        <f>(0.625*'Off Peak Detail'!AS18)+(0.166666666666667*'Off Peak Detail'!AS37)+(0.208333333333333*'Off Peak Detail'!AS56)</f>
        <v>29.261298909009007</v>
      </c>
      <c r="AY18" s="357">
        <f>(0.659574468085106*'Off Peak Detail'!AT18)+(0.170212765957447*'Off Peak Detail'!AT37)+(0.170212765957447*'Off Peak Detail'!AT56)</f>
        <v>40.240305286299623</v>
      </c>
      <c r="AZ18" s="357">
        <f>(0.607843137254902*'Off Peak Detail'!AU18)+(0.196078431372549*'Off Peak Detail'!AU37)+(0.196078431372549*'Off Peak Detail'!AU56)</f>
        <v>42.129225205866739</v>
      </c>
      <c r="BA18" s="357">
        <f>(0.652173913043478*'Off Peak Detail'!AV18)+(0.173913043478261*'Off Peak Detail'!AV37)+(0.173913043478261*'Off Peak Detail'!AV56)</f>
        <v>38.11430333572708</v>
      </c>
      <c r="BB18" s="357">
        <f>(0.659574468085106*'Off Peak Detail'!AW18)+(0.170212765957447*'Off Peak Detail'!AW37)+(0.170212765957447*'Off Peak Detail'!AW56)</f>
        <v>36.079111735957447</v>
      </c>
      <c r="BC18" s="357">
        <f>(0.6*'Off Peak Detail'!AX18)+(0.2*'Off Peak Detail'!AX37)+(0.2*'Off Peak Detail'!AX56)</f>
        <v>35.420820018364822</v>
      </c>
      <c r="BD18" s="357">
        <f>(0.659574468085106*'Off Peak Detail'!AY18)+(0.170212765957447*'Off Peak Detail'!AY37)+(0.170212765957447*'Off Peak Detail'!AY56)</f>
        <v>38.924412470110987</v>
      </c>
      <c r="BE18" s="357">
        <f>(0.63265306122449*'Off Peak Detail'!AZ18)+(0.204081632653061*'Off Peak Detail'!AZ37)+(0.163265306122449*'Off Peak Detail'!AZ56)</f>
        <v>34.969757725822831</v>
      </c>
      <c r="BF18" s="357">
        <f>(0.617021276595745*'Off Peak Detail'!BA18)+(0.170212765957447*'Off Peak Detail'!BA37)+(0.212765957446809*'Off Peak Detail'!BA56)</f>
        <v>34.637699924594244</v>
      </c>
      <c r="BG18" s="357">
        <f>(0.659574468085106*'Off Peak Detail'!BB18)+(0.170212765957447*'Off Peak Detail'!BB37)+(0.170212765957447*'Off Peak Detail'!BB56)</f>
        <v>32.760192112091666</v>
      </c>
      <c r="BH18" s="357">
        <f>(0.652173913043478*'Off Peak Detail'!BC18)+(0.173913043478261*'Off Peak Detail'!BC37)+(0.173913043478261*'Off Peak Detail'!BC56)</f>
        <v>31.206280356222308</v>
      </c>
      <c r="BI18" s="357">
        <f>(0.607843137254902*'Off Peak Detail'!BD18)+(0.196078431372549*'Off Peak Detail'!BD37)+(0.196078431372549*'Off Peak Detail'!BD56)</f>
        <v>27.092410446174014</v>
      </c>
      <c r="BJ18" s="357">
        <f>(0.652173913043478*'Off Peak Detail'!BE18)+(0.173913043478261*'Off Peak Detail'!BE37)+(0.173913043478261*'Off Peak Detail'!BE56)</f>
        <v>28.874262505236779</v>
      </c>
      <c r="BK18" s="357">
        <f>(0.63265306122449*'Off Peak Detail'!BF18)+(0.204081632653061*'Off Peak Detail'!BF37)+(0.163265306122449*'Off Peak Detail'!BF56)</f>
        <v>38.528585541319323</v>
      </c>
      <c r="BL18" s="357">
        <f>(0.63265306122449*'Off Peak Detail'!BG18)+(0.163265306122449*'Off Peak Detail'!BG37)+(0.204081632653061*'Off Peak Detail'!BG56)</f>
        <v>39.679513535101528</v>
      </c>
      <c r="BM18" s="357">
        <f>(0.652173913043478*'Off Peak Detail'!BH18)+(0.173913043478261*'Off Peak Detail'!BH37)+(0.173913043478261*'Off Peak Detail'!BH56)</f>
        <v>36.610683045992843</v>
      </c>
      <c r="BN18" s="357">
        <f>(0.607843137254902*'Off Peak Detail'!BI18)+(0.196078431372549*'Off Peak Detail'!BI37)+(0.196078431372549*'Off Peak Detail'!BI56)</f>
        <v>35.648675071167084</v>
      </c>
      <c r="BO18" s="357">
        <f>(0.652173913043478*'Off Peak Detail'!BJ18)+(0.173913043478261*'Off Peak Detail'!BJ37)+(0.173913043478261*'Off Peak Detail'!BJ56)</f>
        <v>33.629454160569964</v>
      </c>
      <c r="BP18" s="357">
        <f>(0.659574468085106*'Off Peak Detail'!BK18)+(0.170212765957447*'Off Peak Detail'!BK37)+(0.170212765957447*'Off Peak Detail'!BK56)</f>
        <v>37.56457300775817</v>
      </c>
      <c r="BQ18" s="357">
        <f>(0.607843137254902*'Off Peak Detail'!BL18)+(0.196078431372549*'Off Peak Detail'!BL37)+(0.196078431372549*'Off Peak Detail'!BL56)</f>
        <v>35.261585747647949</v>
      </c>
      <c r="BR18" s="357">
        <f>(0.636363636363636*'Off Peak Detail'!BM18)+(0.181818181818182*'Off Peak Detail'!BM37)+(0.181818181818182*'Off Peak Detail'!BM56)</f>
        <v>34.447992273320061</v>
      </c>
      <c r="BS18" s="357">
        <f>(0.659574468085106*'Off Peak Detail'!BN18)+(0.170212765957447*'Off Peak Detail'!BN37)+(0.170212765957447*'Off Peak Detail'!BN56)</f>
        <v>32.861174867120148</v>
      </c>
      <c r="BT18" s="357">
        <f>(0.625*'Off Peak Detail'!BO18)+(0.208333333333333*'Off Peak Detail'!BO37)+(0.166666666666667*'Off Peak Detail'!BO56)</f>
        <v>31.7988761451805</v>
      </c>
      <c r="BU18" s="357">
        <f>(0.63265306122449*'Off Peak Detail'!BP18)+(0.163265306122449*'Off Peak Detail'!BP37)+(0.204081632653061*'Off Peak Detail'!BP56)</f>
        <v>26.944642237217565</v>
      </c>
      <c r="BV18" s="357">
        <f>(0.652173913043478*'Off Peak Detail'!BQ18)+(0.173913043478261*'Off Peak Detail'!BQ37)+(0.173913043478261*'Off Peak Detail'!BQ56)</f>
        <v>29.191585124522039</v>
      </c>
      <c r="BW18" s="357">
        <f>(0.607843137254902*'Off Peak Detail'!BR18)+(0.196078431372549*'Off Peak Detail'!BR37)+(0.196078431372549*'Off Peak Detail'!BR56)</f>
        <v>38.191083611011791</v>
      </c>
      <c r="BX18" s="357">
        <f>(0.659574468085106*'Off Peak Detail'!BS18)+(0.170212765957447*'Off Peak Detail'!BS37)+(0.170212765957447*'Off Peak Detail'!BS56)</f>
        <v>39.29823307740395</v>
      </c>
      <c r="BY18" s="357">
        <f>(0.652173913043478*'Off Peak Detail'!BT18)+(0.173913043478261*'Off Peak Detail'!BT37)+(0.173913043478261*'Off Peak Detail'!BT56)</f>
        <v>36.379437123486625</v>
      </c>
      <c r="BZ18" s="357">
        <f>(0.607843137254902*'Off Peak Detail'!BU18)+(0.196078431372549*'Off Peak Detail'!BU37)+(0.196078431372549*'Off Peak Detail'!BU56)</f>
        <v>35.450285017252625</v>
      </c>
      <c r="CA18" s="357">
        <f>(0.652173913043478*'Off Peak Detail'!BV18)+(0.173913043478261*'Off Peak Detail'!BV37)+(0.173913043478261*'Off Peak Detail'!BV56)</f>
        <v>33.642398136175373</v>
      </c>
      <c r="CB18" s="357">
        <f>(0.63265306122449*'Off Peak Detail'!BW18)+(0.204081632653061*'Off Peak Detail'!BW37)+(0.163265306122449*'Off Peak Detail'!BW56)</f>
        <v>37.723769655916087</v>
      </c>
      <c r="CC18" s="357">
        <f>(0.63265306122449*'Off Peak Detail'!BX18)+(0.163265306122449*'Off Peak Detail'!BX37)+(0.204081632653061*'Off Peak Detail'!BX56)</f>
        <v>33.799533277420736</v>
      </c>
      <c r="CD18" s="357">
        <f>(0.636363636363636*'Off Peak Detail'!BY18)+(0.181818181818182*'Off Peak Detail'!BY37)+(0.181818181818182*'Off Peak Detail'!BY56)</f>
        <v>33.589583338574037</v>
      </c>
      <c r="CE18" s="357">
        <f>(0.659574468085106*'Off Peak Detail'!BZ18)+(0.170212765957447*'Off Peak Detail'!BZ37)+(0.170212765957447*'Off Peak Detail'!BZ56)</f>
        <v>32.204335547081364</v>
      </c>
      <c r="CF18" s="357">
        <f>(0.6*'Off Peak Detail'!CA18)+(0.2*'Off Peak Detail'!CA37)+(0.2*'Off Peak Detail'!CA56)</f>
        <v>31.401212633286878</v>
      </c>
      <c r="CG18" s="357">
        <f>(0.659574468085106*'Off Peak Detail'!CB18)+(0.170212765957447*'Off Peak Detail'!CB37)+(0.170212765957447*'Off Peak Detail'!CB56)</f>
        <v>26.540007907517648</v>
      </c>
      <c r="CH18" s="357">
        <f>(0.652173913043478*'Off Peak Detail'!CC18)+(0.173913043478261*'Off Peak Detail'!CC37)+(0.173913043478261*'Off Peak Detail'!CC56)</f>
        <v>28.913747546534804</v>
      </c>
      <c r="CI18" s="357">
        <f>(0.607843137254902*'Off Peak Detail'!CD18)+(0.196078431372549*'Off Peak Detail'!CD37)+(0.196078431372549*'Off Peak Detail'!CD56)</f>
        <v>37.01270460472179</v>
      </c>
      <c r="CJ18" s="357">
        <f>(0.659574468085106*'Off Peak Detail'!CE18)+(0.170212765957447*'Off Peak Detail'!CE37)+(0.170212765957447*'Off Peak Detail'!CE56)</f>
        <v>38.158553832943824</v>
      </c>
      <c r="CK18" s="357">
        <f>(0.625*'Off Peak Detail'!CF18)+(0.208333333333333*'Off Peak Detail'!CF37)+(0.166666666666667*'Off Peak Detail'!CF56)</f>
        <v>35.725996212799615</v>
      </c>
      <c r="CL18" s="357">
        <f>(0.63265306122449*'Off Peak Detail'!CG18)+(0.163265306122449*'Off Peak Detail'!CG37)+(0.204081632653061*'Off Peak Detail'!CG56)</f>
        <v>34.316543096957147</v>
      </c>
      <c r="CM18" s="357">
        <f>(0.652173913043478*'Off Peak Detail'!CH18)+(0.173913043478261*'Off Peak Detail'!CH37)+(0.173913043478261*'Off Peak Detail'!CH56)</f>
        <v>33.00157451652683</v>
      </c>
      <c r="CN18" s="357">
        <f>(0.607843137254902*'Off Peak Detail'!CI18)+(0.196078431372549*'Off Peak Detail'!CI37)+(0.196078431372549*'Off Peak Detail'!CI56)</f>
        <v>37.019822133266985</v>
      </c>
      <c r="CO18" s="357">
        <f>(0.659574468085106*'Off Peak Detail'!CJ18)+(0.170212765957447*'Off Peak Detail'!CJ37)+(0.170212765957447*'Off Peak Detail'!CJ56)</f>
        <v>34.103988127829531</v>
      </c>
      <c r="CP18" s="357">
        <f>(0.636363636363636*'Off Peak Detail'!CK18)+(0.181818181818182*'Off Peak Detail'!CK37)+(0.181818181818182*'Off Peak Detail'!CK56)</f>
        <v>34.223568627890167</v>
      </c>
      <c r="CQ18" s="357">
        <f>(0.63265306122449*'Off Peak Detail'!CL18)+(0.204081632653061*'Off Peak Detail'!CL37)+(0.163265306122449*'Off Peak Detail'!CL56)</f>
        <v>33.324690246969674</v>
      </c>
      <c r="CR18" s="357">
        <f>(0.625*'Off Peak Detail'!CM18)+(0.166666666666667*'Off Peak Detail'!CM37)+(0.208333333333333*'Off Peak Detail'!CM56)</f>
        <v>31.823038760501241</v>
      </c>
      <c r="CS18" s="357">
        <f>(0.659574468085106*'Off Peak Detail'!CN18)+(0.170212765957447*'Off Peak Detail'!CN37)+(0.170212765957447*'Off Peak Detail'!CN56)</f>
        <v>27.686563795118371</v>
      </c>
      <c r="CT18" s="357">
        <f>(0.625*'Off Peak Detail'!CO18)+(0.208333333333333*'Off Peak Detail'!CO37)+(0.166666666666667*'Off Peak Detail'!CO56)</f>
        <v>30.404996737199504</v>
      </c>
      <c r="CU18" s="357">
        <f>(0.63265306122449*'Off Peak Detail'!CP18)+(0.163265306122449*'Off Peak Detail'!CP37)+(0.204081632653061*'Off Peak Detail'!CP56)</f>
        <v>37.232879353544412</v>
      </c>
      <c r="CV18" s="357">
        <f>(0.659574468085106*'Off Peak Detail'!CQ18)+(0.170212765957447*'Off Peak Detail'!CQ37)+(0.170212765957447*'Off Peak Detail'!CQ56)</f>
        <v>38.45746172119123</v>
      </c>
      <c r="CW18" s="357">
        <f>(0.6*'Off Peak Detail'!CR18)+(0.2*'Off Peak Detail'!CR37)+(0.2*'Off Peak Detail'!CR56)</f>
        <v>36.379202265417483</v>
      </c>
      <c r="CX18" s="357">
        <f>(0.659574468085106*'Off Peak Detail'!CS18)+(0.170212765957447*'Off Peak Detail'!CS37)+(0.170212765957447*'Off Peak Detail'!CS56)</f>
        <v>34.833274203249175</v>
      </c>
      <c r="CY18" s="357">
        <f>(0.652173913043478*'Off Peak Detail'!CT18)+(0.173913043478261*'Off Peak Detail'!CT37)+(0.173913043478261*'Off Peak Detail'!CT56)</f>
        <v>33.892737058187635</v>
      </c>
      <c r="CZ18" s="357">
        <f>(0.607843137254902*'Off Peak Detail'!CU18)+(0.196078431372549*'Off Peak Detail'!CU37)+(0.196078431372549*'Off Peak Detail'!CU56)</f>
        <v>37.745712790187277</v>
      </c>
      <c r="DA18" s="357">
        <f>(0.659574468085106*'Off Peak Detail'!CV18)+(0.170212765957447*'Off Peak Detail'!CV37)+(0.170212765957447*'Off Peak Detail'!CV56)</f>
        <v>35.16843368403228</v>
      </c>
      <c r="DB18" s="357">
        <f>(0.644444444444444*'Off Peak Detail'!CW18)+(0.177777777777778*'Off Peak Detail'!CW37)+(0.177777777777778*'Off Peak Detail'!CW56)</f>
        <v>35.172944019444486</v>
      </c>
      <c r="DC18" s="357">
        <f>(0.607843137254902*'Off Peak Detail'!CX18)+(0.196078431372549*'Off Peak Detail'!CX37)+(0.196078431372549*'Off Peak Detail'!CX56)</f>
        <v>34.672236170748043</v>
      </c>
      <c r="DD18" s="357">
        <f>(0.652173913043478*'Off Peak Detail'!CY18)+(0.173913043478261*'Off Peak Detail'!CY37)+(0.173913043478261*'Off Peak Detail'!CY56)</f>
        <v>32.705028491099192</v>
      </c>
      <c r="DE18" s="357">
        <f>(0.63265306122449*'Off Peak Detail'!CZ18)+(0.204081632653061*'Off Peak Detail'!CZ37)+(0.163265306122449*'Off Peak Detail'!CZ56)</f>
        <v>29.533515536548411</v>
      </c>
      <c r="DF18" s="357">
        <f>(0.625*'Off Peak Detail'!DA18)+(0.166666666666667*'Off Peak Detail'!DA37)+(0.208333333333333*'Off Peak Detail'!DA56)</f>
        <v>31.436699992244847</v>
      </c>
      <c r="DG18" s="357">
        <f>(0.659574468085106*'Off Peak Detail'!DB18)+(0.170212765957447*'Off Peak Detail'!DB37)+(0.170212765957447*'Off Peak Detail'!DB56)</f>
        <v>38.090475882579945</v>
      </c>
      <c r="DH18" s="357">
        <f>(0.607843137254902*'Off Peak Detail'!DC18)+(0.196078431372549*'Off Peak Detail'!DC37)+(0.196078431372549*'Off Peak Detail'!DC56)</f>
        <v>39.44695704248624</v>
      </c>
      <c r="DI18" s="357">
        <f>(0.652173913043478*'Off Peak Detail'!DD18)+(0.173913043478261*'Off Peak Detail'!DD37)+(0.173913043478261*'Off Peak Detail'!DD56)</f>
        <v>37.030657139025827</v>
      </c>
      <c r="DJ18" s="357">
        <f>(0.659574468085106*'Off Peak Detail'!DE18)+(0.170212765957447*'Off Peak Detail'!DE37)+(0.170212765957447*'Off Peak Detail'!DE56)</f>
        <v>35.854491512950602</v>
      </c>
      <c r="DK18" s="357">
        <f>(0.6*'Off Peak Detail'!DF18)+(0.2*'Off Peak Detail'!DF37)+(0.2*'Off Peak Detail'!DF56)</f>
        <v>35.69159039003447</v>
      </c>
      <c r="DL18" s="357">
        <f>(0.659574468085106*'Off Peak Detail'!DG18)+(0.170212765957447*'Off Peak Detail'!DG37)+(0.170212765957447*'Off Peak Detail'!DG56)</f>
        <v>38.009176933542435</v>
      </c>
      <c r="DM18" s="357">
        <f>(0.63265306122449*'Off Peak Detail'!DH18)+(0.204081632653061*'Off Peak Detail'!DH37)+(0.163265306122449*'Off Peak Detail'!DH56)</f>
        <v>36.784879414966937</v>
      </c>
      <c r="DN18" s="357">
        <f>(0.636363636363636*'Off Peak Detail'!DI18)+(0.181818181818182*'Off Peak Detail'!DI37)+(0.181818181818182*'Off Peak Detail'!DI56)</f>
        <v>36.40158691614814</v>
      </c>
      <c r="DO18" s="357">
        <f>(0.63265306122449*'Off Peak Detail'!DJ18)+(0.163265306122449*'Off Peak Detail'!DJ37)+(0.204081632653061*'Off Peak Detail'!DJ56)</f>
        <v>35.430937025308744</v>
      </c>
      <c r="DP18" s="357">
        <f>(0.652173913043478*'Off Peak Detail'!DK18)+(0.173913043478261*'Off Peak Detail'!DK37)+(0.173913043478261*'Off Peak Detail'!DK56)</f>
        <v>33.743429032651228</v>
      </c>
      <c r="DQ18" s="357">
        <f>(0.607843137254902*'Off Peak Detail'!DL18)+(0.196078431372549*'Off Peak Detail'!DL37)+(0.196078431372549*'Off Peak Detail'!DL56)</f>
        <v>30.97547536710962</v>
      </c>
      <c r="DR18" s="357">
        <f>(0.652173913043478*'Off Peak Detail'!DM18)+(0.173913043478261*'Off Peak Detail'!DM37)+(0.173913043478261*'Off Peak Detail'!DM56)</f>
        <v>32.276156268407938</v>
      </c>
      <c r="DS18" s="357">
        <f>(0.659574468085106*'Off Peak Detail'!DN18)+(0.170212765957447*'Off Peak Detail'!DN37)+(0.170212765957447*'Off Peak Detail'!DN56)</f>
        <v>38.957571562351752</v>
      </c>
      <c r="DT18" s="357">
        <f>(0.607843137254902*'Off Peak Detail'!DO18)+(0.196078431372549*'Off Peak Detail'!DO37)+(0.196078431372549*'Off Peak Detail'!DO56)</f>
        <v>40.277573007128503</v>
      </c>
      <c r="DU18" s="357">
        <f>(0.652173913043478*'Off Peak Detail'!DP18)+(0.173913043478261*'Off Peak Detail'!DP37)+(0.173913043478261*'Off Peak Detail'!DP56)</f>
        <v>37.979947567708592</v>
      </c>
      <c r="DV18" s="357">
        <f>(0.63265306122449*'Off Peak Detail'!DQ18)+(0.204081632653061*'Off Peak Detail'!DQ37)+(0.163265306122449*'Off Peak Detail'!DQ56)</f>
        <v>37.14776072237062</v>
      </c>
      <c r="DW18" s="357">
        <f>(0.625*'Off Peak Detail'!DR18)+(0.166666666666667*'Off Peak Detail'!DR37)+(0.208333333333333*'Off Peak Detail'!DR56)</f>
        <v>36.547498518942852</v>
      </c>
      <c r="DX18" s="357">
        <f>(0.659574468085106*'Off Peak Detail'!DS18)+(0.170212765957447*'Off Peak Detail'!DS37)+(0.170212765957447*'Off Peak Detail'!DS56)</f>
        <v>39.141356450831218</v>
      </c>
      <c r="DY18" s="357">
        <f>(0.607843137254902*'Off Peak Detail'!DT18)+(0.196078431372549*'Off Peak Detail'!DT37)+(0.196078431372549*'Off Peak Detail'!DT56)</f>
        <v>38.325476071810755</v>
      </c>
      <c r="DZ18" s="357">
        <f>(0.636363636363636*'Off Peak Detail'!DU18)+(0.181818181818182*'Off Peak Detail'!DU37)+(0.181818181818182*'Off Peak Detail'!DU56)</f>
        <v>37.646837698660654</v>
      </c>
      <c r="EA18" s="357">
        <f>(0.659574468085106*'Off Peak Detail'!DV18)+(0.170212765957447*'Off Peak Detail'!DV37)+(0.170212765957447*'Off Peak Detail'!DV56)</f>
        <v>36.375506065350095</v>
      </c>
      <c r="EB18" s="357">
        <f>(0.652173913043478*'Off Peak Detail'!DW18)+(0.173913043478261*'Off Peak Detail'!DW37)+(0.173913043478261*'Off Peak Detail'!DW56)</f>
        <v>34.873373525216124</v>
      </c>
      <c r="EC18" s="357">
        <f>(0.607843137254902*'Off Peak Detail'!DX18)+(0.196078431372549*'Off Peak Detail'!DX37)+(0.196078431372549*'Off Peak Detail'!DX56)</f>
        <v>32.282749806620139</v>
      </c>
      <c r="ED18" s="357">
        <f>(0.652173913043478*'Off Peak Detail'!DY18)+(0.173913043478261*'Off Peak Detail'!DY37)+(0.173913043478261*'Off Peak Detail'!DY56)</f>
        <v>33.501004098464939</v>
      </c>
      <c r="EE18" s="357">
        <f>(0.63265306122449*'Off Peak Detail'!DZ18)+(0.204081632653061*'Off Peak Detail'!DZ37)+(0.163265306122449*'Off Peak Detail'!DZ56)</f>
        <v>40.092432974197308</v>
      </c>
      <c r="EF18" s="357">
        <f>(0.63265306122449*'Off Peak Detail'!EA18)+(0.163265306122449*'Off Peak Detail'!EA37)+(0.204081632653061*'Off Peak Detail'!EA56)</f>
        <v>41.02816972923624</v>
      </c>
      <c r="EG18" s="357">
        <f>(0.652173913043478*'Off Peak Detail'!EB18)+(0.173913043478261*'Off Peak Detail'!EB37)+(0.173913043478261*'Off Peak Detail'!EB56)</f>
        <v>38.991156959509105</v>
      </c>
      <c r="EH18" s="357">
        <f>(0.607843137254902*'Off Peak Detail'!EC18)+(0.196078431372549*'Off Peak Detail'!EC37)+(0.196078431372549*'Off Peak Detail'!EC56)</f>
        <v>38.392117709674487</v>
      </c>
      <c r="EI18" s="357">
        <f>(0.652173913043478*'Off Peak Detail'!ED18)+(0.173913043478261*'Off Peak Detail'!ED37)+(0.173913043478261*'Off Peak Detail'!ED56)</f>
        <v>37.239807235433766</v>
      </c>
      <c r="EJ18" s="357">
        <f>(0.659574468085106*'Off Peak Detail'!EE18)+(0.170212765957447*'Off Peak Detail'!EE37)+(0.170212765957447*'Off Peak Detail'!EE56)</f>
        <v>40.054433657076082</v>
      </c>
    </row>
    <row r="19" spans="1:140" ht="13.7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7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7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7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7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7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7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5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7" customHeight="1" x14ac:dyDescent="0.2">
      <c r="A28" s="442" t="s">
        <v>139</v>
      </c>
      <c r="B28" s="314"/>
      <c r="C28" s="195">
        <f t="shared" ref="C28:AC34" ca="1" si="21">C9-C47</f>
        <v>2.2222222222225696E-2</v>
      </c>
      <c r="D28" s="195">
        <f t="shared" ca="1" si="21"/>
        <v>0.25089473684210617</v>
      </c>
      <c r="E28" s="195">
        <f t="shared" si="21"/>
        <v>-0.29012195121951478</v>
      </c>
      <c r="F28" s="300">
        <f t="shared" ca="1" si="21"/>
        <v>-2.7416467438452941E-2</v>
      </c>
      <c r="G28" s="195">
        <f t="shared" si="21"/>
        <v>0.23592735042735313</v>
      </c>
      <c r="H28" s="195">
        <f t="shared" si="21"/>
        <v>-2.8589743589744643E-2</v>
      </c>
      <c r="I28" s="195">
        <f t="shared" si="21"/>
        <v>0.5004444444444438</v>
      </c>
      <c r="J28" s="195">
        <f t="shared" si="21"/>
        <v>0.25026572528883051</v>
      </c>
      <c r="K28" s="195">
        <f t="shared" si="21"/>
        <v>0.25026829268292516</v>
      </c>
      <c r="L28" s="195">
        <f t="shared" si="21"/>
        <v>0.25026315789473941</v>
      </c>
      <c r="M28" s="195">
        <f t="shared" si="21"/>
        <v>0.52620512820512744</v>
      </c>
      <c r="N28" s="195">
        <f t="shared" si="21"/>
        <v>0.50025000000000119</v>
      </c>
      <c r="O28" s="195">
        <f t="shared" si="21"/>
        <v>-9.7179487179488433E-3</v>
      </c>
      <c r="P28" s="195">
        <f t="shared" si="21"/>
        <v>-1.9256410256403456E-2</v>
      </c>
      <c r="Q28" s="195">
        <f t="shared" si="21"/>
        <v>-1.7948717949423099E-4</v>
      </c>
      <c r="R28" s="195">
        <f t="shared" si="21"/>
        <v>-3.7500000000001421E-2</v>
      </c>
      <c r="S28" s="195">
        <f t="shared" si="21"/>
        <v>-3.7769022305603528E-2</v>
      </c>
      <c r="T28" s="195">
        <f t="shared" si="21"/>
        <v>2.0512820513118868E-4</v>
      </c>
      <c r="U28" s="195">
        <f t="shared" si="21"/>
        <v>-5.8999999999997499E-2</v>
      </c>
      <c r="V28" s="195">
        <f t="shared" si="21"/>
        <v>-5.4512195121951379E-2</v>
      </c>
      <c r="W28" s="300">
        <f t="shared" si="21"/>
        <v>0.1509397279812994</v>
      </c>
      <c r="X28" s="195">
        <f t="shared" si="21"/>
        <v>-1.5937481525831743E-2</v>
      </c>
      <c r="Y28" s="195">
        <f t="shared" si="21"/>
        <v>-1.4703143749837722E-2</v>
      </c>
      <c r="Z28" s="195">
        <f t="shared" si="21"/>
        <v>-1.5788390951822606E-2</v>
      </c>
      <c r="AA28" s="195">
        <f t="shared" si="21"/>
        <v>-1.556457339087558E-2</v>
      </c>
      <c r="AB28" s="191">
        <f t="shared" si="21"/>
        <v>-1.5592277302609148E-2</v>
      </c>
      <c r="AC28" s="356">
        <f t="shared" ca="1" si="21"/>
        <v>2.1852479800905655E-3</v>
      </c>
      <c r="AD28" s="302"/>
      <c r="AE28" s="303"/>
      <c r="AG28" s="191">
        <f t="shared" ref="AG28:AG34" si="22">AG9*AG$5</f>
        <v>10511.205333333333</v>
      </c>
      <c r="AH28" s="191">
        <f t="shared" ref="AH28:CS29" si="23">AH9*AH$5</f>
        <v>9240.0782222222224</v>
      </c>
      <c r="AI28" s="191">
        <f t="shared" si="23"/>
        <v>9486.1691707317077</v>
      </c>
      <c r="AJ28" s="191">
        <f t="shared" si="23"/>
        <v>7268.0968421052639</v>
      </c>
      <c r="AK28" s="191">
        <f t="shared" si="23"/>
        <v>7691.2053333333342</v>
      </c>
      <c r="AL28" s="191">
        <f t="shared" si="23"/>
        <v>8600.1</v>
      </c>
      <c r="AM28" s="191">
        <f t="shared" si="23"/>
        <v>11236.55753846154</v>
      </c>
      <c r="AN28" s="191">
        <f t="shared" si="23"/>
        <v>13328.070358974359</v>
      </c>
      <c r="AO28" s="191">
        <f t="shared" si="23"/>
        <v>11275.199999999999</v>
      </c>
      <c r="AP28" s="191">
        <f t="shared" si="23"/>
        <v>10152.192820512822</v>
      </c>
      <c r="AQ28" s="191">
        <f t="shared" si="23"/>
        <v>9140.2913684210544</v>
      </c>
      <c r="AR28" s="191">
        <f t="shared" si="23"/>
        <v>11370.571902439026</v>
      </c>
      <c r="AS28" s="191">
        <f t="shared" si="23"/>
        <v>11053.484102564104</v>
      </c>
      <c r="AT28" s="191">
        <f t="shared" si="23"/>
        <v>10031.960888888889</v>
      </c>
      <c r="AU28" s="191">
        <f t="shared" si="23"/>
        <v>10607.87063414634</v>
      </c>
      <c r="AV28" s="191">
        <f t="shared" si="23"/>
        <v>8463.9031578947379</v>
      </c>
      <c r="AW28" s="191">
        <f t="shared" si="23"/>
        <v>5538.1659487179486</v>
      </c>
      <c r="AX28" s="191">
        <f t="shared" si="23"/>
        <v>6528.0960000000005</v>
      </c>
      <c r="AY28" s="191">
        <f t="shared" si="23"/>
        <v>13521.519179487183</v>
      </c>
      <c r="AZ28" s="191">
        <f t="shared" si="23"/>
        <v>15911.900487804878</v>
      </c>
      <c r="BA28" s="191">
        <f t="shared" si="23"/>
        <v>12100.711578947368</v>
      </c>
      <c r="BB28" s="191">
        <f t="shared" si="23"/>
        <v>10904.183179487181</v>
      </c>
      <c r="BC28" s="191">
        <f t="shared" si="23"/>
        <v>9945.0999999999985</v>
      </c>
      <c r="BD28" s="191">
        <f t="shared" si="23"/>
        <v>11294.480820512823</v>
      </c>
      <c r="BE28" s="191">
        <f t="shared" si="23"/>
        <v>11311.742974358975</v>
      </c>
      <c r="BF28" s="191">
        <f t="shared" si="23"/>
        <v>10606.921435897437</v>
      </c>
      <c r="BG28" s="191">
        <f t="shared" si="23"/>
        <v>9847.3532307692294</v>
      </c>
      <c r="BH28" s="191">
        <f t="shared" si="23"/>
        <v>8747.4568421052645</v>
      </c>
      <c r="BI28" s="191">
        <f t="shared" si="23"/>
        <v>6739.0952195121945</v>
      </c>
      <c r="BJ28" s="191">
        <f t="shared" si="23"/>
        <v>6955.1612631578955</v>
      </c>
      <c r="BK28" s="191">
        <f t="shared" si="23"/>
        <v>13495.705641025639</v>
      </c>
      <c r="BL28" s="191">
        <f t="shared" si="23"/>
        <v>14511.868682926828</v>
      </c>
      <c r="BM28" s="191">
        <f t="shared" si="23"/>
        <v>11767.768421052633</v>
      </c>
      <c r="BN28" s="191">
        <f t="shared" si="23"/>
        <v>11774.929756097561</v>
      </c>
      <c r="BO28" s="191">
        <f t="shared" si="23"/>
        <v>9363.0821052631582</v>
      </c>
      <c r="BP28" s="191">
        <f t="shared" si="23"/>
        <v>11187.600410256409</v>
      </c>
      <c r="BQ28" s="191">
        <f t="shared" si="23"/>
        <v>11872.879609756097</v>
      </c>
      <c r="BR28" s="191">
        <f t="shared" si="23"/>
        <v>10035.285333333333</v>
      </c>
      <c r="BS28" s="191">
        <f t="shared" si="23"/>
        <v>10027.987487179487</v>
      </c>
      <c r="BT28" s="191">
        <f t="shared" si="23"/>
        <v>9388.8000000000011</v>
      </c>
      <c r="BU28" s="191">
        <f t="shared" si="23"/>
        <v>6985.1627317073171</v>
      </c>
      <c r="BV28" s="191">
        <f t="shared" si="23"/>
        <v>7363.7187368421055</v>
      </c>
      <c r="BW28" s="191">
        <f t="shared" si="23"/>
        <v>13943.877658536585</v>
      </c>
      <c r="BX28" s="191">
        <f t="shared" si="23"/>
        <v>13731.462153846156</v>
      </c>
      <c r="BY28" s="191">
        <f t="shared" si="23"/>
        <v>11751.750736842107</v>
      </c>
      <c r="BZ28" s="191">
        <f t="shared" si="23"/>
        <v>11868.809560975611</v>
      </c>
      <c r="CA28" s="191">
        <f t="shared" si="23"/>
        <v>9553.9191578947393</v>
      </c>
      <c r="CB28" s="191">
        <f t="shared" si="23"/>
        <v>11714.136</v>
      </c>
      <c r="CC28" s="191">
        <f t="shared" si="23"/>
        <v>11481.517463414635</v>
      </c>
      <c r="CD28" s="191">
        <f t="shared" si="23"/>
        <v>10123.676444444445</v>
      </c>
      <c r="CE28" s="191">
        <f t="shared" si="23"/>
        <v>10182.147487179487</v>
      </c>
      <c r="CF28" s="191">
        <f t="shared" si="23"/>
        <v>10028.199999999999</v>
      </c>
      <c r="CG28" s="191">
        <f t="shared" si="23"/>
        <v>7143.8746666666666</v>
      </c>
      <c r="CH28" s="191">
        <f t="shared" si="23"/>
        <v>7735.2244210526333</v>
      </c>
      <c r="CI28" s="191">
        <f t="shared" si="23"/>
        <v>13831.160195121951</v>
      </c>
      <c r="CJ28" s="191">
        <f t="shared" si="23"/>
        <v>13551.117128205129</v>
      </c>
      <c r="CK28" s="191">
        <f t="shared" si="23"/>
        <v>12227.307789473685</v>
      </c>
      <c r="CL28" s="191">
        <f t="shared" si="23"/>
        <v>11473.983414634145</v>
      </c>
      <c r="CM28" s="191">
        <f t="shared" si="23"/>
        <v>9719.2673684210531</v>
      </c>
      <c r="CN28" s="191">
        <f t="shared" si="23"/>
        <v>12232.228097560974</v>
      </c>
      <c r="CO28" s="191">
        <f t="shared" si="23"/>
        <v>11057.957538461538</v>
      </c>
      <c r="CP28" s="191">
        <f t="shared" si="23"/>
        <v>10190.165333333334</v>
      </c>
      <c r="CQ28" s="191">
        <f t="shared" si="23"/>
        <v>10752.489641025642</v>
      </c>
      <c r="CR28" s="191">
        <f t="shared" si="23"/>
        <v>9830.3040000000001</v>
      </c>
      <c r="CS28" s="191">
        <f t="shared" si="23"/>
        <v>7551.3044102564108</v>
      </c>
      <c r="CT28" s="191">
        <f t="shared" ref="CT28:EJ32" si="24">CT9*CT$5</f>
        <v>8421.160421052633</v>
      </c>
      <c r="CU28" s="191">
        <f t="shared" si="24"/>
        <v>13175.875317073171</v>
      </c>
      <c r="CV28" s="191">
        <f t="shared" si="24"/>
        <v>13374.464615384617</v>
      </c>
      <c r="CW28" s="191">
        <f t="shared" si="24"/>
        <v>12701.900000000001</v>
      </c>
      <c r="CX28" s="191">
        <f t="shared" si="24"/>
        <v>11065.593230769231</v>
      </c>
      <c r="CY28" s="191">
        <f t="shared" si="24"/>
        <v>9869.6825263157898</v>
      </c>
      <c r="CZ28" s="191">
        <f t="shared" si="24"/>
        <v>12263.733658536585</v>
      </c>
      <c r="DA28" s="191">
        <f t="shared" si="24"/>
        <v>11119.014153846156</v>
      </c>
      <c r="DB28" s="191">
        <f t="shared" si="24"/>
        <v>10497.580540540543</v>
      </c>
      <c r="DC28" s="191">
        <f t="shared" si="24"/>
        <v>11321.999999999998</v>
      </c>
      <c r="DD28" s="191">
        <f t="shared" si="24"/>
        <v>9586.4968421052636</v>
      </c>
      <c r="DE28" s="191">
        <f t="shared" si="24"/>
        <v>8195.9460512820515</v>
      </c>
      <c r="DF28" s="191">
        <f t="shared" si="24"/>
        <v>8697.7920000000013</v>
      </c>
      <c r="DG28" s="191">
        <f t="shared" si="24"/>
        <v>12583.225641025643</v>
      </c>
      <c r="DH28" s="191">
        <f t="shared" si="24"/>
        <v>14406.350634146342</v>
      </c>
      <c r="DI28" s="191">
        <f t="shared" si="24"/>
        <v>11684.096842105262</v>
      </c>
      <c r="DJ28" s="191">
        <f t="shared" si="24"/>
        <v>11133.44676923077</v>
      </c>
      <c r="DK28" s="191">
        <f t="shared" si="24"/>
        <v>10872.5</v>
      </c>
      <c r="DL28" s="191">
        <f t="shared" si="24"/>
        <v>11348.759794871796</v>
      </c>
      <c r="DM28" s="191">
        <f t="shared" si="24"/>
        <v>11651.767794871796</v>
      </c>
      <c r="DN28" s="191">
        <f t="shared" si="24"/>
        <v>10338.318222222222</v>
      </c>
      <c r="DO28" s="191">
        <f t="shared" si="24"/>
        <v>10999.328780487804</v>
      </c>
      <c r="DP28" s="191">
        <f t="shared" si="24"/>
        <v>9748.3200000000015</v>
      </c>
      <c r="DQ28" s="191">
        <f t="shared" si="24"/>
        <v>8860.3767804878044</v>
      </c>
      <c r="DR28" s="191">
        <f t="shared" si="24"/>
        <v>8589.1200000000008</v>
      </c>
      <c r="DS28" s="191">
        <f t="shared" si="24"/>
        <v>12541.431794871796</v>
      </c>
      <c r="DT28" s="191">
        <f t="shared" si="24"/>
        <v>14312.659902439025</v>
      </c>
      <c r="DU28" s="191">
        <f t="shared" si="24"/>
        <v>11688.493473684211</v>
      </c>
      <c r="DV28" s="191">
        <f t="shared" si="24"/>
        <v>11681.690461538463</v>
      </c>
      <c r="DW28" s="191">
        <f t="shared" si="24"/>
        <v>10573.824000000001</v>
      </c>
      <c r="DX28" s="191">
        <f t="shared" si="24"/>
        <v>11399.963282051283</v>
      </c>
      <c r="DY28" s="191">
        <f t="shared" si="24"/>
        <v>12201.130536585368</v>
      </c>
      <c r="DZ28" s="191">
        <f t="shared" si="24"/>
        <v>10412.199111111109</v>
      </c>
      <c r="EA28" s="191">
        <f t="shared" si="24"/>
        <v>10667.245333333334</v>
      </c>
      <c r="EB28" s="191">
        <f t="shared" si="24"/>
        <v>9902.9187368421062</v>
      </c>
      <c r="EC28" s="191">
        <f t="shared" si="24"/>
        <v>9167.6306341463405</v>
      </c>
      <c r="ED28" s="191">
        <f t="shared" si="24"/>
        <v>8828.1844210526342</v>
      </c>
      <c r="EE28" s="191">
        <f t="shared" si="24"/>
        <v>13043.960820512822</v>
      </c>
      <c r="EF28" s="191">
        <f t="shared" si="24"/>
        <v>13676.975609756098</v>
      </c>
      <c r="EG28" s="191">
        <f t="shared" si="24"/>
        <v>11700.366315789473</v>
      </c>
      <c r="EH28" s="191">
        <f t="shared" si="24"/>
        <v>12239.990048780488</v>
      </c>
      <c r="EI28" s="191">
        <f t="shared" si="24"/>
        <v>10257.03157894737</v>
      </c>
      <c r="EJ28" s="191">
        <f t="shared" si="24"/>
        <v>11451.301743589744</v>
      </c>
    </row>
    <row r="29" spans="1:140" ht="13.7" customHeight="1" x14ac:dyDescent="0.2">
      <c r="A29" s="443" t="s">
        <v>140</v>
      </c>
      <c r="B29" s="305"/>
      <c r="C29" s="191">
        <f t="shared" ref="C29:Q29" ca="1" si="25">C10-C48</f>
        <v>0</v>
      </c>
      <c r="D29" s="191">
        <f t="shared" ca="1" si="25"/>
        <v>0.2240526315789495</v>
      </c>
      <c r="E29" s="191">
        <f t="shared" si="25"/>
        <v>-2.7512195121950356E-2</v>
      </c>
      <c r="F29" s="306">
        <f t="shared" ca="1" si="25"/>
        <v>8.1681643132220927E-2</v>
      </c>
      <c r="G29" s="191">
        <f t="shared" si="25"/>
        <v>0.36076068376068804</v>
      </c>
      <c r="H29" s="191">
        <f t="shared" si="25"/>
        <v>-2.858974358974109E-2</v>
      </c>
      <c r="I29" s="191">
        <f t="shared" si="25"/>
        <v>0.75011111111111362</v>
      </c>
      <c r="J29" s="191">
        <f t="shared" si="25"/>
        <v>0.50007573812580475</v>
      </c>
      <c r="K29" s="191">
        <f t="shared" si="25"/>
        <v>0.5004146341463418</v>
      </c>
      <c r="L29" s="191">
        <f t="shared" si="25"/>
        <v>0.49973684210526415</v>
      </c>
      <c r="M29" s="191">
        <f t="shared" si="25"/>
        <v>0.52620512820513099</v>
      </c>
      <c r="N29" s="191">
        <f t="shared" si="25"/>
        <v>0.50025000000000119</v>
      </c>
      <c r="O29" s="191">
        <f t="shared" si="25"/>
        <v>0.75335897435898147</v>
      </c>
      <c r="P29" s="191">
        <f t="shared" si="25"/>
        <v>0.50694871794871688</v>
      </c>
      <c r="Q29" s="191">
        <f t="shared" si="25"/>
        <v>0.99976923076923896</v>
      </c>
      <c r="R29" s="191">
        <f t="shared" si="21"/>
        <v>0.48749999999999716</v>
      </c>
      <c r="S29" s="191">
        <f t="shared" si="21"/>
        <v>0.38727866100522945</v>
      </c>
      <c r="T29" s="191">
        <f t="shared" si="21"/>
        <v>0.7497692307692283</v>
      </c>
      <c r="U29" s="191">
        <f t="shared" si="21"/>
        <v>0.46657894736842209</v>
      </c>
      <c r="V29" s="191">
        <f t="shared" si="21"/>
        <v>-5.4512195121951379E-2</v>
      </c>
      <c r="W29" s="306">
        <f t="shared" si="21"/>
        <v>0.49056453901267361</v>
      </c>
      <c r="X29" s="191">
        <f t="shared" si="21"/>
        <v>-1.5912732746322433E-2</v>
      </c>
      <c r="Y29" s="191">
        <f t="shared" si="21"/>
        <v>-1.4302807492164504E-2</v>
      </c>
      <c r="Z29" s="191">
        <f t="shared" si="21"/>
        <v>-1.3003655984459073E-2</v>
      </c>
      <c r="AA29" s="191">
        <f t="shared" si="21"/>
        <v>-1.2707620133639352E-2</v>
      </c>
      <c r="AB29" s="191">
        <f t="shared" si="21"/>
        <v>-7.7642724293127685E-3</v>
      </c>
      <c r="AC29" s="358">
        <f t="shared" ca="1" si="21"/>
        <v>4.3757626908249136E-2</v>
      </c>
      <c r="AD29" s="302"/>
      <c r="AE29" s="303"/>
      <c r="AG29" s="191">
        <f t="shared" si="22"/>
        <v>10313.651076923079</v>
      </c>
      <c r="AH29" s="191">
        <f t="shared" ref="AH29:AV29" si="26">AH10*AH$5</f>
        <v>9152.0782222222224</v>
      </c>
      <c r="AI29" s="191">
        <f t="shared" si="26"/>
        <v>9792.1393170731717</v>
      </c>
      <c r="AJ29" s="191">
        <f t="shared" si="26"/>
        <v>7728.0000000000009</v>
      </c>
      <c r="AK29" s="191">
        <f t="shared" si="26"/>
        <v>8247.9649230769246</v>
      </c>
      <c r="AL29" s="191">
        <f t="shared" si="26"/>
        <v>9200.1</v>
      </c>
      <c r="AM29" s="191">
        <f t="shared" si="26"/>
        <v>11983.929846153847</v>
      </c>
      <c r="AN29" s="191">
        <f t="shared" si="26"/>
        <v>14307.9798974359</v>
      </c>
      <c r="AO29" s="191">
        <f t="shared" si="26"/>
        <v>12031.199999999999</v>
      </c>
      <c r="AP29" s="191">
        <f t="shared" si="26"/>
        <v>10998</v>
      </c>
      <c r="AQ29" s="191">
        <f t="shared" si="26"/>
        <v>8938.0042105263183</v>
      </c>
      <c r="AR29" s="191">
        <f t="shared" si="26"/>
        <v>10959.478634146342</v>
      </c>
      <c r="AS29" s="191">
        <f t="shared" si="26"/>
        <v>10654.644512820514</v>
      </c>
      <c r="AT29" s="191">
        <f t="shared" si="26"/>
        <v>9943.8435555555552</v>
      </c>
      <c r="AU29" s="191">
        <f t="shared" si="26"/>
        <v>10811.970146341462</v>
      </c>
      <c r="AV29" s="191">
        <f t="shared" si="26"/>
        <v>9291.9031578947379</v>
      </c>
      <c r="AW29" s="191">
        <f t="shared" si="23"/>
        <v>6721.7144615384623</v>
      </c>
      <c r="AX29" s="191">
        <f t="shared" si="23"/>
        <v>7872.0960000000005</v>
      </c>
      <c r="AY29" s="191">
        <f t="shared" si="23"/>
        <v>14246.871384615386</v>
      </c>
      <c r="AZ29" s="191">
        <f t="shared" si="23"/>
        <v>16666.700487804876</v>
      </c>
      <c r="BA29" s="191">
        <f t="shared" si="23"/>
        <v>12727.667368421055</v>
      </c>
      <c r="BB29" s="191">
        <f t="shared" si="23"/>
        <v>11561.932512820515</v>
      </c>
      <c r="BC29" s="191">
        <f t="shared" si="23"/>
        <v>10672.5</v>
      </c>
      <c r="BD29" s="191">
        <f t="shared" si="23"/>
        <v>11982.637948717949</v>
      </c>
      <c r="BE29" s="191">
        <f t="shared" si="23"/>
        <v>11090.092102564104</v>
      </c>
      <c r="BF29" s="191">
        <f t="shared" si="23"/>
        <v>10637.194256410256</v>
      </c>
      <c r="BG29" s="191">
        <f t="shared" si="23"/>
        <v>10110.43753846154</v>
      </c>
      <c r="BH29" s="191">
        <f t="shared" si="23"/>
        <v>9527.5587368421075</v>
      </c>
      <c r="BI29" s="191">
        <f t="shared" si="23"/>
        <v>7863.0058536585339</v>
      </c>
      <c r="BJ29" s="191">
        <f t="shared" si="23"/>
        <v>8114.4000000000005</v>
      </c>
      <c r="BK29" s="191">
        <f t="shared" si="23"/>
        <v>14229.006974358976</v>
      </c>
      <c r="BL29" s="191">
        <f t="shared" si="23"/>
        <v>15213.634731707316</v>
      </c>
      <c r="BM29" s="191">
        <f t="shared" si="23"/>
        <v>12386.550736842106</v>
      </c>
      <c r="BN29" s="191">
        <f t="shared" si="23"/>
        <v>12476.669853658537</v>
      </c>
      <c r="BO29" s="191">
        <f t="shared" si="23"/>
        <v>10019.419789473684</v>
      </c>
      <c r="BP29" s="191">
        <f t="shared" si="23"/>
        <v>11856.803282051284</v>
      </c>
      <c r="BQ29" s="191">
        <f t="shared" si="23"/>
        <v>11709.022829268293</v>
      </c>
      <c r="BR29" s="191">
        <f t="shared" si="23"/>
        <v>10102.360888888888</v>
      </c>
      <c r="BS29" s="191">
        <f t="shared" si="23"/>
        <v>10313.535384615385</v>
      </c>
      <c r="BT29" s="191">
        <f t="shared" si="23"/>
        <v>10187.661473684211</v>
      </c>
      <c r="BU29" s="191">
        <f t="shared" si="23"/>
        <v>8026.1808780487791</v>
      </c>
      <c r="BV29" s="191">
        <f t="shared" si="23"/>
        <v>8474.9431578947369</v>
      </c>
      <c r="BW29" s="191">
        <f t="shared" si="23"/>
        <v>14700.090731707318</v>
      </c>
      <c r="BX29" s="191">
        <f t="shared" si="23"/>
        <v>14401.012102564102</v>
      </c>
      <c r="BY29" s="191">
        <f t="shared" si="23"/>
        <v>12369.738947368422</v>
      </c>
      <c r="BZ29" s="191">
        <f t="shared" si="23"/>
        <v>12570.509853658537</v>
      </c>
      <c r="CA29" s="191">
        <f t="shared" si="23"/>
        <v>10211.380210526317</v>
      </c>
      <c r="CB29" s="191">
        <f t="shared" si="23"/>
        <v>12416.58994871795</v>
      </c>
      <c r="CC29" s="191">
        <f t="shared" si="23"/>
        <v>11383.746926829268</v>
      </c>
      <c r="CD29" s="191">
        <f t="shared" si="23"/>
        <v>10236.277333333333</v>
      </c>
      <c r="CE29" s="191">
        <f t="shared" si="23"/>
        <v>10501.593230769231</v>
      </c>
      <c r="CF29" s="191">
        <f t="shared" si="23"/>
        <v>10847.999999999998</v>
      </c>
      <c r="CG29" s="191">
        <f t="shared" si="23"/>
        <v>8116.3745641025644</v>
      </c>
      <c r="CH29" s="191">
        <f t="shared" si="23"/>
        <v>8813.6968421052643</v>
      </c>
      <c r="CI29" s="191">
        <f t="shared" si="23"/>
        <v>14596.777170731708</v>
      </c>
      <c r="CJ29" s="191">
        <f t="shared" si="23"/>
        <v>14246.591794871794</v>
      </c>
      <c r="CK29" s="191">
        <f t="shared" si="23"/>
        <v>12903.915789473687</v>
      </c>
      <c r="CL29" s="191">
        <f t="shared" si="23"/>
        <v>12183.101853658536</v>
      </c>
      <c r="CM29" s="191">
        <f t="shared" si="23"/>
        <v>10405.490526315789</v>
      </c>
      <c r="CN29" s="191">
        <f t="shared" si="23"/>
        <v>13002.462439024392</v>
      </c>
      <c r="CO29" s="191">
        <f t="shared" si="23"/>
        <v>11015.498461538462</v>
      </c>
      <c r="CP29" s="191">
        <f t="shared" si="23"/>
        <v>10355.879111111111</v>
      </c>
      <c r="CQ29" s="191">
        <f t="shared" si="23"/>
        <v>11136.760205128207</v>
      </c>
      <c r="CR29" s="191">
        <f t="shared" si="23"/>
        <v>10644.48</v>
      </c>
      <c r="CS29" s="191">
        <f t="shared" si="23"/>
        <v>8532.6451282051294</v>
      </c>
      <c r="CT29" s="191">
        <f t="shared" si="24"/>
        <v>9565.5410526315791</v>
      </c>
      <c r="CU29" s="191">
        <f t="shared" si="24"/>
        <v>14015.14731707317</v>
      </c>
      <c r="CV29" s="191">
        <f t="shared" si="24"/>
        <v>14193.971076923079</v>
      </c>
      <c r="CW29" s="191">
        <f t="shared" si="24"/>
        <v>13550.400000000001</v>
      </c>
      <c r="CX29" s="191">
        <f t="shared" si="24"/>
        <v>11885.388923076924</v>
      </c>
      <c r="CY29" s="191">
        <f t="shared" si="24"/>
        <v>10696.888421052632</v>
      </c>
      <c r="CZ29" s="191">
        <f t="shared" si="24"/>
        <v>13228.584000000001</v>
      </c>
      <c r="DA29" s="191">
        <f t="shared" si="24"/>
        <v>11372.775589743591</v>
      </c>
      <c r="DB29" s="191">
        <f t="shared" si="24"/>
        <v>10929.775135135134</v>
      </c>
      <c r="DC29" s="191">
        <f t="shared" si="24"/>
        <v>12003.240585365855</v>
      </c>
      <c r="DD29" s="191">
        <f t="shared" si="24"/>
        <v>10587.36</v>
      </c>
      <c r="DE29" s="191">
        <f t="shared" si="24"/>
        <v>9418.825230769231</v>
      </c>
      <c r="DF29" s="191">
        <f t="shared" si="24"/>
        <v>10034.207999999999</v>
      </c>
      <c r="DG29" s="191">
        <f t="shared" si="24"/>
        <v>13705.113230769231</v>
      </c>
      <c r="DH29" s="191">
        <f t="shared" si="24"/>
        <v>15646.849756097561</v>
      </c>
      <c r="DI29" s="191">
        <f t="shared" si="24"/>
        <v>12767.430736842105</v>
      </c>
      <c r="DJ29" s="191">
        <f t="shared" si="24"/>
        <v>12235.040000000003</v>
      </c>
      <c r="DK29" s="191">
        <f t="shared" si="24"/>
        <v>12064.700000000003</v>
      </c>
      <c r="DL29" s="191">
        <f t="shared" si="24"/>
        <v>12543.012923076925</v>
      </c>
      <c r="DM29" s="191">
        <f t="shared" si="24"/>
        <v>12286.476102564104</v>
      </c>
      <c r="DN29" s="191">
        <f t="shared" si="24"/>
        <v>11063.242666666667</v>
      </c>
      <c r="DO29" s="191">
        <f t="shared" si="24"/>
        <v>11975.456585365853</v>
      </c>
      <c r="DP29" s="191">
        <f t="shared" si="24"/>
        <v>11014.104421052632</v>
      </c>
      <c r="DQ29" s="191">
        <f t="shared" si="24"/>
        <v>10382.69443902439</v>
      </c>
      <c r="DR29" s="191">
        <f t="shared" si="24"/>
        <v>10094.336842105264</v>
      </c>
      <c r="DS29" s="191">
        <f t="shared" si="24"/>
        <v>14012.854769230771</v>
      </c>
      <c r="DT29" s="191">
        <f t="shared" si="24"/>
        <v>15932.181073170732</v>
      </c>
      <c r="DU29" s="191">
        <f t="shared" si="24"/>
        <v>13101.865263157897</v>
      </c>
      <c r="DV29" s="191">
        <f t="shared" si="24"/>
        <v>13147.690051282052</v>
      </c>
      <c r="DW29" s="191">
        <f t="shared" si="24"/>
        <v>12020.544</v>
      </c>
      <c r="DX29" s="191">
        <f t="shared" si="24"/>
        <v>12914.105641025641</v>
      </c>
      <c r="DY29" s="191">
        <f t="shared" si="24"/>
        <v>13233.280975609758</v>
      </c>
      <c r="DZ29" s="191">
        <f t="shared" si="24"/>
        <v>11443.559111111113</v>
      </c>
      <c r="EA29" s="191">
        <f t="shared" si="24"/>
        <v>11907.833230769233</v>
      </c>
      <c r="EB29" s="191">
        <f t="shared" si="24"/>
        <v>11441.17810526316</v>
      </c>
      <c r="EC29" s="191">
        <f t="shared" si="24"/>
        <v>10957.188292682928</v>
      </c>
      <c r="ED29" s="191">
        <f t="shared" si="24"/>
        <v>10572.543157894735</v>
      </c>
      <c r="EE29" s="191">
        <f t="shared" si="24"/>
        <v>14933.843076923078</v>
      </c>
      <c r="EF29" s="191">
        <f t="shared" si="24"/>
        <v>15590.002536585365</v>
      </c>
      <c r="EG29" s="191">
        <f t="shared" si="24"/>
        <v>13440.367157894738</v>
      </c>
      <c r="EH29" s="191">
        <f t="shared" si="24"/>
        <v>14092.36975609756</v>
      </c>
      <c r="EI29" s="191">
        <f t="shared" si="24"/>
        <v>11939.140210526317</v>
      </c>
      <c r="EJ29" s="191">
        <f t="shared" si="24"/>
        <v>13285.420102564103</v>
      </c>
    </row>
    <row r="30" spans="1:140" ht="13.7" customHeight="1" x14ac:dyDescent="0.2">
      <c r="A30" s="443" t="s">
        <v>142</v>
      </c>
      <c r="B30" s="281"/>
      <c r="C30" s="191">
        <f t="shared" ca="1" si="21"/>
        <v>9.4222222222221319E-2</v>
      </c>
      <c r="D30" s="191">
        <f t="shared" ca="1" si="21"/>
        <v>0.60842631578947248</v>
      </c>
      <c r="E30" s="191">
        <f t="shared" si="21"/>
        <v>1.5545121951219514</v>
      </c>
      <c r="F30" s="306">
        <f t="shared" ca="1" si="21"/>
        <v>0.99448072609359528</v>
      </c>
      <c r="G30" s="191">
        <f t="shared" si="21"/>
        <v>1.2672606837606786</v>
      </c>
      <c r="H30" s="191">
        <f t="shared" si="21"/>
        <v>1.2847435897435879</v>
      </c>
      <c r="I30" s="191">
        <f t="shared" si="21"/>
        <v>1.2497777777777728</v>
      </c>
      <c r="J30" s="191">
        <f t="shared" si="21"/>
        <v>1.3748902439024384</v>
      </c>
      <c r="K30" s="191">
        <f t="shared" si="21"/>
        <v>1.2497804878048804</v>
      </c>
      <c r="L30" s="191">
        <f t="shared" si="21"/>
        <v>1.4999999999999964</v>
      </c>
      <c r="M30" s="191">
        <f t="shared" si="21"/>
        <v>1.5577692307692281</v>
      </c>
      <c r="N30" s="191">
        <f t="shared" si="21"/>
        <v>1.5</v>
      </c>
      <c r="O30" s="191">
        <f t="shared" si="21"/>
        <v>0.75005128205127392</v>
      </c>
      <c r="P30" s="191">
        <f t="shared" si="21"/>
        <v>0.75</v>
      </c>
      <c r="Q30" s="191">
        <f t="shared" si="21"/>
        <v>0.75010256410256204</v>
      </c>
      <c r="R30" s="191">
        <f t="shared" si="21"/>
        <v>0.75</v>
      </c>
      <c r="S30" s="191">
        <f t="shared" si="21"/>
        <v>0.48534059664483209</v>
      </c>
      <c r="T30" s="191">
        <f t="shared" si="21"/>
        <v>0.50002564102564051</v>
      </c>
      <c r="U30" s="191">
        <f t="shared" si="21"/>
        <v>0.47694736842105101</v>
      </c>
      <c r="V30" s="191">
        <f t="shared" si="21"/>
        <v>0.4790487804878012</v>
      </c>
      <c r="W30" s="306">
        <f t="shared" si="21"/>
        <v>1.0020946323939199</v>
      </c>
      <c r="X30" s="191">
        <f t="shared" si="21"/>
        <v>0.24606028946246639</v>
      </c>
      <c r="Y30" s="191">
        <f t="shared" si="21"/>
        <v>0.25089411261565786</v>
      </c>
      <c r="Z30" s="191">
        <f t="shared" si="21"/>
        <v>0.24622299976768147</v>
      </c>
      <c r="AA30" s="191">
        <f t="shared" si="21"/>
        <v>0.24594271892993191</v>
      </c>
      <c r="AB30" s="191">
        <f t="shared" si="21"/>
        <v>0.24582050615703466</v>
      </c>
      <c r="AC30" s="358">
        <f t="shared" ca="1" si="21"/>
        <v>0.3436265984670186</v>
      </c>
      <c r="AD30" s="302"/>
      <c r="AE30" s="303"/>
      <c r="AG30" s="191">
        <f t="shared" si="22"/>
        <v>11305.230564102565</v>
      </c>
      <c r="AH30" s="191">
        <f t="shared" ref="AH30:CS33" si="27">AH11*AH$5</f>
        <v>10295.882666666666</v>
      </c>
      <c r="AI30" s="191">
        <f t="shared" si="27"/>
        <v>11322.019902439024</v>
      </c>
      <c r="AJ30" s="191">
        <f t="shared" si="27"/>
        <v>8739.9418947368431</v>
      </c>
      <c r="AK30" s="191">
        <f t="shared" si="27"/>
        <v>9602.4808205128211</v>
      </c>
      <c r="AL30" s="191">
        <f t="shared" si="27"/>
        <v>11199.900000000001</v>
      </c>
      <c r="AM30" s="191">
        <f t="shared" si="27"/>
        <v>12039.115076923079</v>
      </c>
      <c r="AN30" s="191">
        <f t="shared" si="27"/>
        <v>13230</v>
      </c>
      <c r="AO30" s="191">
        <f t="shared" si="27"/>
        <v>12312</v>
      </c>
      <c r="AP30" s="191">
        <f t="shared" si="27"/>
        <v>10245.990358974361</v>
      </c>
      <c r="AQ30" s="191">
        <f t="shared" si="27"/>
        <v>10816.410947368422</v>
      </c>
      <c r="AR30" s="191">
        <f t="shared" si="27"/>
        <v>11734.969365853658</v>
      </c>
      <c r="AS30" s="191">
        <f t="shared" si="27"/>
        <v>11152.111794871797</v>
      </c>
      <c r="AT30" s="191">
        <f t="shared" si="27"/>
        <v>9855.8435555555552</v>
      </c>
      <c r="AU30" s="191">
        <f t="shared" si="27"/>
        <v>11015.96019512195</v>
      </c>
      <c r="AV30" s="191">
        <f t="shared" si="27"/>
        <v>9384</v>
      </c>
      <c r="AW30" s="191">
        <f t="shared" si="27"/>
        <v>10244.708923076923</v>
      </c>
      <c r="AX30" s="191">
        <f t="shared" si="27"/>
        <v>10944</v>
      </c>
      <c r="AY30" s="191">
        <f t="shared" si="27"/>
        <v>12076.686153846154</v>
      </c>
      <c r="AZ30" s="191">
        <f t="shared" si="27"/>
        <v>13871.980097560974</v>
      </c>
      <c r="BA30" s="191">
        <f t="shared" si="27"/>
        <v>11765.482947368422</v>
      </c>
      <c r="BB30" s="191">
        <f t="shared" si="27"/>
        <v>10716.019282051284</v>
      </c>
      <c r="BC30" s="191">
        <f t="shared" si="27"/>
        <v>11276.3</v>
      </c>
      <c r="BD30" s="191">
        <f t="shared" si="27"/>
        <v>11346.233846153849</v>
      </c>
      <c r="BE30" s="191">
        <f t="shared" si="27"/>
        <v>11541.264000000001</v>
      </c>
      <c r="BF30" s="191">
        <f t="shared" si="27"/>
        <v>10603.199999999999</v>
      </c>
      <c r="BG30" s="191">
        <f t="shared" si="27"/>
        <v>10302.467487179489</v>
      </c>
      <c r="BH30" s="191">
        <f t="shared" si="27"/>
        <v>9608.6155789473687</v>
      </c>
      <c r="BI30" s="191">
        <f t="shared" si="27"/>
        <v>10852.30243902439</v>
      </c>
      <c r="BJ30" s="191">
        <f t="shared" si="27"/>
        <v>10546.976842105265</v>
      </c>
      <c r="BK30" s="191">
        <f t="shared" si="27"/>
        <v>12212.961025641027</v>
      </c>
      <c r="BL30" s="191">
        <f t="shared" si="27"/>
        <v>13092.847804878045</v>
      </c>
      <c r="BM30" s="191">
        <f t="shared" si="27"/>
        <v>11596.357894736844</v>
      </c>
      <c r="BN30" s="191">
        <f t="shared" si="27"/>
        <v>11713.530731707318</v>
      </c>
      <c r="BO30" s="191">
        <f t="shared" si="27"/>
        <v>10503.107368421053</v>
      </c>
      <c r="BP30" s="191">
        <f t="shared" si="27"/>
        <v>11315.102974358975</v>
      </c>
      <c r="BQ30" s="191">
        <f t="shared" si="27"/>
        <v>12081.317853658536</v>
      </c>
      <c r="BR30" s="191">
        <f t="shared" si="27"/>
        <v>10039.157333333333</v>
      </c>
      <c r="BS30" s="191">
        <f t="shared" si="27"/>
        <v>10452.799999999999</v>
      </c>
      <c r="BT30" s="191">
        <f t="shared" si="27"/>
        <v>10207.063578947369</v>
      </c>
      <c r="BU30" s="191">
        <f t="shared" si="27"/>
        <v>10580.48156097561</v>
      </c>
      <c r="BV30" s="191">
        <f t="shared" si="27"/>
        <v>10642.850526315789</v>
      </c>
      <c r="BW30" s="191">
        <f t="shared" si="27"/>
        <v>12642.46712195122</v>
      </c>
      <c r="BX30" s="191">
        <f t="shared" si="27"/>
        <v>12531.993230769231</v>
      </c>
      <c r="BY30" s="191">
        <f t="shared" si="27"/>
        <v>11599.263157894738</v>
      </c>
      <c r="BZ30" s="191">
        <f t="shared" si="27"/>
        <v>11815.560585365854</v>
      </c>
      <c r="CA30" s="191">
        <f t="shared" si="27"/>
        <v>10607.948631578947</v>
      </c>
      <c r="CB30" s="191">
        <f t="shared" si="27"/>
        <v>11835.384615384617</v>
      </c>
      <c r="CC30" s="191">
        <f t="shared" si="27"/>
        <v>11680.825560975611</v>
      </c>
      <c r="CD30" s="191">
        <f t="shared" si="27"/>
        <v>10151.640888888887</v>
      </c>
      <c r="CE30" s="191">
        <f t="shared" si="27"/>
        <v>10599.52676923077</v>
      </c>
      <c r="CF30" s="191">
        <f t="shared" si="27"/>
        <v>10812</v>
      </c>
      <c r="CG30" s="191">
        <f t="shared" si="27"/>
        <v>10287.533538461541</v>
      </c>
      <c r="CH30" s="191">
        <f t="shared" si="27"/>
        <v>10738.394947368422</v>
      </c>
      <c r="CI30" s="191">
        <f t="shared" si="27"/>
        <v>12577.077658536584</v>
      </c>
      <c r="CJ30" s="191">
        <f t="shared" si="27"/>
        <v>12513.212512820513</v>
      </c>
      <c r="CK30" s="191">
        <f t="shared" si="27"/>
        <v>12099.072</v>
      </c>
      <c r="CL30" s="191">
        <f t="shared" si="27"/>
        <v>11438.512195121952</v>
      </c>
      <c r="CM30" s="191">
        <f t="shared" si="27"/>
        <v>10704.442105263159</v>
      </c>
      <c r="CN30" s="191">
        <f t="shared" si="27"/>
        <v>12356.727804878048</v>
      </c>
      <c r="CO30" s="191">
        <f t="shared" si="27"/>
        <v>11228.324102564104</v>
      </c>
      <c r="CP30" s="191">
        <f t="shared" si="27"/>
        <v>10221.806222222222</v>
      </c>
      <c r="CQ30" s="191">
        <f t="shared" si="27"/>
        <v>11152.24923076923</v>
      </c>
      <c r="CR30" s="191">
        <f t="shared" si="27"/>
        <v>10540.992</v>
      </c>
      <c r="CS30" s="191">
        <f t="shared" si="27"/>
        <v>10426.441435897439</v>
      </c>
      <c r="CT30" s="191">
        <f t="shared" si="24"/>
        <v>11285.921684210527</v>
      </c>
      <c r="CU30" s="191">
        <f t="shared" si="24"/>
        <v>12008.193365853658</v>
      </c>
      <c r="CV30" s="191">
        <f t="shared" si="24"/>
        <v>12483.180717948719</v>
      </c>
      <c r="CW30" s="191">
        <f t="shared" si="24"/>
        <v>12601.000000000002</v>
      </c>
      <c r="CX30" s="191">
        <f t="shared" si="24"/>
        <v>11061.968205128207</v>
      </c>
      <c r="CY30" s="191">
        <f t="shared" si="24"/>
        <v>10770.682105263159</v>
      </c>
      <c r="CZ30" s="191">
        <f t="shared" si="24"/>
        <v>12404.712585365853</v>
      </c>
      <c r="DA30" s="191">
        <f t="shared" si="24"/>
        <v>11314.601641025642</v>
      </c>
      <c r="DB30" s="191">
        <f t="shared" si="24"/>
        <v>10573.19027027027</v>
      </c>
      <c r="DC30" s="191">
        <f t="shared" si="24"/>
        <v>11754.320780487806</v>
      </c>
      <c r="DD30" s="191">
        <f t="shared" si="24"/>
        <v>10252.63494736842</v>
      </c>
      <c r="DE30" s="191">
        <f t="shared" si="24"/>
        <v>11016.858461538463</v>
      </c>
      <c r="DF30" s="191">
        <f t="shared" si="24"/>
        <v>11393.376</v>
      </c>
      <c r="DG30" s="191">
        <f t="shared" si="24"/>
        <v>11515.221743589744</v>
      </c>
      <c r="DH30" s="191">
        <f t="shared" si="24"/>
        <v>13582.737951219511</v>
      </c>
      <c r="DI30" s="191">
        <f t="shared" si="24"/>
        <v>11630.310736842106</v>
      </c>
      <c r="DJ30" s="191">
        <f t="shared" si="24"/>
        <v>11167.277128205131</v>
      </c>
      <c r="DK30" s="191">
        <f t="shared" si="24"/>
        <v>11832.6</v>
      </c>
      <c r="DL30" s="191">
        <f t="shared" si="24"/>
        <v>11501.955692307694</v>
      </c>
      <c r="DM30" s="191">
        <f t="shared" si="24"/>
        <v>11889.158974358976</v>
      </c>
      <c r="DN30" s="191">
        <f t="shared" si="24"/>
        <v>10447.203555555556</v>
      </c>
      <c r="DO30" s="191">
        <f t="shared" si="24"/>
        <v>11434.467902439024</v>
      </c>
      <c r="DP30" s="191">
        <f t="shared" si="24"/>
        <v>10399.97052631579</v>
      </c>
      <c r="DQ30" s="191">
        <f t="shared" si="24"/>
        <v>11618.914536585366</v>
      </c>
      <c r="DR30" s="191">
        <f t="shared" si="24"/>
        <v>11025.473684210527</v>
      </c>
      <c r="DS30" s="191">
        <f t="shared" si="24"/>
        <v>11526.443897435898</v>
      </c>
      <c r="DT30" s="191">
        <f t="shared" si="24"/>
        <v>13623.358829268293</v>
      </c>
      <c r="DU30" s="191">
        <f t="shared" si="24"/>
        <v>11678.325052631579</v>
      </c>
      <c r="DV30" s="191">
        <f t="shared" si="24"/>
        <v>11752.330871794873</v>
      </c>
      <c r="DW30" s="191">
        <f t="shared" si="24"/>
        <v>11477.088000000002</v>
      </c>
      <c r="DX30" s="191">
        <f t="shared" si="24"/>
        <v>11574.012717948719</v>
      </c>
      <c r="DY30" s="191">
        <f t="shared" si="24"/>
        <v>12470.74887804878</v>
      </c>
      <c r="DZ30" s="191">
        <f t="shared" si="24"/>
        <v>10556.245333333332</v>
      </c>
      <c r="EA30" s="191">
        <f t="shared" si="24"/>
        <v>11099.317538461539</v>
      </c>
      <c r="EB30" s="191">
        <f t="shared" si="24"/>
        <v>10543.490526315791</v>
      </c>
      <c r="EC30" s="191">
        <f t="shared" si="24"/>
        <v>11763.008195121953</v>
      </c>
      <c r="ED30" s="191">
        <f t="shared" si="24"/>
        <v>11128.358736842107</v>
      </c>
      <c r="EE30" s="191">
        <f t="shared" si="24"/>
        <v>12032.409846153845</v>
      </c>
      <c r="EF30" s="191">
        <f t="shared" si="24"/>
        <v>13132.41112195122</v>
      </c>
      <c r="EG30" s="191">
        <f t="shared" si="24"/>
        <v>11729.748210526317</v>
      </c>
      <c r="EH30" s="191">
        <f t="shared" si="24"/>
        <v>12342.13931707317</v>
      </c>
      <c r="EI30" s="191">
        <f t="shared" si="24"/>
        <v>11105.94947368421</v>
      </c>
      <c r="EJ30" s="191">
        <f t="shared" si="24"/>
        <v>11650.533538461541</v>
      </c>
    </row>
    <row r="31" spans="1:140" ht="13.7" customHeight="1" x14ac:dyDescent="0.2">
      <c r="A31" s="443" t="s">
        <v>144</v>
      </c>
      <c r="B31" s="281"/>
      <c r="C31" s="191">
        <f t="shared" ca="1" si="21"/>
        <v>0.48326111111110848</v>
      </c>
      <c r="D31" s="191">
        <f t="shared" ca="1" si="21"/>
        <v>0.13310526315789417</v>
      </c>
      <c r="E31" s="191">
        <f t="shared" si="21"/>
        <v>2.0610731707317065</v>
      </c>
      <c r="F31" s="306">
        <f t="shared" ca="1" si="21"/>
        <v>1.0737312582193965</v>
      </c>
      <c r="G31" s="191">
        <f t="shared" si="21"/>
        <v>1.0064316239316256</v>
      </c>
      <c r="H31" s="191">
        <f t="shared" si="21"/>
        <v>1.0123076923076937</v>
      </c>
      <c r="I31" s="191">
        <f t="shared" si="21"/>
        <v>1.0005555555555539</v>
      </c>
      <c r="J31" s="191">
        <f t="shared" si="21"/>
        <v>1.2503780487804903</v>
      </c>
      <c r="K31" s="191">
        <f t="shared" si="21"/>
        <v>1.0007560975609806</v>
      </c>
      <c r="L31" s="191">
        <f t="shared" si="21"/>
        <v>1.5</v>
      </c>
      <c r="M31" s="191">
        <f t="shared" si="21"/>
        <v>1.5577692307692281</v>
      </c>
      <c r="N31" s="191">
        <f t="shared" si="21"/>
        <v>1.2502499999999976</v>
      </c>
      <c r="O31" s="191">
        <f t="shared" si="21"/>
        <v>0.76474358974358836</v>
      </c>
      <c r="P31" s="191">
        <f t="shared" si="21"/>
        <v>0.77938461538461468</v>
      </c>
      <c r="Q31" s="191">
        <f t="shared" si="21"/>
        <v>0.75010256410256204</v>
      </c>
      <c r="R31" s="191">
        <f t="shared" si="21"/>
        <v>0.73124999999999574</v>
      </c>
      <c r="S31" s="191">
        <f t="shared" si="21"/>
        <v>0.47902086830584878</v>
      </c>
      <c r="T31" s="191">
        <f t="shared" si="21"/>
        <v>0.5002307692307717</v>
      </c>
      <c r="U31" s="191">
        <f t="shared" si="21"/>
        <v>0.46736842105262966</v>
      </c>
      <c r="V31" s="191">
        <f t="shared" si="21"/>
        <v>0.46946341463414498</v>
      </c>
      <c r="W31" s="306">
        <f t="shared" si="21"/>
        <v>0.91588736657978487</v>
      </c>
      <c r="X31" s="191">
        <f t="shared" si="21"/>
        <v>0.43262610470928209</v>
      </c>
      <c r="Y31" s="191">
        <f t="shared" si="21"/>
        <v>0.44405693895794229</v>
      </c>
      <c r="Z31" s="191">
        <f t="shared" si="21"/>
        <v>0.43371012449142299</v>
      </c>
      <c r="AA31" s="191">
        <f t="shared" si="21"/>
        <v>0.4321662253675278</v>
      </c>
      <c r="AB31" s="191">
        <f t="shared" si="21"/>
        <v>0.43315507723235669</v>
      </c>
      <c r="AC31" s="358">
        <f t="shared" ca="1" si="21"/>
        <v>0.49847144359640438</v>
      </c>
      <c r="AD31" s="302"/>
      <c r="AE31" s="303"/>
      <c r="AG31" s="191">
        <f t="shared" si="22"/>
        <v>10349.554256410258</v>
      </c>
      <c r="AH31" s="191">
        <f t="shared" si="27"/>
        <v>9328.1173333333336</v>
      </c>
      <c r="AI31" s="191">
        <f t="shared" si="27"/>
        <v>10404.189073170734</v>
      </c>
      <c r="AJ31" s="191">
        <f t="shared" si="27"/>
        <v>8739.9031578947379</v>
      </c>
      <c r="AK31" s="191">
        <f t="shared" si="27"/>
        <v>9602.4808205128211</v>
      </c>
      <c r="AL31" s="191">
        <f t="shared" si="27"/>
        <v>11100</v>
      </c>
      <c r="AM31" s="191">
        <f t="shared" si="27"/>
        <v>12050.163692307693</v>
      </c>
      <c r="AN31" s="191">
        <f t="shared" si="27"/>
        <v>13230</v>
      </c>
      <c r="AO31" s="191">
        <f t="shared" si="27"/>
        <v>11509.248</v>
      </c>
      <c r="AP31" s="191">
        <f t="shared" si="27"/>
        <v>10152.057846153848</v>
      </c>
      <c r="AQ31" s="191">
        <f t="shared" si="27"/>
        <v>9716.21052631579</v>
      </c>
      <c r="AR31" s="191">
        <f t="shared" si="27"/>
        <v>11128.966048780489</v>
      </c>
      <c r="AS31" s="191">
        <f t="shared" si="27"/>
        <v>6568.0065641025649</v>
      </c>
      <c r="AT31" s="191">
        <f t="shared" si="27"/>
        <v>6071.9608888888888</v>
      </c>
      <c r="AU31" s="191">
        <f t="shared" si="27"/>
        <v>6833.9900487804871</v>
      </c>
      <c r="AV31" s="191">
        <f t="shared" si="27"/>
        <v>5703.9031578947388</v>
      </c>
      <c r="AW31" s="191">
        <f t="shared" si="27"/>
        <v>6274.5932307692319</v>
      </c>
      <c r="AX31" s="191">
        <f t="shared" si="27"/>
        <v>6816.0960000000005</v>
      </c>
      <c r="AY31" s="191">
        <f t="shared" si="27"/>
        <v>8169.6894358974359</v>
      </c>
      <c r="AZ31" s="191">
        <f t="shared" si="27"/>
        <v>9792.1194146341459</v>
      </c>
      <c r="BA31" s="191">
        <f t="shared" si="27"/>
        <v>8127.4736842105276</v>
      </c>
      <c r="BB31" s="191">
        <f t="shared" si="27"/>
        <v>6204.1060512820522</v>
      </c>
      <c r="BC31" s="191">
        <f t="shared" si="27"/>
        <v>6386.25</v>
      </c>
      <c r="BD31" s="191">
        <f t="shared" si="27"/>
        <v>7065.8498461538466</v>
      </c>
      <c r="BE31" s="191">
        <f t="shared" si="27"/>
        <v>6403.420512820514</v>
      </c>
      <c r="BF31" s="191">
        <f t="shared" si="27"/>
        <v>6430.728000000001</v>
      </c>
      <c r="BG31" s="191">
        <f t="shared" si="27"/>
        <v>6011.8929230769245</v>
      </c>
      <c r="BH31" s="191">
        <f t="shared" si="27"/>
        <v>6202.7368421052643</v>
      </c>
      <c r="BI31" s="191">
        <f t="shared" si="27"/>
        <v>6266.0241951219496</v>
      </c>
      <c r="BJ31" s="191">
        <f t="shared" si="27"/>
        <v>6081.5873684210546</v>
      </c>
      <c r="BK31" s="191">
        <f t="shared" si="27"/>
        <v>7059.2164102564093</v>
      </c>
      <c r="BL31" s="191">
        <f t="shared" si="27"/>
        <v>8877.0216585365833</v>
      </c>
      <c r="BM31" s="191">
        <f t="shared" si="27"/>
        <v>7820.7166315789491</v>
      </c>
      <c r="BN31" s="191">
        <f t="shared" si="27"/>
        <v>7052.2202926829259</v>
      </c>
      <c r="BO31" s="191">
        <f t="shared" si="27"/>
        <v>5647.54105263158</v>
      </c>
      <c r="BP31" s="191">
        <f t="shared" si="27"/>
        <v>6840.3462564102574</v>
      </c>
      <c r="BQ31" s="191">
        <f t="shared" si="27"/>
        <v>7150.8269268292679</v>
      </c>
      <c r="BR31" s="191">
        <f t="shared" si="27"/>
        <v>6489.5502222222212</v>
      </c>
      <c r="BS31" s="191">
        <f t="shared" si="27"/>
        <v>6522.0670769230774</v>
      </c>
      <c r="BT31" s="191">
        <f t="shared" si="27"/>
        <v>6731.0147368421058</v>
      </c>
      <c r="BU31" s="191">
        <f t="shared" si="27"/>
        <v>6246.4626341463409</v>
      </c>
      <c r="BV31" s="191">
        <f t="shared" si="27"/>
        <v>5480.4884210526334</v>
      </c>
      <c r="BW31" s="191">
        <f t="shared" si="27"/>
        <v>7215.5098536585356</v>
      </c>
      <c r="BX31" s="191">
        <f t="shared" si="27"/>
        <v>8220.2373333333326</v>
      </c>
      <c r="BY31" s="191">
        <f t="shared" si="27"/>
        <v>7526.1229473684216</v>
      </c>
      <c r="BZ31" s="191">
        <f t="shared" si="27"/>
        <v>6676.8503414634142</v>
      </c>
      <c r="CA31" s="191">
        <f t="shared" si="27"/>
        <v>5628.6568421052643</v>
      </c>
      <c r="CB31" s="191">
        <f t="shared" si="27"/>
        <v>7108.4073846153842</v>
      </c>
      <c r="CC31" s="191">
        <f t="shared" si="27"/>
        <v>6929.7759999999989</v>
      </c>
      <c r="CD31" s="191">
        <f t="shared" si="27"/>
        <v>6539.8471111111121</v>
      </c>
      <c r="CE31" s="191">
        <f t="shared" si="27"/>
        <v>6578.4092307692317</v>
      </c>
      <c r="CF31" s="191">
        <f t="shared" si="27"/>
        <v>7081.7000000000007</v>
      </c>
      <c r="CG31" s="191">
        <f t="shared" si="27"/>
        <v>6032.5536410256409</v>
      </c>
      <c r="CH31" s="191">
        <f t="shared" si="27"/>
        <v>5535.7271578947393</v>
      </c>
      <c r="CI31" s="191">
        <f t="shared" si="27"/>
        <v>7277.4064390243893</v>
      </c>
      <c r="CJ31" s="191">
        <f t="shared" si="27"/>
        <v>8276.5023589743596</v>
      </c>
      <c r="CK31" s="191">
        <f t="shared" si="27"/>
        <v>7903.9326315789476</v>
      </c>
      <c r="CL31" s="191">
        <f t="shared" si="27"/>
        <v>6438.5235121951209</v>
      </c>
      <c r="CM31" s="191">
        <f t="shared" si="27"/>
        <v>5647.2505263157909</v>
      </c>
      <c r="CN31" s="191">
        <f t="shared" si="27"/>
        <v>7403.3490731707316</v>
      </c>
      <c r="CO31" s="191">
        <f t="shared" si="27"/>
        <v>7717.6506666666664</v>
      </c>
      <c r="CP31" s="191">
        <f t="shared" si="27"/>
        <v>7580.3199999999988</v>
      </c>
      <c r="CQ31" s="191">
        <f t="shared" si="27"/>
        <v>8009.2133333333322</v>
      </c>
      <c r="CR31" s="191">
        <f t="shared" si="27"/>
        <v>7943.3280000000013</v>
      </c>
      <c r="CS31" s="191">
        <f t="shared" si="27"/>
        <v>7072.7913846153833</v>
      </c>
      <c r="CT31" s="191">
        <f t="shared" si="24"/>
        <v>7795.0989473684231</v>
      </c>
      <c r="CU31" s="191">
        <f t="shared" si="24"/>
        <v>10187.171707317071</v>
      </c>
      <c r="CV31" s="191">
        <f t="shared" si="24"/>
        <v>11665.062564102567</v>
      </c>
      <c r="CW31" s="191">
        <f t="shared" si="24"/>
        <v>11011.700000000003</v>
      </c>
      <c r="CX31" s="191">
        <f t="shared" si="24"/>
        <v>8191.507076923077</v>
      </c>
      <c r="CY31" s="191">
        <f t="shared" si="24"/>
        <v>7192.56</v>
      </c>
      <c r="CZ31" s="191">
        <f t="shared" si="24"/>
        <v>9135.4284878048766</v>
      </c>
      <c r="DA31" s="191">
        <f t="shared" si="24"/>
        <v>7791.4334358974374</v>
      </c>
      <c r="DB31" s="191">
        <f t="shared" si="24"/>
        <v>7823.665945945947</v>
      </c>
      <c r="DC31" s="191">
        <f t="shared" si="24"/>
        <v>8410.8304390243902</v>
      </c>
      <c r="DD31" s="191">
        <f t="shared" si="24"/>
        <v>7685.5444210526321</v>
      </c>
      <c r="DE31" s="191">
        <f t="shared" si="24"/>
        <v>7450.9148717948719</v>
      </c>
      <c r="DF31" s="191">
        <f t="shared" si="24"/>
        <v>7776.0960000000005</v>
      </c>
      <c r="DG31" s="191">
        <f t="shared" si="24"/>
        <v>9833.5569230769233</v>
      </c>
      <c r="DH31" s="191">
        <f t="shared" si="24"/>
        <v>12915.279804878046</v>
      </c>
      <c r="DI31" s="191">
        <f t="shared" si="24"/>
        <v>10372.951578947368</v>
      </c>
      <c r="DJ31" s="191">
        <f t="shared" si="24"/>
        <v>8265.2898461538462</v>
      </c>
      <c r="DK31" s="191">
        <f t="shared" si="24"/>
        <v>7902.6000000000013</v>
      </c>
      <c r="DL31" s="191">
        <f t="shared" si="24"/>
        <v>8509.3813333333328</v>
      </c>
      <c r="DM31" s="191">
        <f t="shared" si="24"/>
        <v>8196.7602051282065</v>
      </c>
      <c r="DN31" s="191">
        <f t="shared" si="24"/>
        <v>7720.4942222222217</v>
      </c>
      <c r="DO31" s="191">
        <f t="shared" si="24"/>
        <v>8158.3422439024389</v>
      </c>
      <c r="DP31" s="191">
        <f t="shared" si="24"/>
        <v>7761.1200000000026</v>
      </c>
      <c r="DQ31" s="191">
        <f t="shared" si="24"/>
        <v>7842.5162926829262</v>
      </c>
      <c r="DR31" s="191">
        <f t="shared" si="24"/>
        <v>7618.4715789473712</v>
      </c>
      <c r="DS31" s="191">
        <f t="shared" si="24"/>
        <v>9904.2642051282055</v>
      </c>
      <c r="DT31" s="191">
        <f t="shared" si="24"/>
        <v>12995.864780487804</v>
      </c>
      <c r="DU31" s="191">
        <f t="shared" si="24"/>
        <v>10427.570526315791</v>
      </c>
      <c r="DV31" s="191">
        <f t="shared" si="24"/>
        <v>8696.9522051282056</v>
      </c>
      <c r="DW31" s="191">
        <f t="shared" si="24"/>
        <v>7660.655999999999</v>
      </c>
      <c r="DX31" s="191">
        <f t="shared" si="24"/>
        <v>8580.1464615384612</v>
      </c>
      <c r="DY31" s="191">
        <f t="shared" si="24"/>
        <v>8590.240975609755</v>
      </c>
      <c r="DZ31" s="191">
        <f t="shared" si="24"/>
        <v>7807.3208888888894</v>
      </c>
      <c r="EA31" s="191">
        <f t="shared" si="24"/>
        <v>7924.4410256410256</v>
      </c>
      <c r="EB31" s="191">
        <f t="shared" si="24"/>
        <v>7851.2218947368438</v>
      </c>
      <c r="EC31" s="191">
        <f t="shared" si="24"/>
        <v>7938.6450731707291</v>
      </c>
      <c r="ED31" s="191">
        <f t="shared" si="24"/>
        <v>7726.0050526315817</v>
      </c>
      <c r="EE31" s="191">
        <f t="shared" si="24"/>
        <v>10417.731692307692</v>
      </c>
      <c r="EF31" s="191">
        <f t="shared" si="24"/>
        <v>12584.710634146339</v>
      </c>
      <c r="EG31" s="191">
        <f t="shared" si="24"/>
        <v>10485.094736842106</v>
      </c>
      <c r="EH31" s="191">
        <f t="shared" si="24"/>
        <v>9153.2113170731682</v>
      </c>
      <c r="EI31" s="191">
        <f t="shared" si="24"/>
        <v>7418.880000000001</v>
      </c>
      <c r="EJ31" s="191">
        <f t="shared" si="24"/>
        <v>8650.9115897435895</v>
      </c>
    </row>
    <row r="32" spans="1:140" ht="13.7" customHeight="1" x14ac:dyDescent="0.2">
      <c r="A32" s="443" t="s">
        <v>143</v>
      </c>
      <c r="B32" s="305"/>
      <c r="C32" s="191">
        <f t="shared" ca="1" si="21"/>
        <v>0.30755555555555603</v>
      </c>
      <c r="D32" s="191">
        <f t="shared" ca="1" si="21"/>
        <v>0.76710526315789451</v>
      </c>
      <c r="E32" s="191">
        <f t="shared" si="21"/>
        <v>2.0610731707317065</v>
      </c>
      <c r="F32" s="306">
        <f t="shared" ca="1" si="21"/>
        <v>1.3219471603600681</v>
      </c>
      <c r="G32" s="191">
        <f t="shared" si="21"/>
        <v>1.0064316239316256</v>
      </c>
      <c r="H32" s="191">
        <f t="shared" si="21"/>
        <v>1.0123076923076937</v>
      </c>
      <c r="I32" s="191">
        <f t="shared" si="21"/>
        <v>1.0005555555555539</v>
      </c>
      <c r="J32" s="191">
        <f t="shared" si="21"/>
        <v>1.0004569961489125</v>
      </c>
      <c r="K32" s="191">
        <f t="shared" si="21"/>
        <v>1.0007560975609806</v>
      </c>
      <c r="L32" s="191">
        <f t="shared" si="21"/>
        <v>1.0001578947368372</v>
      </c>
      <c r="M32" s="191">
        <f t="shared" si="21"/>
        <v>1.0222307692307666</v>
      </c>
      <c r="N32" s="191">
        <f t="shared" si="21"/>
        <v>1</v>
      </c>
      <c r="O32" s="191">
        <f t="shared" si="21"/>
        <v>0.78391025641025891</v>
      </c>
      <c r="P32" s="191">
        <f t="shared" si="21"/>
        <v>0.81710256410256932</v>
      </c>
      <c r="Q32" s="191">
        <f t="shared" si="21"/>
        <v>0.7507179487179485</v>
      </c>
      <c r="R32" s="191">
        <f t="shared" si="21"/>
        <v>0.73137499999999633</v>
      </c>
      <c r="S32" s="191">
        <f t="shared" si="21"/>
        <v>0.47902086830584878</v>
      </c>
      <c r="T32" s="191">
        <f t="shared" si="21"/>
        <v>0.5002307692307717</v>
      </c>
      <c r="U32" s="191">
        <f t="shared" si="21"/>
        <v>0.46736842105262966</v>
      </c>
      <c r="V32" s="191">
        <f t="shared" si="21"/>
        <v>0.46946341463414498</v>
      </c>
      <c r="W32" s="306">
        <f t="shared" si="21"/>
        <v>0.81315325296980845</v>
      </c>
      <c r="X32" s="191">
        <f t="shared" si="21"/>
        <v>0.50324490443158609</v>
      </c>
      <c r="Y32" s="191">
        <f t="shared" si="21"/>
        <v>0.44132051051627741</v>
      </c>
      <c r="Z32" s="191">
        <f t="shared" si="21"/>
        <v>0.52740154591280941</v>
      </c>
      <c r="AA32" s="191">
        <f t="shared" si="21"/>
        <v>0.4532916682756678</v>
      </c>
      <c r="AB32" s="191">
        <f t="shared" si="21"/>
        <v>0.53270787780144246</v>
      </c>
      <c r="AC32" s="358">
        <f t="shared" ca="1" si="21"/>
        <v>0.52910556141060994</v>
      </c>
      <c r="AD32" s="302"/>
      <c r="AE32" s="303"/>
      <c r="AF32" s="303"/>
      <c r="AG32" s="191">
        <f t="shared" si="22"/>
        <v>10349.554256410258</v>
      </c>
      <c r="AH32" s="191">
        <f t="shared" si="27"/>
        <v>9328.1173333333336</v>
      </c>
      <c r="AI32" s="191">
        <f t="shared" si="27"/>
        <v>10404.189073170734</v>
      </c>
      <c r="AJ32" s="191">
        <f t="shared" si="27"/>
        <v>9384</v>
      </c>
      <c r="AK32" s="191">
        <f t="shared" si="27"/>
        <v>9877.2404102564105</v>
      </c>
      <c r="AL32" s="191">
        <f t="shared" si="27"/>
        <v>11100</v>
      </c>
      <c r="AM32" s="191">
        <f t="shared" si="27"/>
        <v>12445.272205128207</v>
      </c>
      <c r="AN32" s="191">
        <f t="shared" si="27"/>
        <v>13622.15076923077</v>
      </c>
      <c r="AO32" s="191">
        <f t="shared" si="27"/>
        <v>11509.248</v>
      </c>
      <c r="AP32" s="191">
        <f t="shared" si="27"/>
        <v>10152.057846153848</v>
      </c>
      <c r="AQ32" s="191">
        <f t="shared" si="27"/>
        <v>9716.21052631579</v>
      </c>
      <c r="AR32" s="191">
        <f t="shared" si="27"/>
        <v>11128.966048780489</v>
      </c>
      <c r="AS32" s="191">
        <f t="shared" si="27"/>
        <v>10376.076717948717</v>
      </c>
      <c r="AT32" s="191">
        <f t="shared" si="27"/>
        <v>9591.8826666666682</v>
      </c>
      <c r="AU32" s="191">
        <f t="shared" si="27"/>
        <v>10914.03980487805</v>
      </c>
      <c r="AV32" s="191">
        <f t="shared" si="27"/>
        <v>9660</v>
      </c>
      <c r="AW32" s="191">
        <f t="shared" si="27"/>
        <v>10233.582153846153</v>
      </c>
      <c r="AX32" s="191">
        <f t="shared" si="27"/>
        <v>10655.904</v>
      </c>
      <c r="AY32" s="191">
        <f t="shared" si="27"/>
        <v>11912.894769230768</v>
      </c>
      <c r="AZ32" s="191">
        <f t="shared" si="27"/>
        <v>14790.109463414634</v>
      </c>
      <c r="BA32" s="191">
        <f t="shared" si="27"/>
        <v>11952.833684210527</v>
      </c>
      <c r="BB32" s="191">
        <f t="shared" si="27"/>
        <v>9964.2892307692309</v>
      </c>
      <c r="BC32" s="191">
        <f t="shared" si="27"/>
        <v>10432.499999999998</v>
      </c>
      <c r="BD32" s="191">
        <f t="shared" si="27"/>
        <v>10873.92</v>
      </c>
      <c r="BE32" s="191">
        <f t="shared" si="27"/>
        <v>10813.219487179487</v>
      </c>
      <c r="BF32" s="191">
        <f t="shared" si="27"/>
        <v>10323.697025641026</v>
      </c>
      <c r="BG32" s="191">
        <f t="shared" si="27"/>
        <v>10176.34358974359</v>
      </c>
      <c r="BH32" s="191">
        <f t="shared" si="27"/>
        <v>9892.1305263157901</v>
      </c>
      <c r="BI32" s="191">
        <f t="shared" si="27"/>
        <v>10928.409365853659</v>
      </c>
      <c r="BJ32" s="191">
        <f t="shared" si="27"/>
        <v>10347.927578947369</v>
      </c>
      <c r="BK32" s="191">
        <f t="shared" si="27"/>
        <v>12224.721025641027</v>
      </c>
      <c r="BL32" s="191">
        <f t="shared" si="27"/>
        <v>13778.943414634143</v>
      </c>
      <c r="BM32" s="191">
        <f t="shared" si="27"/>
        <v>11749.465263157896</v>
      </c>
      <c r="BN32" s="191">
        <f t="shared" si="27"/>
        <v>10897.550634146341</v>
      </c>
      <c r="BO32" s="191">
        <f t="shared" si="27"/>
        <v>9839.5840000000026</v>
      </c>
      <c r="BP32" s="191">
        <f t="shared" si="27"/>
        <v>11064.735179487179</v>
      </c>
      <c r="BQ32" s="191">
        <f t="shared" si="27"/>
        <v>11613.45131707317</v>
      </c>
      <c r="BR32" s="191">
        <f t="shared" si="27"/>
        <v>9859.7155555555546</v>
      </c>
      <c r="BS32" s="191">
        <f t="shared" si="27"/>
        <v>10392.746051282053</v>
      </c>
      <c r="BT32" s="191">
        <f t="shared" si="27"/>
        <v>10406.501052631578</v>
      </c>
      <c r="BU32" s="191">
        <f t="shared" si="27"/>
        <v>10573.224780487806</v>
      </c>
      <c r="BV32" s="191">
        <f t="shared" si="27"/>
        <v>10442.348631578949</v>
      </c>
      <c r="BW32" s="191">
        <f t="shared" si="27"/>
        <v>12919.857365853657</v>
      </c>
      <c r="BX32" s="191">
        <f t="shared" si="27"/>
        <v>13277.553025641027</v>
      </c>
      <c r="BY32" s="191">
        <f t="shared" si="27"/>
        <v>11790.758736842106</v>
      </c>
      <c r="BZ32" s="191">
        <f t="shared" si="27"/>
        <v>10890.117073170732</v>
      </c>
      <c r="CA32" s="191">
        <f t="shared" si="27"/>
        <v>9899.9747368421067</v>
      </c>
      <c r="CB32" s="191">
        <f t="shared" si="27"/>
        <v>11583.992</v>
      </c>
      <c r="CC32" s="191">
        <f t="shared" si="27"/>
        <v>11023.307707317073</v>
      </c>
      <c r="CD32" s="191">
        <f t="shared" si="27"/>
        <v>9889.5573333333323</v>
      </c>
      <c r="CE32" s="191">
        <f t="shared" si="27"/>
        <v>10435.581128205129</v>
      </c>
      <c r="CF32" s="191">
        <f t="shared" si="27"/>
        <v>10974.4</v>
      </c>
      <c r="CG32" s="191">
        <f t="shared" si="27"/>
        <v>10296.605743589744</v>
      </c>
      <c r="CH32" s="191">
        <f t="shared" si="27"/>
        <v>10541.747368421053</v>
      </c>
      <c r="CI32" s="191">
        <f t="shared" si="27"/>
        <v>12898.810536585364</v>
      </c>
      <c r="CJ32" s="191">
        <f t="shared" si="27"/>
        <v>13157.676512820515</v>
      </c>
      <c r="CK32" s="191">
        <f t="shared" si="27"/>
        <v>12266.031157894738</v>
      </c>
      <c r="CL32" s="191">
        <f t="shared" si="27"/>
        <v>10630.858341463414</v>
      </c>
      <c r="CM32" s="191">
        <f t="shared" si="27"/>
        <v>10133.848421052633</v>
      </c>
      <c r="CN32" s="191">
        <f t="shared" si="27"/>
        <v>12278.043512195121</v>
      </c>
      <c r="CO32" s="191">
        <f t="shared" si="27"/>
        <v>10927.177025641025</v>
      </c>
      <c r="CP32" s="191">
        <f t="shared" si="27"/>
        <v>10067.160888888888</v>
      </c>
      <c r="CQ32" s="191">
        <f t="shared" si="27"/>
        <v>11093.499487179488</v>
      </c>
      <c r="CR32" s="191">
        <f t="shared" si="27"/>
        <v>10752</v>
      </c>
      <c r="CS32" s="191">
        <f t="shared" si="27"/>
        <v>10505.015794871795</v>
      </c>
      <c r="CT32" s="191">
        <f t="shared" si="24"/>
        <v>11108.655157894736</v>
      </c>
      <c r="CU32" s="191">
        <f t="shared" si="24"/>
        <v>12167.058536585364</v>
      </c>
      <c r="CV32" s="191">
        <f t="shared" si="24"/>
        <v>12851.699282051282</v>
      </c>
      <c r="CW32" s="191">
        <f t="shared" si="24"/>
        <v>12665.400000000001</v>
      </c>
      <c r="CX32" s="191">
        <f t="shared" si="24"/>
        <v>10203.945846153847</v>
      </c>
      <c r="CY32" s="191">
        <f t="shared" si="24"/>
        <v>10177.38863157895</v>
      </c>
      <c r="CZ32" s="191">
        <f t="shared" si="24"/>
        <v>12310.663609756099</v>
      </c>
      <c r="DA32" s="191">
        <f t="shared" si="24"/>
        <v>10810.057846153848</v>
      </c>
      <c r="DB32" s="191">
        <f t="shared" si="24"/>
        <v>10317.561081081081</v>
      </c>
      <c r="DC32" s="191">
        <f t="shared" si="24"/>
        <v>11554.42068292683</v>
      </c>
      <c r="DD32" s="191">
        <f t="shared" si="24"/>
        <v>10354.357894736842</v>
      </c>
      <c r="DE32" s="191">
        <f t="shared" si="24"/>
        <v>11001.992615384617</v>
      </c>
      <c r="DF32" s="191">
        <f t="shared" si="24"/>
        <v>11195.04</v>
      </c>
      <c r="DG32" s="191">
        <f t="shared" si="24"/>
        <v>11847.596102564103</v>
      </c>
      <c r="DH32" s="191">
        <f t="shared" si="24"/>
        <v>14155.838634146339</v>
      </c>
      <c r="DI32" s="191">
        <f t="shared" si="24"/>
        <v>11734.687157894739</v>
      </c>
      <c r="DJ32" s="191">
        <f t="shared" si="24"/>
        <v>10277.863589743589</v>
      </c>
      <c r="DK32" s="191">
        <f t="shared" si="24"/>
        <v>11191.3</v>
      </c>
      <c r="DL32" s="191">
        <f t="shared" si="24"/>
        <v>11449.710974358975</v>
      </c>
      <c r="DM32" s="191">
        <f t="shared" si="24"/>
        <v>11371.115897435899</v>
      </c>
      <c r="DN32" s="191">
        <f t="shared" si="24"/>
        <v>10177.063111111111</v>
      </c>
      <c r="DO32" s="191">
        <f t="shared" si="24"/>
        <v>11210.941853658536</v>
      </c>
      <c r="DP32" s="191">
        <f t="shared" si="24"/>
        <v>10528.63494736842</v>
      </c>
      <c r="DQ32" s="191">
        <f t="shared" si="24"/>
        <v>11653.723902439024</v>
      </c>
      <c r="DR32" s="191">
        <f t="shared" si="24"/>
        <v>10826.463157894737</v>
      </c>
      <c r="DS32" s="191">
        <f t="shared" si="24"/>
        <v>11684.778461538463</v>
      </c>
      <c r="DT32" s="191">
        <f t="shared" si="24"/>
        <v>13843.658926829266</v>
      </c>
      <c r="DU32" s="191">
        <f t="shared" si="24"/>
        <v>11658.240000000002</v>
      </c>
      <c r="DV32" s="191">
        <f t="shared" si="24"/>
        <v>10870.200205128205</v>
      </c>
      <c r="DW32" s="191">
        <f t="shared" si="24"/>
        <v>10975.104000000001</v>
      </c>
      <c r="DX32" s="191">
        <f t="shared" si="24"/>
        <v>11629.988512820515</v>
      </c>
      <c r="DY32" s="191">
        <f t="shared" si="24"/>
        <v>12175.705170731708</v>
      </c>
      <c r="DZ32" s="191">
        <f t="shared" si="24"/>
        <v>10341.799111111111</v>
      </c>
      <c r="EA32" s="191">
        <f t="shared" si="24"/>
        <v>10960.486769230769</v>
      </c>
      <c r="EB32" s="191">
        <f t="shared" si="24"/>
        <v>10574.615578947369</v>
      </c>
      <c r="EC32" s="191">
        <f t="shared" si="24"/>
        <v>11690.712585365853</v>
      </c>
      <c r="ED32" s="191">
        <f t="shared" si="24"/>
        <v>10906.028631578947</v>
      </c>
      <c r="EE32" s="191">
        <f t="shared" si="24"/>
        <v>12392.848820512821</v>
      </c>
      <c r="EF32" s="191">
        <f t="shared" si="24"/>
        <v>13525.175999999999</v>
      </c>
      <c r="EG32" s="191">
        <f t="shared" si="24"/>
        <v>11756.147368421054</v>
      </c>
      <c r="EH32" s="191">
        <f t="shared" si="24"/>
        <v>11300.774048780488</v>
      </c>
      <c r="EI32" s="191">
        <f t="shared" si="24"/>
        <v>10524.025263157895</v>
      </c>
      <c r="EJ32" s="191">
        <f t="shared" si="24"/>
        <v>11650.35035897436</v>
      </c>
    </row>
    <row r="33" spans="1:140" ht="13.7" customHeight="1" x14ac:dyDescent="0.2">
      <c r="A33" s="443" t="s">
        <v>141</v>
      </c>
      <c r="B33" s="281"/>
      <c r="C33" s="191">
        <f t="shared" ca="1" si="21"/>
        <v>0.60888888888888815</v>
      </c>
      <c r="D33" s="191">
        <f t="shared" ca="1" si="21"/>
        <v>1.0560578947368384</v>
      </c>
      <c r="E33" s="191">
        <f t="shared" si="21"/>
        <v>2.0792439024390248</v>
      </c>
      <c r="F33" s="306">
        <f t="shared" ca="1" si="21"/>
        <v>1.4855666866876298</v>
      </c>
      <c r="G33" s="191">
        <f t="shared" si="21"/>
        <v>1.6538803418803418</v>
      </c>
      <c r="H33" s="191">
        <f t="shared" si="21"/>
        <v>1.5578717948717937</v>
      </c>
      <c r="I33" s="191">
        <f t="shared" si="21"/>
        <v>1.7498888888888935</v>
      </c>
      <c r="J33" s="191">
        <f t="shared" si="21"/>
        <v>1.5000365853658479</v>
      </c>
      <c r="K33" s="191">
        <f t="shared" si="21"/>
        <v>1.500073170731703</v>
      </c>
      <c r="L33" s="191">
        <f t="shared" si="21"/>
        <v>1.5</v>
      </c>
      <c r="M33" s="191">
        <f t="shared" si="21"/>
        <v>2.0647179487179486</v>
      </c>
      <c r="N33" s="191">
        <f t="shared" si="21"/>
        <v>1.7497500000000024</v>
      </c>
      <c r="O33" s="191">
        <f t="shared" si="21"/>
        <v>1.0063461538461596</v>
      </c>
      <c r="P33" s="191">
        <f t="shared" si="21"/>
        <v>1.0131025641025637</v>
      </c>
      <c r="Q33" s="191">
        <f t="shared" si="21"/>
        <v>0.99958974358975183</v>
      </c>
      <c r="R33" s="191">
        <f t="shared" si="21"/>
        <v>1.0124999999999993</v>
      </c>
      <c r="S33" s="191">
        <f t="shared" si="21"/>
        <v>0.84819922539306347</v>
      </c>
      <c r="T33" s="191">
        <f t="shared" si="21"/>
        <v>0.50041025641025882</v>
      </c>
      <c r="U33" s="191">
        <f t="shared" si="21"/>
        <v>1.0128947368421066</v>
      </c>
      <c r="V33" s="191">
        <f t="shared" si="21"/>
        <v>1.0312926829268285</v>
      </c>
      <c r="W33" s="306">
        <f t="shared" si="21"/>
        <v>1.3056114303647171</v>
      </c>
      <c r="X33" s="191">
        <f t="shared" si="21"/>
        <v>-1.278243877892038E-2</v>
      </c>
      <c r="Y33" s="191">
        <f t="shared" si="21"/>
        <v>-1.2461627678909792E-2</v>
      </c>
      <c r="Z33" s="191">
        <f t="shared" si="21"/>
        <v>-1.2810565375293237E-2</v>
      </c>
      <c r="AA33" s="191">
        <f t="shared" si="21"/>
        <v>-1.2762277098023134E-2</v>
      </c>
      <c r="AB33" s="191">
        <f t="shared" si="21"/>
        <v>-1.2791033398816154E-2</v>
      </c>
      <c r="AC33" s="358">
        <f t="shared" ca="1" si="21"/>
        <v>0.16148641784980455</v>
      </c>
      <c r="AD33" s="302"/>
      <c r="AE33" s="303"/>
      <c r="AG33" s="191">
        <f t="shared" si="22"/>
        <v>9196.4008205128212</v>
      </c>
      <c r="AH33" s="191">
        <f t="shared" si="27"/>
        <v>8623.9608888888906</v>
      </c>
      <c r="AI33" s="191">
        <f t="shared" si="27"/>
        <v>9791.9900487804862</v>
      </c>
      <c r="AJ33" s="191">
        <f t="shared" si="27"/>
        <v>8832</v>
      </c>
      <c r="AK33" s="191">
        <f t="shared" si="27"/>
        <v>9156.6894358974369</v>
      </c>
      <c r="AL33" s="191">
        <f t="shared" si="27"/>
        <v>9999.9000000000015</v>
      </c>
      <c r="AM33" s="191">
        <f t="shared" si="27"/>
        <v>12277.971487179488</v>
      </c>
      <c r="AN33" s="191">
        <f t="shared" si="27"/>
        <v>13719.919589743591</v>
      </c>
      <c r="AO33" s="191">
        <f t="shared" si="27"/>
        <v>11361.599999999999</v>
      </c>
      <c r="AP33" s="191">
        <f t="shared" si="27"/>
        <v>9588.057846153848</v>
      </c>
      <c r="AQ33" s="191">
        <f t="shared" si="27"/>
        <v>9155.3684210526335</v>
      </c>
      <c r="AR33" s="191">
        <f t="shared" si="27"/>
        <v>9343.5972682926822</v>
      </c>
      <c r="AS33" s="191">
        <f t="shared" si="27"/>
        <v>9156.6894358974369</v>
      </c>
      <c r="AT33" s="191">
        <f t="shared" si="27"/>
        <v>8624.1173333333354</v>
      </c>
      <c r="AU33" s="191">
        <f t="shared" si="27"/>
        <v>9791.9203902439021</v>
      </c>
      <c r="AV33" s="191">
        <f t="shared" si="27"/>
        <v>8648.0968421052621</v>
      </c>
      <c r="AW33" s="191">
        <f t="shared" si="27"/>
        <v>9134.1025641025662</v>
      </c>
      <c r="AX33" s="191">
        <f t="shared" si="27"/>
        <v>9599.9040000000005</v>
      </c>
      <c r="AY33" s="191">
        <f t="shared" si="27"/>
        <v>11472.675897435896</v>
      </c>
      <c r="AZ33" s="191">
        <f t="shared" si="27"/>
        <v>14279.900487804875</v>
      </c>
      <c r="BA33" s="191">
        <f t="shared" si="27"/>
        <v>11454</v>
      </c>
      <c r="BB33" s="191">
        <f t="shared" si="27"/>
        <v>9963.9710769230769</v>
      </c>
      <c r="BC33" s="191">
        <f t="shared" si="27"/>
        <v>9307.4999999999982</v>
      </c>
      <c r="BD33" s="191">
        <f t="shared" si="27"/>
        <v>8951.5958974358982</v>
      </c>
      <c r="BE33" s="191">
        <f t="shared" si="27"/>
        <v>9745.8436923076933</v>
      </c>
      <c r="BF33" s="191">
        <f t="shared" si="27"/>
        <v>9403.7503589743592</v>
      </c>
      <c r="BG33" s="191">
        <f t="shared" si="27"/>
        <v>9249.4939487179508</v>
      </c>
      <c r="BH33" s="191">
        <f t="shared" si="27"/>
        <v>8902.0555789473692</v>
      </c>
      <c r="BI33" s="191">
        <f t="shared" si="27"/>
        <v>9799.5032195121948</v>
      </c>
      <c r="BJ33" s="191">
        <f t="shared" si="27"/>
        <v>9361.9200000000019</v>
      </c>
      <c r="BK33" s="191">
        <f t="shared" si="27"/>
        <v>11722.056410256411</v>
      </c>
      <c r="BL33" s="191">
        <f t="shared" si="27"/>
        <v>13214.367804878046</v>
      </c>
      <c r="BM33" s="191">
        <f t="shared" si="27"/>
        <v>11196.632421052633</v>
      </c>
      <c r="BN33" s="191">
        <f t="shared" si="27"/>
        <v>10889.390634146343</v>
      </c>
      <c r="BO33" s="191">
        <f t="shared" si="27"/>
        <v>8824.1557894736852</v>
      </c>
      <c r="BP33" s="191">
        <f t="shared" si="27"/>
        <v>9190.8765128205141</v>
      </c>
      <c r="BQ33" s="191">
        <f t="shared" si="27"/>
        <v>10287.809560975611</v>
      </c>
      <c r="BR33" s="191">
        <f t="shared" si="27"/>
        <v>8923.2782222222213</v>
      </c>
      <c r="BS33" s="191">
        <f t="shared" si="27"/>
        <v>9392.4510769230783</v>
      </c>
      <c r="BT33" s="191">
        <f t="shared" si="27"/>
        <v>9450.3410526315783</v>
      </c>
      <c r="BU33" s="191">
        <f t="shared" si="27"/>
        <v>9584.5912195121946</v>
      </c>
      <c r="BV33" s="191">
        <f t="shared" si="27"/>
        <v>9472.3587368421067</v>
      </c>
      <c r="BW33" s="191">
        <f t="shared" si="27"/>
        <v>12136.437658536584</v>
      </c>
      <c r="BX33" s="191">
        <f t="shared" si="27"/>
        <v>12501.758974358976</v>
      </c>
      <c r="BY33" s="191">
        <f t="shared" si="27"/>
        <v>11117.531789473687</v>
      </c>
      <c r="BZ33" s="191">
        <f t="shared" si="27"/>
        <v>10971.289170731707</v>
      </c>
      <c r="CA33" s="191">
        <f t="shared" si="27"/>
        <v>8986.5987368421065</v>
      </c>
      <c r="CB33" s="191">
        <f t="shared" si="27"/>
        <v>9739.1193846153838</v>
      </c>
      <c r="CC33" s="191">
        <f t="shared" si="27"/>
        <v>10012.253658536585</v>
      </c>
      <c r="CD33" s="191">
        <f t="shared" si="27"/>
        <v>9039.6337777777771</v>
      </c>
      <c r="CE33" s="191">
        <f t="shared" si="27"/>
        <v>9531.5228717948739</v>
      </c>
      <c r="CF33" s="191">
        <f t="shared" si="27"/>
        <v>10004.400000000001</v>
      </c>
      <c r="CG33" s="191">
        <f t="shared" si="27"/>
        <v>9344.0820512820537</v>
      </c>
      <c r="CH33" s="191">
        <f t="shared" si="27"/>
        <v>9582.720000000003</v>
      </c>
      <c r="CI33" s="191">
        <f t="shared" si="27"/>
        <v>12079.476878048778</v>
      </c>
      <c r="CJ33" s="191">
        <f t="shared" si="27"/>
        <v>12347.570051282053</v>
      </c>
      <c r="CK33" s="191">
        <f t="shared" si="27"/>
        <v>11530.610526315792</v>
      </c>
      <c r="CL33" s="191">
        <f t="shared" si="27"/>
        <v>10615.359999999999</v>
      </c>
      <c r="CM33" s="191">
        <f t="shared" si="27"/>
        <v>9141.7010526315789</v>
      </c>
      <c r="CN33" s="191">
        <f t="shared" si="27"/>
        <v>10293.989268292682</v>
      </c>
      <c r="CO33" s="191">
        <f t="shared" si="27"/>
        <v>9723.7456410256418</v>
      </c>
      <c r="CP33" s="191">
        <f t="shared" si="27"/>
        <v>9148.5191111111108</v>
      </c>
      <c r="CQ33" s="191">
        <f t="shared" si="27"/>
        <v>10070.268923076923</v>
      </c>
      <c r="CR33" s="191">
        <f t="shared" si="27"/>
        <v>9749.6640000000007</v>
      </c>
      <c r="CS33" s="191">
        <f t="shared" ref="CS33:EJ34" si="28">CS14*CS$5</f>
        <v>9490.625641025641</v>
      </c>
      <c r="CT33" s="191">
        <f t="shared" si="28"/>
        <v>10110.578526315792</v>
      </c>
      <c r="CU33" s="191">
        <f t="shared" si="28"/>
        <v>11563.368975609754</v>
      </c>
      <c r="CV33" s="191">
        <f t="shared" si="28"/>
        <v>12219.681846153846</v>
      </c>
      <c r="CW33" s="191">
        <f t="shared" si="28"/>
        <v>11963.999999999998</v>
      </c>
      <c r="CX33" s="191">
        <f t="shared" si="28"/>
        <v>10257.154666666667</v>
      </c>
      <c r="CY33" s="191">
        <f t="shared" si="28"/>
        <v>9288.9591578947384</v>
      </c>
      <c r="CZ33" s="191">
        <f t="shared" si="28"/>
        <v>10444.063609756098</v>
      </c>
      <c r="DA33" s="191">
        <f t="shared" si="28"/>
        <v>9830.5392820512825</v>
      </c>
      <c r="DB33" s="191">
        <f t="shared" si="28"/>
        <v>9460.6345945945941</v>
      </c>
      <c r="DC33" s="191">
        <f t="shared" si="28"/>
        <v>10607.940292682926</v>
      </c>
      <c r="DD33" s="191">
        <f t="shared" si="28"/>
        <v>9465.0955789473683</v>
      </c>
      <c r="DE33" s="191">
        <f t="shared" si="28"/>
        <v>10026.405128205128</v>
      </c>
      <c r="DF33" s="191">
        <f t="shared" si="28"/>
        <v>10210.464</v>
      </c>
      <c r="DG33" s="191">
        <f t="shared" si="28"/>
        <v>11071.86953846154</v>
      </c>
      <c r="DH33" s="191">
        <f t="shared" si="28"/>
        <v>13182.450146341464</v>
      </c>
      <c r="DI33" s="191">
        <f t="shared" si="28"/>
        <v>10981.604210526319</v>
      </c>
      <c r="DJ33" s="191">
        <f t="shared" si="28"/>
        <v>10328.700717948719</v>
      </c>
      <c r="DK33" s="191">
        <f t="shared" si="28"/>
        <v>10235.1</v>
      </c>
      <c r="DL33" s="191">
        <f t="shared" si="28"/>
        <v>9740.8488205128215</v>
      </c>
      <c r="DM33" s="191">
        <f t="shared" si="28"/>
        <v>10356.47917948718</v>
      </c>
      <c r="DN33" s="191">
        <f t="shared" si="28"/>
        <v>9345.8346666666657</v>
      </c>
      <c r="DO33" s="191">
        <f t="shared" si="28"/>
        <v>10309.877268292683</v>
      </c>
      <c r="DP33" s="191">
        <f t="shared" si="28"/>
        <v>9582.6812631578941</v>
      </c>
      <c r="DQ33" s="191">
        <f t="shared" si="28"/>
        <v>10571.857170731706</v>
      </c>
      <c r="DR33" s="191">
        <f t="shared" si="28"/>
        <v>9880.8387368421063</v>
      </c>
      <c r="DS33" s="191">
        <f t="shared" si="28"/>
        <v>11070.240205128206</v>
      </c>
      <c r="DT33" s="191">
        <f t="shared" si="28"/>
        <v>13117.010926829267</v>
      </c>
      <c r="DU33" s="191">
        <f t="shared" si="28"/>
        <v>10972.307368421054</v>
      </c>
      <c r="DV33" s="191">
        <f t="shared" si="28"/>
        <v>10846.408820512821</v>
      </c>
      <c r="DW33" s="191">
        <f t="shared" si="28"/>
        <v>9950.7840000000015</v>
      </c>
      <c r="DX33" s="191">
        <f t="shared" si="28"/>
        <v>9859.616615384617</v>
      </c>
      <c r="DY33" s="191">
        <f t="shared" si="28"/>
        <v>10892.963121951221</v>
      </c>
      <c r="DZ33" s="191">
        <f t="shared" si="28"/>
        <v>9440.7573333333348</v>
      </c>
      <c r="EA33" s="191">
        <f t="shared" si="28"/>
        <v>9997.849641025643</v>
      </c>
      <c r="EB33" s="191">
        <f t="shared" si="28"/>
        <v>9696.858105263158</v>
      </c>
      <c r="EC33" s="191">
        <f t="shared" si="28"/>
        <v>10700.775219512196</v>
      </c>
      <c r="ED33" s="191">
        <f t="shared" si="28"/>
        <v>9972.9355789473702</v>
      </c>
      <c r="EE33" s="191">
        <f t="shared" si="28"/>
        <v>11543.977846153846</v>
      </c>
      <c r="EF33" s="191">
        <f t="shared" si="28"/>
        <v>12551.773073170731</v>
      </c>
      <c r="EG33" s="191">
        <f t="shared" si="28"/>
        <v>10967.368421052635</v>
      </c>
      <c r="EH33" s="191">
        <f t="shared" si="28"/>
        <v>11371.129170731707</v>
      </c>
      <c r="EI33" s="191">
        <f t="shared" si="28"/>
        <v>9652.7368421052633</v>
      </c>
      <c r="EJ33" s="191">
        <f t="shared" si="28"/>
        <v>9970.5366153846171</v>
      </c>
    </row>
    <row r="34" spans="1:140" ht="13.7" customHeight="1" thickBot="1" x14ac:dyDescent="0.25">
      <c r="A34" s="444" t="s">
        <v>145</v>
      </c>
      <c r="B34" s="310"/>
      <c r="C34" s="204">
        <f t="shared" ca="1" si="21"/>
        <v>0.62000000000000099</v>
      </c>
      <c r="D34" s="204">
        <f t="shared" ca="1" si="21"/>
        <v>1.056057894736842</v>
      </c>
      <c r="E34" s="204">
        <f t="shared" si="21"/>
        <v>2.0792439024390283</v>
      </c>
      <c r="F34" s="311">
        <f t="shared" ca="1" si="21"/>
        <v>1.4867899282778403</v>
      </c>
      <c r="G34" s="204">
        <f t="shared" si="21"/>
        <v>1.6538803418803454</v>
      </c>
      <c r="H34" s="204">
        <f t="shared" si="21"/>
        <v>1.5578717948717973</v>
      </c>
      <c r="I34" s="204">
        <f t="shared" si="21"/>
        <v>1.7498888888888935</v>
      </c>
      <c r="J34" s="204">
        <f t="shared" si="21"/>
        <v>1.5000365853658515</v>
      </c>
      <c r="K34" s="204">
        <f t="shared" si="21"/>
        <v>1.5000731707317065</v>
      </c>
      <c r="L34" s="204">
        <f t="shared" si="21"/>
        <v>1.5</v>
      </c>
      <c r="M34" s="204">
        <f t="shared" si="21"/>
        <v>2.0647179487179521</v>
      </c>
      <c r="N34" s="204">
        <f t="shared" si="21"/>
        <v>1.7497500000000024</v>
      </c>
      <c r="O34" s="204">
        <f t="shared" si="21"/>
        <v>1.0063461538461596</v>
      </c>
      <c r="P34" s="204">
        <f t="shared" si="21"/>
        <v>1.0131025641025673</v>
      </c>
      <c r="Q34" s="204">
        <f t="shared" si="21"/>
        <v>0.99958974358975183</v>
      </c>
      <c r="R34" s="204">
        <f t="shared" si="21"/>
        <v>1.0124999999999993</v>
      </c>
      <c r="S34" s="204">
        <f t="shared" si="21"/>
        <v>0.84819922539305992</v>
      </c>
      <c r="T34" s="204">
        <f t="shared" si="21"/>
        <v>0.50041025641025882</v>
      </c>
      <c r="U34" s="204">
        <f t="shared" si="21"/>
        <v>1.0128947368421031</v>
      </c>
      <c r="V34" s="204">
        <f t="shared" si="21"/>
        <v>1.0312926829268285</v>
      </c>
      <c r="W34" s="311">
        <f t="shared" si="21"/>
        <v>1.3056114303647171</v>
      </c>
      <c r="X34" s="204">
        <f t="shared" si="21"/>
        <v>-1.2782438778916827E-2</v>
      </c>
      <c r="Y34" s="204">
        <f t="shared" si="21"/>
        <v>-1.2461627678924003E-2</v>
      </c>
      <c r="Z34" s="204">
        <f t="shared" si="21"/>
        <v>-1.2810565375289684E-2</v>
      </c>
      <c r="AA34" s="204">
        <f t="shared" si="21"/>
        <v>-1.2762277098030239E-2</v>
      </c>
      <c r="AB34" s="204">
        <f t="shared" si="21"/>
        <v>-1.2791033398816154E-2</v>
      </c>
      <c r="AC34" s="360">
        <f t="shared" ca="1" si="21"/>
        <v>0.16151170869452613</v>
      </c>
      <c r="AD34" s="302"/>
      <c r="AE34" s="303"/>
      <c r="AG34" s="191">
        <f t="shared" si="22"/>
        <v>9420.5546666666669</v>
      </c>
      <c r="AH34" s="191">
        <f t="shared" ref="AH34:CS34" si="29">AH15*AH$5</f>
        <v>8796.4408888888902</v>
      </c>
      <c r="AI34" s="191">
        <f t="shared" si="29"/>
        <v>9986.3373658536584</v>
      </c>
      <c r="AJ34" s="191">
        <f t="shared" si="29"/>
        <v>9122.5263157894733</v>
      </c>
      <c r="AK34" s="191">
        <f t="shared" si="29"/>
        <v>9604.9971282051283</v>
      </c>
      <c r="AL34" s="191">
        <f t="shared" si="29"/>
        <v>10749.900000000001</v>
      </c>
      <c r="AM34" s="191">
        <f t="shared" si="29"/>
        <v>13324.022769230771</v>
      </c>
      <c r="AN34" s="191">
        <f t="shared" si="29"/>
        <v>15277.868307692312</v>
      </c>
      <c r="AO34" s="191">
        <f t="shared" si="29"/>
        <v>12369.599999999999</v>
      </c>
      <c r="AP34" s="191">
        <f t="shared" si="29"/>
        <v>9961.6475897435921</v>
      </c>
      <c r="AQ34" s="191">
        <f t="shared" si="29"/>
        <v>9458.5263157894733</v>
      </c>
      <c r="AR34" s="191">
        <f t="shared" si="29"/>
        <v>9639.9875121951227</v>
      </c>
      <c r="AS34" s="191">
        <f t="shared" si="29"/>
        <v>9455.5612307692318</v>
      </c>
      <c r="AT34" s="191">
        <f t="shared" si="29"/>
        <v>8897.895111111111</v>
      </c>
      <c r="AU34" s="191">
        <f t="shared" si="29"/>
        <v>10100.40819512195</v>
      </c>
      <c r="AV34" s="191">
        <f t="shared" si="29"/>
        <v>8938.6231578947372</v>
      </c>
      <c r="AW34" s="191">
        <f t="shared" si="29"/>
        <v>9445.6923076923085</v>
      </c>
      <c r="AX34" s="191">
        <f t="shared" si="29"/>
        <v>10247.904</v>
      </c>
      <c r="AY34" s="191">
        <f t="shared" si="29"/>
        <v>12369.291282051281</v>
      </c>
      <c r="AZ34" s="191">
        <f t="shared" si="29"/>
        <v>15513.85170731707</v>
      </c>
      <c r="BA34" s="191">
        <f t="shared" si="29"/>
        <v>12325.578947368422</v>
      </c>
      <c r="BB34" s="191">
        <f t="shared" si="29"/>
        <v>10301.696205128206</v>
      </c>
      <c r="BC34" s="191">
        <f t="shared" si="29"/>
        <v>9571.5</v>
      </c>
      <c r="BD34" s="191">
        <f t="shared" si="29"/>
        <v>9175.749743589744</v>
      </c>
      <c r="BE34" s="191">
        <f t="shared" si="29"/>
        <v>10088.592410256411</v>
      </c>
      <c r="BF34" s="191">
        <f t="shared" si="29"/>
        <v>9711.2990769230764</v>
      </c>
      <c r="BG34" s="191">
        <f t="shared" si="29"/>
        <v>9578.2529230769233</v>
      </c>
      <c r="BH34" s="191">
        <f t="shared" si="29"/>
        <v>9221.6345263157891</v>
      </c>
      <c r="BI34" s="191">
        <f t="shared" si="29"/>
        <v>10138.839804878047</v>
      </c>
      <c r="BJ34" s="191">
        <f t="shared" si="29"/>
        <v>9989.4568421052645</v>
      </c>
      <c r="BK34" s="191">
        <f t="shared" si="29"/>
        <v>12594.507692307692</v>
      </c>
      <c r="BL34" s="191">
        <f t="shared" si="29"/>
        <v>14296.19219512195</v>
      </c>
      <c r="BM34" s="191">
        <f t="shared" si="29"/>
        <v>12010.106105263158</v>
      </c>
      <c r="BN34" s="191">
        <f t="shared" si="29"/>
        <v>11259.576000000001</v>
      </c>
      <c r="BO34" s="191">
        <f t="shared" si="29"/>
        <v>9111.7768421052642</v>
      </c>
      <c r="BP34" s="191">
        <f t="shared" si="29"/>
        <v>9456.8724102564101</v>
      </c>
      <c r="BQ34" s="191">
        <f t="shared" si="29"/>
        <v>10645.655414634148</v>
      </c>
      <c r="BR34" s="191">
        <f t="shared" si="29"/>
        <v>9240.8604444444445</v>
      </c>
      <c r="BS34" s="191">
        <f t="shared" si="29"/>
        <v>9739.142358974359</v>
      </c>
      <c r="BT34" s="191">
        <f t="shared" si="29"/>
        <v>9802.0042105263146</v>
      </c>
      <c r="BU34" s="191">
        <f t="shared" si="29"/>
        <v>9928.403902439024</v>
      </c>
      <c r="BV34" s="191">
        <f t="shared" si="29"/>
        <v>10073.748210526317</v>
      </c>
      <c r="BW34" s="191">
        <f t="shared" si="29"/>
        <v>12938.505951219513</v>
      </c>
      <c r="BX34" s="191">
        <f t="shared" si="29"/>
        <v>13494.013333333334</v>
      </c>
      <c r="BY34" s="191">
        <f t="shared" si="29"/>
        <v>11872.900210526319</v>
      </c>
      <c r="BZ34" s="191">
        <f t="shared" si="29"/>
        <v>11356.898926829268</v>
      </c>
      <c r="CA34" s="191">
        <f t="shared" si="29"/>
        <v>9297.4618947368435</v>
      </c>
      <c r="CB34" s="191">
        <f t="shared" si="29"/>
        <v>10044.477333333332</v>
      </c>
      <c r="CC34" s="191">
        <f t="shared" si="29"/>
        <v>10370.885853658536</v>
      </c>
      <c r="CD34" s="191">
        <f t="shared" si="29"/>
        <v>9370.9048888888901</v>
      </c>
      <c r="CE34" s="191">
        <f t="shared" si="29"/>
        <v>9893.1577435897452</v>
      </c>
      <c r="CF34" s="191">
        <f t="shared" si="29"/>
        <v>10367.400000000001</v>
      </c>
      <c r="CG34" s="191">
        <f t="shared" si="29"/>
        <v>9705.716923076925</v>
      </c>
      <c r="CH34" s="191">
        <f t="shared" si="29"/>
        <v>10157.962105263159</v>
      </c>
      <c r="CI34" s="191">
        <f t="shared" si="29"/>
        <v>12829.102243902436</v>
      </c>
      <c r="CJ34" s="191">
        <f t="shared" si="29"/>
        <v>13256.140307692307</v>
      </c>
      <c r="CK34" s="191">
        <f t="shared" si="29"/>
        <v>12267.284210526317</v>
      </c>
      <c r="CL34" s="191">
        <f t="shared" si="29"/>
        <v>10994.739512195121</v>
      </c>
      <c r="CM34" s="191">
        <f t="shared" si="29"/>
        <v>9469.9957894736854</v>
      </c>
      <c r="CN34" s="191">
        <f t="shared" si="29"/>
        <v>10617.901463414633</v>
      </c>
      <c r="CO34" s="191">
        <f t="shared" si="29"/>
        <v>10091.357948717949</v>
      </c>
      <c r="CP34" s="191">
        <f t="shared" si="29"/>
        <v>9485.2657777777767</v>
      </c>
      <c r="CQ34" s="191">
        <f t="shared" si="29"/>
        <v>10453.524307692307</v>
      </c>
      <c r="CR34" s="191">
        <f t="shared" si="29"/>
        <v>10103.904</v>
      </c>
      <c r="CS34" s="191">
        <f t="shared" si="29"/>
        <v>9858.2379487179478</v>
      </c>
      <c r="CT34" s="191">
        <f t="shared" si="28"/>
        <v>10692.641684210528</v>
      </c>
      <c r="CU34" s="191">
        <f t="shared" si="28"/>
        <v>12250.994341463413</v>
      </c>
      <c r="CV34" s="191">
        <f t="shared" si="28"/>
        <v>13077.443897435898</v>
      </c>
      <c r="CW34" s="191">
        <f t="shared" si="28"/>
        <v>12660</v>
      </c>
      <c r="CX34" s="191">
        <f t="shared" si="28"/>
        <v>10642.699282051282</v>
      </c>
      <c r="CY34" s="191">
        <f t="shared" si="28"/>
        <v>9625.9696842105277</v>
      </c>
      <c r="CZ34" s="191">
        <f t="shared" si="28"/>
        <v>10777.23043902439</v>
      </c>
      <c r="DA34" s="191">
        <f t="shared" si="28"/>
        <v>10198.151589743591</v>
      </c>
      <c r="DB34" s="191">
        <f t="shared" si="28"/>
        <v>9807.6940540540545</v>
      </c>
      <c r="DC34" s="191">
        <f t="shared" si="28"/>
        <v>10987.380292682927</v>
      </c>
      <c r="DD34" s="191">
        <f t="shared" si="28"/>
        <v>9822.4429473684231</v>
      </c>
      <c r="DE34" s="191">
        <f t="shared" si="28"/>
        <v>10409.660512820514</v>
      </c>
      <c r="DF34" s="191">
        <f t="shared" si="28"/>
        <v>10749.024000000001</v>
      </c>
      <c r="DG34" s="191">
        <f t="shared" si="28"/>
        <v>11738.353641025642</v>
      </c>
      <c r="DH34" s="191">
        <f t="shared" si="28"/>
        <v>14027.706731707316</v>
      </c>
      <c r="DI34" s="191">
        <f t="shared" si="28"/>
        <v>11632.383157894739</v>
      </c>
      <c r="DJ34" s="191">
        <f t="shared" si="28"/>
        <v>10714.245333333336</v>
      </c>
      <c r="DK34" s="191">
        <f t="shared" si="28"/>
        <v>10586.100000000002</v>
      </c>
      <c r="DL34" s="191">
        <f t="shared" si="28"/>
        <v>10069.607794871798</v>
      </c>
      <c r="DM34" s="191">
        <f t="shared" si="28"/>
        <v>10739.734564102566</v>
      </c>
      <c r="DN34" s="191">
        <f t="shared" si="28"/>
        <v>9682.5813333333335</v>
      </c>
      <c r="DO34" s="191">
        <f t="shared" si="28"/>
        <v>10677.401170731708</v>
      </c>
      <c r="DP34" s="191">
        <f t="shared" si="28"/>
        <v>9942.9338947368415</v>
      </c>
      <c r="DQ34" s="191">
        <f t="shared" si="28"/>
        <v>10954.382048780488</v>
      </c>
      <c r="DR34" s="191">
        <f t="shared" si="28"/>
        <v>10409.596631578948</v>
      </c>
      <c r="DS34" s="191">
        <f t="shared" si="28"/>
        <v>11712.814564102564</v>
      </c>
      <c r="DT34" s="191">
        <f t="shared" si="28"/>
        <v>13925.248975609753</v>
      </c>
      <c r="DU34" s="191">
        <f t="shared" si="28"/>
        <v>11599.844210526317</v>
      </c>
      <c r="DV34" s="191">
        <f t="shared" si="28"/>
        <v>11248.35958974359</v>
      </c>
      <c r="DW34" s="191">
        <f t="shared" si="28"/>
        <v>10287.744000000001</v>
      </c>
      <c r="DX34" s="191">
        <f t="shared" si="28"/>
        <v>10191.364307692309</v>
      </c>
      <c r="DY34" s="191">
        <f t="shared" si="28"/>
        <v>11266.233365853659</v>
      </c>
      <c r="DZ34" s="191">
        <f t="shared" si="28"/>
        <v>9772.0284444444442</v>
      </c>
      <c r="EA34" s="191">
        <f t="shared" si="28"/>
        <v>10359.484512820512</v>
      </c>
      <c r="EB34" s="191">
        <f t="shared" si="28"/>
        <v>10048.394947368421</v>
      </c>
      <c r="EC34" s="191">
        <f t="shared" si="28"/>
        <v>11074.045463414635</v>
      </c>
      <c r="ED34" s="191">
        <f t="shared" si="28"/>
        <v>10481.356631578949</v>
      </c>
      <c r="EE34" s="191">
        <f t="shared" si="28"/>
        <v>12182.73682051282</v>
      </c>
      <c r="EF34" s="191">
        <f t="shared" si="28"/>
        <v>13283.856975609753</v>
      </c>
      <c r="EG34" s="191">
        <f t="shared" si="28"/>
        <v>11562.947368421055</v>
      </c>
      <c r="EH34" s="191">
        <f t="shared" si="28"/>
        <v>11759.823804878049</v>
      </c>
      <c r="EI34" s="191">
        <f t="shared" si="28"/>
        <v>9986.8421052631584</v>
      </c>
      <c r="EJ34" s="191">
        <f t="shared" si="28"/>
        <v>10299.29558974359</v>
      </c>
    </row>
    <row r="35" spans="1:140" ht="13.7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-0.98481931108420184</v>
      </c>
      <c r="D37" s="318">
        <f t="shared" ca="1" si="30"/>
        <v>1.359255704942484</v>
      </c>
      <c r="E37" s="318">
        <f t="shared" si="30"/>
        <v>1.1235125547872471</v>
      </c>
      <c r="F37" s="319">
        <f t="shared" ca="1" si="30"/>
        <v>0.99089055952746463</v>
      </c>
      <c r="G37" s="318">
        <f t="shared" si="30"/>
        <v>1.3115577625189161</v>
      </c>
      <c r="H37" s="318">
        <f t="shared" si="30"/>
        <v>0.94707965551405948</v>
      </c>
      <c r="I37" s="318">
        <f t="shared" si="30"/>
        <v>1.6760358695237656</v>
      </c>
      <c r="J37" s="318">
        <f t="shared" si="30"/>
        <v>1.3849403939559437</v>
      </c>
      <c r="K37" s="318">
        <f t="shared" si="30"/>
        <v>1.5047338299362885</v>
      </c>
      <c r="L37" s="318">
        <f t="shared" si="30"/>
        <v>1.2651469579756025</v>
      </c>
      <c r="M37" s="318">
        <f t="shared" si="30"/>
        <v>1.2646561588001681</v>
      </c>
      <c r="N37" s="318">
        <f t="shared" si="30"/>
        <v>1.3394731174212033</v>
      </c>
      <c r="O37" s="318">
        <f t="shared" si="30"/>
        <v>1.3565444417787447</v>
      </c>
      <c r="P37" s="318">
        <f t="shared" si="30"/>
        <v>1.1375049058463986</v>
      </c>
      <c r="Q37" s="318">
        <f t="shared" si="30"/>
        <v>1.5755839777110836</v>
      </c>
      <c r="R37" s="318">
        <f t="shared" si="30"/>
        <v>1.0864598537337429</v>
      </c>
      <c r="S37" s="318">
        <f t="shared" si="30"/>
        <v>0.93151820379282668</v>
      </c>
      <c r="T37" s="318">
        <f t="shared" si="30"/>
        <v>1.3685735572815076</v>
      </c>
      <c r="U37" s="318">
        <f t="shared" si="30"/>
        <v>0.98985987497091799</v>
      </c>
      <c r="V37" s="318">
        <f t="shared" si="30"/>
        <v>0.43612117912605441</v>
      </c>
      <c r="W37" s="319">
        <f t="shared" si="30"/>
        <v>1.2140167368697234</v>
      </c>
      <c r="X37" s="318">
        <f t="shared" si="30"/>
        <v>0.55728427364906707</v>
      </c>
      <c r="Y37" s="318">
        <f t="shared" si="30"/>
        <v>0.49157054839888303</v>
      </c>
      <c r="Z37" s="318">
        <f t="shared" si="30"/>
        <v>0.47326909942549378</v>
      </c>
      <c r="AA37" s="318">
        <f t="shared" si="30"/>
        <v>0.39307061654915287</v>
      </c>
      <c r="AB37" s="318">
        <f t="shared" si="30"/>
        <v>0.39291779506793034</v>
      </c>
      <c r="AC37" s="362">
        <f t="shared" ca="1" si="30"/>
        <v>0.53031297871098104</v>
      </c>
      <c r="AD37" s="302"/>
      <c r="AE37" s="303"/>
      <c r="AG37" s="191">
        <f>AG18*AG$5</f>
        <v>12929.171137708212</v>
      </c>
      <c r="AH37" s="191">
        <f t="shared" ref="AH37:CS37" si="31">AH18*AH$5</f>
        <v>11941.707976681533</v>
      </c>
      <c r="AI37" s="191">
        <f t="shared" si="31"/>
        <v>13427.307347996921</v>
      </c>
      <c r="AJ37" s="191">
        <f t="shared" si="31"/>
        <v>10433.778189324767</v>
      </c>
      <c r="AK37" s="191">
        <f t="shared" si="31"/>
        <v>11029.231842726429</v>
      </c>
      <c r="AL37" s="191">
        <f t="shared" si="31"/>
        <v>12650.004901541573</v>
      </c>
      <c r="AM37" s="191">
        <f t="shared" si="31"/>
        <v>13455.281429573863</v>
      </c>
      <c r="AN37" s="191">
        <f t="shared" si="31"/>
        <v>15478.8589197815</v>
      </c>
      <c r="AO37" s="191">
        <f t="shared" si="31"/>
        <v>13678.192887473624</v>
      </c>
      <c r="AP37" s="191">
        <f t="shared" si="31"/>
        <v>13185.121018158246</v>
      </c>
      <c r="AQ37" s="191">
        <f t="shared" si="31"/>
        <v>12658.413782162577</v>
      </c>
      <c r="AR37" s="191">
        <f t="shared" si="31"/>
        <v>14475.324703492468</v>
      </c>
      <c r="AS37" s="191">
        <f t="shared" si="31"/>
        <v>13201.094123062123</v>
      </c>
      <c r="AT37" s="191">
        <f t="shared" si="31"/>
        <v>12375.66792277007</v>
      </c>
      <c r="AU37" s="191">
        <f t="shared" si="31"/>
        <v>14055.71069060184</v>
      </c>
      <c r="AV37" s="191">
        <f t="shared" si="31"/>
        <v>11718.331978454577</v>
      </c>
      <c r="AW37" s="191">
        <f t="shared" si="31"/>
        <v>10343.779773880835</v>
      </c>
      <c r="AX37" s="191">
        <f t="shared" si="31"/>
        <v>11236.338781059458</v>
      </c>
      <c r="AY37" s="191">
        <f t="shared" si="31"/>
        <v>15130.354787648659</v>
      </c>
      <c r="AZ37" s="191">
        <f t="shared" si="31"/>
        <v>17188.723883993629</v>
      </c>
      <c r="BA37" s="191">
        <f t="shared" si="31"/>
        <v>14026.063627547564</v>
      </c>
      <c r="BB37" s="191">
        <f t="shared" si="31"/>
        <v>13565.746012719999</v>
      </c>
      <c r="BC37" s="191">
        <f t="shared" si="31"/>
        <v>14168.328007345928</v>
      </c>
      <c r="BD37" s="191">
        <f t="shared" si="31"/>
        <v>14635.579088761731</v>
      </c>
      <c r="BE37" s="191">
        <f t="shared" si="31"/>
        <v>13708.145028522549</v>
      </c>
      <c r="BF37" s="191">
        <f t="shared" si="31"/>
        <v>13023.775171647436</v>
      </c>
      <c r="BG37" s="191">
        <f t="shared" si="31"/>
        <v>12317.832234146466</v>
      </c>
      <c r="BH37" s="191">
        <f t="shared" si="31"/>
        <v>11483.911171089809</v>
      </c>
      <c r="BI37" s="191">
        <f t="shared" si="31"/>
        <v>11053.703462038999</v>
      </c>
      <c r="BJ37" s="191">
        <f t="shared" si="31"/>
        <v>10625.728601927134</v>
      </c>
      <c r="BK37" s="191">
        <f t="shared" si="31"/>
        <v>15103.205532197175</v>
      </c>
      <c r="BL37" s="191">
        <f t="shared" si="31"/>
        <v>15554.369305759799</v>
      </c>
      <c r="BM37" s="191">
        <f t="shared" si="31"/>
        <v>13472.731360925367</v>
      </c>
      <c r="BN37" s="191">
        <f t="shared" si="31"/>
        <v>14544.65942903617</v>
      </c>
      <c r="BO37" s="191">
        <f t="shared" si="31"/>
        <v>12375.639131089747</v>
      </c>
      <c r="BP37" s="191">
        <f t="shared" si="31"/>
        <v>14124.279450917073</v>
      </c>
      <c r="BQ37" s="191">
        <f t="shared" si="31"/>
        <v>14386.726985040363</v>
      </c>
      <c r="BR37" s="191">
        <f t="shared" si="31"/>
        <v>12125.693280208661</v>
      </c>
      <c r="BS37" s="191">
        <f t="shared" si="31"/>
        <v>12355.801750037175</v>
      </c>
      <c r="BT37" s="191">
        <f t="shared" si="31"/>
        <v>12210.768439749312</v>
      </c>
      <c r="BU37" s="191">
        <f t="shared" si="31"/>
        <v>10562.299756989285</v>
      </c>
      <c r="BV37" s="191">
        <f t="shared" si="31"/>
        <v>10742.503325824111</v>
      </c>
      <c r="BW37" s="191">
        <f t="shared" si="31"/>
        <v>15581.962113292811</v>
      </c>
      <c r="BX37" s="191">
        <f t="shared" si="31"/>
        <v>14776.135637103886</v>
      </c>
      <c r="BY37" s="191">
        <f t="shared" si="31"/>
        <v>13387.632861443079</v>
      </c>
      <c r="BZ37" s="191">
        <f t="shared" si="31"/>
        <v>14463.716287039071</v>
      </c>
      <c r="CA37" s="191">
        <f t="shared" si="31"/>
        <v>12380.402514112537</v>
      </c>
      <c r="CB37" s="191">
        <f t="shared" si="31"/>
        <v>14787.717705119107</v>
      </c>
      <c r="CC37" s="191">
        <f t="shared" si="31"/>
        <v>13249.417044748929</v>
      </c>
      <c r="CD37" s="191">
        <f t="shared" si="31"/>
        <v>11823.533335178061</v>
      </c>
      <c r="CE37" s="191">
        <f t="shared" si="31"/>
        <v>12108.830165702593</v>
      </c>
      <c r="CF37" s="191">
        <f t="shared" si="31"/>
        <v>12560.485053314751</v>
      </c>
      <c r="CG37" s="191">
        <f t="shared" si="31"/>
        <v>9979.0429732266348</v>
      </c>
      <c r="CH37" s="191">
        <f t="shared" si="31"/>
        <v>10640.259097124808</v>
      </c>
      <c r="CI37" s="191">
        <f t="shared" si="31"/>
        <v>15101.183478726491</v>
      </c>
      <c r="CJ37" s="191">
        <f t="shared" si="31"/>
        <v>14347.616241186877</v>
      </c>
      <c r="CK37" s="191">
        <f t="shared" si="31"/>
        <v>13718.782545715052</v>
      </c>
      <c r="CL37" s="191">
        <f t="shared" si="31"/>
        <v>13452.084894007201</v>
      </c>
      <c r="CM37" s="191">
        <f t="shared" si="31"/>
        <v>12144.579422081873</v>
      </c>
      <c r="CN37" s="191">
        <f t="shared" si="31"/>
        <v>15104.087430372929</v>
      </c>
      <c r="CO37" s="191">
        <f t="shared" si="31"/>
        <v>12823.099536063904</v>
      </c>
      <c r="CP37" s="191">
        <f t="shared" si="31"/>
        <v>12046.696157017339</v>
      </c>
      <c r="CQ37" s="191">
        <f t="shared" si="31"/>
        <v>13063.278576812112</v>
      </c>
      <c r="CR37" s="191">
        <f t="shared" si="31"/>
        <v>12220.046884032476</v>
      </c>
      <c r="CS37" s="191">
        <f t="shared" si="31"/>
        <v>10410.147986964508</v>
      </c>
      <c r="CT37" s="191">
        <f t="shared" ref="CT37:EJ37" si="32">CT18*CT$5</f>
        <v>11675.51874708461</v>
      </c>
      <c r="CU37" s="191">
        <f t="shared" si="32"/>
        <v>14595.28870658941</v>
      </c>
      <c r="CV37" s="191">
        <f t="shared" si="32"/>
        <v>14460.005607167903</v>
      </c>
      <c r="CW37" s="191">
        <f t="shared" si="32"/>
        <v>14551.680906166994</v>
      </c>
      <c r="CX37" s="191">
        <f t="shared" si="32"/>
        <v>13097.31110042169</v>
      </c>
      <c r="CY37" s="191">
        <f t="shared" si="32"/>
        <v>12472.527237413049</v>
      </c>
      <c r="CZ37" s="191">
        <f t="shared" si="32"/>
        <v>15400.250818396409</v>
      </c>
      <c r="DA37" s="191">
        <f t="shared" si="32"/>
        <v>13223.331065196136</v>
      </c>
      <c r="DB37" s="191">
        <f t="shared" si="32"/>
        <v>12662.259847000016</v>
      </c>
      <c r="DC37" s="191">
        <f t="shared" si="32"/>
        <v>14146.272357665202</v>
      </c>
      <c r="DD37" s="191">
        <f t="shared" si="32"/>
        <v>12035.450484724503</v>
      </c>
      <c r="DE37" s="191">
        <f t="shared" si="32"/>
        <v>11577.138090326976</v>
      </c>
      <c r="DF37" s="191">
        <f t="shared" si="32"/>
        <v>12071.69279702202</v>
      </c>
      <c r="DG37" s="191">
        <f t="shared" si="32"/>
        <v>14322.01893185006</v>
      </c>
      <c r="DH37" s="191">
        <f t="shared" si="32"/>
        <v>16094.358473334385</v>
      </c>
      <c r="DI37" s="191">
        <f t="shared" si="32"/>
        <v>13627.281827161505</v>
      </c>
      <c r="DJ37" s="191">
        <f t="shared" si="32"/>
        <v>13481.288808869427</v>
      </c>
      <c r="DK37" s="191">
        <f t="shared" si="32"/>
        <v>14276.636156013788</v>
      </c>
      <c r="DL37" s="191">
        <f t="shared" si="32"/>
        <v>14291.450527011955</v>
      </c>
      <c r="DM37" s="191">
        <f t="shared" si="32"/>
        <v>14419.67273066704</v>
      </c>
      <c r="DN37" s="191">
        <f t="shared" si="32"/>
        <v>12813.358594484145</v>
      </c>
      <c r="DO37" s="191">
        <f t="shared" si="32"/>
        <v>13888.927313921027</v>
      </c>
      <c r="DP37" s="191">
        <f t="shared" si="32"/>
        <v>12417.581884015652</v>
      </c>
      <c r="DQ37" s="191">
        <f t="shared" si="32"/>
        <v>12637.993949780725</v>
      </c>
      <c r="DR37" s="191">
        <f t="shared" si="32"/>
        <v>11877.62550677412</v>
      </c>
      <c r="DS37" s="191">
        <f t="shared" si="32"/>
        <v>14648.046907444259</v>
      </c>
      <c r="DT37" s="191">
        <f t="shared" si="32"/>
        <v>16433.249786908429</v>
      </c>
      <c r="DU37" s="191">
        <f t="shared" si="32"/>
        <v>13976.620704916762</v>
      </c>
      <c r="DV37" s="191">
        <f t="shared" si="32"/>
        <v>14561.922203169283</v>
      </c>
      <c r="DW37" s="191">
        <f t="shared" si="32"/>
        <v>14034.239431274054</v>
      </c>
      <c r="DX37" s="191">
        <f t="shared" si="32"/>
        <v>14717.150025512537</v>
      </c>
      <c r="DY37" s="191">
        <f t="shared" si="32"/>
        <v>15636.794237298787</v>
      </c>
      <c r="DZ37" s="191">
        <f t="shared" si="32"/>
        <v>13251.68686992855</v>
      </c>
      <c r="EA37" s="191">
        <f t="shared" si="32"/>
        <v>13677.190280571636</v>
      </c>
      <c r="EB37" s="191">
        <f t="shared" si="32"/>
        <v>12833.401457279533</v>
      </c>
      <c r="EC37" s="191">
        <f t="shared" si="32"/>
        <v>13171.361921101017</v>
      </c>
      <c r="ED37" s="191">
        <f t="shared" si="32"/>
        <v>12328.369508235097</v>
      </c>
      <c r="EE37" s="191">
        <f t="shared" si="32"/>
        <v>15716.233725885344</v>
      </c>
      <c r="EF37" s="191">
        <f t="shared" si="32"/>
        <v>16083.042533860606</v>
      </c>
      <c r="EG37" s="191">
        <f t="shared" si="32"/>
        <v>14348.745761099352</v>
      </c>
      <c r="EH37" s="191">
        <f t="shared" si="32"/>
        <v>15663.98402554719</v>
      </c>
      <c r="EI37" s="191">
        <f t="shared" si="32"/>
        <v>13704.249062639627</v>
      </c>
      <c r="EJ37" s="191">
        <f t="shared" si="32"/>
        <v>15060.467055060606</v>
      </c>
    </row>
    <row r="38" spans="1:140" ht="13.7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37187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23.95</v>
      </c>
      <c r="D47" s="355">
        <v>24.803473684210527</v>
      </c>
      <c r="E47" s="355">
        <v>29.295926829268296</v>
      </c>
      <c r="F47" s="195">
        <v>26.811486768498781</v>
      </c>
      <c r="G47" s="195">
        <v>26.866850427350428</v>
      </c>
      <c r="H47" s="195">
        <v>27.98392307692308</v>
      </c>
      <c r="I47" s="195">
        <v>25.74977777777778</v>
      </c>
      <c r="J47" s="195">
        <v>21.25007317073171</v>
      </c>
      <c r="K47" s="195">
        <v>23.000146341463417</v>
      </c>
      <c r="L47" s="195">
        <v>19.5</v>
      </c>
      <c r="M47" s="195">
        <v>19.929128205128208</v>
      </c>
      <c r="N47" s="195">
        <v>21</v>
      </c>
      <c r="O47" s="195">
        <v>31.952038461538464</v>
      </c>
      <c r="P47" s="195">
        <v>29.903717948717947</v>
      </c>
      <c r="Q47" s="195">
        <v>34.000358974358981</v>
      </c>
      <c r="R47" s="195">
        <v>29.4</v>
      </c>
      <c r="S47" s="195">
        <v>26.641074322767519</v>
      </c>
      <c r="T47" s="195">
        <v>27.000307692307693</v>
      </c>
      <c r="U47" s="195">
        <v>23.861842105263158</v>
      </c>
      <c r="V47" s="195">
        <v>29.06107317073171</v>
      </c>
      <c r="W47" s="195">
        <v>25.874308721088216</v>
      </c>
      <c r="X47" s="195">
        <v>27.481333637383475</v>
      </c>
      <c r="Y47" s="195">
        <v>27.708434632074329</v>
      </c>
      <c r="Z47" s="195">
        <v>27.893568644628676</v>
      </c>
      <c r="AA47" s="195">
        <v>28.545893491157329</v>
      </c>
      <c r="AB47" s="191">
        <v>29.149304077138318</v>
      </c>
      <c r="AC47" s="193">
        <v>27.986933519600669</v>
      </c>
      <c r="AD47" s="302"/>
      <c r="AG47" s="281">
        <v>27.98392307692308</v>
      </c>
      <c r="AH47" s="281">
        <v>25.74977777777778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3.1800003051757813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3.1800003051757813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3.1800003051757813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3.1800003051757813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3.1800003051757813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3.1800003051757813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3.1800003051757813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3.1800003051757813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24</v>
      </c>
      <c r="D48" s="357">
        <v>24.598315789473684</v>
      </c>
      <c r="E48" s="357">
        <v>28.5</v>
      </c>
      <c r="F48" s="191">
        <v>26.358004828585226</v>
      </c>
      <c r="G48" s="191">
        <v>26.354311965811966</v>
      </c>
      <c r="H48" s="191">
        <v>27.458512820512823</v>
      </c>
      <c r="I48" s="191">
        <v>25.25011111111111</v>
      </c>
      <c r="J48" s="191">
        <v>22.000094993581516</v>
      </c>
      <c r="K48" s="191">
        <v>23.499926829268293</v>
      </c>
      <c r="L48" s="191">
        <v>20.500263157894739</v>
      </c>
      <c r="M48" s="191">
        <v>21.409871794871794</v>
      </c>
      <c r="N48" s="191">
        <v>22.5</v>
      </c>
      <c r="O48" s="191">
        <v>33.432692307692307</v>
      </c>
      <c r="P48" s="191">
        <v>31.365205128205133</v>
      </c>
      <c r="Q48" s="191">
        <v>35.500179487179487</v>
      </c>
      <c r="R48" s="191">
        <v>30.84375</v>
      </c>
      <c r="S48" s="191">
        <v>26.440690102366613</v>
      </c>
      <c r="T48" s="191">
        <v>28.500230769230772</v>
      </c>
      <c r="U48" s="191">
        <v>22.809473684210531</v>
      </c>
      <c r="V48" s="191">
        <v>28.012365853658537</v>
      </c>
      <c r="W48" s="191">
        <v>26.484244825637809</v>
      </c>
      <c r="X48" s="191">
        <v>29.06357449900516</v>
      </c>
      <c r="Y48" s="191">
        <v>29.038248542579165</v>
      </c>
      <c r="Z48" s="191">
        <v>29.465835483580747</v>
      </c>
      <c r="AA48" s="191">
        <v>30.91211367734504</v>
      </c>
      <c r="AB48" s="191">
        <v>33.34910932345943</v>
      </c>
      <c r="AC48" s="190">
        <v>30.044919238008319</v>
      </c>
      <c r="AD48" s="302"/>
      <c r="AG48" s="281">
        <v>27.458512820512823</v>
      </c>
      <c r="AH48" s="281">
        <v>25.25011111111111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23.788</v>
      </c>
      <c r="D49" s="357">
        <v>24.588600000000003</v>
      </c>
      <c r="E49" s="357">
        <v>29.024731707317073</v>
      </c>
      <c r="F49" s="191">
        <v>26.576081808010741</v>
      </c>
      <c r="G49" s="191">
        <v>28.391123931623937</v>
      </c>
      <c r="H49" s="191">
        <v>28.782358974358978</v>
      </c>
      <c r="I49" s="191">
        <v>27.999888888888893</v>
      </c>
      <c r="J49" s="191">
        <v>24.375055198973044</v>
      </c>
      <c r="K49" s="191">
        <v>26.500268292682925</v>
      </c>
      <c r="L49" s="191">
        <v>22.249842105263163</v>
      </c>
      <c r="M49" s="191">
        <v>23.980743589743593</v>
      </c>
      <c r="N49" s="191">
        <v>26.499750000000002</v>
      </c>
      <c r="O49" s="191">
        <v>32.134410256410263</v>
      </c>
      <c r="P49" s="191">
        <v>31.26892307692308</v>
      </c>
      <c r="Q49" s="191">
        <v>32.999897435897438</v>
      </c>
      <c r="R49" s="191">
        <v>31.3125</v>
      </c>
      <c r="S49" s="191">
        <v>27.965945250869513</v>
      </c>
      <c r="T49" s="191">
        <v>26.749948717948723</v>
      </c>
      <c r="U49" s="191">
        <v>27.690789473684212</v>
      </c>
      <c r="V49" s="191">
        <v>29.457097560975612</v>
      </c>
      <c r="W49" s="191">
        <v>27.977822819084579</v>
      </c>
      <c r="X49" s="191">
        <v>28.909552013244099</v>
      </c>
      <c r="Y49" s="191">
        <v>28.898808677741528</v>
      </c>
      <c r="Z49" s="191">
        <v>29.109491825487805</v>
      </c>
      <c r="AA49" s="191">
        <v>29.60842936920557</v>
      </c>
      <c r="AB49" s="191">
        <v>30.197975461551039</v>
      </c>
      <c r="AC49" s="190">
        <v>29.226281726652477</v>
      </c>
      <c r="AD49" s="302"/>
      <c r="AG49" s="281">
        <v>28.782358974358978</v>
      </c>
      <c r="AH49" s="281">
        <v>27.999888888888893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25.88935</v>
      </c>
      <c r="D50" s="357">
        <v>20.726157394810695</v>
      </c>
      <c r="E50" s="357">
        <v>24.42378048780488</v>
      </c>
      <c r="F50" s="191">
        <v>23.024662798526059</v>
      </c>
      <c r="G50" s="191">
        <v>26.006440170940174</v>
      </c>
      <c r="H50" s="191">
        <v>26.513102564102567</v>
      </c>
      <c r="I50" s="191">
        <v>25.49977777777778</v>
      </c>
      <c r="J50" s="191">
        <v>23.374722079589219</v>
      </c>
      <c r="K50" s="191">
        <v>24.49970731707317</v>
      </c>
      <c r="L50" s="191">
        <v>22.249736842105264</v>
      </c>
      <c r="M50" s="191">
        <v>23.980743589743593</v>
      </c>
      <c r="N50" s="191">
        <v>26.499750000000002</v>
      </c>
      <c r="O50" s="191">
        <v>32.134410256410263</v>
      </c>
      <c r="P50" s="191">
        <v>31.26892307692308</v>
      </c>
      <c r="Q50" s="191">
        <v>32.999897435897438</v>
      </c>
      <c r="R50" s="191">
        <v>29.240750000000002</v>
      </c>
      <c r="S50" s="191">
        <v>26.418647444126265</v>
      </c>
      <c r="T50" s="191">
        <v>26.499923076923078</v>
      </c>
      <c r="U50" s="191">
        <v>24.83526315789474</v>
      </c>
      <c r="V50" s="191">
        <v>27.920756097560979</v>
      </c>
      <c r="W50" s="191">
        <v>26.856994560749992</v>
      </c>
      <c r="X50" s="191">
        <v>17.895043686436857</v>
      </c>
      <c r="Y50" s="191">
        <v>17.181845395252427</v>
      </c>
      <c r="Z50" s="191">
        <v>17.174158293021623</v>
      </c>
      <c r="AA50" s="191">
        <v>21.106369350437365</v>
      </c>
      <c r="AB50" s="191">
        <v>22.81039092643076</v>
      </c>
      <c r="AC50" s="190">
        <v>20.746414359034187</v>
      </c>
      <c r="AD50" s="302"/>
      <c r="AG50" s="281">
        <v>26.513102564102567</v>
      </c>
      <c r="AH50" s="281">
        <v>25.49977777777778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22.308</v>
      </c>
      <c r="D51" s="357">
        <v>21.315789473684212</v>
      </c>
      <c r="E51" s="357">
        <v>24.42378048780488</v>
      </c>
      <c r="F51" s="191">
        <v>22.879221290527727</v>
      </c>
      <c r="G51" s="191">
        <v>26.006440170940174</v>
      </c>
      <c r="H51" s="191">
        <v>26.513102564102567</v>
      </c>
      <c r="I51" s="191">
        <v>25.49977777777778</v>
      </c>
      <c r="J51" s="191">
        <v>24.499774711168165</v>
      </c>
      <c r="K51" s="191">
        <v>24.49970731707317</v>
      </c>
      <c r="L51" s="191">
        <v>24.499842105263163</v>
      </c>
      <c r="M51" s="191">
        <v>25.247025641025644</v>
      </c>
      <c r="N51" s="191">
        <v>26.75</v>
      </c>
      <c r="O51" s="191">
        <v>33.140846153846155</v>
      </c>
      <c r="P51" s="191">
        <v>32.282025641025641</v>
      </c>
      <c r="Q51" s="191">
        <v>33.99966666666667</v>
      </c>
      <c r="R51" s="191">
        <v>29.240625000000001</v>
      </c>
      <c r="S51" s="191">
        <v>26.418647444126265</v>
      </c>
      <c r="T51" s="191">
        <v>26.499923076923078</v>
      </c>
      <c r="U51" s="191">
        <v>24.83526315789474</v>
      </c>
      <c r="V51" s="191">
        <v>27.920756097560979</v>
      </c>
      <c r="W51" s="191">
        <v>27.331917966222999</v>
      </c>
      <c r="X51" s="191">
        <v>28.152521345778879</v>
      </c>
      <c r="Y51" s="191">
        <v>28.241395102969566</v>
      </c>
      <c r="Z51" s="191">
        <v>28.526998525165183</v>
      </c>
      <c r="AA51" s="191">
        <v>29.049784125770895</v>
      </c>
      <c r="AB51" s="191">
        <v>29.528083943056401</v>
      </c>
      <c r="AC51" s="190">
        <v>28.554747021862639</v>
      </c>
      <c r="AD51" s="302"/>
      <c r="AG51" s="281">
        <v>26.513102564102567</v>
      </c>
      <c r="AH51" s="281">
        <v>25.49977777777778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21.38</v>
      </c>
      <c r="D52" s="364">
        <v>19.328126315789476</v>
      </c>
      <c r="E52" s="364">
        <v>22.390219512195124</v>
      </c>
      <c r="F52" s="308">
        <v>20.986743171085021</v>
      </c>
      <c r="G52" s="308">
        <v>22.825320512820515</v>
      </c>
      <c r="H52" s="308">
        <v>22.900641025641029</v>
      </c>
      <c r="I52" s="308">
        <v>22.75</v>
      </c>
      <c r="J52" s="308">
        <v>22.499951219512198</v>
      </c>
      <c r="K52" s="308">
        <v>22.499902439024392</v>
      </c>
      <c r="L52" s="308">
        <v>22.5</v>
      </c>
      <c r="M52" s="308">
        <v>22.288179487179491</v>
      </c>
      <c r="N52" s="308">
        <v>23.25</v>
      </c>
      <c r="O52" s="308">
        <v>32.820641025641024</v>
      </c>
      <c r="P52" s="308">
        <v>31.641076923076927</v>
      </c>
      <c r="Q52" s="308">
        <v>34.000205128205124</v>
      </c>
      <c r="R52" s="308">
        <v>28.574999999999999</v>
      </c>
      <c r="S52" s="308">
        <v>23.544456250068574</v>
      </c>
      <c r="T52" s="308">
        <v>24.999743589743591</v>
      </c>
      <c r="U52" s="308">
        <v>22.829210526315791</v>
      </c>
      <c r="V52" s="308">
        <v>22.80441463414634</v>
      </c>
      <c r="W52" s="308">
        <v>25.100901616428885</v>
      </c>
      <c r="X52" s="308">
        <v>26.274665930332635</v>
      </c>
      <c r="Y52" s="308">
        <v>26.303779668464607</v>
      </c>
      <c r="Z52" s="308">
        <v>26.657063953128606</v>
      </c>
      <c r="AA52" s="308">
        <v>27.167421251298716</v>
      </c>
      <c r="AB52" s="308">
        <v>27.665422134758263</v>
      </c>
      <c r="AC52" s="406">
        <v>26.64073749189674</v>
      </c>
      <c r="AD52" s="302"/>
      <c r="AG52" s="281">
        <v>22.900641025641029</v>
      </c>
      <c r="AH52" s="281">
        <v>22.75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21.98</v>
      </c>
      <c r="D53" s="191">
        <v>19.891284210526315</v>
      </c>
      <c r="E53" s="191">
        <v>23.146317073170728</v>
      </c>
      <c r="F53" s="191">
        <v>21.644231600146036</v>
      </c>
      <c r="G53" s="191">
        <v>23.368397435897435</v>
      </c>
      <c r="H53" s="191">
        <v>23.496794871794872</v>
      </c>
      <c r="I53" s="191">
        <v>23.24</v>
      </c>
      <c r="J53" s="191">
        <v>23.132858793324775</v>
      </c>
      <c r="K53" s="191">
        <v>22.976243902439023</v>
      </c>
      <c r="L53" s="191">
        <v>23.289473684210527</v>
      </c>
      <c r="M53" s="191">
        <v>23.480487179487177</v>
      </c>
      <c r="N53" s="191">
        <v>25.125</v>
      </c>
      <c r="O53" s="191">
        <v>36.198846153846155</v>
      </c>
      <c r="P53" s="191">
        <v>34.423128205128208</v>
      </c>
      <c r="Q53" s="191">
        <v>37.974564102564102</v>
      </c>
      <c r="R53" s="191">
        <v>31.2</v>
      </c>
      <c r="S53" s="191">
        <v>24.390843246327204</v>
      </c>
      <c r="T53" s="191">
        <v>25.993333333333336</v>
      </c>
      <c r="U53" s="191">
        <v>23.618684210526318</v>
      </c>
      <c r="V53" s="191">
        <v>23.560512195121952</v>
      </c>
      <c r="W53" s="191">
        <v>26.554861706645557</v>
      </c>
      <c r="X53" s="191">
        <v>27.574682937915927</v>
      </c>
      <c r="Y53" s="191">
        <v>27.543033878741809</v>
      </c>
      <c r="Z53" s="191">
        <v>27.933261041793379</v>
      </c>
      <c r="AA53" s="191">
        <v>28.397033284691958</v>
      </c>
      <c r="AB53" s="191">
        <v>28.825410149871121</v>
      </c>
      <c r="AC53" s="191">
        <v>27.89543660955167</v>
      </c>
      <c r="AD53" s="302"/>
      <c r="AG53" s="281">
        <v>23.496794871794872</v>
      </c>
      <c r="AH53" s="281">
        <v>23.24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32.166987578074171</v>
      </c>
      <c r="D56" s="191">
        <v>33.318657500741601</v>
      </c>
      <c r="E56" s="191">
        <v>35.069236292051556</v>
      </c>
      <c r="F56" s="191">
        <v>34.010946301519567</v>
      </c>
      <c r="G56" s="191">
        <v>32.844142339124986</v>
      </c>
      <c r="H56" s="191">
        <v>33.439013795837567</v>
      </c>
      <c r="I56" s="191">
        <v>32.249270882412411</v>
      </c>
      <c r="J56" s="191">
        <v>29.246422182328729</v>
      </c>
      <c r="K56" s="191">
        <v>31.405333199467929</v>
      </c>
      <c r="L56" s="191">
        <v>27.087511165189525</v>
      </c>
      <c r="M56" s="191">
        <v>28.06840725270629</v>
      </c>
      <c r="N56" s="191">
        <v>30.285539136432732</v>
      </c>
      <c r="O56" s="191">
        <v>36.279559533439716</v>
      </c>
      <c r="P56" s="191">
        <v>34.647818045147915</v>
      </c>
      <c r="Q56" s="191">
        <v>37.911301021731518</v>
      </c>
      <c r="R56" s="191">
        <v>34.533834124062153</v>
      </c>
      <c r="S56" s="191">
        <v>34.054574854969452</v>
      </c>
      <c r="T56" s="191">
        <v>33.698237661224468</v>
      </c>
      <c r="U56" s="191">
        <v>31.974759349410796</v>
      </c>
      <c r="V56" s="191">
        <v>36.4907275542731</v>
      </c>
      <c r="W56" s="191">
        <v>32.673940099217035</v>
      </c>
      <c r="X56" s="191">
        <v>34.705743361134182</v>
      </c>
      <c r="Y56" s="191">
        <v>33.869490764109841</v>
      </c>
      <c r="Z56" s="191">
        <v>33.822678869261331</v>
      </c>
      <c r="AA56" s="191">
        <v>34.426173520191618</v>
      </c>
      <c r="AB56" s="191">
        <v>37.014483260452877</v>
      </c>
      <c r="AC56" s="191">
        <v>34.404624044279025</v>
      </c>
      <c r="AD56" s="302"/>
      <c r="AG56" s="281">
        <v>33.439013795837567</v>
      </c>
      <c r="AH56" s="281">
        <v>32.249270882412411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25">
      <c r="A65" s="334" t="s">
        <v>194</v>
      </c>
    </row>
    <row r="66" spans="1:30" s="297" customFormat="1" ht="13.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7" customHeight="1" x14ac:dyDescent="0.2">
      <c r="A67" s="442" t="s">
        <v>139</v>
      </c>
      <c r="B67" s="152" t="s">
        <v>38</v>
      </c>
      <c r="C67" s="340">
        <f ca="1">C9/('Gas Curve Summary'!$B$10)*1000</f>
        <v>4452.492983325079</v>
      </c>
      <c r="D67" s="340">
        <f ca="1">D9/('Gas Curve Summary'!$B$11)*1000</f>
        <v>5122.5451688923804</v>
      </c>
      <c r="E67" s="340">
        <f>E9/('Gas Curve Summary'!$B$12)*1000</f>
        <v>7759.7123804303856</v>
      </c>
      <c r="F67" s="408">
        <f t="shared" ref="F67:F73" ca="1" si="35">AVERAGE(C67:E67)</f>
        <v>5778.2501775492819</v>
      </c>
      <c r="G67" s="340">
        <f t="shared" ref="G67:G73" si="36">AVERAGE(H67,I67)</f>
        <v>8537.0656232046586</v>
      </c>
      <c r="H67" s="340">
        <f>$H9/'Gas Curve Summary'!$B$13*1000</f>
        <v>8785.4598784831342</v>
      </c>
      <c r="I67" s="340">
        <f>$I9/'Gas Curve Summary'!$B$14*1000</f>
        <v>8288.6713679261829</v>
      </c>
      <c r="J67" s="340">
        <f t="shared" ref="J67:J73" si="37">AVERAGE(K67:L67)</f>
        <v>10461.696575812974</v>
      </c>
      <c r="K67" s="340">
        <f>$K9/'Gas Curve Summary'!$B$15*1000</f>
        <v>10130.899622721718</v>
      </c>
      <c r="L67" s="340">
        <f>$L9/'Gas Curve Summary'!$B$16*1000</f>
        <v>10792.49352890423</v>
      </c>
      <c r="M67" s="340">
        <f>$M9/'Gas Curve Summary'!$B$17*1000</f>
        <v>6861.9031644861907</v>
      </c>
      <c r="N67" s="340">
        <f>$N9/'Gas Curve Summary'!$B$18*1000</f>
        <v>6780.2743614001893</v>
      </c>
      <c r="O67" s="340">
        <f t="shared" ref="O67:O73" si="38">AVERAGE(P67:Q67)</f>
        <v>9611.5199483846282</v>
      </c>
      <c r="P67" s="340">
        <f>$P9/'Gas Curve Summary'!$B$19*1000</f>
        <v>8985.1056940654071</v>
      </c>
      <c r="Q67" s="340">
        <f>$Q9/'Gas Curve Summary'!$B$20*1000</f>
        <v>10237.934202703849</v>
      </c>
      <c r="R67" s="340">
        <f>$R9/'Gas Curve Summary'!$B$21*1000</f>
        <v>9004.139834406622</v>
      </c>
      <c r="S67" s="340">
        <f t="shared" ref="S67:S73" si="39">AVERAGE(T67:V67)</f>
        <v>8360.8464791516235</v>
      </c>
      <c r="T67" s="340">
        <f>$T9/'Gas Curve Summary'!$B$22*1000</f>
        <v>8582.4897713009595</v>
      </c>
      <c r="U67" s="340">
        <f>$U9/'Gas Curve Summary'!$B$23*1000</f>
        <v>7494.5976401962089</v>
      </c>
      <c r="V67" s="340">
        <f>$V9/'Gas Curve Summary'!$B$24*1000</f>
        <v>9005.4520259577021</v>
      </c>
      <c r="W67" s="408">
        <f>W9/AVERAGE('Gas Curve Summary'!$B$13:$B$24)*1000</f>
        <v>8656.5673805702845</v>
      </c>
      <c r="X67" s="340">
        <f>X9/AVERAGE('Gas Curve Summary'!$B$25:$B$36)*1000</f>
        <v>7803.5930832317208</v>
      </c>
      <c r="Y67" s="340">
        <f>Y9/AVERAGE('Gas Curve Summary'!$B$37:$B$48)*1000</f>
        <v>7466.7979836855748</v>
      </c>
      <c r="Z67" s="340">
        <f>Z9/AVERAGE('Gas Curve Summary'!$B$49:$B$60)*1000</f>
        <v>7329.3465163140499</v>
      </c>
      <c r="AA67" s="340">
        <f>AA9/AVERAGE('Gas Curve Summary'!$B$61:$B$108)*1000</f>
        <v>7043.7285289359725</v>
      </c>
      <c r="AB67" s="365">
        <f>AB9/AVERAGE('Gas Curve Summary'!$B$109:$B$120)*1000</f>
        <v>6759.8233032605376</v>
      </c>
      <c r="AC67" s="366">
        <f ca="1">AC9/AVERAGE('Gas Curve Summary'!$B$9:$B$120)*1000</f>
        <v>7229.4449243197178</v>
      </c>
    </row>
    <row r="68" spans="1:30" ht="13.7" customHeight="1" x14ac:dyDescent="0.2">
      <c r="A68" s="443" t="s">
        <v>140</v>
      </c>
      <c r="B68" s="152" t="s">
        <v>38</v>
      </c>
      <c r="C68" s="340">
        <f ca="1">C10/('Gas Curve Summary'!$B$10)*1000</f>
        <v>4457.6523031203569</v>
      </c>
      <c r="D68" s="340">
        <f ca="1">D10/('Gas Curve Summary'!$B$11)*1000</f>
        <v>5075.1111063284879</v>
      </c>
      <c r="E68" s="340">
        <f>E10/('Gas Curve Summary'!$B$12)*1000</f>
        <v>7617.0379360294401</v>
      </c>
      <c r="F68" s="409">
        <f t="shared" ca="1" si="35"/>
        <v>5716.6004484927616</v>
      </c>
      <c r="G68" s="340">
        <f t="shared" si="36"/>
        <v>8415.036342517049</v>
      </c>
      <c r="H68" s="340">
        <f>$H10/'Gas Curve Summary'!$B$13*1000</f>
        <v>8620.3403761543304</v>
      </c>
      <c r="I68" s="340">
        <f>$I10/'Gas Curve Summary'!$B$14*1000</f>
        <v>8209.7323088797675</v>
      </c>
      <c r="J68" s="340">
        <f t="shared" si="37"/>
        <v>10966.537480868221</v>
      </c>
      <c r="K68" s="340">
        <f>$K10/'Gas Curve Summary'!$B$15*1000</f>
        <v>10457.665125670866</v>
      </c>
      <c r="L68" s="340">
        <f>$L10/'Gas Curve Summary'!$B$16*1000</f>
        <v>11475.409836065575</v>
      </c>
      <c r="M68" s="340">
        <f>$M10/'Gas Curve Summary'!$B$17*1000</f>
        <v>7358.6302995897095</v>
      </c>
      <c r="N68" s="340">
        <f>$N10/'Gas Curve Summary'!$B$18*1000</f>
        <v>7253.3112582781459</v>
      </c>
      <c r="O68" s="340">
        <f t="shared" si="38"/>
        <v>10286.689088124605</v>
      </c>
      <c r="P68" s="340">
        <f>$P10/'Gas Curve Summary'!$B$19*1000</f>
        <v>9582.7281557888909</v>
      </c>
      <c r="Q68" s="340">
        <f>$Q10/'Gas Curve Summary'!$B$20*1000</f>
        <v>10990.65002046032</v>
      </c>
      <c r="R68" s="340">
        <f>$R10/'Gas Curve Summary'!$B$21*1000</f>
        <v>9607.8656853725843</v>
      </c>
      <c r="S68" s="340">
        <f t="shared" si="39"/>
        <v>8435.3734116591731</v>
      </c>
      <c r="T68" s="340">
        <f>$T10/'Gas Curve Summary'!$B$22*1000</f>
        <v>9297.5206611570229</v>
      </c>
      <c r="U68" s="340">
        <f>$U10/'Gas Curve Summary'!$B$23*1000</f>
        <v>7328.7319368951357</v>
      </c>
      <c r="V68" s="340">
        <f>$V10/'Gas Curve Summary'!$B$24*1000</f>
        <v>8679.8676369253608</v>
      </c>
      <c r="W68" s="409">
        <f>W10/AVERAGE('Gas Curve Summary'!$B$13:$B$24)*1000</f>
        <v>8972.4121289410377</v>
      </c>
      <c r="X68" s="340">
        <f>X10/AVERAGE('Gas Curve Summary'!$B$25:$B$36)*1000</f>
        <v>8253.1535739340834</v>
      </c>
      <c r="Y68" s="340">
        <f>Y10/AVERAGE('Gas Curve Summary'!$B$37:$B$48)*1000</f>
        <v>7825.4510261541773</v>
      </c>
      <c r="Z68" s="340">
        <f>Z10/AVERAGE('Gas Curve Summary'!$B$49:$B$60)*1000</f>
        <v>7743.4432866190955</v>
      </c>
      <c r="AA68" s="340">
        <f>AA10/AVERAGE('Gas Curve Summary'!$B$61:$B$108)*1000</f>
        <v>7628.6196559347554</v>
      </c>
      <c r="AB68" s="365">
        <f>AB10/AVERAGE('Gas Curve Summary'!$B$109:$B$120)*1000</f>
        <v>7736.1100702339872</v>
      </c>
      <c r="AC68" s="367">
        <f ca="1">AC10/AVERAGE('Gas Curve Summary'!$B$9:$B$120)*1000</f>
        <v>7771.7499449293646</v>
      </c>
    </row>
    <row r="69" spans="1:30" ht="13.7" customHeight="1" x14ac:dyDescent="0.2">
      <c r="A69" s="443" t="s">
        <v>142</v>
      </c>
      <c r="B69" s="152" t="s">
        <v>38</v>
      </c>
      <c r="C69" s="340">
        <f ca="1">C11/('Gas Curve Summary'!$B$10)*1000</f>
        <v>4435.7767871883761</v>
      </c>
      <c r="D69" s="340">
        <f ca="1">D11/('Gas Curve Summary'!$B$11)*1000</f>
        <v>5151.7125977897113</v>
      </c>
      <c r="E69" s="340">
        <f>E11/('Gas Curve Summary'!$B$12)*1000</f>
        <v>8180.6430985658171</v>
      </c>
      <c r="F69" s="409">
        <f t="shared" ca="1" si="35"/>
        <v>5922.7108278479682</v>
      </c>
      <c r="G69" s="340">
        <f t="shared" si="36"/>
        <v>9342.442756224782</v>
      </c>
      <c r="H69" s="340">
        <f>$H11/'Gas Curve Summary'!$B$13*1000</f>
        <v>9449.1208560976011</v>
      </c>
      <c r="I69" s="340">
        <f>$I11/'Gas Curve Summary'!$B$14*1000</f>
        <v>9235.7646563519629</v>
      </c>
      <c r="J69" s="340">
        <f t="shared" si="37"/>
        <v>12534.79015915707</v>
      </c>
      <c r="K69" s="340">
        <f>$K11/'Gas Curve Summary'!$B$15*1000</f>
        <v>12091.524523088368</v>
      </c>
      <c r="L69" s="340">
        <f>$L11/'Gas Curve Summary'!$B$16*1000</f>
        <v>12978.05579522577</v>
      </c>
      <c r="M69" s="340">
        <f>$M11/'Gas Curve Summary'!$B$17*1000</f>
        <v>8567.0958807490169</v>
      </c>
      <c r="N69" s="340">
        <f>$N11/'Gas Curve Summary'!$B$18*1000</f>
        <v>8829.9432355723748</v>
      </c>
      <c r="O69" s="340">
        <f t="shared" si="38"/>
        <v>9894.7288161535107</v>
      </c>
      <c r="P69" s="340">
        <f>$P11/'Gas Curve Summary'!$B$19*1000</f>
        <v>9626.8560062907636</v>
      </c>
      <c r="Q69" s="340">
        <f>$Q11/'Gas Curve Summary'!$B$20*1000</f>
        <v>10162.60162601626</v>
      </c>
      <c r="R69" s="340">
        <f>$R11/'Gas Curve Summary'!$B$21*1000</f>
        <v>9832.1067157313701</v>
      </c>
      <c r="S69" s="340">
        <f t="shared" si="39"/>
        <v>8941.5909606278747</v>
      </c>
      <c r="T69" s="340">
        <f>$T11/'Gas Curve Summary'!$B$22*1000</f>
        <v>8661.7846023440434</v>
      </c>
      <c r="U69" s="340">
        <f>$U11/'Gas Curve Summary'!$B$23*1000</f>
        <v>8868.9347739626137</v>
      </c>
      <c r="V69" s="340">
        <f>$V11/'Gas Curve Summary'!$B$24*1000</f>
        <v>9294.0535055769669</v>
      </c>
      <c r="W69" s="409">
        <f>W11/AVERAGE('Gas Curve Summary'!$B$13:$B$24)*1000</f>
        <v>9639.3549745749915</v>
      </c>
      <c r="X69" s="340">
        <f>X11/AVERAGE('Gas Curve Summary'!$B$25:$B$36)*1000</f>
        <v>8283.8249705807684</v>
      </c>
      <c r="Y69" s="340">
        <f>Y11/AVERAGE('Gas Curve Summary'!$B$37:$B$48)*1000</f>
        <v>7859.3577074232408</v>
      </c>
      <c r="Z69" s="340">
        <f>Z11/AVERAGE('Gas Curve Summary'!$B$49:$B$60)*1000</f>
        <v>7717.910257938036</v>
      </c>
      <c r="AA69" s="340">
        <f>AA11/AVERAGE('Gas Curve Summary'!$B$61:$B$108)*1000</f>
        <v>7370.6157751206338</v>
      </c>
      <c r="AB69" s="365">
        <f>AB11/AVERAGE('Gas Curve Summary'!$B$109:$B$120)*1000</f>
        <v>7063.7989019779743</v>
      </c>
      <c r="AC69" s="367">
        <f ca="1">AC11/AVERAGE('Gas Curve Summary'!$B$9:$B$120)*1000</f>
        <v>7637.7547084920989</v>
      </c>
    </row>
    <row r="70" spans="1:30" ht="13.7" customHeight="1" x14ac:dyDescent="0.2">
      <c r="A70" s="443" t="s">
        <v>144</v>
      </c>
      <c r="B70" s="152" t="s">
        <v>38</v>
      </c>
      <c r="C70" s="340">
        <f ca="1">C12/('Gas Curve Summary'!$B$10)*1000</f>
        <v>4898.3304441142473</v>
      </c>
      <c r="D70" s="340">
        <f ca="1">D12/('Gas Curve Summary'!$B$11)*1000</f>
        <v>4264.8257325636041</v>
      </c>
      <c r="E70" s="340">
        <f>E12/('Gas Curve Summary'!$B$12)*1000</f>
        <v>7085.300604209895</v>
      </c>
      <c r="F70" s="409">
        <f t="shared" ca="1" si="35"/>
        <v>5416.1522602959149</v>
      </c>
      <c r="G70" s="340">
        <f t="shared" si="36"/>
        <v>8508.9972143948107</v>
      </c>
      <c r="H70" s="340">
        <f>$H12/'Gas Curve Summary'!$B$13*1000</f>
        <v>8650.3489177907795</v>
      </c>
      <c r="I70" s="340">
        <f>$I12/'Gas Curve Summary'!$B$14*1000</f>
        <v>8367.6455109988419</v>
      </c>
      <c r="J70" s="340">
        <f t="shared" si="37"/>
        <v>12044.655654536718</v>
      </c>
      <c r="K70" s="340">
        <f>$K12/'Gas Curve Summary'!$B$15*1000</f>
        <v>11111.313034698976</v>
      </c>
      <c r="L70" s="340">
        <f>$L12/'Gas Curve Summary'!$B$16*1000</f>
        <v>12977.99827437446</v>
      </c>
      <c r="M70" s="340">
        <f>$M12/'Gas Curve Summary'!$B$17*1000</f>
        <v>8567.0958807490169</v>
      </c>
      <c r="N70" s="340">
        <f>$N12/'Gas Curve Summary'!$B$18*1000</f>
        <v>8751.182592242194</v>
      </c>
      <c r="O70" s="340">
        <f t="shared" si="38"/>
        <v>9899.1462267645475</v>
      </c>
      <c r="P70" s="340">
        <f>$P12/'Gas Curve Summary'!$B$19*1000</f>
        <v>9635.6908275128371</v>
      </c>
      <c r="Q70" s="340">
        <f>$Q12/'Gas Curve Summary'!$B$20*1000</f>
        <v>10162.60162601626</v>
      </c>
      <c r="R70" s="340">
        <f>$R12/'Gas Curve Summary'!$B$21*1000</f>
        <v>9191.0456915056711</v>
      </c>
      <c r="S70" s="340">
        <f t="shared" si="39"/>
        <v>8454.4334235530987</v>
      </c>
      <c r="T70" s="340">
        <f>$T12/'Gas Curve Summary'!$B$22*1000</f>
        <v>8582.3756662917494</v>
      </c>
      <c r="U70" s="340">
        <f>$U12/'Gas Curve Summary'!$B$23*1000</f>
        <v>7966.8235450086177</v>
      </c>
      <c r="V70" s="340">
        <f>$V12/'Gas Curve Summary'!$B$24*1000</f>
        <v>8814.1010593589326</v>
      </c>
      <c r="W70" s="409">
        <f>W12/AVERAGE('Gas Curve Summary'!$B$13:$B$24)*1000</f>
        <v>9237.8685347439459</v>
      </c>
      <c r="X70" s="340">
        <f>X12/AVERAGE('Gas Curve Summary'!$B$25:$B$36)*1000</f>
        <v>5207.340771723776</v>
      </c>
      <c r="Y70" s="340">
        <f>Y12/AVERAGE('Gas Curve Summary'!$B$37:$B$48)*1000</f>
        <v>4752.3047612852906</v>
      </c>
      <c r="Z70" s="340">
        <f>Z12/AVERAGE('Gas Curve Summary'!$B$49:$B$60)*1000</f>
        <v>4629.2842497240872</v>
      </c>
      <c r="AA70" s="340">
        <f>AA12/AVERAGE('Gas Curve Summary'!$B$61:$B$108)*1000</f>
        <v>5317.5551513647351</v>
      </c>
      <c r="AB70" s="365">
        <f>AB12/AVERAGE('Gas Curve Summary'!$B$109:$B$120)*1000</f>
        <v>5393.1426591120571</v>
      </c>
      <c r="AC70" s="367">
        <f ca="1">AC12/AVERAGE('Gas Curve Summary'!$B$9:$B$120)*1000</f>
        <v>5487.4443568219285</v>
      </c>
    </row>
    <row r="71" spans="1:30" ht="13.7" customHeight="1" x14ac:dyDescent="0.2">
      <c r="A71" s="443" t="s">
        <v>143</v>
      </c>
      <c r="B71" s="152" t="s">
        <v>38</v>
      </c>
      <c r="C71" s="340">
        <f ca="1">C13/('Gas Curve Summary'!$B$10)*1000</f>
        <v>4200.5118045236914</v>
      </c>
      <c r="D71" s="340">
        <f ca="1">D13/('Gas Curve Summary'!$B$11)*1000</f>
        <v>4515.0060799104695</v>
      </c>
      <c r="E71" s="340">
        <f>E13/('Gas Curve Summary'!$B$12)*1000</f>
        <v>7085.300604209895</v>
      </c>
      <c r="F71" s="409">
        <f t="shared" ca="1" si="35"/>
        <v>5266.9394962146853</v>
      </c>
      <c r="G71" s="340">
        <f t="shared" si="36"/>
        <v>8508.9972143948107</v>
      </c>
      <c r="H71" s="340">
        <f>$H13/'Gas Curve Summary'!$B$13*1000</f>
        <v>8650.3489177907795</v>
      </c>
      <c r="I71" s="340">
        <f>$I13/'Gas Curve Summary'!$B$14*1000</f>
        <v>8367.6455109988419</v>
      </c>
      <c r="J71" s="340">
        <f t="shared" si="37"/>
        <v>12522.869632103586</v>
      </c>
      <c r="K71" s="340">
        <f>$K13/'Gas Curve Summary'!$B$15*1000</f>
        <v>11111.313034698976</v>
      </c>
      <c r="L71" s="340">
        <f>$L13/'Gas Curve Summary'!$B$16*1000</f>
        <v>13934.426229508195</v>
      </c>
      <c r="M71" s="340">
        <f>$M13/'Gas Curve Summary'!$B$17*1000</f>
        <v>8812.2295908273773</v>
      </c>
      <c r="N71" s="340">
        <f>$N13/'Gas Curve Summary'!$B$18*1000</f>
        <v>8751.182592242194</v>
      </c>
      <c r="O71" s="340">
        <f t="shared" si="38"/>
        <v>10207.731806722757</v>
      </c>
      <c r="P71" s="340">
        <f>$P13/'Gas Curve Summary'!$B$19*1000</f>
        <v>9951.6320520529789</v>
      </c>
      <c r="Q71" s="340">
        <f>$Q13/'Gas Curve Summary'!$B$20*1000</f>
        <v>10463.831561392537</v>
      </c>
      <c r="R71" s="340">
        <f>$R13/'Gas Curve Summary'!$B$21*1000</f>
        <v>9191.0456915056711</v>
      </c>
      <c r="S71" s="340">
        <f t="shared" si="39"/>
        <v>8454.4334235530987</v>
      </c>
      <c r="T71" s="340">
        <f>$T13/'Gas Curve Summary'!$B$22*1000</f>
        <v>8582.3756662917494</v>
      </c>
      <c r="U71" s="340">
        <f>$U13/'Gas Curve Summary'!$B$23*1000</f>
        <v>7966.8235450086177</v>
      </c>
      <c r="V71" s="340">
        <f>$V13/'Gas Curve Summary'!$B$24*1000</f>
        <v>8814.1010593589326</v>
      </c>
      <c r="W71" s="409">
        <f>W13/AVERAGE('Gas Curve Summary'!$B$13:$B$24)*1000</f>
        <v>9361.6668412094605</v>
      </c>
      <c r="X71" s="340">
        <f>X13/AVERAGE('Gas Curve Summary'!$B$25:$B$36)*1000</f>
        <v>8141.8064402160671</v>
      </c>
      <c r="Y71" s="340">
        <f>Y13/AVERAGE('Gas Curve Summary'!$B$37:$B$48)*1000</f>
        <v>7733.4483870364238</v>
      </c>
      <c r="Z71" s="340">
        <f>Z13/AVERAGE('Gas Curve Summary'!$B$49:$B$60)*1000</f>
        <v>7638.6916033769885</v>
      </c>
      <c r="AA71" s="340">
        <f>AA13/AVERAGE('Gas Curve Summary'!$B$61:$B$108)*1000</f>
        <v>7283.885764544315</v>
      </c>
      <c r="AB71" s="365">
        <f>AB13/AVERAGE('Gas Curve Summary'!$B$109:$B$120)*1000</f>
        <v>6974.9313942978097</v>
      </c>
      <c r="AC71" s="367">
        <f ca="1">AC13/AVERAGE('Gas Curve Summary'!$B$9:$B$120)*1000</f>
        <v>7512.2090189330229</v>
      </c>
    </row>
    <row r="72" spans="1:30" ht="13.7" customHeight="1" x14ac:dyDescent="0.2">
      <c r="A72" s="443" t="s">
        <v>141</v>
      </c>
      <c r="B72" s="152" t="s">
        <v>38</v>
      </c>
      <c r="C72" s="340">
        <f ca="1">C14/('Gas Curve Summary'!$B$10)*1000</f>
        <v>4084.1175499422152</v>
      </c>
      <c r="D72" s="340">
        <f ca="1">D14/('Gas Curve Summary'!$B$11)*1000</f>
        <v>4167.6925394656137</v>
      </c>
      <c r="E72" s="340">
        <f>E14/('Gas Curve Summary'!$B$12)*1000</f>
        <v>6546.1378851348709</v>
      </c>
      <c r="F72" s="409">
        <f t="shared" ca="1" si="35"/>
        <v>4932.6493248475663</v>
      </c>
      <c r="G72" s="340">
        <f t="shared" si="36"/>
        <v>7711.2573224292191</v>
      </c>
      <c r="H72" s="340">
        <f>$H14/'Gas Curve Summary'!$B$13*1000</f>
        <v>7686.5219423358967</v>
      </c>
      <c r="I72" s="340">
        <f>$I14/'Gas Curve Summary'!$B$14*1000</f>
        <v>7735.9927025225415</v>
      </c>
      <c r="J72" s="340">
        <f t="shared" si="37"/>
        <v>11786.12990533634</v>
      </c>
      <c r="K72" s="340">
        <f>$K14/'Gas Curve Summary'!$B$15*1000</f>
        <v>10457.505712312024</v>
      </c>
      <c r="L72" s="340">
        <f>$L14/'Gas Curve Summary'!$B$16*1000</f>
        <v>13114.754098360656</v>
      </c>
      <c r="M72" s="340">
        <f>$M14/'Gas Curve Summary'!$B$17*1000</f>
        <v>8169.3718335784752</v>
      </c>
      <c r="N72" s="340">
        <f>$N14/'Gas Curve Summary'!$B$18*1000</f>
        <v>7883.8694418164614</v>
      </c>
      <c r="O72" s="340">
        <f t="shared" si="38"/>
        <v>10178.392817428372</v>
      </c>
      <c r="P72" s="340">
        <f>$P14/'Gas Curve Summary'!$B$19*1000</f>
        <v>9817.8531230245007</v>
      </c>
      <c r="Q72" s="340">
        <f>$Q14/'Gas Curve Summary'!$B$20*1000</f>
        <v>10538.932511832241</v>
      </c>
      <c r="R72" s="340">
        <f>$R14/'Gas Curve Summary'!$B$21*1000</f>
        <v>9073.1370745170188</v>
      </c>
      <c r="S72" s="340">
        <f t="shared" si="39"/>
        <v>7670.8784136191216</v>
      </c>
      <c r="T72" s="340">
        <f>$T14/'Gas Curve Summary'!$B$22*1000</f>
        <v>8105.5797349503646</v>
      </c>
      <c r="U72" s="340">
        <f>$U14/'Gas Curve Summary'!$B$23*1000</f>
        <v>7506.9600954527386</v>
      </c>
      <c r="V72" s="340">
        <f>$V14/'Gas Curve Summary'!$B$24*1000</f>
        <v>7400.0954104542598</v>
      </c>
      <c r="W72" s="409">
        <f>W14/AVERAGE('Gas Curve Summary'!$B$13:$B$24)*1000</f>
        <v>8783.3843324423669</v>
      </c>
      <c r="X72" s="340">
        <f>X14/AVERAGE('Gas Curve Summary'!$B$25:$B$36)*1000</f>
        <v>7461.6455995890756</v>
      </c>
      <c r="Y72" s="340">
        <f>Y14/AVERAGE('Gas Curve Summary'!$B$37:$B$48)*1000</f>
        <v>7088.6785559446453</v>
      </c>
      <c r="Z72" s="340">
        <f>Z14/AVERAGE('Gas Curve Summary'!$B$49:$B$60)*1000</f>
        <v>7005.0399985329559</v>
      </c>
      <c r="AA72" s="340">
        <f>AA14/AVERAGE('Gas Curve Summary'!$B$61:$B$108)*1000</f>
        <v>6704.0953737829723</v>
      </c>
      <c r="AB72" s="365">
        <f>AB14/AVERAGE('Gas Curve Summary'!$B$109:$B$120)*1000</f>
        <v>6416.1718012358042</v>
      </c>
      <c r="AC72" s="367">
        <f ca="1">AC14/AVERAGE('Gas Curve Summary'!$B$9:$B$120)*1000</f>
        <v>6922.8761081692983</v>
      </c>
    </row>
    <row r="73" spans="1:30" ht="13.7" customHeight="1" thickBot="1" x14ac:dyDescent="0.25">
      <c r="A73" s="444" t="s">
        <v>145</v>
      </c>
      <c r="B73" s="310" t="s">
        <v>38</v>
      </c>
      <c r="C73" s="342">
        <f ca="1">C15/('Gas Curve Summary'!$B$10)*1000</f>
        <v>4197.6225854383356</v>
      </c>
      <c r="D73" s="342">
        <f ca="1">D15/('Gas Curve Summary'!$B$11)*1000</f>
        <v>4282.8342067599997</v>
      </c>
      <c r="E73" s="342">
        <f>E15/('Gas Curve Summary'!$B$12)*1000</f>
        <v>6748.4111759255638</v>
      </c>
      <c r="F73" s="410">
        <f t="shared" ca="1" si="35"/>
        <v>5076.2893227079667</v>
      </c>
      <c r="G73" s="342">
        <f t="shared" si="36"/>
        <v>7882.2935660636958</v>
      </c>
      <c r="H73" s="342">
        <f>$H15/'Gas Curve Summary'!$B$13*1000</f>
        <v>7873.8738738738748</v>
      </c>
      <c r="I73" s="342">
        <f>$I15/'Gas Curve Summary'!$B$14*1000</f>
        <v>7890.7132582535169</v>
      </c>
      <c r="J73" s="342">
        <f t="shared" si="37"/>
        <v>12105.611194348083</v>
      </c>
      <c r="K73" s="342">
        <f>$K15/'Gas Curve Summary'!$B$15*1000</f>
        <v>10665.061905521015</v>
      </c>
      <c r="L73" s="342">
        <f>$L15/'Gas Curve Summary'!$B$16*1000</f>
        <v>13546.160483175152</v>
      </c>
      <c r="M73" s="342">
        <f>$M15/'Gas Curve Summary'!$B$17*1000</f>
        <v>8569.3408682338559</v>
      </c>
      <c r="N73" s="342">
        <f>$N15/'Gas Curve Summary'!$B$18*1000</f>
        <v>8475.1655629139077</v>
      </c>
      <c r="O73" s="342">
        <f t="shared" si="38"/>
        <v>11194.988417921555</v>
      </c>
      <c r="P73" s="342">
        <f>$P15/'Gas Curve Summary'!$B$19*1000</f>
        <v>10654.308709931081</v>
      </c>
      <c r="Q73" s="342">
        <f>$Q15/'Gas Curve Summary'!$B$20*1000</f>
        <v>11735.668125912031</v>
      </c>
      <c r="R73" s="342">
        <f>$R15/'Gas Curve Summary'!$B$21*1000</f>
        <v>9878.1048758049674</v>
      </c>
      <c r="S73" s="342">
        <f t="shared" si="39"/>
        <v>7937.2588165815641</v>
      </c>
      <c r="T73" s="342">
        <f>$T15/'Gas Curve Summary'!$B$22*1000</f>
        <v>8421.4060997277793</v>
      </c>
      <c r="U73" s="342">
        <f>$U15/'Gas Curve Summary'!$B$23*1000</f>
        <v>7755.5349330505096</v>
      </c>
      <c r="V73" s="342">
        <f>$V15/'Gas Curve Summary'!$B$24*1000</f>
        <v>7634.8354169664017</v>
      </c>
      <c r="W73" s="410">
        <f>W15/AVERAGE('Gas Curve Summary'!$B$13:$B$24)*1000</f>
        <v>9267.0032886360659</v>
      </c>
      <c r="X73" s="342">
        <f>X15/AVERAGE('Gas Curve Summary'!$B$25:$B$36)*1000</f>
        <v>7831.012335495303</v>
      </c>
      <c r="Y73" s="342">
        <f>Y15/AVERAGE('Gas Curve Summary'!$B$37:$B$48)*1000</f>
        <v>7422.8069070652837</v>
      </c>
      <c r="Z73" s="342">
        <f>Z15/AVERAGE('Gas Curve Summary'!$B$49:$B$60)*1000</f>
        <v>7340.5649435185469</v>
      </c>
      <c r="AA73" s="342">
        <f>AA15/AVERAGE('Gas Curve Summary'!$B$61:$B$108)*1000</f>
        <v>7007.6689282309007</v>
      </c>
      <c r="AB73" s="368">
        <f>AB15/AVERAGE('Gas Curve Summary'!$B$109:$B$120)*1000</f>
        <v>6685.3209597754676</v>
      </c>
      <c r="AC73" s="369">
        <f ca="1">AC15/AVERAGE('Gas Curve Summary'!$B$9:$B$120)*1000</f>
        <v>7246.9649471846442</v>
      </c>
    </row>
    <row r="74" spans="1:30" ht="13.7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5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4.1274558362229072</v>
      </c>
      <c r="D87" s="340">
        <f t="shared" ca="1" si="40"/>
        <v>51.29722691517145</v>
      </c>
      <c r="E87" s="340">
        <f t="shared" si="40"/>
        <v>-77.614219159849199</v>
      </c>
      <c r="F87" s="408">
        <f t="shared" ca="1" si="40"/>
        <v>-7.3965121361507045</v>
      </c>
      <c r="G87" s="340">
        <f t="shared" si="40"/>
        <v>74.516809815786473</v>
      </c>
      <c r="H87" s="340">
        <f t="shared" si="40"/>
        <v>-8.9848345662321663</v>
      </c>
      <c r="I87" s="340">
        <f t="shared" si="40"/>
        <v>158.01845419780329</v>
      </c>
      <c r="J87" s="340">
        <f t="shared" si="40"/>
        <v>122.90259449482619</v>
      </c>
      <c r="K87" s="340">
        <f t="shared" si="40"/>
        <v>109.0493650034532</v>
      </c>
      <c r="L87" s="340">
        <f t="shared" si="40"/>
        <v>136.75582398619736</v>
      </c>
      <c r="M87" s="340">
        <f t="shared" si="40"/>
        <v>-571.56502094022017</v>
      </c>
      <c r="N87" s="340">
        <f t="shared" si="40"/>
        <v>-374.75119226250263</v>
      </c>
      <c r="O87" s="340">
        <f t="shared" si="40"/>
        <v>-650.17147394774656</v>
      </c>
      <c r="P87" s="340">
        <f t="shared" si="40"/>
        <v>-630.2376978053162</v>
      </c>
      <c r="Q87" s="340">
        <f t="shared" si="40"/>
        <v>-670.10525009017692</v>
      </c>
      <c r="R87" s="340">
        <f t="shared" si="40"/>
        <v>-559.94604718088522</v>
      </c>
      <c r="S87" s="340">
        <f t="shared" si="40"/>
        <v>-459.76655571244373</v>
      </c>
      <c r="T87" s="340">
        <f t="shared" si="40"/>
        <v>-471.93936763522106</v>
      </c>
      <c r="U87" s="340">
        <f t="shared" si="40"/>
        <v>-425.03133599468219</v>
      </c>
      <c r="V87" s="340">
        <f t="shared" si="40"/>
        <v>-482.32896350743249</v>
      </c>
      <c r="W87" s="408">
        <f t="shared" si="40"/>
        <v>-356.51586286373458</v>
      </c>
      <c r="X87" s="340">
        <f t="shared" si="40"/>
        <v>-334.00108453143002</v>
      </c>
      <c r="Y87" s="340">
        <f t="shared" si="40"/>
        <v>-277.49491453014525</v>
      </c>
      <c r="Z87" s="346">
        <f t="shared" si="40"/>
        <v>-260.56808280034875</v>
      </c>
      <c r="AA87" s="346">
        <f t="shared" si="40"/>
        <v>-211.62686504854446</v>
      </c>
      <c r="AB87" s="191">
        <f t="shared" si="40"/>
        <v>-170.0374013448145</v>
      </c>
      <c r="AC87" s="366">
        <f t="shared" ca="1" si="40"/>
        <v>-227.50546760340239</v>
      </c>
    </row>
    <row r="88" spans="1:29" x14ac:dyDescent="0.2">
      <c r="A88" s="443" t="s">
        <v>140</v>
      </c>
      <c r="B88" s="305"/>
      <c r="C88" s="340">
        <f t="shared" ref="C88:AC88" ca="1" si="41">C68-C108</f>
        <v>0</v>
      </c>
      <c r="D88" s="340">
        <f t="shared" ca="1" si="41"/>
        <v>45.809166137589273</v>
      </c>
      <c r="E88" s="340">
        <f t="shared" si="41"/>
        <v>-7.3601378068360646</v>
      </c>
      <c r="F88" s="409">
        <f t="shared" ca="1" si="41"/>
        <v>12.816342776917736</v>
      </c>
      <c r="G88" s="340">
        <f t="shared" si="41"/>
        <v>113.93371329963156</v>
      </c>
      <c r="H88" s="340">
        <f t="shared" si="41"/>
        <v>-8.9848345662303473</v>
      </c>
      <c r="I88" s="340">
        <f t="shared" si="41"/>
        <v>236.85226116549347</v>
      </c>
      <c r="J88" s="340">
        <f t="shared" si="41"/>
        <v>245.56291690410217</v>
      </c>
      <c r="K88" s="340">
        <f t="shared" si="41"/>
        <v>218.04559222063108</v>
      </c>
      <c r="L88" s="340">
        <f t="shared" si="41"/>
        <v>273.08024158757507</v>
      </c>
      <c r="M88" s="340">
        <f t="shared" si="41"/>
        <v>-627.14806477873208</v>
      </c>
      <c r="N88" s="340">
        <f t="shared" si="41"/>
        <v>-412.78754921759537</v>
      </c>
      <c r="O88" s="340">
        <f t="shared" si="41"/>
        <v>-450.55530393674962</v>
      </c>
      <c r="P88" s="340">
        <f t="shared" si="41"/>
        <v>-502.54680504877251</v>
      </c>
      <c r="Q88" s="340">
        <f t="shared" si="41"/>
        <v>-398.56380282472492</v>
      </c>
      <c r="R88" s="340">
        <f t="shared" si="41"/>
        <v>-425.88512790002278</v>
      </c>
      <c r="S88" s="340">
        <f t="shared" si="41"/>
        <v>-322.35203140042177</v>
      </c>
      <c r="T88" s="340">
        <f t="shared" si="41"/>
        <v>-259.90079063062512</v>
      </c>
      <c r="U88" s="340">
        <f t="shared" si="41"/>
        <v>-241.6210947047748</v>
      </c>
      <c r="V88" s="340">
        <f t="shared" si="41"/>
        <v>-465.53420886586719</v>
      </c>
      <c r="W88" s="409">
        <f t="shared" si="41"/>
        <v>-253.13688286347497</v>
      </c>
      <c r="X88" s="340">
        <f t="shared" si="41"/>
        <v>-352.9634893123548</v>
      </c>
      <c r="Y88" s="340">
        <f t="shared" si="41"/>
        <v>-290.51456161687111</v>
      </c>
      <c r="Z88" s="340">
        <f t="shared" si="41"/>
        <v>-274.28932268611243</v>
      </c>
      <c r="AA88" s="340">
        <f t="shared" si="41"/>
        <v>-228.14512803890648</v>
      </c>
      <c r="AB88" s="191">
        <f t="shared" si="41"/>
        <v>-192.19866820632251</v>
      </c>
      <c r="AC88" s="367">
        <f t="shared" ca="1" si="41"/>
        <v>-233.53838472116968</v>
      </c>
    </row>
    <row r="89" spans="1:29" x14ac:dyDescent="0.2">
      <c r="A89" s="443" t="s">
        <v>142</v>
      </c>
      <c r="B89" s="281"/>
      <c r="C89" s="340">
        <f t="shared" ref="C89:AC89" ca="1" si="42">C69-C109</f>
        <v>17.500412745583162</v>
      </c>
      <c r="D89" s="340">
        <f t="shared" ca="1" si="42"/>
        <v>124.39712038222751</v>
      </c>
      <c r="E89" s="340">
        <f t="shared" si="42"/>
        <v>415.86736092079991</v>
      </c>
      <c r="F89" s="409">
        <f t="shared" ca="1" si="42"/>
        <v>185.92163134953717</v>
      </c>
      <c r="G89" s="340">
        <f t="shared" si="42"/>
        <v>399.18930616421494</v>
      </c>
      <c r="H89" s="340">
        <f t="shared" si="42"/>
        <v>403.75348514883444</v>
      </c>
      <c r="I89" s="340">
        <f t="shared" si="42"/>
        <v>394.62512717959544</v>
      </c>
      <c r="J89" s="340">
        <f t="shared" si="42"/>
        <v>682.11939625021478</v>
      </c>
      <c r="K89" s="340">
        <f t="shared" si="42"/>
        <v>544.56666135288833</v>
      </c>
      <c r="L89" s="340">
        <f t="shared" si="42"/>
        <v>819.67213114753758</v>
      </c>
      <c r="M89" s="340">
        <f t="shared" si="42"/>
        <v>-377.6051971113302</v>
      </c>
      <c r="N89" s="340">
        <f t="shared" si="42"/>
        <v>-198.93240326919295</v>
      </c>
      <c r="O89" s="340">
        <f t="shared" si="42"/>
        <v>-425.96427424332069</v>
      </c>
      <c r="P89" s="340">
        <f t="shared" si="42"/>
        <v>-427.46009561376377</v>
      </c>
      <c r="Q89" s="340">
        <f t="shared" si="42"/>
        <v>-424.46845287287579</v>
      </c>
      <c r="R89" s="340">
        <f t="shared" si="42"/>
        <v>-354.13271172471104</v>
      </c>
      <c r="S89" s="340">
        <f t="shared" si="42"/>
        <v>-317.7371397015304</v>
      </c>
      <c r="T89" s="340">
        <f t="shared" si="42"/>
        <v>-308.68780474808227</v>
      </c>
      <c r="U89" s="340">
        <f t="shared" si="42"/>
        <v>-321.5031529156513</v>
      </c>
      <c r="V89" s="340">
        <f t="shared" si="42"/>
        <v>-323.02046144086125</v>
      </c>
      <c r="W89" s="409">
        <f t="shared" si="42"/>
        <v>-106.46852767514247</v>
      </c>
      <c r="X89" s="340">
        <f t="shared" si="42"/>
        <v>-276.68395376048284</v>
      </c>
      <c r="Y89" s="340">
        <f t="shared" si="42"/>
        <v>-217.63551798489607</v>
      </c>
      <c r="Z89" s="340">
        <f t="shared" si="42"/>
        <v>-202.86028934782189</v>
      </c>
      <c r="AA89" s="340">
        <f t="shared" si="42"/>
        <v>-154.79861759473079</v>
      </c>
      <c r="AB89" s="191">
        <f t="shared" si="42"/>
        <v>-115.36952536595891</v>
      </c>
      <c r="AC89" s="367">
        <f t="shared" ca="1" si="42"/>
        <v>-149.41257167394724</v>
      </c>
    </row>
    <row r="90" spans="1:29" x14ac:dyDescent="0.2">
      <c r="A90" s="443" t="s">
        <v>144</v>
      </c>
      <c r="B90" s="281"/>
      <c r="C90" s="340">
        <f t="shared" ref="C90:AC90" ca="1" si="43">C70-C110</f>
        <v>89.758750206372497</v>
      </c>
      <c r="D90" s="340">
        <f t="shared" ca="1" si="43"/>
        <v>27.214324914719327</v>
      </c>
      <c r="E90" s="340">
        <f t="shared" si="43"/>
        <v>551.38394080570106</v>
      </c>
      <c r="F90" s="409">
        <f t="shared" ca="1" si="43"/>
        <v>222.78567197559732</v>
      </c>
      <c r="G90" s="340">
        <f t="shared" si="43"/>
        <v>317.03366164487761</v>
      </c>
      <c r="H90" s="340">
        <f t="shared" si="43"/>
        <v>318.13566697287752</v>
      </c>
      <c r="I90" s="340">
        <f t="shared" si="43"/>
        <v>315.93165631687771</v>
      </c>
      <c r="J90" s="340">
        <f t="shared" si="43"/>
        <v>627.86571645851473</v>
      </c>
      <c r="K90" s="340">
        <f t="shared" si="43"/>
        <v>436.05930176949005</v>
      </c>
      <c r="L90" s="340">
        <f t="shared" si="43"/>
        <v>819.67213114754122</v>
      </c>
      <c r="M90" s="340">
        <f t="shared" si="43"/>
        <v>-377.6051971113302</v>
      </c>
      <c r="N90" s="340">
        <f t="shared" si="43"/>
        <v>-277.6930465993737</v>
      </c>
      <c r="O90" s="340">
        <f t="shared" si="43"/>
        <v>-421.54686363228393</v>
      </c>
      <c r="P90" s="340">
        <f t="shared" si="43"/>
        <v>-418.62527439169025</v>
      </c>
      <c r="Q90" s="340">
        <f t="shared" si="43"/>
        <v>-424.46845287287579</v>
      </c>
      <c r="R90" s="340">
        <f t="shared" si="43"/>
        <v>-321.23472488990592</v>
      </c>
      <c r="S90" s="340">
        <f t="shared" si="43"/>
        <v>-293.84106661108126</v>
      </c>
      <c r="T90" s="340">
        <f t="shared" si="43"/>
        <v>-304.25179075824235</v>
      </c>
      <c r="U90" s="340">
        <f t="shared" si="43"/>
        <v>-275.87912936733301</v>
      </c>
      <c r="V90" s="340">
        <f t="shared" si="43"/>
        <v>-301.39227970766115</v>
      </c>
      <c r="W90" s="409">
        <f t="shared" si="43"/>
        <v>-117.5245021801984</v>
      </c>
      <c r="X90" s="340">
        <f t="shared" si="43"/>
        <v>-91.623429071838473</v>
      </c>
      <c r="Y90" s="340">
        <f t="shared" si="43"/>
        <v>-49.887965930945938</v>
      </c>
      <c r="Z90" s="340">
        <f t="shared" si="43"/>
        <v>-43.850135352429788</v>
      </c>
      <c r="AA90" s="340">
        <f t="shared" si="43"/>
        <v>-46.936619108718332</v>
      </c>
      <c r="AB90" s="191">
        <f t="shared" si="43"/>
        <v>-29.725458749284371</v>
      </c>
      <c r="AC90" s="367">
        <f t="shared" ca="1" si="43"/>
        <v>-40.313179645997479</v>
      </c>
    </row>
    <row r="91" spans="1:29" x14ac:dyDescent="0.2">
      <c r="A91" s="443" t="s">
        <v>143</v>
      </c>
      <c r="B91" s="305"/>
      <c r="C91" s="340">
        <f t="shared" ref="C91:AC91" ca="1" si="44">C71-C111</f>
        <v>57.123988773319979</v>
      </c>
      <c r="D91" s="340">
        <f t="shared" ca="1" si="44"/>
        <v>156.84016830053042</v>
      </c>
      <c r="E91" s="340">
        <f t="shared" si="44"/>
        <v>551.38394080570106</v>
      </c>
      <c r="F91" s="409">
        <f t="shared" ca="1" si="44"/>
        <v>255.11603262651715</v>
      </c>
      <c r="G91" s="340">
        <f t="shared" si="44"/>
        <v>317.03366164487761</v>
      </c>
      <c r="H91" s="340">
        <f t="shared" si="44"/>
        <v>318.13566697287752</v>
      </c>
      <c r="I91" s="340">
        <f t="shared" si="44"/>
        <v>315.93165631687771</v>
      </c>
      <c r="J91" s="340">
        <f t="shared" si="44"/>
        <v>491.29683523907079</v>
      </c>
      <c r="K91" s="340">
        <f t="shared" si="44"/>
        <v>436.05930176949005</v>
      </c>
      <c r="L91" s="340">
        <f t="shared" si="44"/>
        <v>546.53436870865335</v>
      </c>
      <c r="M91" s="340">
        <f t="shared" si="44"/>
        <v>-604.78855203933017</v>
      </c>
      <c r="N91" s="340">
        <f t="shared" si="44"/>
        <v>-362.95710111385415</v>
      </c>
      <c r="O91" s="340">
        <f t="shared" si="44"/>
        <v>-436.21314283868014</v>
      </c>
      <c r="P91" s="340">
        <f t="shared" si="44"/>
        <v>-428.44050133147175</v>
      </c>
      <c r="Q91" s="340">
        <f t="shared" si="44"/>
        <v>-443.98578434588671</v>
      </c>
      <c r="R91" s="340">
        <f t="shared" si="44"/>
        <v>-321.19406125945534</v>
      </c>
      <c r="S91" s="340">
        <f t="shared" si="44"/>
        <v>-293.84106661108126</v>
      </c>
      <c r="T91" s="340">
        <f t="shared" si="44"/>
        <v>-304.25179075824235</v>
      </c>
      <c r="U91" s="340">
        <f t="shared" si="44"/>
        <v>-275.87912936733301</v>
      </c>
      <c r="V91" s="340">
        <f t="shared" si="44"/>
        <v>-301.39227970766115</v>
      </c>
      <c r="W91" s="409">
        <f t="shared" si="44"/>
        <v>-159.16150198412834</v>
      </c>
      <c r="X91" s="340">
        <f t="shared" si="44"/>
        <v>-194.53547586898094</v>
      </c>
      <c r="Y91" s="340">
        <f t="shared" si="44"/>
        <v>-159.80283540761411</v>
      </c>
      <c r="Z91" s="340">
        <f t="shared" si="44"/>
        <v>-123.58095964838958</v>
      </c>
      <c r="AA91" s="340">
        <f t="shared" si="44"/>
        <v>-99.540787379409267</v>
      </c>
      <c r="AB91" s="191">
        <f t="shared" si="44"/>
        <v>-44.979203148041051</v>
      </c>
      <c r="AC91" s="367">
        <f t="shared" ca="1" si="44"/>
        <v>-96.031871295895144</v>
      </c>
    </row>
    <row r="92" spans="1:29" x14ac:dyDescent="0.2">
      <c r="A92" s="443" t="s">
        <v>141</v>
      </c>
      <c r="B92" s="281"/>
      <c r="C92" s="340">
        <f t="shared" ref="C92:AC92" ca="1" si="45">C72-C112</f>
        <v>113.09228991249756</v>
      </c>
      <c r="D92" s="340">
        <f t="shared" ca="1" si="45"/>
        <v>215.91860452603578</v>
      </c>
      <c r="E92" s="340">
        <f t="shared" si="45"/>
        <v>556.245024729541</v>
      </c>
      <c r="F92" s="409">
        <f t="shared" ca="1" si="45"/>
        <v>295.08530638935827</v>
      </c>
      <c r="G92" s="340">
        <f t="shared" si="45"/>
        <v>521.06360130423673</v>
      </c>
      <c r="H92" s="340">
        <f t="shared" si="45"/>
        <v>489.58887330980269</v>
      </c>
      <c r="I92" s="340">
        <f t="shared" si="45"/>
        <v>552.53832929867076</v>
      </c>
      <c r="J92" s="340">
        <f t="shared" si="45"/>
        <v>736.64939253056946</v>
      </c>
      <c r="K92" s="340">
        <f t="shared" si="45"/>
        <v>653.62665391359587</v>
      </c>
      <c r="L92" s="340">
        <f t="shared" si="45"/>
        <v>819.67213114754122</v>
      </c>
      <c r="M92" s="340">
        <f t="shared" si="45"/>
        <v>-144.01104116210172</v>
      </c>
      <c r="N92" s="340">
        <f t="shared" si="45"/>
        <v>-37.765992595804164</v>
      </c>
      <c r="O92" s="340">
        <f t="shared" si="45"/>
        <v>-362.59208942248915</v>
      </c>
      <c r="P92" s="340">
        <f t="shared" si="45"/>
        <v>-356.12659500666632</v>
      </c>
      <c r="Q92" s="340">
        <f t="shared" si="45"/>
        <v>-369.0575838383138</v>
      </c>
      <c r="R92" s="340">
        <f t="shared" si="45"/>
        <v>-222.56884610757515</v>
      </c>
      <c r="S92" s="340">
        <f t="shared" si="45"/>
        <v>-130.98048415862831</v>
      </c>
      <c r="T92" s="340">
        <f t="shared" si="45"/>
        <v>-277.96942324668089</v>
      </c>
      <c r="U92" s="340">
        <f t="shared" si="45"/>
        <v>-69.94349774865168</v>
      </c>
      <c r="V92" s="340">
        <f t="shared" si="45"/>
        <v>-45.028531480555102</v>
      </c>
      <c r="W92" s="409">
        <f t="shared" si="45"/>
        <v>39.710513256133709</v>
      </c>
      <c r="X92" s="340">
        <f t="shared" si="45"/>
        <v>-318.63795781972385</v>
      </c>
      <c r="Y92" s="340">
        <f t="shared" si="45"/>
        <v>-263.02415796184687</v>
      </c>
      <c r="Z92" s="340">
        <f t="shared" si="45"/>
        <v>-248.41836834179139</v>
      </c>
      <c r="AA92" s="340">
        <f t="shared" si="45"/>
        <v>-200.90118473492203</v>
      </c>
      <c r="AB92" s="191">
        <f t="shared" si="45"/>
        <v>-160.91563867819696</v>
      </c>
      <c r="AC92" s="367">
        <f t="shared" ca="1" si="45"/>
        <v>-175.38843525378161</v>
      </c>
    </row>
    <row r="93" spans="1:29" ht="13.7" customHeight="1" thickBot="1" x14ac:dyDescent="0.25">
      <c r="A93" s="444" t="s">
        <v>145</v>
      </c>
      <c r="B93" s="310"/>
      <c r="C93" s="342">
        <f t="shared" ref="C93:AC93" ca="1" si="46">C73-C113</f>
        <v>115.15601783060947</v>
      </c>
      <c r="D93" s="342">
        <f t="shared" ca="1" si="46"/>
        <v>215.91860452603578</v>
      </c>
      <c r="E93" s="342">
        <f t="shared" si="46"/>
        <v>556.24502472954282</v>
      </c>
      <c r="F93" s="410">
        <f t="shared" ca="1" si="46"/>
        <v>295.77321569539617</v>
      </c>
      <c r="G93" s="342">
        <f t="shared" si="46"/>
        <v>521.06360130423673</v>
      </c>
      <c r="H93" s="342">
        <f t="shared" si="46"/>
        <v>489.5888733098036</v>
      </c>
      <c r="I93" s="342">
        <f t="shared" si="46"/>
        <v>552.53832929866985</v>
      </c>
      <c r="J93" s="342">
        <f t="shared" si="46"/>
        <v>736.64939253056946</v>
      </c>
      <c r="K93" s="342">
        <f t="shared" si="46"/>
        <v>653.62665391359769</v>
      </c>
      <c r="L93" s="342">
        <f t="shared" si="46"/>
        <v>819.67213114754122</v>
      </c>
      <c r="M93" s="342">
        <f t="shared" si="46"/>
        <v>-188.76699431264933</v>
      </c>
      <c r="N93" s="342">
        <f t="shared" si="46"/>
        <v>-85.31143878966941</v>
      </c>
      <c r="O93" s="342">
        <f t="shared" si="46"/>
        <v>-430.8011261077645</v>
      </c>
      <c r="P93" s="342">
        <f t="shared" si="46"/>
        <v>-414.22125956352102</v>
      </c>
      <c r="Q93" s="342">
        <f t="shared" si="46"/>
        <v>-447.38099265200617</v>
      </c>
      <c r="R93" s="342">
        <f t="shared" si="46"/>
        <v>-271.53728424708243</v>
      </c>
      <c r="S93" s="342">
        <f t="shared" si="46"/>
        <v>-145.28905368427513</v>
      </c>
      <c r="T93" s="342">
        <f t="shared" si="46"/>
        <v>-295.33881420023317</v>
      </c>
      <c r="U93" s="342">
        <f t="shared" si="46"/>
        <v>-83.391124210133057</v>
      </c>
      <c r="V93" s="342">
        <f t="shared" si="46"/>
        <v>-57.137222642462802</v>
      </c>
      <c r="W93" s="410">
        <f t="shared" si="46"/>
        <v>16.855520057975809</v>
      </c>
      <c r="X93" s="342">
        <f t="shared" si="46"/>
        <v>-334.22382132125858</v>
      </c>
      <c r="Y93" s="342">
        <f t="shared" si="46"/>
        <v>-275.25776150119327</v>
      </c>
      <c r="Z93" s="342">
        <f t="shared" si="46"/>
        <v>-260.15006297837044</v>
      </c>
      <c r="AA93" s="342">
        <f t="shared" si="46"/>
        <v>-209.85147200003939</v>
      </c>
      <c r="AB93" s="204">
        <f t="shared" si="46"/>
        <v>-167.5382564550855</v>
      </c>
      <c r="AC93" s="369">
        <f t="shared" ca="1" si="46"/>
        <v>-185.60664243875908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7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7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2" hidden="1" thickBot="1" x14ac:dyDescent="0.25">
      <c r="A106" s="348">
        <f>A46</f>
        <v>37187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4448.3655274888561</v>
      </c>
      <c r="D107" s="340">
        <v>5071.2479419772089</v>
      </c>
      <c r="E107" s="340">
        <v>7837.3265995902348</v>
      </c>
      <c r="F107" s="408">
        <v>5785.6466896854326</v>
      </c>
      <c r="G107" s="346">
        <v>8462.5488133888721</v>
      </c>
      <c r="H107" s="346">
        <v>8794.4447130493663</v>
      </c>
      <c r="I107" s="346">
        <v>8130.6529137283796</v>
      </c>
      <c r="J107" s="346">
        <v>10338.793981318147</v>
      </c>
      <c r="K107" s="346">
        <v>10021.850257718264</v>
      </c>
      <c r="L107" s="346">
        <v>10655.737704918032</v>
      </c>
      <c r="M107" s="346">
        <v>7433.4681854264109</v>
      </c>
      <c r="N107" s="346">
        <v>7155.0255536626919</v>
      </c>
      <c r="O107" s="346">
        <v>10261.691422332375</v>
      </c>
      <c r="P107" s="346">
        <v>9615.3433918707233</v>
      </c>
      <c r="Q107" s="346">
        <v>10908.039452794026</v>
      </c>
      <c r="R107" s="346">
        <v>9564.0858815875072</v>
      </c>
      <c r="S107" s="346">
        <v>8820.6130348640672</v>
      </c>
      <c r="T107" s="346">
        <v>9054.4291389361806</v>
      </c>
      <c r="U107" s="346">
        <v>7919.6289761908911</v>
      </c>
      <c r="V107" s="346">
        <v>9487.7809894651346</v>
      </c>
      <c r="W107" s="346">
        <v>9013.0832434340191</v>
      </c>
      <c r="X107" s="346">
        <v>8137.5941677631508</v>
      </c>
      <c r="Y107" s="346">
        <v>7744.29289821572</v>
      </c>
      <c r="Z107" s="346">
        <v>7589.9145991143987</v>
      </c>
      <c r="AA107" s="346">
        <v>7255.3553939845169</v>
      </c>
      <c r="AB107" s="195">
        <v>6929.8607046053521</v>
      </c>
      <c r="AC107" s="347">
        <v>7456.9503919231202</v>
      </c>
    </row>
    <row r="108" spans="1:29" hidden="1" x14ac:dyDescent="0.2">
      <c r="A108" s="304" t="s">
        <v>140</v>
      </c>
      <c r="B108" s="305"/>
      <c r="C108" s="340">
        <v>4457.6523031203569</v>
      </c>
      <c r="D108" s="340">
        <v>5029.3019401908987</v>
      </c>
      <c r="E108" s="340">
        <v>7624.3980738362761</v>
      </c>
      <c r="F108" s="409">
        <v>5703.7841057158439</v>
      </c>
      <c r="G108" s="340">
        <v>8301.1026292174174</v>
      </c>
      <c r="H108" s="340">
        <v>8629.3252107205608</v>
      </c>
      <c r="I108" s="340">
        <v>7972.880047714274</v>
      </c>
      <c r="J108" s="340">
        <v>10720.974563964119</v>
      </c>
      <c r="K108" s="340">
        <v>10239.619533450235</v>
      </c>
      <c r="L108" s="340">
        <v>11202.329594478</v>
      </c>
      <c r="M108" s="340">
        <v>7985.7783643684415</v>
      </c>
      <c r="N108" s="340">
        <v>7666.0988074957413</v>
      </c>
      <c r="O108" s="340">
        <v>10737.244392061355</v>
      </c>
      <c r="P108" s="340">
        <v>10085.274960837663</v>
      </c>
      <c r="Q108" s="340">
        <v>11389.213823285045</v>
      </c>
      <c r="R108" s="340">
        <v>10033.750813272607</v>
      </c>
      <c r="S108" s="340">
        <v>8757.7254430595949</v>
      </c>
      <c r="T108" s="340">
        <v>9557.421451787648</v>
      </c>
      <c r="U108" s="340">
        <v>7570.3530315999105</v>
      </c>
      <c r="V108" s="340">
        <v>9145.401845791228</v>
      </c>
      <c r="W108" s="340">
        <v>9225.5490118045127</v>
      </c>
      <c r="X108" s="340">
        <v>8606.1170632464382</v>
      </c>
      <c r="Y108" s="340">
        <v>8115.9655877710484</v>
      </c>
      <c r="Z108" s="340">
        <v>8017.7326093052079</v>
      </c>
      <c r="AA108" s="340">
        <v>7856.7647839736619</v>
      </c>
      <c r="AB108" s="191">
        <v>7928.3087384403098</v>
      </c>
      <c r="AC108" s="341">
        <v>8005.2883296505343</v>
      </c>
    </row>
    <row r="109" spans="1:29" hidden="1" x14ac:dyDescent="0.2">
      <c r="A109" s="304" t="s">
        <v>142</v>
      </c>
      <c r="B109" s="281"/>
      <c r="C109" s="340">
        <v>4418.276374442793</v>
      </c>
      <c r="D109" s="340">
        <v>5027.3154774074837</v>
      </c>
      <c r="E109" s="340">
        <v>7764.7757376450172</v>
      </c>
      <c r="F109" s="409">
        <v>5736.789196498431</v>
      </c>
      <c r="G109" s="340">
        <v>8943.253450060567</v>
      </c>
      <c r="H109" s="340">
        <v>9045.3673709487666</v>
      </c>
      <c r="I109" s="340">
        <v>8841.1395291723675</v>
      </c>
      <c r="J109" s="340">
        <v>11852.670762906855</v>
      </c>
      <c r="K109" s="340">
        <v>11546.95786173548</v>
      </c>
      <c r="L109" s="340">
        <v>12158.383664078232</v>
      </c>
      <c r="M109" s="340">
        <v>8944.7010778603471</v>
      </c>
      <c r="N109" s="340">
        <v>9028.8756388415677</v>
      </c>
      <c r="O109" s="340">
        <v>10320.693090396831</v>
      </c>
      <c r="P109" s="340">
        <v>10054.316101904527</v>
      </c>
      <c r="Q109" s="340">
        <v>10587.070078889135</v>
      </c>
      <c r="R109" s="340">
        <v>10186.239427456081</v>
      </c>
      <c r="S109" s="340">
        <v>9259.3281003294051</v>
      </c>
      <c r="T109" s="340">
        <v>8970.4724070921256</v>
      </c>
      <c r="U109" s="340">
        <v>9190.437926878265</v>
      </c>
      <c r="V109" s="340">
        <v>9617.0739670178282</v>
      </c>
      <c r="W109" s="340">
        <v>9745.823502250134</v>
      </c>
      <c r="X109" s="340">
        <v>8560.5089243412513</v>
      </c>
      <c r="Y109" s="340">
        <v>8076.9932254081368</v>
      </c>
      <c r="Z109" s="340">
        <v>7920.7705472858579</v>
      </c>
      <c r="AA109" s="340">
        <v>7525.4143927153646</v>
      </c>
      <c r="AB109" s="191">
        <v>7179.1684273439332</v>
      </c>
      <c r="AC109" s="341">
        <v>7787.1672801660461</v>
      </c>
    </row>
    <row r="110" spans="1:29" hidden="1" x14ac:dyDescent="0.2">
      <c r="A110" s="304" t="s">
        <v>144</v>
      </c>
      <c r="B110" s="281"/>
      <c r="C110" s="340">
        <v>4808.5716939078748</v>
      </c>
      <c r="D110" s="340">
        <v>4237.6114076488848</v>
      </c>
      <c r="E110" s="340">
        <v>6533.916663404194</v>
      </c>
      <c r="F110" s="409">
        <v>5193.3665883203175</v>
      </c>
      <c r="G110" s="340">
        <v>8191.9635527499331</v>
      </c>
      <c r="H110" s="340">
        <v>8332.213250817902</v>
      </c>
      <c r="I110" s="340">
        <v>8051.7138546819642</v>
      </c>
      <c r="J110" s="340">
        <v>11416.789938078204</v>
      </c>
      <c r="K110" s="340">
        <v>10675.253732929486</v>
      </c>
      <c r="L110" s="340">
        <v>12158.326143226919</v>
      </c>
      <c r="M110" s="340">
        <v>8944.7010778603471</v>
      </c>
      <c r="N110" s="340">
        <v>9028.8756388415677</v>
      </c>
      <c r="O110" s="340">
        <v>10320.693090396831</v>
      </c>
      <c r="P110" s="340">
        <v>10054.316101904527</v>
      </c>
      <c r="Q110" s="340">
        <v>10587.070078889135</v>
      </c>
      <c r="R110" s="340">
        <v>9512.280416395577</v>
      </c>
      <c r="S110" s="340">
        <v>8748.27449016418</v>
      </c>
      <c r="T110" s="340">
        <v>8886.6274570499918</v>
      </c>
      <c r="U110" s="340">
        <v>8242.7026743759507</v>
      </c>
      <c r="V110" s="340">
        <v>9115.4933390665938</v>
      </c>
      <c r="W110" s="340">
        <v>9355.3930369241443</v>
      </c>
      <c r="X110" s="340">
        <v>5298.9642007956145</v>
      </c>
      <c r="Y110" s="340">
        <v>4802.1927272162366</v>
      </c>
      <c r="Z110" s="340">
        <v>4673.134385076517</v>
      </c>
      <c r="AA110" s="340">
        <v>5364.4917704734535</v>
      </c>
      <c r="AB110" s="191">
        <v>5422.8681178613415</v>
      </c>
      <c r="AC110" s="341">
        <v>5527.757536467926</v>
      </c>
    </row>
    <row r="111" spans="1:29" hidden="1" x14ac:dyDescent="0.2">
      <c r="A111" s="304" t="s">
        <v>143</v>
      </c>
      <c r="B111" s="305"/>
      <c r="C111" s="340">
        <v>4143.3878157503714</v>
      </c>
      <c r="D111" s="340">
        <v>4358.165911609939</v>
      </c>
      <c r="E111" s="340">
        <v>6533.916663404194</v>
      </c>
      <c r="F111" s="409">
        <v>5011.8234635881681</v>
      </c>
      <c r="G111" s="340">
        <v>8191.9635527499331</v>
      </c>
      <c r="H111" s="340">
        <v>8332.213250817902</v>
      </c>
      <c r="I111" s="340">
        <v>8051.7138546819642</v>
      </c>
      <c r="J111" s="340">
        <v>12031.572796864515</v>
      </c>
      <c r="K111" s="340">
        <v>10675.253732929486</v>
      </c>
      <c r="L111" s="340">
        <v>13387.891860799542</v>
      </c>
      <c r="M111" s="340">
        <v>9417.0181428667074</v>
      </c>
      <c r="N111" s="340">
        <v>9114.1396933560482</v>
      </c>
      <c r="O111" s="340">
        <v>10643.944949561437</v>
      </c>
      <c r="P111" s="340">
        <v>10380.072553384451</v>
      </c>
      <c r="Q111" s="340">
        <v>10907.817345738424</v>
      </c>
      <c r="R111" s="340">
        <v>9512.2397527651265</v>
      </c>
      <c r="S111" s="340">
        <v>8748.27449016418</v>
      </c>
      <c r="T111" s="340">
        <v>8886.6274570499918</v>
      </c>
      <c r="U111" s="340">
        <v>8242.7026743759507</v>
      </c>
      <c r="V111" s="340">
        <v>9115.4933390665938</v>
      </c>
      <c r="W111" s="340">
        <v>9520.8283431935888</v>
      </c>
      <c r="X111" s="340">
        <v>8336.3419160850481</v>
      </c>
      <c r="Y111" s="340">
        <v>7893.2512224440379</v>
      </c>
      <c r="Z111" s="340">
        <v>7762.2725630253781</v>
      </c>
      <c r="AA111" s="340">
        <v>7383.4265519237242</v>
      </c>
      <c r="AB111" s="191">
        <v>7019.9105974458507</v>
      </c>
      <c r="AC111" s="341">
        <v>7608.240890228918</v>
      </c>
    </row>
    <row r="112" spans="1:29" hidden="1" x14ac:dyDescent="0.2">
      <c r="A112" s="332" t="s">
        <v>141</v>
      </c>
      <c r="B112" s="281"/>
      <c r="C112" s="340">
        <v>3971.0252600297176</v>
      </c>
      <c r="D112" s="340">
        <v>3951.7739349395779</v>
      </c>
      <c r="E112" s="340">
        <v>5989.8928604053299</v>
      </c>
      <c r="F112" s="409">
        <v>4637.564018458208</v>
      </c>
      <c r="G112" s="340">
        <v>7190.1937211249824</v>
      </c>
      <c r="H112" s="340">
        <v>7196.933069026094</v>
      </c>
      <c r="I112" s="340">
        <v>7183.4543732238708</v>
      </c>
      <c r="J112" s="340">
        <v>11049.480512805771</v>
      </c>
      <c r="K112" s="340">
        <v>9803.8790583984282</v>
      </c>
      <c r="L112" s="340">
        <v>12295.081967213115</v>
      </c>
      <c r="M112" s="340">
        <v>8313.3828747405769</v>
      </c>
      <c r="N112" s="340">
        <v>7921.6354344122656</v>
      </c>
      <c r="O112" s="340">
        <v>10540.984906850861</v>
      </c>
      <c r="P112" s="340">
        <v>10173.979718031167</v>
      </c>
      <c r="Q112" s="340">
        <v>10907.990095670555</v>
      </c>
      <c r="R112" s="340">
        <v>9295.705920624594</v>
      </c>
      <c r="S112" s="340">
        <v>7801.8588977777499</v>
      </c>
      <c r="T112" s="340">
        <v>8383.5491581970455</v>
      </c>
      <c r="U112" s="340">
        <v>7576.9035932013903</v>
      </c>
      <c r="V112" s="340">
        <v>7445.1239419348149</v>
      </c>
      <c r="W112" s="340">
        <v>8743.6738191862332</v>
      </c>
      <c r="X112" s="340">
        <v>7780.2835574087994</v>
      </c>
      <c r="Y112" s="340">
        <v>7351.7027139064921</v>
      </c>
      <c r="Z112" s="340">
        <v>7253.4583668747473</v>
      </c>
      <c r="AA112" s="340">
        <v>6904.9965585178943</v>
      </c>
      <c r="AB112" s="191">
        <v>6577.0874399140012</v>
      </c>
      <c r="AC112" s="341">
        <v>7098.2645434230799</v>
      </c>
    </row>
    <row r="113" spans="1:29" ht="12" hidden="1" thickBot="1" x14ac:dyDescent="0.25">
      <c r="A113" s="304" t="s">
        <v>145</v>
      </c>
      <c r="C113" s="342">
        <v>4082.4665676077261</v>
      </c>
      <c r="D113" s="342">
        <v>4066.9156022339639</v>
      </c>
      <c r="E113" s="342">
        <v>6192.166151196021</v>
      </c>
      <c r="F113" s="410">
        <v>4780.5161070125705</v>
      </c>
      <c r="G113" s="340">
        <v>7361.2299647594591</v>
      </c>
      <c r="H113" s="340">
        <v>7384.2850005640712</v>
      </c>
      <c r="I113" s="340">
        <v>7338.174928954847</v>
      </c>
      <c r="J113" s="340">
        <v>11368.961801817513</v>
      </c>
      <c r="K113" s="340">
        <v>10011.435251607418</v>
      </c>
      <c r="L113" s="340">
        <v>12726.488352027611</v>
      </c>
      <c r="M113" s="340">
        <v>8758.1078625465052</v>
      </c>
      <c r="N113" s="340">
        <v>8560.4770017035771</v>
      </c>
      <c r="O113" s="340">
        <v>11625.78954402932</v>
      </c>
      <c r="P113" s="340">
        <v>11068.529969494602</v>
      </c>
      <c r="Q113" s="340">
        <v>12183.049118564037</v>
      </c>
      <c r="R113" s="340">
        <v>10149.64216005205</v>
      </c>
      <c r="S113" s="340">
        <v>8082.5478702658393</v>
      </c>
      <c r="T113" s="340">
        <v>8716.7449139280125</v>
      </c>
      <c r="U113" s="340">
        <v>7838.9260572606427</v>
      </c>
      <c r="V113" s="340">
        <v>7691.9726396088645</v>
      </c>
      <c r="W113" s="340">
        <v>9250.1477685780901</v>
      </c>
      <c r="X113" s="340">
        <v>8165.2361568165616</v>
      </c>
      <c r="Y113" s="340">
        <v>7698.0646685664769</v>
      </c>
      <c r="Z113" s="340">
        <v>7600.7150064969173</v>
      </c>
      <c r="AA113" s="340">
        <v>7217.5204002309401</v>
      </c>
      <c r="AB113" s="370">
        <v>6852.8592162305531</v>
      </c>
      <c r="AC113" s="341">
        <v>7432.5715896234033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2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/>
  </sheetViews>
  <sheetFormatPr defaultRowHeight="11.25" x14ac:dyDescent="0.2"/>
  <cols>
    <col min="1" max="1" width="35" style="436" customWidth="1"/>
    <col min="2" max="8" width="9.140625" style="376"/>
    <col min="9" max="28" width="0" style="376" hidden="1" customWidth="1"/>
    <col min="29" max="29" width="16.85546875" style="376" hidden="1" customWidth="1"/>
    <col min="30" max="32" width="0" style="376" hidden="1" customWidth="1"/>
    <col min="33" max="33" width="23.42578125" style="376" customWidth="1"/>
    <col min="34" max="75" width="9.140625" style="376"/>
    <col min="76" max="16384" width="9.140625" style="234"/>
  </cols>
  <sheetData>
    <row r="1" spans="1:60" ht="12.75" x14ac:dyDescent="0.2">
      <c r="A1" s="374">
        <f>+'Power Desk Daily Price'!A6</f>
        <v>37188</v>
      </c>
    </row>
    <row r="3" spans="1:60" ht="15.75" thickBot="1" x14ac:dyDescent="0.3">
      <c r="A3" s="424" t="str">
        <f>+'Power Desk Daily Price'!A8</f>
        <v>West Daily Peak Prices</v>
      </c>
      <c r="B3" s="425">
        <f>+'Power Desk Daily Price'!B8</f>
        <v>37189</v>
      </c>
      <c r="C3" s="425">
        <f>+'Power Desk Daily Price'!C8</f>
        <v>37190</v>
      </c>
      <c r="D3" s="425">
        <f>+'Power Desk Daily Price'!D8</f>
        <v>37191</v>
      </c>
      <c r="E3" s="425">
        <f>+'Power Desk Daily Price'!E8</f>
        <v>37193</v>
      </c>
      <c r="F3" s="425">
        <f>+'Power Desk Daily Price'!F8</f>
        <v>37194</v>
      </c>
      <c r="G3" s="425">
        <f>+'Power Desk Daily Price'!G8</f>
        <v>37195</v>
      </c>
      <c r="H3" s="425">
        <f>+'Power Desk Daily Price'!H8</f>
        <v>37196</v>
      </c>
      <c r="I3" s="425">
        <f>+'Power Desk Daily Price'!I8</f>
        <v>37197</v>
      </c>
      <c r="J3" s="425">
        <f>+'Power Desk Daily Price'!J8</f>
        <v>37198</v>
      </c>
      <c r="K3" s="425">
        <f>+'Power Desk Daily Price'!K8</f>
        <v>37200</v>
      </c>
      <c r="L3" s="425">
        <f>+'Power Desk Daily Price'!L8</f>
        <v>37201</v>
      </c>
      <c r="M3" s="425">
        <f>+'Power Desk Daily Price'!M8</f>
        <v>37202</v>
      </c>
      <c r="N3" s="425">
        <f>+'Power Desk Daily Price'!N8</f>
        <v>37203</v>
      </c>
      <c r="O3" s="425">
        <f>+'Power Desk Daily Price'!O8</f>
        <v>37204</v>
      </c>
      <c r="P3" s="425">
        <f>+'Power Desk Daily Price'!P8</f>
        <v>37205</v>
      </c>
      <c r="Q3" s="425">
        <f>+'Power Desk Daily Price'!Q8</f>
        <v>37207</v>
      </c>
      <c r="R3" s="425">
        <f>+'Power Desk Daily Price'!R8</f>
        <v>37208</v>
      </c>
      <c r="S3" s="425">
        <f>+'Power Desk Daily Price'!S8</f>
        <v>37209</v>
      </c>
      <c r="T3" s="425">
        <f>+'Power Desk Daily Price'!T8</f>
        <v>37210</v>
      </c>
      <c r="U3" s="425">
        <f>+'Power Desk Daily Price'!U8</f>
        <v>37211</v>
      </c>
      <c r="V3" s="425">
        <f>+'Power Desk Daily Price'!V8</f>
        <v>37212</v>
      </c>
      <c r="W3" s="425">
        <f>+'Power Desk Daily Price'!W8</f>
        <v>37214</v>
      </c>
      <c r="X3" s="425">
        <f>+'Power Desk Daily Price'!X8</f>
        <v>37215</v>
      </c>
      <c r="Y3" s="425">
        <f>+'Power Desk Daily Price'!Y8</f>
        <v>37216</v>
      </c>
      <c r="Z3" s="425">
        <f>+'Power Desk Daily Price'!Z8</f>
        <v>37218</v>
      </c>
      <c r="AA3" s="425">
        <f>+'Power Desk Daily Price'!AA8</f>
        <v>37219</v>
      </c>
      <c r="AB3" s="425">
        <f>+'Power Desk Daily Price'!AB8</f>
        <v>37221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28.3</v>
      </c>
      <c r="C4" s="428">
        <f>+'Power Desk Daily Price'!C9</f>
        <v>28</v>
      </c>
      <c r="D4" s="428">
        <f>+'Power Desk Daily Price'!D9</f>
        <v>28</v>
      </c>
      <c r="E4" s="428">
        <f>+'Power Desk Daily Price'!E9</f>
        <v>28.5</v>
      </c>
      <c r="F4" s="428">
        <f>+'Power Desk Daily Price'!F9</f>
        <v>28.5</v>
      </c>
      <c r="G4" s="428">
        <f>+'Power Desk Daily Price'!G9</f>
        <v>28.5</v>
      </c>
      <c r="H4" s="428">
        <f>+'Power Desk Daily Price'!H9</f>
        <v>30</v>
      </c>
      <c r="I4" s="428">
        <f>+'Power Desk Daily Price'!I9</f>
        <v>30</v>
      </c>
      <c r="J4" s="428">
        <f>+'Power Desk Daily Price'!J9</f>
        <v>30</v>
      </c>
      <c r="K4" s="428">
        <f>+'Power Desk Daily Price'!K9</f>
        <v>30</v>
      </c>
      <c r="L4" s="428">
        <f>+'Power Desk Daily Price'!L9</f>
        <v>30</v>
      </c>
      <c r="M4" s="428">
        <f>+'Power Desk Daily Price'!M9</f>
        <v>30</v>
      </c>
      <c r="N4" s="428">
        <f>+'Power Desk Daily Price'!N9</f>
        <v>30</v>
      </c>
      <c r="O4" s="428">
        <f>+'Power Desk Daily Price'!O9</f>
        <v>30</v>
      </c>
      <c r="P4" s="428">
        <f>+'Power Desk Daily Price'!P9</f>
        <v>30</v>
      </c>
      <c r="Q4" s="428">
        <f>+'Power Desk Daily Price'!Q9</f>
        <v>30</v>
      </c>
      <c r="R4" s="428">
        <f>+'Power Desk Daily Price'!R9</f>
        <v>30</v>
      </c>
      <c r="S4" s="428">
        <f>+'Power Desk Daily Price'!S9</f>
        <v>30</v>
      </c>
      <c r="T4" s="428">
        <f>+'Power Desk Daily Price'!T9</f>
        <v>30</v>
      </c>
      <c r="U4" s="428">
        <f>+'Power Desk Daily Price'!U9</f>
        <v>30</v>
      </c>
      <c r="V4" s="428">
        <f>+'Power Desk Daily Price'!V9</f>
        <v>30</v>
      </c>
      <c r="W4" s="428">
        <f>+'Power Desk Daily Price'!W9</f>
        <v>30</v>
      </c>
      <c r="X4" s="428">
        <f>+'Power Desk Daily Price'!X9</f>
        <v>30</v>
      </c>
      <c r="Y4" s="428">
        <f>+'Power Desk Daily Price'!Y9</f>
        <v>30</v>
      </c>
      <c r="Z4" s="428">
        <f>+'Power Desk Daily Price'!Z9</f>
        <v>30</v>
      </c>
      <c r="AA4" s="428">
        <f>+'Power Desk Daily Price'!AA9</f>
        <v>30</v>
      </c>
      <c r="AB4" s="428">
        <f>+'Power Desk Daily Price'!AB9</f>
        <v>30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28.3</v>
      </c>
    </row>
    <row r="5" spans="1:60" x14ac:dyDescent="0.2">
      <c r="A5" s="447" t="str">
        <f>+'Power Desk Daily Price'!A10</f>
        <v>COB</v>
      </c>
      <c r="B5" s="430">
        <f>+'Power Desk Daily Price'!B10</f>
        <v>28.25</v>
      </c>
      <c r="C5" s="431">
        <f>+'Power Desk Daily Price'!C10</f>
        <v>28</v>
      </c>
      <c r="D5" s="431">
        <f>+'Power Desk Daily Price'!D10</f>
        <v>28</v>
      </c>
      <c r="E5" s="431">
        <f>+'Power Desk Daily Price'!E10</f>
        <v>29</v>
      </c>
      <c r="F5" s="431">
        <f>+'Power Desk Daily Price'!F10</f>
        <v>29</v>
      </c>
      <c r="G5" s="431">
        <f>+'Power Desk Daily Price'!G10</f>
        <v>29</v>
      </c>
      <c r="H5" s="431">
        <f>+'Power Desk Daily Price'!H10</f>
        <v>30.75</v>
      </c>
      <c r="I5" s="431">
        <f>+'Power Desk Daily Price'!I10</f>
        <v>30.75</v>
      </c>
      <c r="J5" s="431">
        <f>+'Power Desk Daily Price'!J10</f>
        <v>30.75</v>
      </c>
      <c r="K5" s="431">
        <f>+'Power Desk Daily Price'!K10</f>
        <v>30.75</v>
      </c>
      <c r="L5" s="431">
        <f>+'Power Desk Daily Price'!L10</f>
        <v>30.75</v>
      </c>
      <c r="M5" s="431">
        <f>+'Power Desk Daily Price'!M10</f>
        <v>30.75</v>
      </c>
      <c r="N5" s="431">
        <f>+'Power Desk Daily Price'!N10</f>
        <v>30.75</v>
      </c>
      <c r="O5" s="431">
        <f>+'Power Desk Daily Price'!O10</f>
        <v>30.75</v>
      </c>
      <c r="P5" s="431">
        <f>+'Power Desk Daily Price'!P10</f>
        <v>30.75</v>
      </c>
      <c r="Q5" s="431">
        <f>+'Power Desk Daily Price'!Q10</f>
        <v>30.75</v>
      </c>
      <c r="R5" s="431">
        <f>+'Power Desk Daily Price'!R10</f>
        <v>30.75</v>
      </c>
      <c r="S5" s="431">
        <f>+'Power Desk Daily Price'!S10</f>
        <v>30.75</v>
      </c>
      <c r="T5" s="431">
        <f>+'Power Desk Daily Price'!T10</f>
        <v>30.75</v>
      </c>
      <c r="U5" s="431">
        <f>+'Power Desk Daily Price'!U10</f>
        <v>30.75</v>
      </c>
      <c r="V5" s="431">
        <f>+'Power Desk Daily Price'!V10</f>
        <v>30.75</v>
      </c>
      <c r="W5" s="431">
        <f>+'Power Desk Daily Price'!W10</f>
        <v>30.75</v>
      </c>
      <c r="X5" s="431">
        <f>+'Power Desk Daily Price'!X10</f>
        <v>30.75</v>
      </c>
      <c r="Y5" s="431">
        <f>+'Power Desk Daily Price'!Y10</f>
        <v>30.75</v>
      </c>
      <c r="Z5" s="431">
        <f>+'Power Desk Daily Price'!Z10</f>
        <v>30.75</v>
      </c>
      <c r="AA5" s="431">
        <f>+'Power Desk Daily Price'!AA10</f>
        <v>30.75</v>
      </c>
      <c r="AB5" s="431">
        <f>+'Power Desk Daily Price'!AB10</f>
        <v>30.75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28.541666666666668</v>
      </c>
    </row>
    <row r="6" spans="1:60" x14ac:dyDescent="0.2">
      <c r="A6" s="447" t="str">
        <f>+'Power Desk Daily Price'!A11</f>
        <v>NP15</v>
      </c>
      <c r="B6" s="430">
        <f>+'Power Desk Daily Price'!B11</f>
        <v>27.35</v>
      </c>
      <c r="C6" s="431">
        <f>+'Power Desk Daily Price'!C11</f>
        <v>28.35</v>
      </c>
      <c r="D6" s="431">
        <f>+'Power Desk Daily Price'!D11</f>
        <v>28.35</v>
      </c>
      <c r="E6" s="431">
        <f>+'Power Desk Daily Price'!E11</f>
        <v>28.35</v>
      </c>
      <c r="F6" s="431">
        <f>+'Power Desk Daily Price'!F11</f>
        <v>28.35</v>
      </c>
      <c r="G6" s="431">
        <f>+'Power Desk Daily Price'!G11</f>
        <v>28.35</v>
      </c>
      <c r="H6" s="431">
        <f>+'Power Desk Daily Price'!H11</f>
        <v>31.5</v>
      </c>
      <c r="I6" s="431">
        <f>+'Power Desk Daily Price'!I11</f>
        <v>31.5</v>
      </c>
      <c r="J6" s="431">
        <f>+'Power Desk Daily Price'!J11</f>
        <v>31.5</v>
      </c>
      <c r="K6" s="431">
        <f>+'Power Desk Daily Price'!K11</f>
        <v>31.5</v>
      </c>
      <c r="L6" s="431">
        <f>+'Power Desk Daily Price'!L11</f>
        <v>31.5</v>
      </c>
      <c r="M6" s="431">
        <f>+'Power Desk Daily Price'!M11</f>
        <v>31.5</v>
      </c>
      <c r="N6" s="431">
        <f>+'Power Desk Daily Price'!N11</f>
        <v>31.5</v>
      </c>
      <c r="O6" s="431">
        <f>+'Power Desk Daily Price'!O11</f>
        <v>31.5</v>
      </c>
      <c r="P6" s="431">
        <f>+'Power Desk Daily Price'!P11</f>
        <v>31.5</v>
      </c>
      <c r="Q6" s="431">
        <f>+'Power Desk Daily Price'!Q11</f>
        <v>31.5</v>
      </c>
      <c r="R6" s="431">
        <f>+'Power Desk Daily Price'!R11</f>
        <v>31.5</v>
      </c>
      <c r="S6" s="431">
        <f>+'Power Desk Daily Price'!S11</f>
        <v>31.5</v>
      </c>
      <c r="T6" s="431">
        <f>+'Power Desk Daily Price'!T11</f>
        <v>31.5</v>
      </c>
      <c r="U6" s="431">
        <f>+'Power Desk Daily Price'!U11</f>
        <v>31.5</v>
      </c>
      <c r="V6" s="431">
        <f>+'Power Desk Daily Price'!V11</f>
        <v>31.5</v>
      </c>
      <c r="W6" s="431">
        <f>+'Power Desk Daily Price'!W11</f>
        <v>31.5</v>
      </c>
      <c r="X6" s="431">
        <f>+'Power Desk Daily Price'!X11</f>
        <v>31.5</v>
      </c>
      <c r="Y6" s="431">
        <f>+'Power Desk Daily Price'!Y11</f>
        <v>31.5</v>
      </c>
      <c r="Z6" s="431">
        <f>+'Power Desk Daily Price'!Z11</f>
        <v>31.5</v>
      </c>
      <c r="AA6" s="431">
        <f>+'Power Desk Daily Price'!AA11</f>
        <v>31.5</v>
      </c>
      <c r="AB6" s="431">
        <f>+'Power Desk Daily Price'!AB11</f>
        <v>31.5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28.183333333333334</v>
      </c>
    </row>
    <row r="7" spans="1:60" x14ac:dyDescent="0.2">
      <c r="A7" s="447" t="str">
        <f>+'Power Desk Daily Price'!A12</f>
        <v>ZP26</v>
      </c>
      <c r="B7" s="430">
        <f>+'Power Desk Daily Price'!B12</f>
        <v>27.35</v>
      </c>
      <c r="C7" s="431">
        <f>+'Power Desk Daily Price'!C12</f>
        <v>27.188000000000002</v>
      </c>
      <c r="D7" s="431">
        <f>+'Power Desk Daily Price'!D12</f>
        <v>25.5</v>
      </c>
      <c r="E7" s="431">
        <f>+'Power Desk Daily Price'!E12</f>
        <v>27.1875</v>
      </c>
      <c r="F7" s="431">
        <f>+'Power Desk Daily Price'!F12</f>
        <v>27.1875</v>
      </c>
      <c r="G7" s="431">
        <f>+'Power Desk Daily Price'!G12</f>
        <v>27.1875</v>
      </c>
      <c r="H7" s="431">
        <f>+'Power Desk Daily Price'!H12</f>
        <v>24.9</v>
      </c>
      <c r="I7" s="431">
        <f>+'Power Desk Daily Price'!I12</f>
        <v>24.9</v>
      </c>
      <c r="J7" s="431">
        <f>+'Power Desk Daily Price'!J12</f>
        <v>24.899999618530298</v>
      </c>
      <c r="K7" s="431">
        <f>+'Power Desk Daily Price'!K12</f>
        <v>20.174999237060501</v>
      </c>
      <c r="L7" s="431">
        <f>+'Power Desk Daily Price'!L12</f>
        <v>20.174999237060501</v>
      </c>
      <c r="M7" s="431">
        <f>+'Power Desk Daily Price'!M12</f>
        <v>20.174999237060501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26</v>
      </c>
      <c r="Q7" s="431">
        <f>+'Power Desk Daily Price'!Q12</f>
        <v>20.174999237060501</v>
      </c>
      <c r="R7" s="431">
        <f>+'Power Desk Daily Price'!R12</f>
        <v>20.174999237060501</v>
      </c>
      <c r="S7" s="431">
        <f>+'Power Desk Daily Price'!S12</f>
        <v>20.174999237060501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26</v>
      </c>
      <c r="W7" s="431">
        <f>+'Power Desk Daily Price'!W12</f>
        <v>20.174999237060501</v>
      </c>
      <c r="X7" s="431">
        <f>+'Power Desk Daily Price'!X12</f>
        <v>20.174999237060501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26</v>
      </c>
      <c r="AB7" s="431">
        <f>+'Power Desk Daily Price'!AB12</f>
        <v>26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26.93341666666667</v>
      </c>
    </row>
    <row r="8" spans="1:60" x14ac:dyDescent="0.2">
      <c r="A8" s="447" t="str">
        <f>+'Power Desk Daily Price'!A13</f>
        <v>SP15</v>
      </c>
      <c r="B8" s="430">
        <f>+'Power Desk Daily Price'!B13</f>
        <v>27.41</v>
      </c>
      <c r="C8" s="431">
        <f>+'Power Desk Daily Price'!C13</f>
        <v>28.5</v>
      </c>
      <c r="D8" s="431">
        <f>+'Power Desk Daily Price'!D13</f>
        <v>28.5</v>
      </c>
      <c r="E8" s="431">
        <f>+'Power Desk Daily Price'!E13</f>
        <v>28.5</v>
      </c>
      <c r="F8" s="431">
        <f>+'Power Desk Daily Price'!F13</f>
        <v>28.5</v>
      </c>
      <c r="G8" s="431">
        <f>+'Power Desk Daily Price'!G13</f>
        <v>28.5</v>
      </c>
      <c r="H8" s="431">
        <f>+'Power Desk Daily Price'!H13</f>
        <v>30</v>
      </c>
      <c r="I8" s="431">
        <f>+'Power Desk Daily Price'!I13</f>
        <v>30</v>
      </c>
      <c r="J8" s="431">
        <f>+'Power Desk Daily Price'!J13</f>
        <v>30</v>
      </c>
      <c r="K8" s="431">
        <f>+'Power Desk Daily Price'!K13</f>
        <v>30</v>
      </c>
      <c r="L8" s="431">
        <f>+'Power Desk Daily Price'!L13</f>
        <v>30</v>
      </c>
      <c r="M8" s="431">
        <f>+'Power Desk Daily Price'!M13</f>
        <v>30</v>
      </c>
      <c r="N8" s="431">
        <f>+'Power Desk Daily Price'!N13</f>
        <v>30</v>
      </c>
      <c r="O8" s="431">
        <f>+'Power Desk Daily Price'!O13</f>
        <v>30</v>
      </c>
      <c r="P8" s="431">
        <f>+'Power Desk Daily Price'!P13</f>
        <v>30</v>
      </c>
      <c r="Q8" s="431">
        <f>+'Power Desk Daily Price'!Q13</f>
        <v>30</v>
      </c>
      <c r="R8" s="431">
        <f>+'Power Desk Daily Price'!R13</f>
        <v>30</v>
      </c>
      <c r="S8" s="431">
        <f>+'Power Desk Daily Price'!S13</f>
        <v>30</v>
      </c>
      <c r="T8" s="431">
        <f>+'Power Desk Daily Price'!T13</f>
        <v>30</v>
      </c>
      <c r="U8" s="431">
        <f>+'Power Desk Daily Price'!U13</f>
        <v>30</v>
      </c>
      <c r="V8" s="431">
        <f>+'Power Desk Daily Price'!V13</f>
        <v>30</v>
      </c>
      <c r="W8" s="431">
        <f>+'Power Desk Daily Price'!W13</f>
        <v>30</v>
      </c>
      <c r="X8" s="431">
        <f>+'Power Desk Daily Price'!X13</f>
        <v>30</v>
      </c>
      <c r="Y8" s="431">
        <f>+'Power Desk Daily Price'!Y13</f>
        <v>30</v>
      </c>
      <c r="Z8" s="431">
        <f>+'Power Desk Daily Price'!Z13</f>
        <v>30</v>
      </c>
      <c r="AA8" s="431">
        <f>+'Power Desk Daily Price'!AA13</f>
        <v>30</v>
      </c>
      <c r="AB8" s="431">
        <f>+'Power Desk Daily Price'!AB13</f>
        <v>30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28.318333333333332</v>
      </c>
    </row>
    <row r="9" spans="1:60" x14ac:dyDescent="0.2">
      <c r="A9" s="447" t="str">
        <f>+'Power Desk Daily Price'!A14</f>
        <v>Palo Verde</v>
      </c>
      <c r="B9" s="430">
        <f>+'Power Desk Daily Price'!B14</f>
        <v>27</v>
      </c>
      <c r="C9" s="431">
        <f>+'Power Desk Daily Price'!C14</f>
        <v>28.5</v>
      </c>
      <c r="D9" s="431">
        <f>+'Power Desk Daily Price'!D14</f>
        <v>28.5</v>
      </c>
      <c r="E9" s="431">
        <f>+'Power Desk Daily Price'!E14</f>
        <v>28.5</v>
      </c>
      <c r="F9" s="431">
        <f>+'Power Desk Daily Price'!F14</f>
        <v>28.5</v>
      </c>
      <c r="G9" s="431">
        <f>+'Power Desk Daily Price'!G14</f>
        <v>28.5</v>
      </c>
      <c r="H9" s="431">
        <f>+'Power Desk Daily Price'!H14</f>
        <v>28.75</v>
      </c>
      <c r="I9" s="431">
        <f>+'Power Desk Daily Price'!I14</f>
        <v>28.75</v>
      </c>
      <c r="J9" s="431">
        <f>+'Power Desk Daily Price'!J14</f>
        <v>28.75</v>
      </c>
      <c r="K9" s="431">
        <f>+'Power Desk Daily Price'!K14</f>
        <v>28.75</v>
      </c>
      <c r="L9" s="431">
        <f>+'Power Desk Daily Price'!L14</f>
        <v>28.75</v>
      </c>
      <c r="M9" s="431">
        <f>+'Power Desk Daily Price'!M14</f>
        <v>28.75</v>
      </c>
      <c r="N9" s="431">
        <f>+'Power Desk Daily Price'!N14</f>
        <v>28.75</v>
      </c>
      <c r="O9" s="431">
        <f>+'Power Desk Daily Price'!O14</f>
        <v>28.75</v>
      </c>
      <c r="P9" s="431">
        <f>+'Power Desk Daily Price'!P14</f>
        <v>28.75</v>
      </c>
      <c r="Q9" s="431">
        <f>+'Power Desk Daily Price'!Q14</f>
        <v>28.75</v>
      </c>
      <c r="R9" s="431">
        <f>+'Power Desk Daily Price'!R14</f>
        <v>28.75</v>
      </c>
      <c r="S9" s="431">
        <f>+'Power Desk Daily Price'!S14</f>
        <v>28.75</v>
      </c>
      <c r="T9" s="431">
        <f>+'Power Desk Daily Price'!T14</f>
        <v>28.75</v>
      </c>
      <c r="U9" s="431">
        <f>+'Power Desk Daily Price'!U14</f>
        <v>28.75</v>
      </c>
      <c r="V9" s="431">
        <f>+'Power Desk Daily Price'!V14</f>
        <v>28.75</v>
      </c>
      <c r="W9" s="431">
        <f>+'Power Desk Daily Price'!W14</f>
        <v>28.75</v>
      </c>
      <c r="X9" s="431">
        <f>+'Power Desk Daily Price'!X14</f>
        <v>28.75</v>
      </c>
      <c r="Y9" s="431">
        <f>+'Power Desk Daily Price'!Y14</f>
        <v>28.75</v>
      </c>
      <c r="Z9" s="431">
        <f>+'Power Desk Daily Price'!Z14</f>
        <v>28.75</v>
      </c>
      <c r="AA9" s="431">
        <f>+'Power Desk Daily Price'!AA14</f>
        <v>28.75</v>
      </c>
      <c r="AB9" s="431">
        <f>+'Power Desk Daily Price'!AB14</f>
        <v>28.75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28.25</v>
      </c>
    </row>
    <row r="10" spans="1:60" ht="12" thickBot="1" x14ac:dyDescent="0.25">
      <c r="A10" s="448" t="str">
        <f>+'Power Desk Daily Price'!A15</f>
        <v>Mead</v>
      </c>
      <c r="B10" s="433">
        <f>+'Power Desk Daily Price'!B15</f>
        <v>28</v>
      </c>
      <c r="C10" s="434">
        <f>+'Power Desk Daily Price'!C15</f>
        <v>29.5</v>
      </c>
      <c r="D10" s="434">
        <f>+'Power Desk Daily Price'!D15</f>
        <v>29.5</v>
      </c>
      <c r="E10" s="434">
        <f>+'Power Desk Daily Price'!E15</f>
        <v>29.5</v>
      </c>
      <c r="F10" s="434">
        <f>+'Power Desk Daily Price'!F15</f>
        <v>29.5</v>
      </c>
      <c r="G10" s="434">
        <f>+'Power Desk Daily Price'!G15</f>
        <v>29.5</v>
      </c>
      <c r="H10" s="434">
        <f>+'Power Desk Daily Price'!H15</f>
        <v>29.75</v>
      </c>
      <c r="I10" s="434">
        <f>+'Power Desk Daily Price'!I15</f>
        <v>29.75</v>
      </c>
      <c r="J10" s="434">
        <f>+'Power Desk Daily Price'!J15</f>
        <v>29.75</v>
      </c>
      <c r="K10" s="434">
        <f>+'Power Desk Daily Price'!K15</f>
        <v>29.75</v>
      </c>
      <c r="L10" s="434">
        <f>+'Power Desk Daily Price'!L15</f>
        <v>29.75</v>
      </c>
      <c r="M10" s="434">
        <f>+'Power Desk Daily Price'!M15</f>
        <v>29.75</v>
      </c>
      <c r="N10" s="434">
        <f>+'Power Desk Daily Price'!N15</f>
        <v>29.75</v>
      </c>
      <c r="O10" s="434">
        <f>+'Power Desk Daily Price'!O15</f>
        <v>29.75</v>
      </c>
      <c r="P10" s="434">
        <f>+'Power Desk Daily Price'!P15</f>
        <v>29.75</v>
      </c>
      <c r="Q10" s="434">
        <f>+'Power Desk Daily Price'!Q15</f>
        <v>29.75</v>
      </c>
      <c r="R10" s="434">
        <f>+'Power Desk Daily Price'!R15</f>
        <v>29.75</v>
      </c>
      <c r="S10" s="434">
        <f>+'Power Desk Daily Price'!S15</f>
        <v>29.75</v>
      </c>
      <c r="T10" s="434">
        <f>+'Power Desk Daily Price'!T15</f>
        <v>29.75</v>
      </c>
      <c r="U10" s="434">
        <f>+'Power Desk Daily Price'!U15</f>
        <v>29.75</v>
      </c>
      <c r="V10" s="434">
        <f>+'Power Desk Daily Price'!V15</f>
        <v>29.75</v>
      </c>
      <c r="W10" s="434">
        <f>+'Power Desk Daily Price'!W15</f>
        <v>29.75</v>
      </c>
      <c r="X10" s="434">
        <f>+'Power Desk Daily Price'!X15</f>
        <v>29.75</v>
      </c>
      <c r="Y10" s="434">
        <f>+'Power Desk Daily Price'!Y15</f>
        <v>29.75</v>
      </c>
      <c r="Z10" s="434">
        <f>+'Power Desk Daily Price'!Z15</f>
        <v>29.75</v>
      </c>
      <c r="AA10" s="434">
        <f>+'Power Desk Daily Price'!AA15</f>
        <v>29.75</v>
      </c>
      <c r="AB10" s="434">
        <f>+'Power Desk Daily Price'!AB15</f>
        <v>29.75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29.25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5.75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50</v>
      </c>
      <c r="C13" s="439">
        <f>+'Power Desk Daily Price'!C18</f>
        <v>56</v>
      </c>
      <c r="D13" s="439">
        <f>+'Power Desk Daily Price'!D18</f>
        <v>0</v>
      </c>
      <c r="E13" s="439">
        <f>+'Power Desk Daily Price'!E18</f>
        <v>56</v>
      </c>
      <c r="F13" s="439">
        <f>+'Power Desk Daily Price'!F18</f>
        <v>56</v>
      </c>
      <c r="G13" s="439">
        <f>+'Power Desk Daily Price'!G18</f>
        <v>56</v>
      </c>
      <c r="H13" s="439">
        <f>+'Power Desk Daily Price'!H18</f>
        <v>55.499996185302734</v>
      </c>
      <c r="I13" s="439">
        <f>+'Power Desk Daily Price'!I18</f>
        <v>55.499996185302734</v>
      </c>
      <c r="J13" s="439">
        <f>+'Power Desk Daily Price'!J18</f>
        <v>0</v>
      </c>
      <c r="K13" s="439">
        <f>+'Power Desk Daily Price'!K18</f>
        <v>55.499996185302734</v>
      </c>
      <c r="L13" s="439">
        <f>+'Power Desk Daily Price'!L18</f>
        <v>55.499996185302734</v>
      </c>
      <c r="M13" s="439">
        <f>+'Power Desk Daily Price'!M18</f>
        <v>55.499996185302734</v>
      </c>
      <c r="N13" s="439">
        <f>+'Power Desk Daily Price'!N18</f>
        <v>55.499996185302734</v>
      </c>
      <c r="O13" s="439">
        <f>+'Power Desk Daily Price'!O18</f>
        <v>55.499996185302734</v>
      </c>
      <c r="P13" s="439">
        <f>+'Power Desk Daily Price'!P18</f>
        <v>0</v>
      </c>
      <c r="Q13" s="439">
        <f>+'Power Desk Daily Price'!Q18</f>
        <v>55.499996185302734</v>
      </c>
      <c r="R13" s="439">
        <f>+'Power Desk Daily Price'!R18</f>
        <v>55.499996185302734</v>
      </c>
      <c r="S13" s="439">
        <f>+'Power Desk Daily Price'!S18</f>
        <v>55.499996185302734</v>
      </c>
      <c r="T13" s="439">
        <f>+'Power Desk Daily Price'!T18</f>
        <v>55.499996185302734</v>
      </c>
      <c r="U13" s="439">
        <f>+'Power Desk Daily Price'!U18</f>
        <v>55.499996185302734</v>
      </c>
      <c r="V13" s="439">
        <f>+'Power Desk Daily Price'!V18</f>
        <v>0</v>
      </c>
      <c r="W13" s="439">
        <f>+'Power Desk Daily Price'!W18</f>
        <v>55.499996185302734</v>
      </c>
      <c r="X13" s="439">
        <f>+'Power Desk Daily Price'!X18</f>
        <v>55.499996185302734</v>
      </c>
      <c r="Y13" s="439">
        <f>+'Power Desk Daily Price'!Y18</f>
        <v>55.499996185302734</v>
      </c>
      <c r="Z13" s="439">
        <f>+'Power Desk Daily Price'!Z18</f>
        <v>55.499996185302734</v>
      </c>
      <c r="AA13" s="439">
        <f>+'Power Desk Daily Price'!AA18</f>
        <v>0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45.666666666666664</v>
      </c>
    </row>
    <row r="16" spans="1:60" ht="15.75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</v>
      </c>
      <c r="C17" s="428">
        <f>+'Power Desk Daily Price'!C28</f>
        <v>0</v>
      </c>
      <c r="D17" s="428">
        <f>+'Power Desk Daily Price'!D28</f>
        <v>0</v>
      </c>
      <c r="E17" s="428">
        <f>+'Power Desk Daily Price'!E28</f>
        <v>0.5</v>
      </c>
      <c r="F17" s="428">
        <f>+'Power Desk Daily Price'!F28</f>
        <v>0.5</v>
      </c>
      <c r="G17" s="428">
        <f>+'Power Desk Daily Price'!G28</f>
        <v>0.5</v>
      </c>
      <c r="H17" s="428">
        <f>+'Power Desk Daily Price'!H28</f>
        <v>1</v>
      </c>
      <c r="I17" s="428">
        <f>+'Power Desk Daily Price'!I28</f>
        <v>1</v>
      </c>
      <c r="J17" s="428">
        <f>+'Power Desk Daily Price'!J28</f>
        <v>1</v>
      </c>
      <c r="K17" s="428">
        <f>+'Power Desk Daily Price'!K28</f>
        <v>1</v>
      </c>
      <c r="L17" s="428">
        <f>+'Power Desk Daily Price'!L28</f>
        <v>1</v>
      </c>
      <c r="M17" s="428">
        <f>+'Power Desk Daily Price'!M28</f>
        <v>1</v>
      </c>
      <c r="N17" s="428">
        <f>+'Power Desk Daily Price'!N28</f>
        <v>1</v>
      </c>
      <c r="O17" s="428">
        <f>+'Power Desk Daily Price'!O28</f>
        <v>1</v>
      </c>
      <c r="P17" s="428">
        <f>+'Power Desk Daily Price'!P28</f>
        <v>1</v>
      </c>
      <c r="Q17" s="428">
        <f>+'Power Desk Daily Price'!Q28</f>
        <v>1</v>
      </c>
      <c r="R17" s="428">
        <f>+'Power Desk Daily Price'!R28</f>
        <v>1</v>
      </c>
      <c r="S17" s="428">
        <f>+'Power Desk Daily Price'!S28</f>
        <v>1</v>
      </c>
      <c r="T17" s="428">
        <f>+'Power Desk Daily Price'!T28</f>
        <v>1</v>
      </c>
      <c r="U17" s="428">
        <f>+'Power Desk Daily Price'!U28</f>
        <v>1</v>
      </c>
      <c r="V17" s="428">
        <f>+'Power Desk Daily Price'!V28</f>
        <v>1</v>
      </c>
      <c r="W17" s="428">
        <f>+'Power Desk Daily Price'!W28</f>
        <v>1</v>
      </c>
      <c r="X17" s="428">
        <f>+'Power Desk Daily Price'!X28</f>
        <v>1</v>
      </c>
      <c r="Y17" s="428">
        <f>+'Power Desk Daily Price'!Y28</f>
        <v>1</v>
      </c>
      <c r="Z17" s="428">
        <f>+'Power Desk Daily Price'!Z28</f>
        <v>1</v>
      </c>
      <c r="AA17" s="428">
        <f>+'Power Desk Daily Price'!AA28</f>
        <v>1</v>
      </c>
      <c r="AB17" s="428">
        <f>+'Power Desk Daily Price'!AB28</f>
        <v>1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0.2142857142857153</v>
      </c>
    </row>
    <row r="18" spans="1:64" x14ac:dyDescent="0.2">
      <c r="A18" s="447" t="str">
        <f>+'Power Desk Daily Price'!A29</f>
        <v>COB</v>
      </c>
      <c r="B18" s="430">
        <f>+'Power Desk Daily Price'!B29</f>
        <v>0</v>
      </c>
      <c r="C18" s="431">
        <f>+'Power Desk Daily Price'!C29</f>
        <v>0</v>
      </c>
      <c r="D18" s="431">
        <f>+'Power Desk Daily Price'!D29</f>
        <v>0</v>
      </c>
      <c r="E18" s="431">
        <f>+'Power Desk Daily Price'!E29</f>
        <v>1</v>
      </c>
      <c r="F18" s="431">
        <f>+'Power Desk Daily Price'!F29</f>
        <v>1</v>
      </c>
      <c r="G18" s="431">
        <f>+'Power Desk Daily Price'!G29</f>
        <v>1</v>
      </c>
      <c r="H18" s="431">
        <f>+'Power Desk Daily Price'!H29</f>
        <v>1</v>
      </c>
      <c r="I18" s="431">
        <f>+'Power Desk Daily Price'!I29</f>
        <v>1</v>
      </c>
      <c r="J18" s="431">
        <f>+'Power Desk Daily Price'!J29</f>
        <v>1</v>
      </c>
      <c r="K18" s="431">
        <f>+'Power Desk Daily Price'!K29</f>
        <v>1</v>
      </c>
      <c r="L18" s="431">
        <f>+'Power Desk Daily Price'!L29</f>
        <v>1</v>
      </c>
      <c r="M18" s="431">
        <f>+'Power Desk Daily Price'!M29</f>
        <v>1</v>
      </c>
      <c r="N18" s="431">
        <f>+'Power Desk Daily Price'!N29</f>
        <v>1</v>
      </c>
      <c r="O18" s="431">
        <f>+'Power Desk Daily Price'!O29</f>
        <v>1</v>
      </c>
      <c r="P18" s="431">
        <f>+'Power Desk Daily Price'!P29</f>
        <v>1</v>
      </c>
      <c r="Q18" s="431">
        <f>+'Power Desk Daily Price'!Q29</f>
        <v>1</v>
      </c>
      <c r="R18" s="431">
        <f>+'Power Desk Daily Price'!R29</f>
        <v>1</v>
      </c>
      <c r="S18" s="431">
        <f>+'Power Desk Daily Price'!S29</f>
        <v>1</v>
      </c>
      <c r="T18" s="431">
        <f>+'Power Desk Daily Price'!T29</f>
        <v>1</v>
      </c>
      <c r="U18" s="431">
        <f>+'Power Desk Daily Price'!U29</f>
        <v>1</v>
      </c>
      <c r="V18" s="431">
        <f>+'Power Desk Daily Price'!V29</f>
        <v>1</v>
      </c>
      <c r="W18" s="431">
        <f>+'Power Desk Daily Price'!W29</f>
        <v>1</v>
      </c>
      <c r="X18" s="431">
        <f>+'Power Desk Daily Price'!X29</f>
        <v>1</v>
      </c>
      <c r="Y18" s="431">
        <f>+'Power Desk Daily Price'!Y29</f>
        <v>1</v>
      </c>
      <c r="Z18" s="431">
        <f>+'Power Desk Daily Price'!Z29</f>
        <v>6.25</v>
      </c>
      <c r="AA18" s="431">
        <f>+'Power Desk Daily Price'!AA29</f>
        <v>6.25</v>
      </c>
      <c r="AB18" s="431">
        <f>+'Power Desk Daily Price'!AB29</f>
        <v>6.25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0.4702380952380949</v>
      </c>
    </row>
    <row r="19" spans="1:64" x14ac:dyDescent="0.2">
      <c r="A19" s="447" t="str">
        <f>+'Power Desk Daily Price'!A30</f>
        <v>NP15</v>
      </c>
      <c r="B19" s="430">
        <f>+'Power Desk Daily Price'!B30</f>
        <v>0</v>
      </c>
      <c r="C19" s="431">
        <f>+'Power Desk Daily Price'!C30</f>
        <v>0.35000000000000142</v>
      </c>
      <c r="D19" s="431">
        <f>+'Power Desk Daily Price'!D30</f>
        <v>0.35000000000000142</v>
      </c>
      <c r="E19" s="431">
        <f>+'Power Desk Daily Price'!E30</f>
        <v>0.35000000000000142</v>
      </c>
      <c r="F19" s="431">
        <f>+'Power Desk Daily Price'!F30</f>
        <v>0.35000000000000142</v>
      </c>
      <c r="G19" s="431">
        <f>+'Power Desk Daily Price'!G30</f>
        <v>0.35000000000000142</v>
      </c>
      <c r="H19" s="431">
        <f>+'Power Desk Daily Price'!H30</f>
        <v>1.5</v>
      </c>
      <c r="I19" s="431">
        <f>+'Power Desk Daily Price'!I30</f>
        <v>1.5</v>
      </c>
      <c r="J19" s="431">
        <f>+'Power Desk Daily Price'!J30</f>
        <v>1.5</v>
      </c>
      <c r="K19" s="431">
        <f>+'Power Desk Daily Price'!K30</f>
        <v>1.5</v>
      </c>
      <c r="L19" s="431">
        <f>+'Power Desk Daily Price'!L30</f>
        <v>1.5</v>
      </c>
      <c r="M19" s="431">
        <f>+'Power Desk Daily Price'!M30</f>
        <v>1.5</v>
      </c>
      <c r="N19" s="431">
        <f>+'Power Desk Daily Price'!N30</f>
        <v>1.5</v>
      </c>
      <c r="O19" s="431">
        <f>+'Power Desk Daily Price'!O30</f>
        <v>1.5</v>
      </c>
      <c r="P19" s="431">
        <f>+'Power Desk Daily Price'!P30</f>
        <v>1.5</v>
      </c>
      <c r="Q19" s="431">
        <f>+'Power Desk Daily Price'!Q30</f>
        <v>1.5</v>
      </c>
      <c r="R19" s="431">
        <f>+'Power Desk Daily Price'!R30</f>
        <v>1.5</v>
      </c>
      <c r="S19" s="431">
        <f>+'Power Desk Daily Price'!S30</f>
        <v>1.5</v>
      </c>
      <c r="T19" s="431">
        <f>+'Power Desk Daily Price'!T30</f>
        <v>1.5</v>
      </c>
      <c r="U19" s="431">
        <f>+'Power Desk Daily Price'!U30</f>
        <v>1.5</v>
      </c>
      <c r="V19" s="431">
        <f>+'Power Desk Daily Price'!V30</f>
        <v>1.5</v>
      </c>
      <c r="W19" s="431">
        <f>+'Power Desk Daily Price'!W30</f>
        <v>1.5</v>
      </c>
      <c r="X19" s="431">
        <f>+'Power Desk Daily Price'!X30</f>
        <v>1.5</v>
      </c>
      <c r="Y19" s="431">
        <f>+'Power Desk Daily Price'!Y30</f>
        <v>1.5</v>
      </c>
      <c r="Z19" s="431">
        <f>+'Power Desk Daily Price'!Z30</f>
        <v>1.5</v>
      </c>
      <c r="AA19" s="431">
        <f>+'Power Desk Daily Price'!AA30</f>
        <v>1.5</v>
      </c>
      <c r="AB19" s="431">
        <f>+'Power Desk Daily Price'!AB30</f>
        <v>1.5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0.3690476190476204</v>
      </c>
    </row>
    <row r="20" spans="1:64" x14ac:dyDescent="0.2">
      <c r="A20" s="447" t="str">
        <f>+'Power Desk Daily Price'!A31</f>
        <v>ZP26</v>
      </c>
      <c r="B20" s="430">
        <f>+'Power Desk Daily Price'!B31</f>
        <v>0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0</v>
      </c>
      <c r="Z20" s="431">
        <f>+'Power Desk Daily Price'!Z31</f>
        <v>0</v>
      </c>
      <c r="AA20" s="431">
        <f>+'Power Desk Daily Price'!AA31</f>
        <v>5.8250007629394993</v>
      </c>
      <c r="AB20" s="431">
        <f>+'Power Desk Daily Price'!AB31</f>
        <v>5.8250007629394993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-5.9511904761901491E-2</v>
      </c>
    </row>
    <row r="21" spans="1:64" x14ac:dyDescent="0.2">
      <c r="A21" s="447" t="str">
        <f>+'Power Desk Daily Price'!A32</f>
        <v>SP15</v>
      </c>
      <c r="B21" s="430">
        <f>+'Power Desk Daily Price'!B32</f>
        <v>0</v>
      </c>
      <c r="C21" s="431">
        <f>+'Power Desk Daily Price'!C32</f>
        <v>0.5</v>
      </c>
      <c r="D21" s="431">
        <f>+'Power Desk Daily Price'!D32</f>
        <v>0.5</v>
      </c>
      <c r="E21" s="431">
        <f>+'Power Desk Daily Price'!E32</f>
        <v>0.5</v>
      </c>
      <c r="F21" s="431">
        <f>+'Power Desk Daily Price'!F32</f>
        <v>0.5</v>
      </c>
      <c r="G21" s="431">
        <f>+'Power Desk Daily Price'!G32</f>
        <v>0.5</v>
      </c>
      <c r="H21" s="431">
        <f>+'Power Desk Daily Price'!H32</f>
        <v>1</v>
      </c>
      <c r="I21" s="431">
        <f>+'Power Desk Daily Price'!I32</f>
        <v>1</v>
      </c>
      <c r="J21" s="431">
        <f>+'Power Desk Daily Price'!J32</f>
        <v>1</v>
      </c>
      <c r="K21" s="431">
        <f>+'Power Desk Daily Price'!K32</f>
        <v>1</v>
      </c>
      <c r="L21" s="431">
        <f>+'Power Desk Daily Price'!L32</f>
        <v>1</v>
      </c>
      <c r="M21" s="431">
        <f>+'Power Desk Daily Price'!M32</f>
        <v>1</v>
      </c>
      <c r="N21" s="431">
        <f>+'Power Desk Daily Price'!N32</f>
        <v>1</v>
      </c>
      <c r="O21" s="431">
        <f>+'Power Desk Daily Price'!O32</f>
        <v>1</v>
      </c>
      <c r="P21" s="431">
        <f>+'Power Desk Daily Price'!P32</f>
        <v>1</v>
      </c>
      <c r="Q21" s="431">
        <f>+'Power Desk Daily Price'!Q32</f>
        <v>1</v>
      </c>
      <c r="R21" s="431">
        <f>+'Power Desk Daily Price'!R32</f>
        <v>1</v>
      </c>
      <c r="S21" s="431">
        <f>+'Power Desk Daily Price'!S32</f>
        <v>1</v>
      </c>
      <c r="T21" s="431">
        <f>+'Power Desk Daily Price'!T32</f>
        <v>1</v>
      </c>
      <c r="U21" s="431">
        <f>+'Power Desk Daily Price'!U32</f>
        <v>1</v>
      </c>
      <c r="V21" s="431">
        <f>+'Power Desk Daily Price'!V32</f>
        <v>1</v>
      </c>
      <c r="W21" s="431">
        <f>+'Power Desk Daily Price'!W32</f>
        <v>1</v>
      </c>
      <c r="X21" s="431">
        <f>+'Power Desk Daily Price'!X32</f>
        <v>1</v>
      </c>
      <c r="Y21" s="431">
        <f>+'Power Desk Daily Price'!Y32</f>
        <v>1</v>
      </c>
      <c r="Z21" s="431">
        <f>+'Power Desk Daily Price'!Z32</f>
        <v>1</v>
      </c>
      <c r="AA21" s="431">
        <f>+'Power Desk Daily Price'!AA32</f>
        <v>1</v>
      </c>
      <c r="AB21" s="431">
        <f>+'Power Desk Daily Price'!AB32</f>
        <v>1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0.48690476190476062</v>
      </c>
    </row>
    <row r="22" spans="1:64" x14ac:dyDescent="0.2">
      <c r="A22" s="447" t="str">
        <f>+'Power Desk Daily Price'!A33</f>
        <v>Palo Verde</v>
      </c>
      <c r="B22" s="430">
        <f>+'Power Desk Daily Price'!B33</f>
        <v>0</v>
      </c>
      <c r="C22" s="431">
        <f>+'Power Desk Daily Price'!C33</f>
        <v>0.25</v>
      </c>
      <c r="D22" s="431">
        <f>+'Power Desk Daily Price'!D33</f>
        <v>0.25</v>
      </c>
      <c r="E22" s="431">
        <f>+'Power Desk Daily Price'!E33</f>
        <v>0.25</v>
      </c>
      <c r="F22" s="431">
        <f>+'Power Desk Daily Price'!F33</f>
        <v>0.25</v>
      </c>
      <c r="G22" s="431">
        <f>+'Power Desk Daily Price'!G33</f>
        <v>0.25</v>
      </c>
      <c r="H22" s="431">
        <f>+'Power Desk Daily Price'!H33</f>
        <v>0.75</v>
      </c>
      <c r="I22" s="431">
        <f>+'Power Desk Daily Price'!I33</f>
        <v>0.75</v>
      </c>
      <c r="J22" s="431">
        <f>+'Power Desk Daily Price'!J33</f>
        <v>0.75</v>
      </c>
      <c r="K22" s="431">
        <f>+'Power Desk Daily Price'!K33</f>
        <v>0.75</v>
      </c>
      <c r="L22" s="431">
        <f>+'Power Desk Daily Price'!L33</f>
        <v>0.75</v>
      </c>
      <c r="M22" s="431">
        <f>+'Power Desk Daily Price'!M33</f>
        <v>0.75</v>
      </c>
      <c r="N22" s="431">
        <f>+'Power Desk Daily Price'!N33</f>
        <v>0.75</v>
      </c>
      <c r="O22" s="431">
        <f>+'Power Desk Daily Price'!O33</f>
        <v>0.75</v>
      </c>
      <c r="P22" s="431">
        <f>+'Power Desk Daily Price'!P33</f>
        <v>0.75</v>
      </c>
      <c r="Q22" s="431">
        <f>+'Power Desk Daily Price'!Q33</f>
        <v>0.75</v>
      </c>
      <c r="R22" s="431">
        <f>+'Power Desk Daily Price'!R33</f>
        <v>0.75</v>
      </c>
      <c r="S22" s="431">
        <f>+'Power Desk Daily Price'!S33</f>
        <v>0.75</v>
      </c>
      <c r="T22" s="431">
        <f>+'Power Desk Daily Price'!T33</f>
        <v>0.75</v>
      </c>
      <c r="U22" s="431">
        <f>+'Power Desk Daily Price'!U33</f>
        <v>0.75</v>
      </c>
      <c r="V22" s="431">
        <f>+'Power Desk Daily Price'!V33</f>
        <v>0.75</v>
      </c>
      <c r="W22" s="431">
        <f>+'Power Desk Daily Price'!W33</f>
        <v>0.75</v>
      </c>
      <c r="X22" s="431">
        <f>+'Power Desk Daily Price'!X33</f>
        <v>0.75</v>
      </c>
      <c r="Y22" s="431">
        <f>+'Power Desk Daily Price'!Y33</f>
        <v>0.75</v>
      </c>
      <c r="Z22" s="431">
        <f>+'Power Desk Daily Price'!Z33</f>
        <v>0.75</v>
      </c>
      <c r="AA22" s="431">
        <f>+'Power Desk Daily Price'!AA33</f>
        <v>0.75</v>
      </c>
      <c r="AB22" s="431">
        <f>+'Power Desk Daily Price'!AB33</f>
        <v>0.75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0.35714285714285765</v>
      </c>
    </row>
    <row r="23" spans="1:64" ht="12" thickBot="1" x14ac:dyDescent="0.25">
      <c r="A23" s="448" t="str">
        <f>+'Power Desk Daily Price'!A34</f>
        <v>Mead</v>
      </c>
      <c r="B23" s="433">
        <f>+'Power Desk Daily Price'!B34</f>
        <v>0</v>
      </c>
      <c r="C23" s="434">
        <f>+'Power Desk Daily Price'!C34</f>
        <v>0.25</v>
      </c>
      <c r="D23" s="434">
        <f>+'Power Desk Daily Price'!D34</f>
        <v>0.25</v>
      </c>
      <c r="E23" s="434">
        <f>+'Power Desk Daily Price'!E34</f>
        <v>0.25</v>
      </c>
      <c r="F23" s="434">
        <f>+'Power Desk Daily Price'!F34</f>
        <v>0.25</v>
      </c>
      <c r="G23" s="434">
        <f>+'Power Desk Daily Price'!G34</f>
        <v>0.25</v>
      </c>
      <c r="H23" s="434">
        <f>+'Power Desk Daily Price'!H34</f>
        <v>0.75</v>
      </c>
      <c r="I23" s="434">
        <f>+'Power Desk Daily Price'!I34</f>
        <v>0.75</v>
      </c>
      <c r="J23" s="434">
        <f>+'Power Desk Daily Price'!J34</f>
        <v>0.75</v>
      </c>
      <c r="K23" s="434">
        <f>+'Power Desk Daily Price'!K34</f>
        <v>0.75</v>
      </c>
      <c r="L23" s="434">
        <f>+'Power Desk Daily Price'!L34</f>
        <v>0.75</v>
      </c>
      <c r="M23" s="434">
        <f>+'Power Desk Daily Price'!M34</f>
        <v>0.75</v>
      </c>
      <c r="N23" s="434">
        <f>+'Power Desk Daily Price'!N34</f>
        <v>0.75</v>
      </c>
      <c r="O23" s="434">
        <f>+'Power Desk Daily Price'!O34</f>
        <v>0.75</v>
      </c>
      <c r="P23" s="434">
        <f>+'Power Desk Daily Price'!P34</f>
        <v>0.75</v>
      </c>
      <c r="Q23" s="434">
        <f>+'Power Desk Daily Price'!Q34</f>
        <v>0.75</v>
      </c>
      <c r="R23" s="434">
        <f>+'Power Desk Daily Price'!R34</f>
        <v>0.75</v>
      </c>
      <c r="S23" s="434">
        <f>+'Power Desk Daily Price'!S34</f>
        <v>0.75</v>
      </c>
      <c r="T23" s="434">
        <f>+'Power Desk Daily Price'!T34</f>
        <v>0.75</v>
      </c>
      <c r="U23" s="434">
        <f>+'Power Desk Daily Price'!U34</f>
        <v>0.75</v>
      </c>
      <c r="V23" s="434">
        <f>+'Power Desk Daily Price'!V34</f>
        <v>0.75</v>
      </c>
      <c r="W23" s="434">
        <f>+'Power Desk Daily Price'!W34</f>
        <v>0.75</v>
      </c>
      <c r="X23" s="434">
        <f>+'Power Desk Daily Price'!X34</f>
        <v>0.75</v>
      </c>
      <c r="Y23" s="434">
        <f>+'Power Desk Daily Price'!Y34</f>
        <v>0.75</v>
      </c>
      <c r="Z23" s="434">
        <f>+'Power Desk Daily Price'!Z34</f>
        <v>0.75</v>
      </c>
      <c r="AA23" s="434">
        <f>+'Power Desk Daily Price'!AA34</f>
        <v>0.75</v>
      </c>
      <c r="AB23" s="434">
        <f>+'Power Desk Daily Price'!AB34</f>
        <v>0.75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5.75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-8</v>
      </c>
      <c r="C26" s="439">
        <f>+'Power Desk Daily Price'!C37</f>
        <v>-2</v>
      </c>
      <c r="D26" s="439">
        <f>+'Power Desk Daily Price'!D37</f>
        <v>0</v>
      </c>
      <c r="E26" s="439">
        <f>+'Power Desk Daily Price'!E37</f>
        <v>-2</v>
      </c>
      <c r="F26" s="439">
        <f>+'Power Desk Daily Price'!F37</f>
        <v>-2</v>
      </c>
      <c r="G26" s="439">
        <f>+'Power Desk Daily Price'!G37</f>
        <v>-2</v>
      </c>
      <c r="H26" s="439">
        <f>+'Power Desk Daily Price'!H37</f>
        <v>2.5</v>
      </c>
      <c r="I26" s="439">
        <f>+'Power Desk Daily Price'!I37</f>
        <v>2.5</v>
      </c>
      <c r="J26" s="439">
        <f>+'Power Desk Daily Price'!J37</f>
        <v>0</v>
      </c>
      <c r="K26" s="439">
        <f>+'Power Desk Daily Price'!K37</f>
        <v>2.5</v>
      </c>
      <c r="L26" s="439">
        <f>+'Power Desk Daily Price'!L37</f>
        <v>2.5</v>
      </c>
      <c r="M26" s="439">
        <f>+'Power Desk Daily Price'!M37</f>
        <v>2.5</v>
      </c>
      <c r="N26" s="439">
        <f>+'Power Desk Daily Price'!N37</f>
        <v>2.5</v>
      </c>
      <c r="O26" s="439">
        <f>+'Power Desk Daily Price'!O37</f>
        <v>2.5</v>
      </c>
      <c r="P26" s="439">
        <f>+'Power Desk Daily Price'!P37</f>
        <v>0</v>
      </c>
      <c r="Q26" s="439">
        <f>+'Power Desk Daily Price'!Q37</f>
        <v>2.5</v>
      </c>
      <c r="R26" s="439">
        <f>+'Power Desk Daily Price'!R37</f>
        <v>2.5</v>
      </c>
      <c r="S26" s="439">
        <f>+'Power Desk Daily Price'!S37</f>
        <v>2.5</v>
      </c>
      <c r="T26" s="439">
        <f>+'Power Desk Daily Price'!T37</f>
        <v>2.5</v>
      </c>
      <c r="U26" s="439">
        <f>+'Power Desk Daily Price'!U37</f>
        <v>2.5</v>
      </c>
      <c r="V26" s="439">
        <f>+'Power Desk Daily Price'!V37</f>
        <v>0</v>
      </c>
      <c r="W26" s="439">
        <f>+'Power Desk Daily Price'!W37</f>
        <v>2.5</v>
      </c>
      <c r="X26" s="439">
        <f>+'Power Desk Daily Price'!X37</f>
        <v>2.5</v>
      </c>
      <c r="Y26" s="439">
        <f>+'Power Desk Daily Price'!Y37</f>
        <v>2.5</v>
      </c>
      <c r="Z26" s="439">
        <f>+'Power Desk Daily Price'!Z37</f>
        <v>2.5000018310546892</v>
      </c>
      <c r="AA26" s="439">
        <f>+'Power Desk Daily Price'!AA37</f>
        <v>0</v>
      </c>
      <c r="AB26" s="439">
        <f>+'Power Desk Daily Price'!AB37</f>
        <v>0</v>
      </c>
      <c r="AC26" s="439">
        <f>+'Power Desk Daily Price'!AC37</f>
        <v>-4.047619047619051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-4.047619047619051</v>
      </c>
    </row>
    <row r="29" spans="1:64" ht="15.75" thickBot="1" x14ac:dyDescent="0.3">
      <c r="A29" s="424" t="str">
        <f>+'OP.Power Desk Daily Price'!A8</f>
        <v>West Daily Off Peak Prices</v>
      </c>
      <c r="B29" s="425">
        <f>+'OP.Power Desk Daily Price'!B8</f>
        <v>37189</v>
      </c>
      <c r="C29" s="425">
        <f>+'OP.Power Desk Daily Price'!C8</f>
        <v>37190</v>
      </c>
      <c r="D29" s="425">
        <f>+'OP.Power Desk Daily Price'!D8</f>
        <v>37191</v>
      </c>
      <c r="E29" s="425">
        <f>+'OP.Power Desk Daily Price'!E8</f>
        <v>37192</v>
      </c>
      <c r="F29" s="425">
        <f>+'OP.Power Desk Daily Price'!F8</f>
        <v>37193</v>
      </c>
      <c r="G29" s="425">
        <f>+'OP.Power Desk Daily Price'!G8</f>
        <v>37194</v>
      </c>
      <c r="H29" s="425">
        <f>+'OP.Power Desk Daily Price'!H8</f>
        <v>37195</v>
      </c>
      <c r="I29" s="425">
        <f>+'OP.Power Desk Daily Price'!I8</f>
        <v>37196</v>
      </c>
      <c r="J29" s="425">
        <f>+'OP.Power Desk Daily Price'!J8</f>
        <v>37197</v>
      </c>
      <c r="K29" s="425">
        <f>+'OP.Power Desk Daily Price'!K8</f>
        <v>37198</v>
      </c>
      <c r="L29" s="425">
        <f>+'OP.Power Desk Daily Price'!L8</f>
        <v>37199</v>
      </c>
      <c r="M29" s="425">
        <f>+'OP.Power Desk Daily Price'!M8</f>
        <v>37200</v>
      </c>
      <c r="N29" s="425">
        <f>+'OP.Power Desk Daily Price'!N8</f>
        <v>37201</v>
      </c>
      <c r="O29" s="425">
        <f>+'OP.Power Desk Daily Price'!O8</f>
        <v>37202</v>
      </c>
      <c r="P29" s="425">
        <f>+'OP.Power Desk Daily Price'!P8</f>
        <v>37203</v>
      </c>
      <c r="Q29" s="425">
        <f>+'OP.Power Desk Daily Price'!Q8</f>
        <v>37204</v>
      </c>
      <c r="R29" s="425">
        <f>+'OP.Power Desk Daily Price'!R8</f>
        <v>37205</v>
      </c>
      <c r="S29" s="425">
        <f>+'OP.Power Desk Daily Price'!S8</f>
        <v>37206</v>
      </c>
      <c r="T29" s="425">
        <f>+'OP.Power Desk Daily Price'!T8</f>
        <v>37207</v>
      </c>
      <c r="U29" s="425">
        <f>+'OP.Power Desk Daily Price'!U8</f>
        <v>37208</v>
      </c>
      <c r="V29" s="425">
        <f>+'OP.Power Desk Daily Price'!V8</f>
        <v>37209</v>
      </c>
      <c r="W29" s="425">
        <f>+'OP.Power Desk Daily Price'!W8</f>
        <v>37210</v>
      </c>
      <c r="X29" s="425">
        <f>+'OP.Power Desk Daily Price'!X8</f>
        <v>37211</v>
      </c>
      <c r="Y29" s="425">
        <f>+'OP.Power Desk Daily Price'!Y8</f>
        <v>37212</v>
      </c>
      <c r="Z29" s="425">
        <f>+'OP.Power Desk Daily Price'!Z8</f>
        <v>37213</v>
      </c>
      <c r="AA29" s="425">
        <f>+'OP.Power Desk Daily Price'!AA8</f>
        <v>37214</v>
      </c>
      <c r="AB29" s="425">
        <f>+'OP.Power Desk Daily Price'!AB8</f>
        <v>37215</v>
      </c>
      <c r="AC29" s="425">
        <f>+'OP.Power Desk Daily Price'!AC8</f>
        <v>37216</v>
      </c>
      <c r="AD29" s="425">
        <f>+'OP.Power Desk Daily Price'!AD8</f>
        <v>37217</v>
      </c>
      <c r="AE29" s="425">
        <f>+'OP.Power Desk Daily Price'!AE8</f>
        <v>37218</v>
      </c>
      <c r="AF29" s="425">
        <f>+'OP.Power Desk Daily Price'!AF8</f>
        <v>37219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23.75</v>
      </c>
      <c r="C30" s="428">
        <f>+'OP.Power Desk Daily Price'!C9</f>
        <v>24</v>
      </c>
      <c r="D30" s="428">
        <f>+'OP.Power Desk Daily Price'!D9</f>
        <v>24</v>
      </c>
      <c r="E30" s="428">
        <f>+'OP.Power Desk Daily Price'!E9</f>
        <v>24</v>
      </c>
      <c r="F30" s="428">
        <f>+'OP.Power Desk Daily Price'!F9</f>
        <v>24</v>
      </c>
      <c r="G30" s="428">
        <f>+'OP.Power Desk Daily Price'!G9</f>
        <v>24</v>
      </c>
      <c r="H30" s="428">
        <f>+'OP.Power Desk Daily Price'!H9</f>
        <v>24</v>
      </c>
      <c r="I30" s="428">
        <f>+'OP.Power Desk Daily Price'!I9</f>
        <v>24.75</v>
      </c>
      <c r="J30" s="428">
        <f>+'OP.Power Desk Daily Price'!J9</f>
        <v>24.75</v>
      </c>
      <c r="K30" s="428">
        <f>+'OP.Power Desk Daily Price'!K9</f>
        <v>24.75</v>
      </c>
      <c r="L30" s="428">
        <f>+'OP.Power Desk Daily Price'!L9</f>
        <v>24.75</v>
      </c>
      <c r="M30" s="428">
        <f>+'OP.Power Desk Daily Price'!M9</f>
        <v>24.75</v>
      </c>
      <c r="N30" s="428">
        <f>+'OP.Power Desk Daily Price'!N9</f>
        <v>24.75</v>
      </c>
      <c r="O30" s="428">
        <f>+'OP.Power Desk Daily Price'!O9</f>
        <v>24.75</v>
      </c>
      <c r="P30" s="428">
        <f>+'OP.Power Desk Daily Price'!P9</f>
        <v>24.75</v>
      </c>
      <c r="Q30" s="428">
        <f>+'OP.Power Desk Daily Price'!Q9</f>
        <v>24.75</v>
      </c>
      <c r="R30" s="428">
        <f>+'OP.Power Desk Daily Price'!R9</f>
        <v>24.75</v>
      </c>
      <c r="S30" s="428">
        <f>+'OP.Power Desk Daily Price'!S9</f>
        <v>24.75</v>
      </c>
      <c r="T30" s="428">
        <f>+'OP.Power Desk Daily Price'!T9</f>
        <v>24.75</v>
      </c>
      <c r="U30" s="428">
        <f>+'OP.Power Desk Daily Price'!U9</f>
        <v>24.75</v>
      </c>
      <c r="V30" s="428">
        <f>+'OP.Power Desk Daily Price'!V9</f>
        <v>24.75</v>
      </c>
      <c r="W30" s="428">
        <f>+'OP.Power Desk Daily Price'!W9</f>
        <v>24.75</v>
      </c>
      <c r="X30" s="428">
        <f>+'OP.Power Desk Daily Price'!X9</f>
        <v>24.75</v>
      </c>
      <c r="Y30" s="428">
        <f>+'OP.Power Desk Daily Price'!Y9</f>
        <v>24.75</v>
      </c>
      <c r="Z30" s="428">
        <f>+'OP.Power Desk Daily Price'!Z9</f>
        <v>24.75</v>
      </c>
      <c r="AA30" s="428">
        <f>+'OP.Power Desk Daily Price'!AA9</f>
        <v>24.75</v>
      </c>
      <c r="AB30" s="428">
        <f>+'OP.Power Desk Daily Price'!AB9</f>
        <v>24.75</v>
      </c>
      <c r="AC30" s="428">
        <f>+'OP.Power Desk Daily Price'!AC9</f>
        <v>24.75</v>
      </c>
      <c r="AD30" s="428">
        <f>+'OP.Power Desk Daily Price'!AD9</f>
        <v>24.75</v>
      </c>
      <c r="AE30" s="428">
        <f>+'OP.Power Desk Daily Price'!AE9</f>
        <v>24.75</v>
      </c>
      <c r="AF30" s="428">
        <f>+'OP.Power Desk Daily Price'!AF9</f>
        <v>24.75</v>
      </c>
      <c r="AG30" s="429">
        <f>+'OP.Power Desk Daily Price'!AG9</f>
        <v>23.972222222222221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24</v>
      </c>
      <c r="C31" s="431">
        <f>+'OP.Power Desk Daily Price'!C10</f>
        <v>24</v>
      </c>
      <c r="D31" s="431">
        <f>+'OP.Power Desk Daily Price'!D10</f>
        <v>24</v>
      </c>
      <c r="E31" s="431">
        <f>+'OP.Power Desk Daily Price'!E10</f>
        <v>24</v>
      </c>
      <c r="F31" s="431">
        <f>+'OP.Power Desk Daily Price'!F10</f>
        <v>24</v>
      </c>
      <c r="G31" s="431">
        <f>+'OP.Power Desk Daily Price'!G10</f>
        <v>24</v>
      </c>
      <c r="H31" s="431">
        <f>+'OP.Power Desk Daily Price'!H10</f>
        <v>24</v>
      </c>
      <c r="I31" s="431">
        <f>+'OP.Power Desk Daily Price'!I10</f>
        <v>24.75</v>
      </c>
      <c r="J31" s="431">
        <f>+'OP.Power Desk Daily Price'!J10</f>
        <v>24.75</v>
      </c>
      <c r="K31" s="431">
        <f>+'OP.Power Desk Daily Price'!K10</f>
        <v>24.75</v>
      </c>
      <c r="L31" s="431">
        <f>+'OP.Power Desk Daily Price'!L10</f>
        <v>24.75</v>
      </c>
      <c r="M31" s="431">
        <f>+'OP.Power Desk Daily Price'!M10</f>
        <v>24.75</v>
      </c>
      <c r="N31" s="431">
        <f>+'OP.Power Desk Daily Price'!N10</f>
        <v>24.75</v>
      </c>
      <c r="O31" s="431">
        <f>+'OP.Power Desk Daily Price'!O10</f>
        <v>24.75</v>
      </c>
      <c r="P31" s="431">
        <f>+'OP.Power Desk Daily Price'!P10</f>
        <v>24.75</v>
      </c>
      <c r="Q31" s="431">
        <f>+'OP.Power Desk Daily Price'!Q10</f>
        <v>24.75</v>
      </c>
      <c r="R31" s="431">
        <f>+'OP.Power Desk Daily Price'!R10</f>
        <v>24.75</v>
      </c>
      <c r="S31" s="431">
        <f>+'OP.Power Desk Daily Price'!S10</f>
        <v>24.75</v>
      </c>
      <c r="T31" s="431">
        <f>+'OP.Power Desk Daily Price'!T10</f>
        <v>24.75</v>
      </c>
      <c r="U31" s="431">
        <f>+'OP.Power Desk Daily Price'!U10</f>
        <v>24.75</v>
      </c>
      <c r="V31" s="431">
        <f>+'OP.Power Desk Daily Price'!V10</f>
        <v>24.75</v>
      </c>
      <c r="W31" s="431">
        <f>+'OP.Power Desk Daily Price'!W10</f>
        <v>24.75</v>
      </c>
      <c r="X31" s="431">
        <f>+'OP.Power Desk Daily Price'!X10</f>
        <v>24.75</v>
      </c>
      <c r="Y31" s="431">
        <f>+'OP.Power Desk Daily Price'!Y10</f>
        <v>24.75</v>
      </c>
      <c r="Z31" s="431">
        <f>+'OP.Power Desk Daily Price'!Z10</f>
        <v>24.75</v>
      </c>
      <c r="AA31" s="431">
        <f>+'OP.Power Desk Daily Price'!AA10</f>
        <v>24.75</v>
      </c>
      <c r="AB31" s="431">
        <f>+'OP.Power Desk Daily Price'!AB10</f>
        <v>24.75</v>
      </c>
      <c r="AC31" s="431">
        <f>+'OP.Power Desk Daily Price'!AC10</f>
        <v>24.75</v>
      </c>
      <c r="AD31" s="431">
        <f>+'OP.Power Desk Daily Price'!AD10</f>
        <v>24.75</v>
      </c>
      <c r="AE31" s="431">
        <f>+'OP.Power Desk Daily Price'!AE10</f>
        <v>24.75</v>
      </c>
      <c r="AF31" s="431">
        <f>+'OP.Power Desk Daily Price'!AF10</f>
        <v>24.75</v>
      </c>
      <c r="AG31" s="432">
        <f>+'OP.Power Desk Daily Price'!AG10</f>
        <v>24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22.94</v>
      </c>
      <c r="C32" s="431">
        <f>+'OP.Power Desk Daily Price'!C11</f>
        <v>24</v>
      </c>
      <c r="D32" s="431">
        <f>+'OP.Power Desk Daily Price'!D11</f>
        <v>24</v>
      </c>
      <c r="E32" s="431">
        <f>+'OP.Power Desk Daily Price'!E11</f>
        <v>24</v>
      </c>
      <c r="F32" s="431">
        <f>+'OP.Power Desk Daily Price'!F11</f>
        <v>24</v>
      </c>
      <c r="G32" s="431">
        <f>+'OP.Power Desk Daily Price'!G11</f>
        <v>24</v>
      </c>
      <c r="H32" s="431">
        <f>+'OP.Power Desk Daily Price'!H11</f>
        <v>24</v>
      </c>
      <c r="I32" s="431">
        <f>+'OP.Power Desk Daily Price'!I11</f>
        <v>25</v>
      </c>
      <c r="J32" s="431">
        <f>+'OP.Power Desk Daily Price'!J11</f>
        <v>25</v>
      </c>
      <c r="K32" s="431">
        <f>+'OP.Power Desk Daily Price'!K11</f>
        <v>25</v>
      </c>
      <c r="L32" s="431">
        <f>+'OP.Power Desk Daily Price'!L11</f>
        <v>25</v>
      </c>
      <c r="M32" s="431">
        <f>+'OP.Power Desk Daily Price'!M11</f>
        <v>25</v>
      </c>
      <c r="N32" s="431">
        <f>+'OP.Power Desk Daily Price'!N11</f>
        <v>25</v>
      </c>
      <c r="O32" s="431">
        <f>+'OP.Power Desk Daily Price'!O11</f>
        <v>25</v>
      </c>
      <c r="P32" s="431">
        <f>+'OP.Power Desk Daily Price'!P11</f>
        <v>25</v>
      </c>
      <c r="Q32" s="431">
        <f>+'OP.Power Desk Daily Price'!Q11</f>
        <v>25</v>
      </c>
      <c r="R32" s="431">
        <f>+'OP.Power Desk Daily Price'!R11</f>
        <v>25</v>
      </c>
      <c r="S32" s="431">
        <f>+'OP.Power Desk Daily Price'!S11</f>
        <v>25</v>
      </c>
      <c r="T32" s="431">
        <f>+'OP.Power Desk Daily Price'!T11</f>
        <v>25</v>
      </c>
      <c r="U32" s="431">
        <f>+'OP.Power Desk Daily Price'!U11</f>
        <v>25</v>
      </c>
      <c r="V32" s="431">
        <f>+'OP.Power Desk Daily Price'!V11</f>
        <v>25</v>
      </c>
      <c r="W32" s="431">
        <f>+'OP.Power Desk Daily Price'!W11</f>
        <v>25</v>
      </c>
      <c r="X32" s="431">
        <f>+'OP.Power Desk Daily Price'!X11</f>
        <v>25</v>
      </c>
      <c r="Y32" s="431">
        <f>+'OP.Power Desk Daily Price'!Y11</f>
        <v>25</v>
      </c>
      <c r="Z32" s="431">
        <f>+'OP.Power Desk Daily Price'!Z11</f>
        <v>25</v>
      </c>
      <c r="AA32" s="431">
        <f>+'OP.Power Desk Daily Price'!AA11</f>
        <v>25</v>
      </c>
      <c r="AB32" s="431">
        <f>+'OP.Power Desk Daily Price'!AB11</f>
        <v>25</v>
      </c>
      <c r="AC32" s="431">
        <f>+'OP.Power Desk Daily Price'!AC11</f>
        <v>25</v>
      </c>
      <c r="AD32" s="431">
        <f>+'OP.Power Desk Daily Price'!AD11</f>
        <v>25</v>
      </c>
      <c r="AE32" s="431">
        <f>+'OP.Power Desk Daily Price'!AE11</f>
        <v>25</v>
      </c>
      <c r="AF32" s="431">
        <f>+'OP.Power Desk Daily Price'!AF11</f>
        <v>25</v>
      </c>
      <c r="AG32" s="432">
        <f>+'OP.Power Desk Daily Price'!AG11</f>
        <v>23.882222222222222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21.54</v>
      </c>
      <c r="C33" s="431">
        <f>+'OP.Power Desk Daily Price'!C12</f>
        <v>27.1875</v>
      </c>
      <c r="D33" s="431">
        <f>+'OP.Power Desk Daily Price'!D12</f>
        <v>25.5</v>
      </c>
      <c r="E33" s="431">
        <f>+'OP.Power Desk Daily Price'!E12</f>
        <v>27.1875</v>
      </c>
      <c r="F33" s="431">
        <f>+'OP.Power Desk Daily Price'!F12</f>
        <v>27.1875</v>
      </c>
      <c r="G33" s="431">
        <f>+'OP.Power Desk Daily Price'!G12</f>
        <v>27.1875</v>
      </c>
      <c r="H33" s="431">
        <f>+'OP.Power Desk Daily Price'!H12</f>
        <v>27.1875</v>
      </c>
      <c r="I33" s="431">
        <f>+'OP.Power Desk Daily Price'!I12</f>
        <v>18.608000000000001</v>
      </c>
      <c r="J33" s="431">
        <f>+'OP.Power Desk Daily Price'!J12</f>
        <v>18.608000000000001</v>
      </c>
      <c r="K33" s="431">
        <f>+'OP.Power Desk Daily Price'!K12</f>
        <v>24.899999618530298</v>
      </c>
      <c r="L33" s="431">
        <f>+'OP.Power Desk Daily Price'!L12</f>
        <v>20.174999237060501</v>
      </c>
      <c r="M33" s="431">
        <f>+'OP.Power Desk Daily Price'!M12</f>
        <v>20.174999237060501</v>
      </c>
      <c r="N33" s="431">
        <f>+'OP.Power Desk Daily Price'!N12</f>
        <v>20.174999237060501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26</v>
      </c>
      <c r="S33" s="431">
        <f>+'OP.Power Desk Daily Price'!S12</f>
        <v>20.174999237060501</v>
      </c>
      <c r="T33" s="431">
        <f>+'OP.Power Desk Daily Price'!T12</f>
        <v>20.174999237060501</v>
      </c>
      <c r="U33" s="431">
        <f>+'OP.Power Desk Daily Price'!U12</f>
        <v>20.174999237060501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26</v>
      </c>
      <c r="Z33" s="431">
        <f>+'OP.Power Desk Daily Price'!Z12</f>
        <v>20.174999237060501</v>
      </c>
      <c r="AA33" s="431">
        <f>+'OP.Power Desk Daily Price'!AA12</f>
        <v>20.174999237060501</v>
      </c>
      <c r="AB33" s="431">
        <f>+'OP.Power Desk Daily Price'!AB12</f>
        <v>20.174999237060501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26</v>
      </c>
      <c r="AG33" s="432">
        <f>+'OP.Power Desk Daily Price'!AG12</f>
        <v>26.372499999999999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21.54</v>
      </c>
      <c r="C34" s="431">
        <f>+'OP.Power Desk Daily Price'!C13</f>
        <v>22.75</v>
      </c>
      <c r="D34" s="431">
        <f>+'OP.Power Desk Daily Price'!D13</f>
        <v>22.75</v>
      </c>
      <c r="E34" s="431">
        <f>+'OP.Power Desk Daily Price'!E13</f>
        <v>22.75</v>
      </c>
      <c r="F34" s="431">
        <f>+'OP.Power Desk Daily Price'!F13</f>
        <v>22.75</v>
      </c>
      <c r="G34" s="431">
        <f>+'OP.Power Desk Daily Price'!G13</f>
        <v>22.75</v>
      </c>
      <c r="H34" s="431">
        <f>+'OP.Power Desk Daily Price'!H13</f>
        <v>22.75</v>
      </c>
      <c r="I34" s="431">
        <f>+'OP.Power Desk Daily Price'!I13</f>
        <v>21.75</v>
      </c>
      <c r="J34" s="431">
        <f>+'OP.Power Desk Daily Price'!J13</f>
        <v>21.75</v>
      </c>
      <c r="K34" s="431">
        <f>+'OP.Power Desk Daily Price'!K13</f>
        <v>21.75</v>
      </c>
      <c r="L34" s="431">
        <f>+'OP.Power Desk Daily Price'!L13</f>
        <v>21.75</v>
      </c>
      <c r="M34" s="431">
        <f>+'OP.Power Desk Daily Price'!M13</f>
        <v>21.75</v>
      </c>
      <c r="N34" s="431">
        <f>+'OP.Power Desk Daily Price'!N13</f>
        <v>21.75</v>
      </c>
      <c r="O34" s="431">
        <f>+'OP.Power Desk Daily Price'!O13</f>
        <v>21.75</v>
      </c>
      <c r="P34" s="431">
        <f>+'OP.Power Desk Daily Price'!P13</f>
        <v>21.75</v>
      </c>
      <c r="Q34" s="431">
        <f>+'OP.Power Desk Daily Price'!Q13</f>
        <v>21.75</v>
      </c>
      <c r="R34" s="431">
        <f>+'OP.Power Desk Daily Price'!R13</f>
        <v>21.75</v>
      </c>
      <c r="S34" s="431">
        <f>+'OP.Power Desk Daily Price'!S13</f>
        <v>21.75</v>
      </c>
      <c r="T34" s="431">
        <f>+'OP.Power Desk Daily Price'!T13</f>
        <v>21.75</v>
      </c>
      <c r="U34" s="431">
        <f>+'OP.Power Desk Daily Price'!U13</f>
        <v>21.75</v>
      </c>
      <c r="V34" s="431">
        <f>+'OP.Power Desk Daily Price'!V13</f>
        <v>21.75</v>
      </c>
      <c r="W34" s="431">
        <f>+'OP.Power Desk Daily Price'!W13</f>
        <v>21.75</v>
      </c>
      <c r="X34" s="431">
        <f>+'OP.Power Desk Daily Price'!X13</f>
        <v>21.75</v>
      </c>
      <c r="Y34" s="431">
        <f>+'OP.Power Desk Daily Price'!Y13</f>
        <v>21.75</v>
      </c>
      <c r="Z34" s="431">
        <f>+'OP.Power Desk Daily Price'!Z13</f>
        <v>21.75</v>
      </c>
      <c r="AA34" s="431">
        <f>+'OP.Power Desk Daily Price'!AA13</f>
        <v>21.75</v>
      </c>
      <c r="AB34" s="431">
        <f>+'OP.Power Desk Daily Price'!AB13</f>
        <v>21.75</v>
      </c>
      <c r="AC34" s="431">
        <f>+'OP.Power Desk Daily Price'!AC13</f>
        <v>21.75</v>
      </c>
      <c r="AD34" s="431">
        <f>+'OP.Power Desk Daily Price'!AD13</f>
        <v>21.75</v>
      </c>
      <c r="AE34" s="431">
        <f>+'OP.Power Desk Daily Price'!AE13</f>
        <v>21.75</v>
      </c>
      <c r="AF34" s="431">
        <f>+'OP.Power Desk Daily Price'!AF13</f>
        <v>21.75</v>
      </c>
      <c r="AG34" s="432">
        <f>+'OP.Power Desk Daily Price'!AG13</f>
        <v>22.615555555555556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21.9</v>
      </c>
      <c r="C35" s="431">
        <f>+'OP.Power Desk Daily Price'!C14</f>
        <v>22</v>
      </c>
      <c r="D35" s="431">
        <f>+'OP.Power Desk Daily Price'!D14</f>
        <v>22</v>
      </c>
      <c r="E35" s="431">
        <f>+'OP.Power Desk Daily Price'!E14</f>
        <v>22</v>
      </c>
      <c r="F35" s="431">
        <f>+'OP.Power Desk Daily Price'!F14</f>
        <v>22</v>
      </c>
      <c r="G35" s="431">
        <f>+'OP.Power Desk Daily Price'!G14</f>
        <v>22</v>
      </c>
      <c r="H35" s="431">
        <f>+'OP.Power Desk Daily Price'!H14</f>
        <v>22</v>
      </c>
      <c r="I35" s="431">
        <f>+'OP.Power Desk Daily Price'!I14</f>
        <v>20</v>
      </c>
      <c r="J35" s="431">
        <f>+'OP.Power Desk Daily Price'!J14</f>
        <v>20</v>
      </c>
      <c r="K35" s="431">
        <f>+'OP.Power Desk Daily Price'!K14</f>
        <v>20</v>
      </c>
      <c r="L35" s="431">
        <f>+'OP.Power Desk Daily Price'!L14</f>
        <v>20</v>
      </c>
      <c r="M35" s="431">
        <f>+'OP.Power Desk Daily Price'!M14</f>
        <v>20</v>
      </c>
      <c r="N35" s="431">
        <f>+'OP.Power Desk Daily Price'!N14</f>
        <v>20</v>
      </c>
      <c r="O35" s="431">
        <f>+'OP.Power Desk Daily Price'!O14</f>
        <v>20</v>
      </c>
      <c r="P35" s="431">
        <f>+'OP.Power Desk Daily Price'!P14</f>
        <v>20</v>
      </c>
      <c r="Q35" s="431">
        <f>+'OP.Power Desk Daily Price'!Q14</f>
        <v>20</v>
      </c>
      <c r="R35" s="431">
        <f>+'OP.Power Desk Daily Price'!R14</f>
        <v>20</v>
      </c>
      <c r="S35" s="431">
        <f>+'OP.Power Desk Daily Price'!S14</f>
        <v>20</v>
      </c>
      <c r="T35" s="431">
        <f>+'OP.Power Desk Daily Price'!T14</f>
        <v>20</v>
      </c>
      <c r="U35" s="431">
        <f>+'OP.Power Desk Daily Price'!U14</f>
        <v>20</v>
      </c>
      <c r="V35" s="431">
        <f>+'OP.Power Desk Daily Price'!V14</f>
        <v>20</v>
      </c>
      <c r="W35" s="431">
        <f>+'OP.Power Desk Daily Price'!W14</f>
        <v>20</v>
      </c>
      <c r="X35" s="431">
        <f>+'OP.Power Desk Daily Price'!X14</f>
        <v>20</v>
      </c>
      <c r="Y35" s="431">
        <f>+'OP.Power Desk Daily Price'!Y14</f>
        <v>20</v>
      </c>
      <c r="Z35" s="431">
        <f>+'OP.Power Desk Daily Price'!Z14</f>
        <v>20</v>
      </c>
      <c r="AA35" s="431">
        <f>+'OP.Power Desk Daily Price'!AA14</f>
        <v>20</v>
      </c>
      <c r="AB35" s="431">
        <f>+'OP.Power Desk Daily Price'!AB14</f>
        <v>20</v>
      </c>
      <c r="AC35" s="431">
        <f>+'OP.Power Desk Daily Price'!AC14</f>
        <v>20</v>
      </c>
      <c r="AD35" s="431">
        <f>+'OP.Power Desk Daily Price'!AD14</f>
        <v>20</v>
      </c>
      <c r="AE35" s="431">
        <f>+'OP.Power Desk Daily Price'!AE14</f>
        <v>20</v>
      </c>
      <c r="AF35" s="431">
        <f>+'OP.Power Desk Daily Price'!AF14</f>
        <v>20</v>
      </c>
      <c r="AG35" s="432">
        <f>+'OP.Power Desk Daily Price'!AG14</f>
        <v>21.988888888888891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2" thickBot="1" x14ac:dyDescent="0.25">
      <c r="A36" s="448" t="str">
        <f>+'OP.Power Desk Daily Price'!A15</f>
        <v>Mead</v>
      </c>
      <c r="B36" s="433">
        <f>+'OP.Power Desk Daily Price'!B15</f>
        <v>22.4</v>
      </c>
      <c r="C36" s="434">
        <f>+'OP.Power Desk Daily Price'!C15</f>
        <v>22.5</v>
      </c>
      <c r="D36" s="434">
        <f>+'OP.Power Desk Daily Price'!D15</f>
        <v>22.5</v>
      </c>
      <c r="E36" s="434">
        <f>+'OP.Power Desk Daily Price'!E15</f>
        <v>22.5</v>
      </c>
      <c r="F36" s="434">
        <f>+'OP.Power Desk Daily Price'!F15</f>
        <v>22.5</v>
      </c>
      <c r="G36" s="434">
        <f>+'OP.Power Desk Daily Price'!G15</f>
        <v>22.5</v>
      </c>
      <c r="H36" s="434">
        <f>+'OP.Power Desk Daily Price'!H15</f>
        <v>22.5</v>
      </c>
      <c r="I36" s="434">
        <f>+'OP.Power Desk Daily Price'!I15</f>
        <v>20.5</v>
      </c>
      <c r="J36" s="434">
        <f>+'OP.Power Desk Daily Price'!J15</f>
        <v>20.5</v>
      </c>
      <c r="K36" s="434">
        <f>+'OP.Power Desk Daily Price'!K15</f>
        <v>20.5</v>
      </c>
      <c r="L36" s="434">
        <f>+'OP.Power Desk Daily Price'!L15</f>
        <v>20.5</v>
      </c>
      <c r="M36" s="434">
        <f>+'OP.Power Desk Daily Price'!M15</f>
        <v>20.5</v>
      </c>
      <c r="N36" s="434">
        <f>+'OP.Power Desk Daily Price'!N15</f>
        <v>20.5</v>
      </c>
      <c r="O36" s="434">
        <f>+'OP.Power Desk Daily Price'!O15</f>
        <v>20.5</v>
      </c>
      <c r="P36" s="434">
        <f>+'OP.Power Desk Daily Price'!P15</f>
        <v>20.5</v>
      </c>
      <c r="Q36" s="434">
        <f>+'OP.Power Desk Daily Price'!Q15</f>
        <v>20.5</v>
      </c>
      <c r="R36" s="434">
        <f>+'OP.Power Desk Daily Price'!R15</f>
        <v>20.5</v>
      </c>
      <c r="S36" s="434">
        <f>+'OP.Power Desk Daily Price'!S15</f>
        <v>20.5</v>
      </c>
      <c r="T36" s="434">
        <f>+'OP.Power Desk Daily Price'!T15</f>
        <v>20.5</v>
      </c>
      <c r="U36" s="434">
        <f>+'OP.Power Desk Daily Price'!U15</f>
        <v>20.5</v>
      </c>
      <c r="V36" s="434">
        <f>+'OP.Power Desk Daily Price'!V15</f>
        <v>20.5</v>
      </c>
      <c r="W36" s="434">
        <f>+'OP.Power Desk Daily Price'!W15</f>
        <v>20.5</v>
      </c>
      <c r="X36" s="434">
        <f>+'OP.Power Desk Daily Price'!X15</f>
        <v>20.5</v>
      </c>
      <c r="Y36" s="434">
        <f>+'OP.Power Desk Daily Price'!Y15</f>
        <v>20.5</v>
      </c>
      <c r="Z36" s="434">
        <f>+'OP.Power Desk Daily Price'!Z15</f>
        <v>35.25</v>
      </c>
      <c r="AA36" s="434">
        <f>+'OP.Power Desk Daily Price'!AA15</f>
        <v>20.5</v>
      </c>
      <c r="AB36" s="434">
        <f>+'OP.Power Desk Daily Price'!AB15</f>
        <v>20.5</v>
      </c>
      <c r="AC36" s="434">
        <f>+'OP.Power Desk Daily Price'!AC15</f>
        <v>20.5</v>
      </c>
      <c r="AD36" s="434">
        <f>+'OP.Power Desk Daily Price'!AD15</f>
        <v>20.5</v>
      </c>
      <c r="AE36" s="434">
        <f>+'OP.Power Desk Daily Price'!AE15</f>
        <v>20.5</v>
      </c>
      <c r="AF36" s="434">
        <f>+'OP.Power Desk Daily Price'!AF15</f>
        <v>20.5</v>
      </c>
      <c r="AG36" s="435">
        <f>+'OP.Power Desk Daily Price'!AG15</f>
        <v>22.488888888888891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5.75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29</v>
      </c>
      <c r="C39" s="439">
        <f>+'OP.Power Desk Daily Price'!C18</f>
        <v>29.004999160766602</v>
      </c>
      <c r="D39" s="439">
        <f>+'OP.Power Desk Daily Price'!D18</f>
        <v>27.997501373291016</v>
      </c>
      <c r="E39" s="439">
        <f>+'OP.Power Desk Daily Price'!E18</f>
        <v>28.002500534057617</v>
      </c>
      <c r="F39" s="439">
        <f>+'OP.Power Desk Daily Price'!F18</f>
        <v>29</v>
      </c>
      <c r="G39" s="439">
        <f>+'OP.Power Desk Daily Price'!G18</f>
        <v>28.998849868774414</v>
      </c>
      <c r="H39" s="439">
        <f>+'OP.Power Desk Daily Price'!H18</f>
        <v>29</v>
      </c>
      <c r="I39" s="439">
        <f>+'OP.Power Desk Daily Price'!I18</f>
        <v>32.018847503662109</v>
      </c>
      <c r="J39" s="439">
        <f>+'OP.Power Desk Daily Price'!J18</f>
        <v>32.022496261596679</v>
      </c>
      <c r="K39" s="439">
        <f>+'OP.Power Desk Daily Price'!K18</f>
        <v>32.022496261596679</v>
      </c>
      <c r="L39" s="439">
        <f>+'OP.Power Desk Daily Price'!L18</f>
        <v>32.022496261596679</v>
      </c>
      <c r="M39" s="439">
        <f>+'OP.Power Desk Daily Price'!M18</f>
        <v>32.019995727539062</v>
      </c>
      <c r="N39" s="439">
        <f>+'OP.Power Desk Daily Price'!N18</f>
        <v>32.019997634887694</v>
      </c>
      <c r="O39" s="439">
        <f>+'OP.Power Desk Daily Price'!O18</f>
        <v>32.019997634887694</v>
      </c>
      <c r="P39" s="439">
        <f>+'OP.Power Desk Daily Price'!P18</f>
        <v>32.019997634887694</v>
      </c>
      <c r="Q39" s="439">
        <f>+'OP.Power Desk Daily Price'!Q18</f>
        <v>32.019997634887694</v>
      </c>
      <c r="R39" s="439">
        <f>+'OP.Power Desk Daily Price'!R18</f>
        <v>32.019997634887694</v>
      </c>
      <c r="S39" s="439">
        <f>+'OP.Power Desk Daily Price'!S18</f>
        <v>32.019997634887694</v>
      </c>
      <c r="T39" s="439">
        <f>+'OP.Power Desk Daily Price'!T18</f>
        <v>32.019997634887694</v>
      </c>
      <c r="U39" s="439">
        <f>+'OP.Power Desk Daily Price'!U18</f>
        <v>32.024998703002929</v>
      </c>
      <c r="V39" s="439">
        <f>+'OP.Power Desk Daily Price'!V18</f>
        <v>32.024998703002929</v>
      </c>
      <c r="W39" s="439">
        <f>+'OP.Power Desk Daily Price'!W18</f>
        <v>32.024998703002929</v>
      </c>
      <c r="X39" s="439">
        <f>+'OP.Power Desk Daily Price'!X18</f>
        <v>32.01749900817871</v>
      </c>
      <c r="Y39" s="439">
        <f>+'OP.Power Desk Daily Price'!Y18</f>
        <v>32.015000381469726</v>
      </c>
      <c r="Z39" s="439">
        <f>+'OP.Power Desk Daily Price'!Z18</f>
        <v>32.022500076293944</v>
      </c>
      <c r="AA39" s="439">
        <f>+'OP.Power Desk Daily Price'!AA18</f>
        <v>32.022500076293944</v>
      </c>
      <c r="AB39" s="439">
        <f>+'OP.Power Desk Daily Price'!AB18</f>
        <v>32.015444793701171</v>
      </c>
      <c r="AC39" s="439">
        <f>+'OP.Power Desk Daily Price'!AC18</f>
        <v>32.015444793701171</v>
      </c>
      <c r="AD39" s="439">
        <f>+'OP.Power Desk Daily Price'!AD18</f>
        <v>32.015444793701171</v>
      </c>
      <c r="AE39" s="439">
        <f>+'OP.Power Desk Daily Price'!AE18</f>
        <v>32.02030662536621</v>
      </c>
      <c r="AF39" s="441">
        <f>+'OP.Power Desk Daily Price'!AF18</f>
        <v>32.024264144897458</v>
      </c>
      <c r="AG39" s="440">
        <f>+'OP.Power Desk Daily Price'!AG18</f>
        <v>28.454895886507902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5.75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0</v>
      </c>
      <c r="C43" s="428">
        <f>+'OP.Power Desk Daily Price'!C28</f>
        <v>0</v>
      </c>
      <c r="D43" s="428">
        <f>+'OP.Power Desk Daily Price'!D28</f>
        <v>0</v>
      </c>
      <c r="E43" s="428">
        <f>+'OP.Power Desk Daily Price'!E28</f>
        <v>0</v>
      </c>
      <c r="F43" s="428">
        <f>+'OP.Power Desk Daily Price'!F28</f>
        <v>0</v>
      </c>
      <c r="G43" s="428">
        <f>+'OP.Power Desk Daily Price'!G28</f>
        <v>0</v>
      </c>
      <c r="H43" s="428">
        <f>+'OP.Power Desk Daily Price'!H28</f>
        <v>0</v>
      </c>
      <c r="I43" s="428">
        <f>+'OP.Power Desk Daily Price'!I28</f>
        <v>0.25</v>
      </c>
      <c r="J43" s="428">
        <f>+'OP.Power Desk Daily Price'!J28</f>
        <v>0.25</v>
      </c>
      <c r="K43" s="428">
        <f>+'OP.Power Desk Daily Price'!K28</f>
        <v>0.25</v>
      </c>
      <c r="L43" s="428">
        <f>+'OP.Power Desk Daily Price'!L28</f>
        <v>0.25</v>
      </c>
      <c r="M43" s="428">
        <f>+'OP.Power Desk Daily Price'!M28</f>
        <v>0.25</v>
      </c>
      <c r="N43" s="428">
        <f>+'OP.Power Desk Daily Price'!N28</f>
        <v>0.25</v>
      </c>
      <c r="O43" s="428">
        <f>+'OP.Power Desk Daily Price'!O28</f>
        <v>0.25</v>
      </c>
      <c r="P43" s="428">
        <f>+'OP.Power Desk Daily Price'!P28</f>
        <v>0.25</v>
      </c>
      <c r="Q43" s="428">
        <f>+'OP.Power Desk Daily Price'!Q28</f>
        <v>0.25</v>
      </c>
      <c r="R43" s="428">
        <f>+'OP.Power Desk Daily Price'!R28</f>
        <v>0.25</v>
      </c>
      <c r="S43" s="428">
        <f>+'OP.Power Desk Daily Price'!S28</f>
        <v>0.25</v>
      </c>
      <c r="T43" s="428">
        <f>+'OP.Power Desk Daily Price'!T28</f>
        <v>0.25</v>
      </c>
      <c r="U43" s="428">
        <f>+'OP.Power Desk Daily Price'!U28</f>
        <v>0.25</v>
      </c>
      <c r="V43" s="428">
        <f>+'OP.Power Desk Daily Price'!V28</f>
        <v>0.25</v>
      </c>
      <c r="W43" s="428">
        <f>+'OP.Power Desk Daily Price'!W28</f>
        <v>0.25</v>
      </c>
      <c r="X43" s="428">
        <f>+'OP.Power Desk Daily Price'!X28</f>
        <v>0.25</v>
      </c>
      <c r="Y43" s="428">
        <f>+'OP.Power Desk Daily Price'!Y28</f>
        <v>0.25</v>
      </c>
      <c r="Z43" s="428">
        <f>+'OP.Power Desk Daily Price'!Z28</f>
        <v>0.25</v>
      </c>
      <c r="AA43" s="428">
        <f>+'OP.Power Desk Daily Price'!AA28</f>
        <v>0.25</v>
      </c>
      <c r="AB43" s="428">
        <f>+'OP.Power Desk Daily Price'!AB28</f>
        <v>0.25</v>
      </c>
      <c r="AC43" s="428">
        <f>+'OP.Power Desk Daily Price'!AC28</f>
        <v>0.25</v>
      </c>
      <c r="AD43" s="428">
        <f>+'OP.Power Desk Daily Price'!AD28</f>
        <v>0.25</v>
      </c>
      <c r="AE43" s="428">
        <f>+'OP.Power Desk Daily Price'!AE28</f>
        <v>0.25</v>
      </c>
      <c r="AF43" s="428">
        <f>+'OP.Power Desk Daily Price'!AF28</f>
        <v>0.25</v>
      </c>
      <c r="AG43" s="429">
        <f>+'OP.Power Desk Daily Price'!AG28</f>
        <v>2.2222222222222143E-2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0</v>
      </c>
      <c r="C44" s="431">
        <f>+'OP.Power Desk Daily Price'!C29</f>
        <v>0</v>
      </c>
      <c r="D44" s="431">
        <f>+'OP.Power Desk Daily Price'!D29</f>
        <v>0</v>
      </c>
      <c r="E44" s="431">
        <f>+'OP.Power Desk Daily Price'!E29</f>
        <v>0</v>
      </c>
      <c r="F44" s="431">
        <f>+'OP.Power Desk Daily Price'!F29</f>
        <v>0</v>
      </c>
      <c r="G44" s="431">
        <f>+'OP.Power Desk Daily Price'!G29</f>
        <v>0</v>
      </c>
      <c r="H44" s="431">
        <f>+'OP.Power Desk Daily Price'!H29</f>
        <v>0</v>
      </c>
      <c r="I44" s="431">
        <f>+'OP.Power Desk Daily Price'!I29</f>
        <v>0.25</v>
      </c>
      <c r="J44" s="431">
        <f>+'OP.Power Desk Daily Price'!J29</f>
        <v>0.25</v>
      </c>
      <c r="K44" s="431">
        <f>+'OP.Power Desk Daily Price'!K29</f>
        <v>0.25</v>
      </c>
      <c r="L44" s="431">
        <f>+'OP.Power Desk Daily Price'!L29</f>
        <v>0.25</v>
      </c>
      <c r="M44" s="431">
        <f>+'OP.Power Desk Daily Price'!M29</f>
        <v>0.25</v>
      </c>
      <c r="N44" s="431">
        <f>+'OP.Power Desk Daily Price'!N29</f>
        <v>0.25</v>
      </c>
      <c r="O44" s="431">
        <f>+'OP.Power Desk Daily Price'!O29</f>
        <v>0.25</v>
      </c>
      <c r="P44" s="431">
        <f>+'OP.Power Desk Daily Price'!P29</f>
        <v>0.25</v>
      </c>
      <c r="Q44" s="431">
        <f>+'OP.Power Desk Daily Price'!Q29</f>
        <v>0.25</v>
      </c>
      <c r="R44" s="431">
        <f>+'OP.Power Desk Daily Price'!R29</f>
        <v>0.25</v>
      </c>
      <c r="S44" s="431">
        <f>+'OP.Power Desk Daily Price'!S29</f>
        <v>0.25</v>
      </c>
      <c r="T44" s="431">
        <f>+'OP.Power Desk Daily Price'!T29</f>
        <v>0.25</v>
      </c>
      <c r="U44" s="431">
        <f>+'OP.Power Desk Daily Price'!U29</f>
        <v>0.25</v>
      </c>
      <c r="V44" s="431">
        <f>+'OP.Power Desk Daily Price'!V29</f>
        <v>0.25</v>
      </c>
      <c r="W44" s="431">
        <f>+'OP.Power Desk Daily Price'!W29</f>
        <v>0.25</v>
      </c>
      <c r="X44" s="431">
        <f>+'OP.Power Desk Daily Price'!X29</f>
        <v>0.25</v>
      </c>
      <c r="Y44" s="431">
        <f>+'OP.Power Desk Daily Price'!Y29</f>
        <v>0.25</v>
      </c>
      <c r="Z44" s="431">
        <f>+'OP.Power Desk Daily Price'!Z29</f>
        <v>0.25</v>
      </c>
      <c r="AA44" s="431">
        <f>+'OP.Power Desk Daily Price'!AA29</f>
        <v>0.25</v>
      </c>
      <c r="AB44" s="431">
        <f>+'OP.Power Desk Daily Price'!AB29</f>
        <v>0.25</v>
      </c>
      <c r="AC44" s="431">
        <f>+'OP.Power Desk Daily Price'!AC29</f>
        <v>0.25</v>
      </c>
      <c r="AD44" s="431">
        <f>+'OP.Power Desk Daily Price'!AD29</f>
        <v>0.25</v>
      </c>
      <c r="AE44" s="431">
        <f>+'OP.Power Desk Daily Price'!AE29</f>
        <v>0.25</v>
      </c>
      <c r="AF44" s="431">
        <f>+'OP.Power Desk Daily Price'!AF29</f>
        <v>0.25</v>
      </c>
      <c r="AG44" s="432">
        <f>+'OP.Power Desk Daily Price'!AG29</f>
        <v>0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0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</v>
      </c>
      <c r="F45" s="431">
        <f>+'OP.Power Desk Daily Price'!F30</f>
        <v>0</v>
      </c>
      <c r="G45" s="431">
        <f>+'OP.Power Desk Daily Price'!G30</f>
        <v>0</v>
      </c>
      <c r="H45" s="431">
        <f>+'OP.Power Desk Daily Price'!H30</f>
        <v>0</v>
      </c>
      <c r="I45" s="431">
        <f>+'OP.Power Desk Daily Price'!I30</f>
        <v>0.75</v>
      </c>
      <c r="J45" s="431">
        <f>+'OP.Power Desk Daily Price'!J30</f>
        <v>0.75</v>
      </c>
      <c r="K45" s="431">
        <f>+'OP.Power Desk Daily Price'!K30</f>
        <v>0.75</v>
      </c>
      <c r="L45" s="431">
        <f>+'OP.Power Desk Daily Price'!L30</f>
        <v>0.75</v>
      </c>
      <c r="M45" s="431">
        <f>+'OP.Power Desk Daily Price'!M30</f>
        <v>0.75</v>
      </c>
      <c r="N45" s="431">
        <f>+'OP.Power Desk Daily Price'!N30</f>
        <v>0.75</v>
      </c>
      <c r="O45" s="431">
        <f>+'OP.Power Desk Daily Price'!O30</f>
        <v>0.75</v>
      </c>
      <c r="P45" s="431">
        <f>+'OP.Power Desk Daily Price'!P30</f>
        <v>0.75</v>
      </c>
      <c r="Q45" s="431">
        <f>+'OP.Power Desk Daily Price'!Q30</f>
        <v>0.75</v>
      </c>
      <c r="R45" s="431">
        <f>+'OP.Power Desk Daily Price'!R30</f>
        <v>0.75</v>
      </c>
      <c r="S45" s="431">
        <f>+'OP.Power Desk Daily Price'!S30</f>
        <v>0.75</v>
      </c>
      <c r="T45" s="431">
        <f>+'OP.Power Desk Daily Price'!T30</f>
        <v>0.75</v>
      </c>
      <c r="U45" s="431">
        <f>+'OP.Power Desk Daily Price'!U30</f>
        <v>0.75</v>
      </c>
      <c r="V45" s="431">
        <f>+'OP.Power Desk Daily Price'!V30</f>
        <v>0.75</v>
      </c>
      <c r="W45" s="431">
        <f>+'OP.Power Desk Daily Price'!W30</f>
        <v>0.75</v>
      </c>
      <c r="X45" s="431">
        <f>+'OP.Power Desk Daily Price'!X30</f>
        <v>0.75</v>
      </c>
      <c r="Y45" s="431">
        <f>+'OP.Power Desk Daily Price'!Y30</f>
        <v>0.75</v>
      </c>
      <c r="Z45" s="431">
        <f>+'OP.Power Desk Daily Price'!Z30</f>
        <v>0.75</v>
      </c>
      <c r="AA45" s="431">
        <f>+'OP.Power Desk Daily Price'!AA30</f>
        <v>0.75</v>
      </c>
      <c r="AB45" s="431">
        <f>+'OP.Power Desk Daily Price'!AB30</f>
        <v>0.75</v>
      </c>
      <c r="AC45" s="431">
        <f>+'OP.Power Desk Daily Price'!AC30</f>
        <v>0.75</v>
      </c>
      <c r="AD45" s="431">
        <f>+'OP.Power Desk Daily Price'!AD30</f>
        <v>0.10299999999999798</v>
      </c>
      <c r="AE45" s="431">
        <f>+'OP.Power Desk Daily Price'!AE30</f>
        <v>0.10299999999999798</v>
      </c>
      <c r="AF45" s="431">
        <f>+'OP.Power Desk Daily Price'!AF30</f>
        <v>0.10299999999999798</v>
      </c>
      <c r="AG45" s="432">
        <f>+'OP.Power Desk Daily Price'!AG30</f>
        <v>9.4222222222221319E-2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0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5.8250007629394993</v>
      </c>
      <c r="AG46" s="432">
        <f>+'OP.Power Desk Daily Price'!AG31</f>
        <v>0.48325000000000173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</v>
      </c>
      <c r="C47" s="431">
        <f>+'OP.Power Desk Daily Price'!C32</f>
        <v>0.25</v>
      </c>
      <c r="D47" s="431">
        <f>+'OP.Power Desk Daily Price'!D32</f>
        <v>0.25</v>
      </c>
      <c r="E47" s="431">
        <f>+'OP.Power Desk Daily Price'!E32</f>
        <v>0.25</v>
      </c>
      <c r="F47" s="431">
        <f>+'OP.Power Desk Daily Price'!F32</f>
        <v>0.25</v>
      </c>
      <c r="G47" s="431">
        <f>+'OP.Power Desk Daily Price'!G32</f>
        <v>0.25</v>
      </c>
      <c r="H47" s="431">
        <f>+'OP.Power Desk Daily Price'!H32</f>
        <v>0.25</v>
      </c>
      <c r="I47" s="431">
        <f>+'OP.Power Desk Daily Price'!I32</f>
        <v>0.75</v>
      </c>
      <c r="J47" s="431">
        <f>+'OP.Power Desk Daily Price'!J32</f>
        <v>0.75</v>
      </c>
      <c r="K47" s="431">
        <f>+'OP.Power Desk Daily Price'!K32</f>
        <v>0.75</v>
      </c>
      <c r="L47" s="431">
        <f>+'OP.Power Desk Daily Price'!L32</f>
        <v>0.75</v>
      </c>
      <c r="M47" s="431">
        <f>+'OP.Power Desk Daily Price'!M32</f>
        <v>0.75</v>
      </c>
      <c r="N47" s="431">
        <f>+'OP.Power Desk Daily Price'!N32</f>
        <v>0.75</v>
      </c>
      <c r="O47" s="431">
        <f>+'OP.Power Desk Daily Price'!O32</f>
        <v>0.75</v>
      </c>
      <c r="P47" s="431">
        <f>+'OP.Power Desk Daily Price'!P32</f>
        <v>0.75</v>
      </c>
      <c r="Q47" s="431">
        <f>+'OP.Power Desk Daily Price'!Q32</f>
        <v>0.75</v>
      </c>
      <c r="R47" s="431">
        <f>+'OP.Power Desk Daily Price'!R32</f>
        <v>0.75</v>
      </c>
      <c r="S47" s="431">
        <f>+'OP.Power Desk Daily Price'!S32</f>
        <v>0.75</v>
      </c>
      <c r="T47" s="431">
        <f>+'OP.Power Desk Daily Price'!T32</f>
        <v>0.75</v>
      </c>
      <c r="U47" s="431">
        <f>+'OP.Power Desk Daily Price'!U32</f>
        <v>0.75</v>
      </c>
      <c r="V47" s="431">
        <f>+'OP.Power Desk Daily Price'!V32</f>
        <v>0.75</v>
      </c>
      <c r="W47" s="431">
        <f>+'OP.Power Desk Daily Price'!W32</f>
        <v>0.75</v>
      </c>
      <c r="X47" s="431">
        <f>+'OP.Power Desk Daily Price'!X32</f>
        <v>0.75</v>
      </c>
      <c r="Y47" s="431">
        <f>+'OP.Power Desk Daily Price'!Y32</f>
        <v>0.75</v>
      </c>
      <c r="Z47" s="431">
        <f>+'OP.Power Desk Daily Price'!Z32</f>
        <v>0.75</v>
      </c>
      <c r="AA47" s="431">
        <f>+'OP.Power Desk Daily Price'!AA32</f>
        <v>0.75</v>
      </c>
      <c r="AB47" s="431">
        <f>+'OP.Power Desk Daily Price'!AB32</f>
        <v>0.75</v>
      </c>
      <c r="AC47" s="431">
        <f>+'OP.Power Desk Daily Price'!AC32</f>
        <v>0.75</v>
      </c>
      <c r="AD47" s="431">
        <f>+'OP.Power Desk Daily Price'!AD32</f>
        <v>0.75</v>
      </c>
      <c r="AE47" s="431">
        <f>+'OP.Power Desk Daily Price'!AE32</f>
        <v>0.75</v>
      </c>
      <c r="AF47" s="431">
        <f>+'OP.Power Desk Daily Price'!AF32</f>
        <v>0.75</v>
      </c>
      <c r="AG47" s="432">
        <f>+'OP.Power Desk Daily Price'!AG32</f>
        <v>0.30755555555555603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</v>
      </c>
      <c r="C48" s="431">
        <f>+'OP.Power Desk Daily Price'!C33</f>
        <v>0.75</v>
      </c>
      <c r="D48" s="431">
        <f>+'OP.Power Desk Daily Price'!D33</f>
        <v>0.75</v>
      </c>
      <c r="E48" s="431">
        <f>+'OP.Power Desk Daily Price'!E33</f>
        <v>0.75</v>
      </c>
      <c r="F48" s="431">
        <f>+'OP.Power Desk Daily Price'!F33</f>
        <v>0.75</v>
      </c>
      <c r="G48" s="431">
        <f>+'OP.Power Desk Daily Price'!G33</f>
        <v>0.75</v>
      </c>
      <c r="H48" s="431">
        <f>+'OP.Power Desk Daily Price'!H33</f>
        <v>0.75</v>
      </c>
      <c r="I48" s="431">
        <f>+'OP.Power Desk Daily Price'!I33</f>
        <v>1</v>
      </c>
      <c r="J48" s="431">
        <f>+'OP.Power Desk Daily Price'!J33</f>
        <v>1</v>
      </c>
      <c r="K48" s="431">
        <f>+'OP.Power Desk Daily Price'!K33</f>
        <v>1</v>
      </c>
      <c r="L48" s="431">
        <f>+'OP.Power Desk Daily Price'!L33</f>
        <v>1</v>
      </c>
      <c r="M48" s="431">
        <f>+'OP.Power Desk Daily Price'!M33</f>
        <v>1</v>
      </c>
      <c r="N48" s="431">
        <f>+'OP.Power Desk Daily Price'!N33</f>
        <v>1</v>
      </c>
      <c r="O48" s="431">
        <f>+'OP.Power Desk Daily Price'!O33</f>
        <v>1</v>
      </c>
      <c r="P48" s="431">
        <f>+'OP.Power Desk Daily Price'!P33</f>
        <v>1</v>
      </c>
      <c r="Q48" s="431">
        <f>+'OP.Power Desk Daily Price'!Q33</f>
        <v>1</v>
      </c>
      <c r="R48" s="431">
        <f>+'OP.Power Desk Daily Price'!R33</f>
        <v>1</v>
      </c>
      <c r="S48" s="431">
        <f>+'OP.Power Desk Daily Price'!S33</f>
        <v>1</v>
      </c>
      <c r="T48" s="431">
        <f>+'OP.Power Desk Daily Price'!T33</f>
        <v>1</v>
      </c>
      <c r="U48" s="431">
        <f>+'OP.Power Desk Daily Price'!U33</f>
        <v>1</v>
      </c>
      <c r="V48" s="431">
        <f>+'OP.Power Desk Daily Price'!V33</f>
        <v>1</v>
      </c>
      <c r="W48" s="431">
        <f>+'OP.Power Desk Daily Price'!W33</f>
        <v>1</v>
      </c>
      <c r="X48" s="431">
        <f>+'OP.Power Desk Daily Price'!X33</f>
        <v>1</v>
      </c>
      <c r="Y48" s="431">
        <f>+'OP.Power Desk Daily Price'!Y33</f>
        <v>1</v>
      </c>
      <c r="Z48" s="431">
        <f>+'OP.Power Desk Daily Price'!Z33</f>
        <v>1</v>
      </c>
      <c r="AA48" s="431">
        <f>+'OP.Power Desk Daily Price'!AA33</f>
        <v>1</v>
      </c>
      <c r="AB48" s="431">
        <f>+'OP.Power Desk Daily Price'!AB33</f>
        <v>1</v>
      </c>
      <c r="AC48" s="431">
        <f>+'OP.Power Desk Daily Price'!AC33</f>
        <v>1</v>
      </c>
      <c r="AD48" s="431">
        <f>+'OP.Power Desk Daily Price'!AD33</f>
        <v>1</v>
      </c>
      <c r="AE48" s="431">
        <f>+'OP.Power Desk Daily Price'!AE33</f>
        <v>1</v>
      </c>
      <c r="AF48" s="431">
        <f>+'OP.Power Desk Daily Price'!AF33</f>
        <v>1</v>
      </c>
      <c r="AG48" s="432">
        <f>+'OP.Power Desk Daily Price'!AG33</f>
        <v>0.6088888888888917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2" thickBot="1" x14ac:dyDescent="0.25">
      <c r="A49" s="448" t="str">
        <f>+'OP.Power Desk Daily Price'!A34</f>
        <v>Mead</v>
      </c>
      <c r="B49" s="433">
        <f>+'OP.Power Desk Daily Price'!B34</f>
        <v>0</v>
      </c>
      <c r="C49" s="434">
        <f>+'OP.Power Desk Daily Price'!C34</f>
        <v>0.75</v>
      </c>
      <c r="D49" s="434">
        <f>+'OP.Power Desk Daily Price'!D34</f>
        <v>0.75</v>
      </c>
      <c r="E49" s="434">
        <f>+'OP.Power Desk Daily Price'!E34</f>
        <v>0.75</v>
      </c>
      <c r="F49" s="434">
        <f>+'OP.Power Desk Daily Price'!F34</f>
        <v>0.75</v>
      </c>
      <c r="G49" s="434">
        <f>+'OP.Power Desk Daily Price'!G34</f>
        <v>0.75</v>
      </c>
      <c r="H49" s="434">
        <f>+'OP.Power Desk Daily Price'!H34</f>
        <v>0.75</v>
      </c>
      <c r="I49" s="434">
        <f>+'OP.Power Desk Daily Price'!I34</f>
        <v>1</v>
      </c>
      <c r="J49" s="434">
        <f>+'OP.Power Desk Daily Price'!J34</f>
        <v>1</v>
      </c>
      <c r="K49" s="434">
        <f>+'OP.Power Desk Daily Price'!K34</f>
        <v>1</v>
      </c>
      <c r="L49" s="434">
        <f>+'OP.Power Desk Daily Price'!L34</f>
        <v>1</v>
      </c>
      <c r="M49" s="434">
        <f>+'OP.Power Desk Daily Price'!M34</f>
        <v>1</v>
      </c>
      <c r="N49" s="434">
        <f>+'OP.Power Desk Daily Price'!N34</f>
        <v>1</v>
      </c>
      <c r="O49" s="434">
        <f>+'OP.Power Desk Daily Price'!O34</f>
        <v>1</v>
      </c>
      <c r="P49" s="434">
        <f>+'OP.Power Desk Daily Price'!P34</f>
        <v>1</v>
      </c>
      <c r="Q49" s="434">
        <f>+'OP.Power Desk Daily Price'!Q34</f>
        <v>1</v>
      </c>
      <c r="R49" s="434">
        <f>+'OP.Power Desk Daily Price'!R34</f>
        <v>1</v>
      </c>
      <c r="S49" s="434">
        <f>+'OP.Power Desk Daily Price'!S34</f>
        <v>1</v>
      </c>
      <c r="T49" s="434">
        <f>+'OP.Power Desk Daily Price'!T34</f>
        <v>1</v>
      </c>
      <c r="U49" s="434">
        <f>+'OP.Power Desk Daily Price'!U34</f>
        <v>1</v>
      </c>
      <c r="V49" s="434">
        <f>+'OP.Power Desk Daily Price'!V34</f>
        <v>1</v>
      </c>
      <c r="W49" s="434">
        <f>+'OP.Power Desk Daily Price'!W34</f>
        <v>1</v>
      </c>
      <c r="X49" s="434">
        <f>+'OP.Power Desk Daily Price'!X34</f>
        <v>1</v>
      </c>
      <c r="Y49" s="434">
        <f>+'OP.Power Desk Daily Price'!Y34</f>
        <v>1</v>
      </c>
      <c r="Z49" s="434">
        <f>+'OP.Power Desk Daily Price'!Z34</f>
        <v>1</v>
      </c>
      <c r="AA49" s="434">
        <f>+'OP.Power Desk Daily Price'!AA34</f>
        <v>1</v>
      </c>
      <c r="AB49" s="434">
        <f>+'OP.Power Desk Daily Price'!AB34</f>
        <v>1</v>
      </c>
      <c r="AC49" s="434">
        <f>+'OP.Power Desk Daily Price'!AC34</f>
        <v>1</v>
      </c>
      <c r="AD49" s="434">
        <f>+'OP.Power Desk Daily Price'!AD34</f>
        <v>1</v>
      </c>
      <c r="AE49" s="434">
        <f>+'OP.Power Desk Daily Price'!AE34</f>
        <v>1</v>
      </c>
      <c r="AF49" s="434">
        <f>+'OP.Power Desk Daily Price'!AF34</f>
        <v>1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5.75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0</v>
      </c>
      <c r="C52" s="439">
        <f>+'OP.Power Desk Daily Price'!C37</f>
        <v>0</v>
      </c>
      <c r="D52" s="439">
        <f>+'OP.Power Desk Daily Price'!D37</f>
        <v>-1</v>
      </c>
      <c r="E52" s="439">
        <f>+'OP.Power Desk Daily Price'!E37</f>
        <v>-1</v>
      </c>
      <c r="F52" s="439">
        <f>+'OP.Power Desk Daily Price'!F37</f>
        <v>0</v>
      </c>
      <c r="G52" s="439">
        <f>+'OP.Power Desk Daily Price'!G37</f>
        <v>0</v>
      </c>
      <c r="H52" s="439">
        <f>+'OP.Power Desk Daily Price'!H37</f>
        <v>0</v>
      </c>
      <c r="I52" s="439">
        <f>+'OP.Power Desk Daily Price'!I37</f>
        <v>1.2899992370605453</v>
      </c>
      <c r="J52" s="439">
        <f>+'OP.Power Desk Daily Price'!J37</f>
        <v>1.2899992370605453</v>
      </c>
      <c r="K52" s="439">
        <f>+'OP.Power Desk Daily Price'!K37</f>
        <v>1.2899992370605453</v>
      </c>
      <c r="L52" s="439">
        <f>+'OP.Power Desk Daily Price'!L37</f>
        <v>1.2899992370605453</v>
      </c>
      <c r="M52" s="439">
        <f>+'OP.Power Desk Daily Price'!M37</f>
        <v>1.2899992370605453</v>
      </c>
      <c r="N52" s="439">
        <f>+'OP.Power Desk Daily Price'!N37</f>
        <v>1.2899992370605453</v>
      </c>
      <c r="O52" s="439">
        <f>+'OP.Power Desk Daily Price'!O37</f>
        <v>1.2899992370605453</v>
      </c>
      <c r="P52" s="439">
        <f>+'OP.Power Desk Daily Price'!P37</f>
        <v>1.2899992370605453</v>
      </c>
      <c r="Q52" s="439">
        <f>+'OP.Power Desk Daily Price'!Q37</f>
        <v>1.2899992370605453</v>
      </c>
      <c r="R52" s="439">
        <f>+'OP.Power Desk Daily Price'!R37</f>
        <v>1.2899992370605453</v>
      </c>
      <c r="S52" s="439">
        <f>+'OP.Power Desk Daily Price'!S37</f>
        <v>1.2899992370605453</v>
      </c>
      <c r="T52" s="439">
        <f>+'OP.Power Desk Daily Price'!T37</f>
        <v>1.2899992370605453</v>
      </c>
      <c r="U52" s="439">
        <f>+'OP.Power Desk Daily Price'!U37</f>
        <v>1.2899992370605453</v>
      </c>
      <c r="V52" s="439">
        <f>+'OP.Power Desk Daily Price'!V37</f>
        <v>1.2899992370605453</v>
      </c>
      <c r="W52" s="439">
        <f>+'OP.Power Desk Daily Price'!W37</f>
        <v>1.2899992370605453</v>
      </c>
      <c r="X52" s="439">
        <f>+'OP.Power Desk Daily Price'!X37</f>
        <v>1.2899992370605453</v>
      </c>
      <c r="Y52" s="439">
        <f>+'OP.Power Desk Daily Price'!Y37</f>
        <v>1.2899992370605453</v>
      </c>
      <c r="Z52" s="439">
        <f>+'OP.Power Desk Daily Price'!Z37</f>
        <v>1.2899992370605453</v>
      </c>
      <c r="AA52" s="439">
        <f>+'OP.Power Desk Daily Price'!AA37</f>
        <v>1.2899992370605453</v>
      </c>
      <c r="AB52" s="439">
        <f>+'OP.Power Desk Daily Price'!AB37</f>
        <v>1.2899992370605453</v>
      </c>
      <c r="AC52" s="439">
        <f>+'OP.Power Desk Daily Price'!AC37</f>
        <v>1.2899992370605453</v>
      </c>
      <c r="AD52" s="439">
        <f>+'OP.Power Desk Daily Price'!AD37</f>
        <v>1.2899992370605453</v>
      </c>
      <c r="AE52" s="439">
        <f>+'OP.Power Desk Daily Price'!AE37</f>
        <v>1.2899992370605453</v>
      </c>
      <c r="AF52" s="439">
        <f>+'OP.Power Desk Daily Price'!AF37</f>
        <v>32.024264144897458</v>
      </c>
      <c r="AG52" s="440">
        <f>+'OP.Power Desk Daily Price'!AG37</f>
        <v>-0.54542534279100607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topLeftCell="A12" zoomScaleNormal="100" workbookViewId="0">
      <selection activeCell="A8" sqref="A8"/>
    </sheetView>
  </sheetViews>
  <sheetFormatPr defaultRowHeight="11.25" x14ac:dyDescent="0.2"/>
  <cols>
    <col min="1" max="1" width="30.140625" style="152" customWidth="1"/>
    <col min="2" max="7" width="12.140625" style="152" customWidth="1"/>
    <col min="8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37188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">
      <c r="A6" s="286">
        <f>+'Power Price'!A6</f>
        <v>37188</v>
      </c>
    </row>
    <row r="7" spans="1:70" hidden="1" x14ac:dyDescent="0.2">
      <c r="B7" s="392">
        <v>37189</v>
      </c>
      <c r="C7" s="392">
        <v>37190</v>
      </c>
      <c r="D7" s="392">
        <v>37191</v>
      </c>
      <c r="E7" s="392">
        <v>37193</v>
      </c>
      <c r="F7" s="392">
        <v>37194</v>
      </c>
      <c r="G7" s="392">
        <v>37195</v>
      </c>
      <c r="H7" s="392">
        <v>37196</v>
      </c>
      <c r="I7" s="392">
        <v>37197</v>
      </c>
      <c r="J7" s="392">
        <v>37198</v>
      </c>
      <c r="K7" s="392">
        <v>37200</v>
      </c>
      <c r="L7" s="392">
        <v>37201</v>
      </c>
      <c r="M7" s="392">
        <v>37202</v>
      </c>
      <c r="N7" s="392">
        <v>37203</v>
      </c>
      <c r="O7" s="392">
        <v>37204</v>
      </c>
      <c r="P7" s="392">
        <v>37205</v>
      </c>
      <c r="Q7" s="392">
        <v>37207</v>
      </c>
      <c r="R7" s="392">
        <v>37208</v>
      </c>
      <c r="S7" s="392">
        <v>37209</v>
      </c>
      <c r="T7" s="392">
        <v>37210</v>
      </c>
      <c r="U7" s="392">
        <v>37211</v>
      </c>
      <c r="V7" s="392">
        <v>37212</v>
      </c>
      <c r="W7" s="392">
        <v>37214</v>
      </c>
      <c r="X7" s="392">
        <v>37215</v>
      </c>
      <c r="Y7" s="392">
        <v>37216</v>
      </c>
      <c r="Z7" s="392">
        <v>37218</v>
      </c>
      <c r="AA7" s="392">
        <v>37219</v>
      </c>
      <c r="AB7" s="392">
        <v>37221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37189</v>
      </c>
      <c r="C8" s="393">
        <f t="shared" si="0"/>
        <v>37190</v>
      </c>
      <c r="D8" s="393">
        <f t="shared" si="0"/>
        <v>37191</v>
      </c>
      <c r="E8" s="393">
        <f t="shared" si="0"/>
        <v>37193</v>
      </c>
      <c r="F8" s="393">
        <f t="shared" si="0"/>
        <v>37194</v>
      </c>
      <c r="G8" s="393">
        <f t="shared" si="0"/>
        <v>37195</v>
      </c>
      <c r="H8" s="393">
        <f t="shared" si="0"/>
        <v>37196</v>
      </c>
      <c r="I8" s="393">
        <f t="shared" si="0"/>
        <v>37197</v>
      </c>
      <c r="J8" s="393">
        <f t="shared" si="0"/>
        <v>37198</v>
      </c>
      <c r="K8" s="393">
        <f t="shared" si="0"/>
        <v>37200</v>
      </c>
      <c r="L8" s="393">
        <f t="shared" si="0"/>
        <v>37201</v>
      </c>
      <c r="M8" s="393">
        <f t="shared" si="0"/>
        <v>37202</v>
      </c>
      <c r="N8" s="393">
        <f t="shared" si="0"/>
        <v>37203</v>
      </c>
      <c r="O8" s="393">
        <f t="shared" si="0"/>
        <v>37204</v>
      </c>
      <c r="P8" s="393">
        <f t="shared" si="0"/>
        <v>37205</v>
      </c>
      <c r="Q8" s="393">
        <f t="shared" si="0"/>
        <v>37207</v>
      </c>
      <c r="R8" s="393">
        <f t="shared" si="0"/>
        <v>37208</v>
      </c>
      <c r="S8" s="393">
        <f t="shared" si="0"/>
        <v>37209</v>
      </c>
      <c r="T8" s="393">
        <f t="shared" si="0"/>
        <v>37210</v>
      </c>
      <c r="U8" s="393">
        <f t="shared" si="0"/>
        <v>37211</v>
      </c>
      <c r="V8" s="393">
        <f t="shared" si="0"/>
        <v>37212</v>
      </c>
      <c r="W8" s="393">
        <f t="shared" si="0"/>
        <v>37214</v>
      </c>
      <c r="X8" s="393">
        <f t="shared" si="0"/>
        <v>37215</v>
      </c>
      <c r="Y8" s="393">
        <f t="shared" si="0"/>
        <v>37216</v>
      </c>
      <c r="Z8" s="393">
        <f t="shared" si="0"/>
        <v>37218</v>
      </c>
      <c r="AA8" s="393">
        <f t="shared" si="0"/>
        <v>37219</v>
      </c>
      <c r="AB8" s="393">
        <f t="shared" si="0"/>
        <v>37221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28.3</v>
      </c>
      <c r="C9" s="195">
        <f>VLOOKUP(C$8,'Curve Summary'!$A$7:$AG$54,4)</f>
        <v>28</v>
      </c>
      <c r="D9" s="195">
        <f>VLOOKUP(D$8,'Curve Summary'!$A$7:$AG$54,4)</f>
        <v>28</v>
      </c>
      <c r="E9" s="195">
        <f>VLOOKUP(E$8,'Curve Summary'!$A$7:$AG$54,4)</f>
        <v>28.5</v>
      </c>
      <c r="F9" s="195">
        <f>VLOOKUP(F$8,'Curve Summary'!$A$7:$AG$54,4)</f>
        <v>28.5</v>
      </c>
      <c r="G9" s="195">
        <f>VLOOKUP(G$8,'Curve Summary'!$A$7:$AG$54,4)</f>
        <v>28.5</v>
      </c>
      <c r="H9" s="195">
        <f>VLOOKUP(H$8,'Curve Summary'!$A$7:$AG$54,4)</f>
        <v>30</v>
      </c>
      <c r="I9" s="195">
        <f>VLOOKUP(I$8,'Curve Summary'!$A$7:$AG$54,4)</f>
        <v>30</v>
      </c>
      <c r="J9" s="195">
        <f>VLOOKUP(J$8,'Curve Summary'!$A$7:$AG$54,4)</f>
        <v>30</v>
      </c>
      <c r="K9" s="195">
        <f>VLOOKUP(K$8,'Curve Summary'!$A$7:$AG$54,4)</f>
        <v>30</v>
      </c>
      <c r="L9" s="195">
        <f>VLOOKUP(L$8,'Curve Summary'!$A$7:$AG$54,4)</f>
        <v>30</v>
      </c>
      <c r="M9" s="195">
        <f>VLOOKUP(M$8,'Curve Summary'!$A$7:$AG$54,4)</f>
        <v>30</v>
      </c>
      <c r="N9" s="195">
        <f>VLOOKUP(N$8,'Curve Summary'!$A$7:$AG$54,4)</f>
        <v>30</v>
      </c>
      <c r="O9" s="195">
        <f>VLOOKUP(O$8,'Curve Summary'!$A$7:$AG$54,4)</f>
        <v>30</v>
      </c>
      <c r="P9" s="195">
        <f>VLOOKUP(P$8,'Curve Summary'!$A$7:$AG$54,4)</f>
        <v>30</v>
      </c>
      <c r="Q9" s="195">
        <f>VLOOKUP(Q$8,'Curve Summary'!$A$7:$AG$54,4)</f>
        <v>30</v>
      </c>
      <c r="R9" s="195">
        <f>VLOOKUP(R$8,'Curve Summary'!$A$7:$AG$54,4)</f>
        <v>30</v>
      </c>
      <c r="S9" s="195">
        <f>VLOOKUP(S$8,'Curve Summary'!$A$7:$AG$54,4)</f>
        <v>30</v>
      </c>
      <c r="T9" s="195">
        <f>VLOOKUP(T$8,'Curve Summary'!$A$7:$AG$54,4)</f>
        <v>30</v>
      </c>
      <c r="U9" s="195">
        <f>VLOOKUP(U$8,'Curve Summary'!$A$7:$AG$54,4)</f>
        <v>30</v>
      </c>
      <c r="V9" s="195">
        <f>VLOOKUP(V$8,'Curve Summary'!$A$7:$AG$54,4)</f>
        <v>30</v>
      </c>
      <c r="W9" s="195">
        <f>VLOOKUP(W$8,'Curve Summary'!$A$7:$AG$54,4)</f>
        <v>30</v>
      </c>
      <c r="X9" s="195">
        <f>VLOOKUP(X$8,'Curve Summary'!$A$7:$AG$54,4)</f>
        <v>30</v>
      </c>
      <c r="Y9" s="195">
        <f>VLOOKUP(Y$8,'Curve Summary'!$A$7:$AG$54,4)</f>
        <v>30</v>
      </c>
      <c r="Z9" s="300">
        <f>VLOOKUP(Z$8,'Curve Summary'!$A$7:$AG$54,4)</f>
        <v>30</v>
      </c>
      <c r="AA9" s="195">
        <f>VLOOKUP(AA$8,'Curve Summary'!$A$7:$AG$54,4)</f>
        <v>30</v>
      </c>
      <c r="AB9" s="300">
        <f>VLOOKUP(AB$8,'Curve Summary'!$A$7:$AG$54,4)</f>
        <v>30</v>
      </c>
      <c r="AC9" s="356">
        <f t="shared" ref="AC9:AC15" si="1">AVERAGE(B9:G9)</f>
        <v>28.3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28.3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28.25</v>
      </c>
      <c r="C10" s="191">
        <f>VLOOKUP(C$8,'Curve Summary'!$A$7:$AG$54,3)</f>
        <v>28</v>
      </c>
      <c r="D10" s="191">
        <f>VLOOKUP(D$8,'Curve Summary'!$A$7:$AG$54,3)</f>
        <v>28</v>
      </c>
      <c r="E10" s="191">
        <f>VLOOKUP(E$8,'Curve Summary'!$A$7:$AG$54,3)</f>
        <v>29</v>
      </c>
      <c r="F10" s="191">
        <f>VLOOKUP(F$8,'Curve Summary'!$A$7:$AG$54,3)</f>
        <v>29</v>
      </c>
      <c r="G10" s="191">
        <f>VLOOKUP(G$8,'Curve Summary'!$A$7:$AG$54,3)</f>
        <v>29</v>
      </c>
      <c r="H10" s="191">
        <f>VLOOKUP(H$8,'Curve Summary'!$A$7:$AG$54,3)</f>
        <v>30.75</v>
      </c>
      <c r="I10" s="191">
        <f>VLOOKUP(I$8,'Curve Summary'!$A$7:$AG$54,3)</f>
        <v>30.75</v>
      </c>
      <c r="J10" s="191">
        <f>VLOOKUP(J$8,'Curve Summary'!$A$7:$AG$54,3)</f>
        <v>30.75</v>
      </c>
      <c r="K10" s="191">
        <f>VLOOKUP(K$8,'Curve Summary'!$A$7:$AG$54,3)</f>
        <v>30.75</v>
      </c>
      <c r="L10" s="191">
        <f>VLOOKUP(L$8,'Curve Summary'!$A$7:$AG$54,3)</f>
        <v>30.75</v>
      </c>
      <c r="M10" s="191">
        <f>VLOOKUP(M$8,'Curve Summary'!$A$7:$AG$54,3)</f>
        <v>30.75</v>
      </c>
      <c r="N10" s="191">
        <f>VLOOKUP(N$8,'Curve Summary'!$A$7:$AG$54,3)</f>
        <v>30.75</v>
      </c>
      <c r="O10" s="191">
        <f>VLOOKUP(O$8,'Curve Summary'!$A$7:$AG$54,3)</f>
        <v>30.75</v>
      </c>
      <c r="P10" s="191">
        <f>VLOOKUP(P$8,'Curve Summary'!$A$7:$AG$54,3)</f>
        <v>30.75</v>
      </c>
      <c r="Q10" s="191">
        <f>VLOOKUP(Q$8,'Curve Summary'!$A$7:$AG$54,3)</f>
        <v>30.75</v>
      </c>
      <c r="R10" s="191">
        <f>VLOOKUP(R$8,'Curve Summary'!$A$7:$AG$54,3)</f>
        <v>30.75</v>
      </c>
      <c r="S10" s="191">
        <f>VLOOKUP(S$8,'Curve Summary'!$A$7:$AG$54,3)</f>
        <v>30.75</v>
      </c>
      <c r="T10" s="191">
        <f>VLOOKUP(T$8,'Curve Summary'!$A$7:$AG$54,3)</f>
        <v>30.75</v>
      </c>
      <c r="U10" s="191">
        <f>VLOOKUP(U$8,'Curve Summary'!$A$7:$AG$54,3)</f>
        <v>30.75</v>
      </c>
      <c r="V10" s="191">
        <f>VLOOKUP(V$8,'Curve Summary'!$A$7:$AG$54,3)</f>
        <v>30.75</v>
      </c>
      <c r="W10" s="191">
        <f>VLOOKUP(W$8,'Curve Summary'!$A$7:$AG$54,3)</f>
        <v>30.75</v>
      </c>
      <c r="X10" s="191">
        <f>VLOOKUP(X$8,'Curve Summary'!$A$7:$AG$54,3)</f>
        <v>30.75</v>
      </c>
      <c r="Y10" s="191">
        <f>VLOOKUP(Y$8,'Curve Summary'!$A$7:$AG$54,3)</f>
        <v>30.75</v>
      </c>
      <c r="Z10" s="306">
        <f>VLOOKUP(Z$8,'Curve Summary'!$A$7:$AG$54,3)</f>
        <v>30.75</v>
      </c>
      <c r="AA10" s="191">
        <f>VLOOKUP(AA$8,'Curve Summary'!$A$7:$AG$54,3)</f>
        <v>30.75</v>
      </c>
      <c r="AB10" s="306">
        <f>VLOOKUP(AB$8,'Curve Summary'!$A$7:$AG$54,3)</f>
        <v>30.75</v>
      </c>
      <c r="AC10" s="358">
        <f t="shared" si="1"/>
        <v>28.541666666666668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28.541666666666668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27.35</v>
      </c>
      <c r="C11" s="191">
        <f>VLOOKUP(C$8,'Curve Summary'!$A$7:$AG$54,5)</f>
        <v>28.35</v>
      </c>
      <c r="D11" s="191">
        <f>VLOOKUP(D$8,'Curve Summary'!$A$7:$AG$54,5)</f>
        <v>28.35</v>
      </c>
      <c r="E11" s="191">
        <f>VLOOKUP(E$8,'Curve Summary'!$A$7:$AG$54,5)</f>
        <v>28.35</v>
      </c>
      <c r="F11" s="191">
        <f>VLOOKUP(F$8,'Curve Summary'!$A$7:$AG$54,5)</f>
        <v>28.35</v>
      </c>
      <c r="G11" s="191">
        <f>VLOOKUP(G$8,'Curve Summary'!$A$7:$AG$54,5)</f>
        <v>28.35</v>
      </c>
      <c r="H11" s="191">
        <f>VLOOKUP(H$8,'Curve Summary'!$A$7:$AG$54,5)</f>
        <v>31.5</v>
      </c>
      <c r="I11" s="191">
        <f>VLOOKUP(I$8,'Curve Summary'!$A$7:$AG$54,5)</f>
        <v>31.5</v>
      </c>
      <c r="J11" s="191">
        <f>VLOOKUP(J$8,'Curve Summary'!$A$7:$AG$54,5)</f>
        <v>31.5</v>
      </c>
      <c r="K11" s="191">
        <f>VLOOKUP(K$8,'Curve Summary'!$A$7:$AG$54,5)</f>
        <v>31.5</v>
      </c>
      <c r="L11" s="191">
        <f>VLOOKUP(L$8,'Curve Summary'!$A$7:$AG$54,5)</f>
        <v>31.5</v>
      </c>
      <c r="M11" s="191">
        <f>VLOOKUP(M$8,'Curve Summary'!$A$7:$AG$54,5)</f>
        <v>31.5</v>
      </c>
      <c r="N11" s="191">
        <f>VLOOKUP(N$8,'Curve Summary'!$A$7:$AG$54,5)</f>
        <v>31.5</v>
      </c>
      <c r="O11" s="191">
        <f>VLOOKUP(O$8,'Curve Summary'!$A$7:$AG$54,5)</f>
        <v>31.5</v>
      </c>
      <c r="P11" s="191">
        <f>VLOOKUP(P$8,'Curve Summary'!$A$7:$AG$54,5)</f>
        <v>31.5</v>
      </c>
      <c r="Q11" s="191">
        <f>VLOOKUP(Q$8,'Curve Summary'!$A$7:$AG$54,5)</f>
        <v>31.5</v>
      </c>
      <c r="R11" s="191">
        <f>VLOOKUP(R$8,'Curve Summary'!$A$7:$AG$54,5)</f>
        <v>31.5</v>
      </c>
      <c r="S11" s="191">
        <f>VLOOKUP(S$8,'Curve Summary'!$A$7:$AG$54,5)</f>
        <v>31.5</v>
      </c>
      <c r="T11" s="191">
        <f>VLOOKUP(T$8,'Curve Summary'!$A$7:$AG$54,5)</f>
        <v>31.5</v>
      </c>
      <c r="U11" s="191">
        <f>VLOOKUP(U$8,'Curve Summary'!$A$7:$AG$54,5)</f>
        <v>31.5</v>
      </c>
      <c r="V11" s="191">
        <f>VLOOKUP(V$8,'Curve Summary'!$A$7:$AG$54,5)</f>
        <v>31.5</v>
      </c>
      <c r="W11" s="191">
        <f>VLOOKUP(W$8,'Curve Summary'!$A$7:$AG$54,5)</f>
        <v>31.5</v>
      </c>
      <c r="X11" s="191">
        <f>VLOOKUP(X$8,'Curve Summary'!$A$7:$AG$54,5)</f>
        <v>31.5</v>
      </c>
      <c r="Y11" s="191">
        <f>VLOOKUP(Y$8,'Curve Summary'!$A$7:$AG$54,5)</f>
        <v>31.5</v>
      </c>
      <c r="Z11" s="306">
        <f>VLOOKUP(Z$8,'Curve Summary'!$A$7:$AG$54,5)</f>
        <v>31.5</v>
      </c>
      <c r="AA11" s="191">
        <f>VLOOKUP(AA$8,'Curve Summary'!$A$7:$AG$54,5)</f>
        <v>31.5</v>
      </c>
      <c r="AB11" s="306">
        <f>VLOOKUP(AB$8,'Curve Summary'!$A$7:$AG$54,5)</f>
        <v>31.5</v>
      </c>
      <c r="AC11" s="358">
        <f t="shared" si="1"/>
        <v>28.183333333333334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28.183333333333334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27.35</v>
      </c>
      <c r="C12" s="191">
        <f>VLOOKUP(C$8,'Curve Summary'!$A$7:$AG$54,9)</f>
        <v>27.188000000000002</v>
      </c>
      <c r="D12" s="191">
        <f>VLOOKUP(D$8,'Curve Summary'!$A$7:$AG$54,9)</f>
        <v>25.5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24.9</v>
      </c>
      <c r="I12" s="191">
        <f>VLOOKUP(I$8,'Curve Summary'!$A$7:$AG$54,9)</f>
        <v>24.9</v>
      </c>
      <c r="J12" s="191">
        <f>VLOOKUP(J$8,'Curve Summary'!$A$7:$AG$54,9)</f>
        <v>24.899999618530298</v>
      </c>
      <c r="K12" s="191">
        <f>VLOOKUP(K$8,'Curve Summary'!$A$7:$AG$54,9)</f>
        <v>20.174999237060501</v>
      </c>
      <c r="L12" s="191">
        <f>VLOOKUP(L$8,'Curve Summary'!$A$7:$AG$54,9)</f>
        <v>20.174999237060501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26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26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26</v>
      </c>
      <c r="AB12" s="306">
        <f>VLOOKUP(AB$8,'Curve Summary'!$A$7:$AG$54,9)</f>
        <v>26</v>
      </c>
      <c r="AC12" s="358">
        <f t="shared" si="1"/>
        <v>26.93341666666667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26.93341666666667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27.41</v>
      </c>
      <c r="C13" s="191">
        <f>VLOOKUP(C$8,'Curve Summary'!$A$7:$AG$54,6)</f>
        <v>28.5</v>
      </c>
      <c r="D13" s="191">
        <f>VLOOKUP(D$8,'Curve Summary'!$A$7:$AG$54,6)</f>
        <v>28.5</v>
      </c>
      <c r="E13" s="191">
        <f>VLOOKUP(E$8,'Curve Summary'!$A$7:$AG$54,6)</f>
        <v>28.5</v>
      </c>
      <c r="F13" s="191">
        <f>VLOOKUP(F$8,'Curve Summary'!$A$7:$AG$54,6)</f>
        <v>28.5</v>
      </c>
      <c r="G13" s="191">
        <f>VLOOKUP(G$8,'Curve Summary'!$A$7:$AG$54,6)</f>
        <v>28.5</v>
      </c>
      <c r="H13" s="191">
        <f>VLOOKUP(H$8,'Curve Summary'!$A$7:$AG$54,6)</f>
        <v>30</v>
      </c>
      <c r="I13" s="191">
        <f>VLOOKUP(I$8,'Curve Summary'!$A$7:$AG$54,6)</f>
        <v>30</v>
      </c>
      <c r="J13" s="191">
        <f>VLOOKUP(J$8,'Curve Summary'!$A$7:$AG$54,6)</f>
        <v>30</v>
      </c>
      <c r="K13" s="191">
        <f>VLOOKUP(K$8,'Curve Summary'!$A$7:$AG$54,6)</f>
        <v>30</v>
      </c>
      <c r="L13" s="191">
        <f>VLOOKUP(L$8,'Curve Summary'!$A$7:$AG$54,6)</f>
        <v>30</v>
      </c>
      <c r="M13" s="191">
        <f>VLOOKUP(M$8,'Curve Summary'!$A$7:$AG$54,6)</f>
        <v>30</v>
      </c>
      <c r="N13" s="191">
        <f>VLOOKUP(N$8,'Curve Summary'!$A$7:$AG$54,6)</f>
        <v>30</v>
      </c>
      <c r="O13" s="191">
        <f>VLOOKUP(O$8,'Curve Summary'!$A$7:$AG$54,6)</f>
        <v>30</v>
      </c>
      <c r="P13" s="191">
        <f>VLOOKUP(P$8,'Curve Summary'!$A$7:$AG$54,6)</f>
        <v>30</v>
      </c>
      <c r="Q13" s="191">
        <f>VLOOKUP(Q$8,'Curve Summary'!$A$7:$AG$54,6)</f>
        <v>30</v>
      </c>
      <c r="R13" s="191">
        <f>VLOOKUP(R$8,'Curve Summary'!$A$7:$AG$54,6)</f>
        <v>30</v>
      </c>
      <c r="S13" s="191">
        <f>VLOOKUP(S$8,'Curve Summary'!$A$7:$AG$54,6)</f>
        <v>30</v>
      </c>
      <c r="T13" s="191">
        <f>VLOOKUP(T$8,'Curve Summary'!$A$7:$AG$54,6)</f>
        <v>30</v>
      </c>
      <c r="U13" s="191">
        <f>VLOOKUP(U$8,'Curve Summary'!$A$7:$AG$54,6)</f>
        <v>30</v>
      </c>
      <c r="V13" s="191">
        <f>VLOOKUP(V$8,'Curve Summary'!$A$7:$AG$54,6)</f>
        <v>30</v>
      </c>
      <c r="W13" s="191">
        <f>VLOOKUP(W$8,'Curve Summary'!$A$7:$AG$54,6)</f>
        <v>30</v>
      </c>
      <c r="X13" s="191">
        <f>VLOOKUP(X$8,'Curve Summary'!$A$7:$AG$54,6)</f>
        <v>30</v>
      </c>
      <c r="Y13" s="191">
        <f>VLOOKUP(Y$8,'Curve Summary'!$A$7:$AG$54,6)</f>
        <v>30</v>
      </c>
      <c r="Z13" s="306">
        <f>VLOOKUP(Z$8,'Curve Summary'!$A$7:$AG$54,6)</f>
        <v>30</v>
      </c>
      <c r="AA13" s="191">
        <f>VLOOKUP(AA$8,'Curve Summary'!$A$7:$AG$54,6)</f>
        <v>30</v>
      </c>
      <c r="AB13" s="306">
        <f>VLOOKUP(AB$8,'Curve Summary'!$A$7:$AG$54,6)</f>
        <v>30</v>
      </c>
      <c r="AC13" s="358">
        <f t="shared" si="1"/>
        <v>28.318333333333332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28.318333333333332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27</v>
      </c>
      <c r="C14" s="191">
        <f>VLOOKUP(C$8,'Curve Summary'!$A$7:$AG$54,2)</f>
        <v>28.5</v>
      </c>
      <c r="D14" s="191">
        <f>VLOOKUP(D$8,'Curve Summary'!$A$7:$AG$54,2)</f>
        <v>28.5</v>
      </c>
      <c r="E14" s="191">
        <f>VLOOKUP(E$8,'Curve Summary'!$A$7:$AG$54,2)</f>
        <v>28.5</v>
      </c>
      <c r="F14" s="191">
        <f>VLOOKUP(F$8,'Curve Summary'!$A$7:$AG$54,2)</f>
        <v>28.5</v>
      </c>
      <c r="G14" s="191">
        <f>VLOOKUP(G$8,'Curve Summary'!$A$7:$AG$54,2)</f>
        <v>28.5</v>
      </c>
      <c r="H14" s="191">
        <f>VLOOKUP(H$8,'Curve Summary'!$A$7:$AG$54,2)</f>
        <v>28.75</v>
      </c>
      <c r="I14" s="191">
        <f>VLOOKUP(I$8,'Curve Summary'!$A$7:$AG$54,2)</f>
        <v>28.75</v>
      </c>
      <c r="J14" s="191">
        <f>VLOOKUP(J$8,'Curve Summary'!$A$7:$AG$54,2)</f>
        <v>28.75</v>
      </c>
      <c r="K14" s="191">
        <f>VLOOKUP(K$8,'Curve Summary'!$A$7:$AG$54,2)</f>
        <v>28.75</v>
      </c>
      <c r="L14" s="191">
        <f>VLOOKUP(L$8,'Curve Summary'!$A$7:$AG$54,2)</f>
        <v>28.75</v>
      </c>
      <c r="M14" s="191">
        <f>VLOOKUP(M$8,'Curve Summary'!$A$7:$AG$54,2)</f>
        <v>28.75</v>
      </c>
      <c r="N14" s="191">
        <f>VLOOKUP(N$8,'Curve Summary'!$A$7:$AG$54,2)</f>
        <v>28.75</v>
      </c>
      <c r="O14" s="191">
        <f>VLOOKUP(O$8,'Curve Summary'!$A$7:$AG$54,2)</f>
        <v>28.75</v>
      </c>
      <c r="P14" s="191">
        <f>VLOOKUP(P$8,'Curve Summary'!$A$7:$AG$54,2)</f>
        <v>28.75</v>
      </c>
      <c r="Q14" s="191">
        <f>VLOOKUP(Q$8,'Curve Summary'!$A$7:$AG$54,2)</f>
        <v>28.75</v>
      </c>
      <c r="R14" s="191">
        <f>VLOOKUP(R$8,'Curve Summary'!$A$7:$AG$54,2)</f>
        <v>28.75</v>
      </c>
      <c r="S14" s="191">
        <f>VLOOKUP(S$8,'Curve Summary'!$A$7:$AG$54,2)</f>
        <v>28.75</v>
      </c>
      <c r="T14" s="191">
        <f>VLOOKUP(T$8,'Curve Summary'!$A$7:$AG$54,2)</f>
        <v>28.75</v>
      </c>
      <c r="U14" s="191">
        <f>VLOOKUP(U$8,'Curve Summary'!$A$7:$AG$54,2)</f>
        <v>28.75</v>
      </c>
      <c r="V14" s="191">
        <f>VLOOKUP(V$8,'Curve Summary'!$A$7:$AG$54,2)</f>
        <v>28.75</v>
      </c>
      <c r="W14" s="191">
        <f>VLOOKUP(W$8,'Curve Summary'!$A$7:$AG$54,2)</f>
        <v>28.75</v>
      </c>
      <c r="X14" s="191">
        <f>VLOOKUP(X$8,'Curve Summary'!$A$7:$AG$54,2)</f>
        <v>28.75</v>
      </c>
      <c r="Y14" s="191">
        <f>VLOOKUP(Y$8,'Curve Summary'!$A$7:$AG$54,2)</f>
        <v>28.75</v>
      </c>
      <c r="Z14" s="306">
        <f>VLOOKUP(Z$8,'Curve Summary'!$A$7:$AG$54,2)</f>
        <v>28.75</v>
      </c>
      <c r="AA14" s="191">
        <f>VLOOKUP(AA$8,'Curve Summary'!$A$7:$AG$54,2)</f>
        <v>28.75</v>
      </c>
      <c r="AB14" s="306">
        <f>VLOOKUP(AB$8,'Curve Summary'!$A$7:$AG$54,2)</f>
        <v>28.75</v>
      </c>
      <c r="AC14" s="358">
        <f t="shared" si="1"/>
        <v>28.25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28.25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28</v>
      </c>
      <c r="C15" s="204">
        <f>VLOOKUP(C$8,'Curve Summary'!$A$7:$AG$54,7)</f>
        <v>29.5</v>
      </c>
      <c r="D15" s="204">
        <f>VLOOKUP(D$8,'Curve Summary'!$A$7:$AG$54,7)</f>
        <v>29.5</v>
      </c>
      <c r="E15" s="204">
        <f>VLOOKUP(E$8,'Curve Summary'!$A$7:$AG$54,7)</f>
        <v>29.5</v>
      </c>
      <c r="F15" s="204">
        <f>VLOOKUP(F$8,'Curve Summary'!$A$7:$AG$54,7)</f>
        <v>29.5</v>
      </c>
      <c r="G15" s="204">
        <f>VLOOKUP(G$8,'Curve Summary'!$A$7:$AG$54,7)</f>
        <v>29.5</v>
      </c>
      <c r="H15" s="204">
        <f>VLOOKUP(H$8,'Curve Summary'!$A$7:$AG$54,7)</f>
        <v>29.75</v>
      </c>
      <c r="I15" s="204">
        <f>VLOOKUP(I$8,'Curve Summary'!$A$7:$AG$54,7)</f>
        <v>29.75</v>
      </c>
      <c r="J15" s="204">
        <f>VLOOKUP(J$8,'Curve Summary'!$A$7:$AG$54,7)</f>
        <v>29.75</v>
      </c>
      <c r="K15" s="204">
        <f>VLOOKUP(K$8,'Curve Summary'!$A$7:$AG$54,7)</f>
        <v>29.75</v>
      </c>
      <c r="L15" s="204">
        <f>VLOOKUP(L$8,'Curve Summary'!$A$7:$AG$54,7)</f>
        <v>29.75</v>
      </c>
      <c r="M15" s="204">
        <f>VLOOKUP(M$8,'Curve Summary'!$A$7:$AG$54,7)</f>
        <v>29.75</v>
      </c>
      <c r="N15" s="204">
        <f>VLOOKUP(N$8,'Curve Summary'!$A$7:$AG$54,7)</f>
        <v>29.75</v>
      </c>
      <c r="O15" s="204">
        <f>VLOOKUP(O$8,'Curve Summary'!$A$7:$AG$54,7)</f>
        <v>29.75</v>
      </c>
      <c r="P15" s="204">
        <f>VLOOKUP(P$8,'Curve Summary'!$A$7:$AG$54,7)</f>
        <v>29.75</v>
      </c>
      <c r="Q15" s="204">
        <f>VLOOKUP(Q$8,'Curve Summary'!$A$7:$AG$54,7)</f>
        <v>29.75</v>
      </c>
      <c r="R15" s="204">
        <f>VLOOKUP(R$8,'Curve Summary'!$A$7:$AG$54,7)</f>
        <v>29.75</v>
      </c>
      <c r="S15" s="204">
        <f>VLOOKUP(S$8,'Curve Summary'!$A$7:$AG$54,7)</f>
        <v>29.75</v>
      </c>
      <c r="T15" s="204">
        <f>VLOOKUP(T$8,'Curve Summary'!$A$7:$AG$54,7)</f>
        <v>29.75</v>
      </c>
      <c r="U15" s="204">
        <f>VLOOKUP(U$8,'Curve Summary'!$A$7:$AG$54,7)</f>
        <v>29.75</v>
      </c>
      <c r="V15" s="204">
        <f>VLOOKUP(V$8,'Curve Summary'!$A$7:$AG$54,7)</f>
        <v>29.75</v>
      </c>
      <c r="W15" s="204">
        <f>VLOOKUP(W$8,'Curve Summary'!$A$7:$AG$54,7)</f>
        <v>29.75</v>
      </c>
      <c r="X15" s="204">
        <f>VLOOKUP(X$8,'Curve Summary'!$A$7:$AG$54,7)</f>
        <v>29.75</v>
      </c>
      <c r="Y15" s="204">
        <f>VLOOKUP(Y$8,'Curve Summary'!$A$7:$AG$54,7)</f>
        <v>29.75</v>
      </c>
      <c r="Z15" s="311">
        <f>VLOOKUP(Z$8,'Curve Summary'!$A$7:$AG$54,7)</f>
        <v>29.75</v>
      </c>
      <c r="AA15" s="204">
        <f>VLOOKUP(AA$8,'Curve Summary'!$A$7:$AG$54,7)</f>
        <v>29.75</v>
      </c>
      <c r="AB15" s="311">
        <f>VLOOKUP(AB$8,'Curve Summary'!$A$7:$AG$54,7)</f>
        <v>29.75</v>
      </c>
      <c r="AC15" s="360">
        <f t="shared" si="1"/>
        <v>29.25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29.25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5" thickBot="1" x14ac:dyDescent="0.3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50</v>
      </c>
      <c r="C18" s="318">
        <f>IF(ISNUMBER(VLOOKUP(C$8,'Curve Summary ALBERTA'!$A$7:$AG$54,18,FALSE)),VLOOKUP(C$8,'Curve Summary ALBERTA'!$A$7:$AG$54,18,FALSE),0)</f>
        <v>56</v>
      </c>
      <c r="D18" s="318">
        <f>IF(ISNUMBER(VLOOKUP(D$8,'Curve Summary ALBERTA'!$A$7:$AG$54,18,FALSE)),VLOOKUP(D$8,'Curve Summary ALBERTA'!$A$7:$AG$54,18,FALSE),0)</f>
        <v>0</v>
      </c>
      <c r="E18" s="318">
        <f>IF(ISNUMBER(VLOOKUP(E$8,'Curve Summary ALBERTA'!$A$7:$AG$54,18,FALSE)),VLOOKUP(E$8,'Curve Summary ALBERTA'!$A$7:$AG$54,18,FALSE),0)</f>
        <v>56</v>
      </c>
      <c r="F18" s="318">
        <f>IF(ISNUMBER(VLOOKUP(F$8,'Curve Summary ALBERTA'!$A$7:$AG$54,18,FALSE)),VLOOKUP(F$8,'Curve Summary ALBERTA'!$A$7:$AG$54,18,FALSE),0)</f>
        <v>56</v>
      </c>
      <c r="G18" s="318">
        <f>IF(ISNUMBER(VLOOKUP(G$8,'Curve Summary ALBERTA'!$A$7:$AG$54,18,FALSE)),VLOOKUP(G$8,'Curve Summary ALBERTA'!$A$7:$AG$54,18,FALSE),0)</f>
        <v>56</v>
      </c>
      <c r="H18" s="318">
        <f>IF(ISNUMBER(VLOOKUP(H$8,'Curve Summary ALBERTA'!$A$7:$AG$54,18,FALSE)),VLOOKUP(H$8,'Curve Summary ALBERTA'!$A$7:$AG$54,18,FALSE),0)</f>
        <v>55.499996185302734</v>
      </c>
      <c r="I18" s="318">
        <f>IF(ISNUMBER(VLOOKUP(I$8,'Curve Summary ALBERTA'!$A$7:$AG$54,18,FALSE)),VLOOKUP(I$8,'Curve Summary ALBERTA'!$A$7:$AG$54,18,FALSE),0)</f>
        <v>55.499996185302734</v>
      </c>
      <c r="J18" s="318">
        <f>IF(ISNUMBER(VLOOKUP(J$8,'Curve Summary ALBERTA'!$A$7:$AG$54,18,FALSE)),VLOOKUP(J$8,'Curve Summary ALBERTA'!$A$7:$AG$54,18,FALSE),0)</f>
        <v>0</v>
      </c>
      <c r="K18" s="318">
        <f>IF(ISNUMBER(VLOOKUP(K$8,'Curve Summary ALBERTA'!$A$7:$AG$54,18,FALSE)),VLOOKUP(K$8,'Curve Summary ALBERTA'!$A$7:$AG$54,18,FALSE),0)</f>
        <v>55.499996185302734</v>
      </c>
      <c r="L18" s="318">
        <f>IF(ISNUMBER(VLOOKUP(L$8,'Curve Summary ALBERTA'!$A$7:$AG$54,18,FALSE)),VLOOKUP(L$8,'Curve Summary ALBERTA'!$A$7:$AG$54,18,FALSE),0)</f>
        <v>55.499996185302734</v>
      </c>
      <c r="M18" s="318">
        <f>IF(ISNUMBER(VLOOKUP(M$8,'Curve Summary ALBERTA'!$A$7:$AG$54,18,FALSE)),VLOOKUP(M$8,'Curve Summary ALBERTA'!$A$7:$AG$54,18,FALSE),0)</f>
        <v>55.499996185302734</v>
      </c>
      <c r="N18" s="318">
        <f>IF(ISNUMBER(VLOOKUP(N$8,'Curve Summary ALBERTA'!$A$7:$AG$54,18,FALSE)),VLOOKUP(N$8,'Curve Summary ALBERTA'!$A$7:$AG$54,18,FALSE),0)</f>
        <v>55.499996185302734</v>
      </c>
      <c r="O18" s="318">
        <f>IF(ISNUMBER(VLOOKUP(O$8,'Curve Summary ALBERTA'!$A$7:$AG$54,18,FALSE)),VLOOKUP(O$8,'Curve Summary ALBERTA'!$A$7:$AG$54,18,FALSE),0)</f>
        <v>55.499996185302734</v>
      </c>
      <c r="P18" s="318">
        <f>IF(ISNUMBER(VLOOKUP(P$8,'Curve Summary ALBERTA'!$A$7:$AG$54,18,FALSE)),VLOOKUP(P$8,'Curve Summary ALBERTA'!$A$7:$AG$54,18,FALSE),0)</f>
        <v>0</v>
      </c>
      <c r="Q18" s="318">
        <f>IF(ISNUMBER(VLOOKUP(Q$8,'Curve Summary ALBERTA'!$A$7:$AG$54,18,FALSE)),VLOOKUP(Q$8,'Curve Summary ALBERTA'!$A$7:$AG$54,18,FALSE),0)</f>
        <v>55.499996185302734</v>
      </c>
      <c r="R18" s="318">
        <f>IF(ISNUMBER(VLOOKUP(R$8,'Curve Summary ALBERTA'!$A$7:$AG$54,18,FALSE)),VLOOKUP(R$8,'Curve Summary ALBERTA'!$A$7:$AG$54,18,FALSE),0)</f>
        <v>55.499996185302734</v>
      </c>
      <c r="S18" s="318">
        <f>IF(ISNUMBER(VLOOKUP(S$8,'Curve Summary ALBERTA'!$A$7:$AG$54,18,FALSE)),VLOOKUP(S$8,'Curve Summary ALBERTA'!$A$7:$AG$54,18,FALSE),0)</f>
        <v>55.499996185302734</v>
      </c>
      <c r="T18" s="318">
        <f>IF(ISNUMBER(VLOOKUP(T$8,'Curve Summary ALBERTA'!$A$7:$AG$54,18,FALSE)),VLOOKUP(T$8,'Curve Summary ALBERTA'!$A$7:$AG$54,18,FALSE),0)</f>
        <v>55.499996185302734</v>
      </c>
      <c r="U18" s="318">
        <f>IF(ISNUMBER(VLOOKUP(U$8,'Curve Summary ALBERTA'!$A$7:$AG$54,18,FALSE)),VLOOKUP(U$8,'Curve Summary ALBERTA'!$A$7:$AG$54,18,FALSE),0)</f>
        <v>55.499996185302734</v>
      </c>
      <c r="V18" s="318">
        <f>IF(ISNUMBER(VLOOKUP(V$8,'Curve Summary ALBERTA'!$A$7:$AG$54,18,FALSE)),VLOOKUP(V$8,'Curve Summary ALBERTA'!$A$7:$AG$54,18,FALSE),0)</f>
        <v>0</v>
      </c>
      <c r="W18" s="318">
        <f>IF(ISNUMBER(VLOOKUP(W$8,'Curve Summary ALBERTA'!$A$7:$AG$54,18,FALSE)),VLOOKUP(W$8,'Curve Summary ALBERTA'!$A$7:$AG$54,18,FALSE),0)</f>
        <v>55.499996185302734</v>
      </c>
      <c r="X18" s="318">
        <f>IF(ISNUMBER(VLOOKUP(X$8,'Curve Summary ALBERTA'!$A$7:$AG$54,18,FALSE)),VLOOKUP(X$8,'Curve Summary ALBERTA'!$A$7:$AG$54,18,FALSE),0)</f>
        <v>55.499996185302734</v>
      </c>
      <c r="Y18" s="318">
        <f>IF(ISNUMBER(VLOOKUP(Y$8,'Curve Summary ALBERTA'!$A$7:$AG$54,18,FALSE)),VLOOKUP(Y$8,'Curve Summary ALBERTA'!$A$7:$AG$54,18,FALSE),0)</f>
        <v>55.499996185302734</v>
      </c>
      <c r="Z18" s="318">
        <f>IF(ISNUMBER(VLOOKUP(Z$8,'Curve Summary ALBERTA'!$A$7:$AG$54,18,FALSE)),VLOOKUP(Z$8,'Curve Summary ALBERTA'!$A$7:$AG$54,18,FALSE),0)</f>
        <v>55.499996185302734</v>
      </c>
      <c r="AA18" s="318">
        <f>IF(ISNUMBER(VLOOKUP(AA$8,'Curve Summary ALBERTA'!$A$7:$AG$54,18,FALSE)),VLOOKUP(AA$8,'Curve Summary ALBERTA'!$A$7:$AG$54,18,FALSE),0)</f>
        <v>0</v>
      </c>
      <c r="AB18" s="397">
        <f>IF(ISNUMBER(VLOOKUP(AB$8,'Curve Summary ALBERTA'!$A$7:$AG$54,18,FALSE)),VLOOKUP(AB$8,'Curve Summary ALBERTA'!$A$7:$AG$54,18,FALSE),0)</f>
        <v>0</v>
      </c>
      <c r="AC18" s="356">
        <f>AVERAGE(B18:G18)</f>
        <v>45.666666666666664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45.666666666666664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5" thickBot="1" x14ac:dyDescent="0.3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</v>
      </c>
      <c r="C28" s="195">
        <f t="shared" si="2"/>
        <v>0</v>
      </c>
      <c r="D28" s="195">
        <f t="shared" si="2"/>
        <v>0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1</v>
      </c>
      <c r="I28" s="195">
        <f t="shared" si="2"/>
        <v>1</v>
      </c>
      <c r="J28" s="195">
        <f t="shared" si="2"/>
        <v>1</v>
      </c>
      <c r="K28" s="195">
        <f t="shared" si="2"/>
        <v>1</v>
      </c>
      <c r="L28" s="195">
        <f t="shared" si="2"/>
        <v>1</v>
      </c>
      <c r="M28" s="195">
        <f t="shared" si="2"/>
        <v>1</v>
      </c>
      <c r="N28" s="195">
        <f t="shared" si="2"/>
        <v>1</v>
      </c>
      <c r="O28" s="195">
        <f t="shared" si="2"/>
        <v>1</v>
      </c>
      <c r="P28" s="195">
        <f t="shared" si="2"/>
        <v>1</v>
      </c>
      <c r="Q28" s="195">
        <f t="shared" si="2"/>
        <v>1</v>
      </c>
      <c r="R28" s="195">
        <f t="shared" si="2"/>
        <v>1</v>
      </c>
      <c r="S28" s="195">
        <f t="shared" si="2"/>
        <v>1</v>
      </c>
      <c r="T28" s="195">
        <f t="shared" si="2"/>
        <v>1</v>
      </c>
      <c r="U28" s="195">
        <f t="shared" si="2"/>
        <v>1</v>
      </c>
      <c r="V28" s="195">
        <f t="shared" si="2"/>
        <v>1</v>
      </c>
      <c r="W28" s="195">
        <f t="shared" si="2"/>
        <v>1</v>
      </c>
      <c r="X28" s="195">
        <f t="shared" si="2"/>
        <v>1</v>
      </c>
      <c r="Y28" s="195">
        <f t="shared" si="2"/>
        <v>1</v>
      </c>
      <c r="Z28" s="195">
        <f t="shared" si="2"/>
        <v>1</v>
      </c>
      <c r="AA28" s="195">
        <f t="shared" si="2"/>
        <v>1</v>
      </c>
      <c r="AB28" s="195">
        <f t="shared" si="2"/>
        <v>1</v>
      </c>
      <c r="AC28" s="356">
        <f t="shared" ref="AC28:AC33" si="4">AC9-AC47</f>
        <v>0.2142857142857153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</v>
      </c>
      <c r="C29" s="191">
        <f t="shared" si="5"/>
        <v>0</v>
      </c>
      <c r="D29" s="191">
        <f t="shared" si="5"/>
        <v>0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</v>
      </c>
      <c r="L29" s="191">
        <f t="shared" si="5"/>
        <v>1</v>
      </c>
      <c r="M29" s="191">
        <f t="shared" si="5"/>
        <v>1</v>
      </c>
      <c r="N29" s="191">
        <f t="shared" si="5"/>
        <v>1</v>
      </c>
      <c r="O29" s="191">
        <f t="shared" si="5"/>
        <v>1</v>
      </c>
      <c r="P29" s="191">
        <f t="shared" si="5"/>
        <v>1</v>
      </c>
      <c r="Q29" s="191">
        <f t="shared" si="5"/>
        <v>1</v>
      </c>
      <c r="R29" s="191">
        <f t="shared" si="5"/>
        <v>1</v>
      </c>
      <c r="S29" s="191">
        <f t="shared" si="5"/>
        <v>1</v>
      </c>
      <c r="T29" s="191">
        <f t="shared" si="5"/>
        <v>1</v>
      </c>
      <c r="U29" s="191">
        <f t="shared" si="5"/>
        <v>1</v>
      </c>
      <c r="V29" s="191">
        <f t="shared" si="5"/>
        <v>1</v>
      </c>
      <c r="W29" s="191">
        <f t="shared" si="5"/>
        <v>1</v>
      </c>
      <c r="X29" s="191">
        <f t="shared" si="5"/>
        <v>1</v>
      </c>
      <c r="Y29" s="191">
        <f t="shared" si="5"/>
        <v>1</v>
      </c>
      <c r="Z29" s="191">
        <f t="shared" si="5"/>
        <v>6.25</v>
      </c>
      <c r="AA29" s="191">
        <f t="shared" si="5"/>
        <v>6.25</v>
      </c>
      <c r="AB29" s="191">
        <f t="shared" si="5"/>
        <v>6.25</v>
      </c>
      <c r="AC29" s="358">
        <f t="shared" si="4"/>
        <v>0.4702380952380949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</v>
      </c>
      <c r="C30" s="191">
        <f t="shared" si="6"/>
        <v>0.35000000000000142</v>
      </c>
      <c r="D30" s="191">
        <f t="shared" si="6"/>
        <v>0.35000000000000142</v>
      </c>
      <c r="E30" s="191">
        <f t="shared" si="6"/>
        <v>0.35000000000000142</v>
      </c>
      <c r="F30" s="191">
        <f t="shared" si="3"/>
        <v>0.35000000000000142</v>
      </c>
      <c r="G30" s="191">
        <f t="shared" si="6"/>
        <v>0.35000000000000142</v>
      </c>
      <c r="H30" s="191">
        <f t="shared" si="6"/>
        <v>1.5</v>
      </c>
      <c r="I30" s="191">
        <f t="shared" si="6"/>
        <v>1.5</v>
      </c>
      <c r="J30" s="191">
        <f t="shared" si="6"/>
        <v>1.5</v>
      </c>
      <c r="K30" s="191">
        <f t="shared" si="6"/>
        <v>1.5</v>
      </c>
      <c r="L30" s="191">
        <f t="shared" si="6"/>
        <v>1.5</v>
      </c>
      <c r="M30" s="191">
        <f t="shared" si="6"/>
        <v>1.5</v>
      </c>
      <c r="N30" s="191">
        <f t="shared" si="6"/>
        <v>1.5</v>
      </c>
      <c r="O30" s="191">
        <f t="shared" si="6"/>
        <v>1.5</v>
      </c>
      <c r="P30" s="191">
        <f t="shared" si="6"/>
        <v>1.5</v>
      </c>
      <c r="Q30" s="191">
        <f t="shared" si="6"/>
        <v>1.5</v>
      </c>
      <c r="R30" s="191">
        <f t="shared" si="6"/>
        <v>1.5</v>
      </c>
      <c r="S30" s="191">
        <f t="shared" si="6"/>
        <v>1.5</v>
      </c>
      <c r="T30" s="191">
        <f t="shared" si="6"/>
        <v>1.5</v>
      </c>
      <c r="U30" s="191">
        <f t="shared" si="6"/>
        <v>1.5</v>
      </c>
      <c r="V30" s="191">
        <f t="shared" si="6"/>
        <v>1.5</v>
      </c>
      <c r="W30" s="191">
        <f t="shared" si="6"/>
        <v>1.5</v>
      </c>
      <c r="X30" s="191">
        <f t="shared" si="6"/>
        <v>1.5</v>
      </c>
      <c r="Y30" s="191">
        <f t="shared" si="6"/>
        <v>1.5</v>
      </c>
      <c r="Z30" s="191">
        <f t="shared" si="6"/>
        <v>1.5</v>
      </c>
      <c r="AA30" s="191">
        <f t="shared" si="6"/>
        <v>1.5</v>
      </c>
      <c r="AB30" s="191">
        <f t="shared" si="6"/>
        <v>1.5</v>
      </c>
      <c r="AC30" s="358">
        <f t="shared" si="4"/>
        <v>0.3690476190476204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0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5.8250007629394993</v>
      </c>
      <c r="AB31" s="191">
        <f t="shared" si="7"/>
        <v>5.8250007629394993</v>
      </c>
      <c r="AC31" s="358">
        <f t="shared" si="4"/>
        <v>-5.9511904761901491E-2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0</v>
      </c>
      <c r="C32" s="191">
        <f t="shared" si="8"/>
        <v>0.5</v>
      </c>
      <c r="D32" s="191">
        <f t="shared" si="8"/>
        <v>0.5</v>
      </c>
      <c r="E32" s="191">
        <f t="shared" si="8"/>
        <v>0.5</v>
      </c>
      <c r="F32" s="191">
        <f t="shared" si="3"/>
        <v>0.5</v>
      </c>
      <c r="G32" s="191">
        <f t="shared" si="8"/>
        <v>0.5</v>
      </c>
      <c r="H32" s="191">
        <f t="shared" si="8"/>
        <v>1</v>
      </c>
      <c r="I32" s="191">
        <f t="shared" si="8"/>
        <v>1</v>
      </c>
      <c r="J32" s="191">
        <f t="shared" si="8"/>
        <v>1</v>
      </c>
      <c r="K32" s="191">
        <f t="shared" si="8"/>
        <v>1</v>
      </c>
      <c r="L32" s="191">
        <f t="shared" si="8"/>
        <v>1</v>
      </c>
      <c r="M32" s="191">
        <f t="shared" si="8"/>
        <v>1</v>
      </c>
      <c r="N32" s="191">
        <f t="shared" si="8"/>
        <v>1</v>
      </c>
      <c r="O32" s="191">
        <f t="shared" si="8"/>
        <v>1</v>
      </c>
      <c r="P32" s="191">
        <f t="shared" si="8"/>
        <v>1</v>
      </c>
      <c r="Q32" s="191">
        <f t="shared" si="8"/>
        <v>1</v>
      </c>
      <c r="R32" s="191">
        <f t="shared" si="8"/>
        <v>1</v>
      </c>
      <c r="S32" s="191">
        <f t="shared" si="8"/>
        <v>1</v>
      </c>
      <c r="T32" s="191">
        <f t="shared" si="8"/>
        <v>1</v>
      </c>
      <c r="U32" s="191">
        <f t="shared" si="8"/>
        <v>1</v>
      </c>
      <c r="V32" s="191">
        <f t="shared" si="8"/>
        <v>1</v>
      </c>
      <c r="W32" s="191">
        <f t="shared" si="8"/>
        <v>1</v>
      </c>
      <c r="X32" s="191">
        <f t="shared" si="8"/>
        <v>1</v>
      </c>
      <c r="Y32" s="191">
        <f t="shared" si="8"/>
        <v>1</v>
      </c>
      <c r="Z32" s="191">
        <f t="shared" si="8"/>
        <v>1</v>
      </c>
      <c r="AA32" s="191">
        <f t="shared" si="8"/>
        <v>1</v>
      </c>
      <c r="AB32" s="191">
        <f t="shared" si="8"/>
        <v>1</v>
      </c>
      <c r="AC32" s="358">
        <f t="shared" si="4"/>
        <v>0.48690476190476062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0</v>
      </c>
      <c r="C33" s="191">
        <f t="shared" si="9"/>
        <v>0.25</v>
      </c>
      <c r="D33" s="191">
        <f t="shared" si="9"/>
        <v>0.25</v>
      </c>
      <c r="E33" s="191">
        <f t="shared" si="9"/>
        <v>0.25</v>
      </c>
      <c r="F33" s="191">
        <f t="shared" si="3"/>
        <v>0.25</v>
      </c>
      <c r="G33" s="191">
        <f t="shared" si="9"/>
        <v>0.25</v>
      </c>
      <c r="H33" s="191">
        <f t="shared" si="9"/>
        <v>0.75</v>
      </c>
      <c r="I33" s="191">
        <f t="shared" si="9"/>
        <v>0.75</v>
      </c>
      <c r="J33" s="191">
        <f t="shared" si="9"/>
        <v>0.75</v>
      </c>
      <c r="K33" s="191">
        <f t="shared" si="9"/>
        <v>0.75</v>
      </c>
      <c r="L33" s="191">
        <f t="shared" si="9"/>
        <v>0.75</v>
      </c>
      <c r="M33" s="191">
        <f t="shared" si="9"/>
        <v>0.75</v>
      </c>
      <c r="N33" s="191">
        <f t="shared" si="9"/>
        <v>0.75</v>
      </c>
      <c r="O33" s="191">
        <f t="shared" si="9"/>
        <v>0.75</v>
      </c>
      <c r="P33" s="191">
        <f t="shared" si="9"/>
        <v>0.75</v>
      </c>
      <c r="Q33" s="191">
        <f t="shared" si="9"/>
        <v>0.75</v>
      </c>
      <c r="R33" s="191">
        <f t="shared" si="9"/>
        <v>0.75</v>
      </c>
      <c r="S33" s="191">
        <f t="shared" si="9"/>
        <v>0.75</v>
      </c>
      <c r="T33" s="191">
        <f t="shared" si="9"/>
        <v>0.75</v>
      </c>
      <c r="U33" s="191">
        <f t="shared" si="9"/>
        <v>0.75</v>
      </c>
      <c r="V33" s="191">
        <f t="shared" si="9"/>
        <v>0.75</v>
      </c>
      <c r="W33" s="191">
        <f t="shared" si="9"/>
        <v>0.75</v>
      </c>
      <c r="X33" s="191">
        <f t="shared" si="9"/>
        <v>0.75</v>
      </c>
      <c r="Y33" s="191">
        <f t="shared" si="9"/>
        <v>0.75</v>
      </c>
      <c r="Z33" s="191">
        <f t="shared" si="9"/>
        <v>0.75</v>
      </c>
      <c r="AA33" s="191">
        <f t="shared" si="9"/>
        <v>0.75</v>
      </c>
      <c r="AB33" s="191">
        <f t="shared" si="9"/>
        <v>0.75</v>
      </c>
      <c r="AC33" s="358">
        <f t="shared" si="4"/>
        <v>0.35714285714285765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0</v>
      </c>
      <c r="C34" s="204">
        <f t="shared" si="10"/>
        <v>0.25</v>
      </c>
      <c r="D34" s="204">
        <f t="shared" si="10"/>
        <v>0.25</v>
      </c>
      <c r="E34" s="204">
        <f t="shared" si="10"/>
        <v>0.25</v>
      </c>
      <c r="F34" s="204">
        <f t="shared" si="3"/>
        <v>0.25</v>
      </c>
      <c r="G34" s="204">
        <f t="shared" si="10"/>
        <v>0.25</v>
      </c>
      <c r="H34" s="204">
        <f t="shared" si="10"/>
        <v>0.75</v>
      </c>
      <c r="I34" s="204">
        <f t="shared" si="10"/>
        <v>0.75</v>
      </c>
      <c r="J34" s="204">
        <f t="shared" si="10"/>
        <v>0.75</v>
      </c>
      <c r="K34" s="204">
        <f t="shared" si="10"/>
        <v>0.75</v>
      </c>
      <c r="L34" s="204">
        <f t="shared" si="10"/>
        <v>0.75</v>
      </c>
      <c r="M34" s="204">
        <f t="shared" si="10"/>
        <v>0.75</v>
      </c>
      <c r="N34" s="204">
        <f t="shared" si="10"/>
        <v>0.75</v>
      </c>
      <c r="O34" s="204">
        <f t="shared" si="10"/>
        <v>0.75</v>
      </c>
      <c r="P34" s="204">
        <f t="shared" si="10"/>
        <v>0.75</v>
      </c>
      <c r="Q34" s="204">
        <f t="shared" si="10"/>
        <v>0.75</v>
      </c>
      <c r="R34" s="204">
        <f t="shared" si="10"/>
        <v>0.75</v>
      </c>
      <c r="S34" s="204">
        <f t="shared" si="10"/>
        <v>0.75</v>
      </c>
      <c r="T34" s="204">
        <f t="shared" si="10"/>
        <v>0.75</v>
      </c>
      <c r="U34" s="204">
        <f t="shared" si="10"/>
        <v>0.75</v>
      </c>
      <c r="V34" s="204">
        <f t="shared" si="10"/>
        <v>0.75</v>
      </c>
      <c r="W34" s="204">
        <f t="shared" si="10"/>
        <v>0.75</v>
      </c>
      <c r="X34" s="204">
        <f t="shared" si="10"/>
        <v>0.75</v>
      </c>
      <c r="Y34" s="204">
        <f t="shared" si="10"/>
        <v>0.75</v>
      </c>
      <c r="Z34" s="204">
        <f t="shared" si="10"/>
        <v>0.75</v>
      </c>
      <c r="AA34" s="204">
        <f t="shared" si="10"/>
        <v>0.75</v>
      </c>
      <c r="AB34" s="204">
        <f t="shared" si="10"/>
        <v>0.75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-8</v>
      </c>
      <c r="C37" s="204">
        <f>C18-C56</f>
        <v>-2</v>
      </c>
      <c r="D37" s="204">
        <f>D18-D56</f>
        <v>0</v>
      </c>
      <c r="E37" s="204">
        <f>E18-E56</f>
        <v>-2</v>
      </c>
      <c r="F37" s="204">
        <f t="shared" si="3"/>
        <v>-2</v>
      </c>
      <c r="G37" s="204">
        <f t="shared" ref="G37:U37" si="11">G18-G56</f>
        <v>-2</v>
      </c>
      <c r="H37" s="204">
        <f t="shared" si="11"/>
        <v>2.5</v>
      </c>
      <c r="I37" s="204">
        <f t="shared" si="11"/>
        <v>2.5</v>
      </c>
      <c r="J37" s="204">
        <f t="shared" si="11"/>
        <v>0</v>
      </c>
      <c r="K37" s="204">
        <f t="shared" si="11"/>
        <v>2.5</v>
      </c>
      <c r="L37" s="204">
        <f t="shared" si="11"/>
        <v>2.5</v>
      </c>
      <c r="M37" s="204">
        <f t="shared" si="11"/>
        <v>2.5</v>
      </c>
      <c r="N37" s="204">
        <f t="shared" si="11"/>
        <v>2.5</v>
      </c>
      <c r="O37" s="204">
        <f t="shared" si="11"/>
        <v>2.5</v>
      </c>
      <c r="P37" s="204">
        <f t="shared" si="11"/>
        <v>0</v>
      </c>
      <c r="Q37" s="204">
        <f t="shared" si="11"/>
        <v>2.5</v>
      </c>
      <c r="R37" s="204">
        <f t="shared" si="11"/>
        <v>2.5</v>
      </c>
      <c r="S37" s="204">
        <f t="shared" si="11"/>
        <v>2.5</v>
      </c>
      <c r="T37" s="204">
        <f t="shared" si="11"/>
        <v>2.5</v>
      </c>
      <c r="U37" s="204">
        <f t="shared" si="11"/>
        <v>2.5</v>
      </c>
      <c r="V37" s="204">
        <f t="shared" ref="V37:AB37" si="12">V18-V56</f>
        <v>0</v>
      </c>
      <c r="W37" s="204">
        <f t="shared" si="12"/>
        <v>2.5</v>
      </c>
      <c r="X37" s="204">
        <f t="shared" si="12"/>
        <v>2.5</v>
      </c>
      <c r="Y37" s="204">
        <f t="shared" si="12"/>
        <v>2.5</v>
      </c>
      <c r="Z37" s="204">
        <f t="shared" si="12"/>
        <v>2.5000018310546892</v>
      </c>
      <c r="AA37" s="204">
        <f t="shared" si="12"/>
        <v>0</v>
      </c>
      <c r="AB37" s="204">
        <f t="shared" si="12"/>
        <v>0</v>
      </c>
      <c r="AC37" s="362">
        <f>AC18-AC56</f>
        <v>-4.047619047619051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hidden="1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hidden="1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hidden="1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hidden="1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hidden="1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hidden="1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hidden="1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hidden="1" customHeight="1" thickBot="1" x14ac:dyDescent="0.25">
      <c r="A46" s="329">
        <f>'Power Price'!A46</f>
        <v>37187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hidden="1" customHeight="1" x14ac:dyDescent="0.2">
      <c r="A47" s="299" t="s">
        <v>139</v>
      </c>
      <c r="B47" s="193">
        <v>28.3</v>
      </c>
      <c r="C47" s="195">
        <v>28</v>
      </c>
      <c r="D47" s="195">
        <v>28</v>
      </c>
      <c r="E47" s="195">
        <v>28</v>
      </c>
      <c r="F47" s="195">
        <v>28</v>
      </c>
      <c r="G47" s="195">
        <v>28</v>
      </c>
      <c r="H47" s="195">
        <v>29</v>
      </c>
      <c r="I47" s="195">
        <v>29</v>
      </c>
      <c r="J47" s="195">
        <v>29</v>
      </c>
      <c r="K47" s="191">
        <v>29</v>
      </c>
      <c r="L47" s="191">
        <v>29</v>
      </c>
      <c r="M47" s="191">
        <v>29</v>
      </c>
      <c r="N47" s="191">
        <v>29</v>
      </c>
      <c r="O47" s="191">
        <v>29</v>
      </c>
      <c r="P47" s="191">
        <v>29</v>
      </c>
      <c r="Q47" s="191">
        <v>29</v>
      </c>
      <c r="R47" s="191">
        <v>29</v>
      </c>
      <c r="S47" s="191">
        <v>29</v>
      </c>
      <c r="T47" s="191">
        <v>29</v>
      </c>
      <c r="U47" s="191">
        <v>29</v>
      </c>
      <c r="V47" s="191">
        <v>29</v>
      </c>
      <c r="W47" s="306">
        <v>29</v>
      </c>
      <c r="X47" s="349">
        <v>29</v>
      </c>
      <c r="Y47" s="349">
        <v>29</v>
      </c>
      <c r="Z47" s="349">
        <v>29</v>
      </c>
      <c r="AA47" s="349">
        <v>29</v>
      </c>
      <c r="AB47" s="349">
        <v>29</v>
      </c>
      <c r="AC47" s="403">
        <v>28.085714285714285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hidden="1" customHeight="1" x14ac:dyDescent="0.2">
      <c r="A48" s="304" t="s">
        <v>140</v>
      </c>
      <c r="B48" s="190">
        <v>28.25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29.75</v>
      </c>
      <c r="I48" s="191">
        <v>29.75</v>
      </c>
      <c r="J48" s="191">
        <v>29.75</v>
      </c>
      <c r="K48" s="191">
        <v>29.75</v>
      </c>
      <c r="L48" s="191">
        <v>29.75</v>
      </c>
      <c r="M48" s="191">
        <v>29.75</v>
      </c>
      <c r="N48" s="191">
        <v>29.75</v>
      </c>
      <c r="O48" s="191">
        <v>29.75</v>
      </c>
      <c r="P48" s="191">
        <v>29.75</v>
      </c>
      <c r="Q48" s="191">
        <v>29.75</v>
      </c>
      <c r="R48" s="191">
        <v>29.75</v>
      </c>
      <c r="S48" s="191">
        <v>29.75</v>
      </c>
      <c r="T48" s="191">
        <v>29.75</v>
      </c>
      <c r="U48" s="191">
        <v>29.75</v>
      </c>
      <c r="V48" s="191">
        <v>29.75</v>
      </c>
      <c r="W48" s="306">
        <v>29.75</v>
      </c>
      <c r="X48" s="349">
        <v>29.75</v>
      </c>
      <c r="Y48" s="349">
        <v>29.75</v>
      </c>
      <c r="Z48" s="349">
        <v>24.5</v>
      </c>
      <c r="AA48" s="349">
        <v>24.5</v>
      </c>
      <c r="AB48" s="349">
        <v>24.5</v>
      </c>
      <c r="AC48" s="398">
        <v>28.071428571428573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hidden="1" customHeight="1" x14ac:dyDescent="0.2">
      <c r="A49" s="304" t="s">
        <v>142</v>
      </c>
      <c r="B49" s="190">
        <v>27.35</v>
      </c>
      <c r="C49" s="191">
        <v>28</v>
      </c>
      <c r="D49" s="191">
        <v>28</v>
      </c>
      <c r="E49" s="191">
        <v>28</v>
      </c>
      <c r="F49" s="191">
        <v>28</v>
      </c>
      <c r="G49" s="191">
        <v>28</v>
      </c>
      <c r="H49" s="191">
        <v>30</v>
      </c>
      <c r="I49" s="191">
        <v>30</v>
      </c>
      <c r="J49" s="191">
        <v>30</v>
      </c>
      <c r="K49" s="191">
        <v>30</v>
      </c>
      <c r="L49" s="191">
        <v>30</v>
      </c>
      <c r="M49" s="191">
        <v>30</v>
      </c>
      <c r="N49" s="191">
        <v>30</v>
      </c>
      <c r="O49" s="191">
        <v>30</v>
      </c>
      <c r="P49" s="191">
        <v>30</v>
      </c>
      <c r="Q49" s="191">
        <v>30</v>
      </c>
      <c r="R49" s="191">
        <v>30</v>
      </c>
      <c r="S49" s="191">
        <v>30</v>
      </c>
      <c r="T49" s="191">
        <v>30</v>
      </c>
      <c r="U49" s="191">
        <v>30</v>
      </c>
      <c r="V49" s="191">
        <v>30</v>
      </c>
      <c r="W49" s="306">
        <v>30</v>
      </c>
      <c r="X49" s="349">
        <v>30</v>
      </c>
      <c r="Y49" s="349">
        <v>30</v>
      </c>
      <c r="Z49" s="349">
        <v>30</v>
      </c>
      <c r="AA49" s="349">
        <v>30</v>
      </c>
      <c r="AB49" s="349">
        <v>30</v>
      </c>
      <c r="AC49" s="398">
        <v>27.814285714285713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hidden="1" customHeight="1" x14ac:dyDescent="0.2">
      <c r="A50" s="304" t="s">
        <v>144</v>
      </c>
      <c r="B50" s="190">
        <v>27.35</v>
      </c>
      <c r="C50" s="191">
        <v>27.188000000000002</v>
      </c>
      <c r="D50" s="191">
        <v>25.5</v>
      </c>
      <c r="E50" s="191">
        <v>27.1875</v>
      </c>
      <c r="F50" s="191">
        <v>27.1875</v>
      </c>
      <c r="G50" s="191">
        <v>27.1875</v>
      </c>
      <c r="H50" s="191">
        <v>24.9</v>
      </c>
      <c r="I50" s="191">
        <v>24.9</v>
      </c>
      <c r="J50" s="191">
        <v>24.899999618530298</v>
      </c>
      <c r="K50" s="191">
        <v>20.174999237060501</v>
      </c>
      <c r="L50" s="191">
        <v>20.174999237060501</v>
      </c>
      <c r="M50" s="191">
        <v>20.174999237060501</v>
      </c>
      <c r="N50" s="191">
        <v>20.174999237060501</v>
      </c>
      <c r="O50" s="191">
        <v>20.174999237060501</v>
      </c>
      <c r="P50" s="191">
        <v>26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26</v>
      </c>
      <c r="W50" s="306">
        <v>20.174999237060501</v>
      </c>
      <c r="X50" s="349">
        <v>20.174999237060501</v>
      </c>
      <c r="Y50" s="349">
        <v>20.174999237060501</v>
      </c>
      <c r="Z50" s="349">
        <v>20.174999237060501</v>
      </c>
      <c r="AA50" s="349">
        <v>20.174999237060501</v>
      </c>
      <c r="AB50" s="349">
        <v>20.174999237060501</v>
      </c>
      <c r="AC50" s="398">
        <v>26.992928571428571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hidden="1" customHeight="1" x14ac:dyDescent="0.2">
      <c r="A51" s="304" t="s">
        <v>143</v>
      </c>
      <c r="B51" s="190">
        <v>27.41</v>
      </c>
      <c r="C51" s="191">
        <v>28</v>
      </c>
      <c r="D51" s="191">
        <v>28</v>
      </c>
      <c r="E51" s="191">
        <v>28</v>
      </c>
      <c r="F51" s="191">
        <v>28</v>
      </c>
      <c r="G51" s="191">
        <v>28</v>
      </c>
      <c r="H51" s="191">
        <v>29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6">
        <v>29</v>
      </c>
      <c r="X51" s="349">
        <v>29</v>
      </c>
      <c r="Y51" s="349">
        <v>29</v>
      </c>
      <c r="Z51" s="349">
        <v>29</v>
      </c>
      <c r="AA51" s="349">
        <v>29</v>
      </c>
      <c r="AB51" s="349">
        <v>29</v>
      </c>
      <c r="AC51" s="398">
        <v>27.831428571428571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hidden="1" customHeight="1" x14ac:dyDescent="0.2">
      <c r="A52" s="304" t="s">
        <v>141</v>
      </c>
      <c r="B52" s="190">
        <v>27</v>
      </c>
      <c r="C52" s="191">
        <v>28.25</v>
      </c>
      <c r="D52" s="191">
        <v>28.25</v>
      </c>
      <c r="E52" s="191">
        <v>28.25</v>
      </c>
      <c r="F52" s="191">
        <v>28.25</v>
      </c>
      <c r="G52" s="191">
        <v>28.25</v>
      </c>
      <c r="H52" s="191">
        <v>28</v>
      </c>
      <c r="I52" s="191">
        <v>28</v>
      </c>
      <c r="J52" s="191">
        <v>28</v>
      </c>
      <c r="K52" s="191">
        <v>28</v>
      </c>
      <c r="L52" s="191">
        <v>28</v>
      </c>
      <c r="M52" s="191">
        <v>28</v>
      </c>
      <c r="N52" s="191">
        <v>28</v>
      </c>
      <c r="O52" s="191">
        <v>28</v>
      </c>
      <c r="P52" s="191">
        <v>28</v>
      </c>
      <c r="Q52" s="191">
        <v>28</v>
      </c>
      <c r="R52" s="191">
        <v>28</v>
      </c>
      <c r="S52" s="191">
        <v>28</v>
      </c>
      <c r="T52" s="191">
        <v>28</v>
      </c>
      <c r="U52" s="191">
        <v>28</v>
      </c>
      <c r="V52" s="191">
        <v>28</v>
      </c>
      <c r="W52" s="191">
        <v>28</v>
      </c>
      <c r="X52" s="191">
        <v>28</v>
      </c>
      <c r="Y52" s="191">
        <v>28</v>
      </c>
      <c r="Z52" s="191">
        <v>28</v>
      </c>
      <c r="AA52" s="191">
        <v>28</v>
      </c>
      <c r="AB52" s="191">
        <v>28</v>
      </c>
      <c r="AC52" s="399">
        <v>27.892857142857142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hidden="1" customHeight="1" thickBot="1" x14ac:dyDescent="0.25">
      <c r="A53" s="309" t="s">
        <v>145</v>
      </c>
      <c r="B53" s="190">
        <v>28</v>
      </c>
      <c r="C53" s="191">
        <v>29.25</v>
      </c>
      <c r="D53" s="191">
        <v>29.25</v>
      </c>
      <c r="E53" s="191">
        <v>29.25</v>
      </c>
      <c r="F53" s="191">
        <v>29.25</v>
      </c>
      <c r="G53" s="191">
        <v>29.25</v>
      </c>
      <c r="H53" s="191">
        <v>29</v>
      </c>
      <c r="I53" s="191">
        <v>29</v>
      </c>
      <c r="J53" s="191">
        <v>29</v>
      </c>
      <c r="K53" s="191">
        <v>29</v>
      </c>
      <c r="L53" s="191">
        <v>29</v>
      </c>
      <c r="M53" s="191">
        <v>29</v>
      </c>
      <c r="N53" s="191">
        <v>29</v>
      </c>
      <c r="O53" s="191">
        <v>29</v>
      </c>
      <c r="P53" s="191">
        <v>29</v>
      </c>
      <c r="Q53" s="191">
        <v>29</v>
      </c>
      <c r="R53" s="191">
        <v>29</v>
      </c>
      <c r="S53" s="191">
        <v>29</v>
      </c>
      <c r="T53" s="191">
        <v>29</v>
      </c>
      <c r="U53" s="191">
        <v>29</v>
      </c>
      <c r="V53" s="191">
        <v>29</v>
      </c>
      <c r="W53" s="306">
        <v>29</v>
      </c>
      <c r="X53" s="349">
        <v>29</v>
      </c>
      <c r="Y53" s="349">
        <v>29</v>
      </c>
      <c r="Z53" s="349">
        <v>29</v>
      </c>
      <c r="AA53" s="349">
        <v>29</v>
      </c>
      <c r="AB53" s="349">
        <v>29</v>
      </c>
      <c r="AC53" s="398">
        <v>28.892857142857142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hidden="1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hidden="1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hidden="1" customHeight="1" x14ac:dyDescent="0.2">
      <c r="A56" s="304" t="s">
        <v>138</v>
      </c>
      <c r="B56" s="190">
        <v>58</v>
      </c>
      <c r="C56" s="191">
        <v>58</v>
      </c>
      <c r="D56" s="191">
        <v>0</v>
      </c>
      <c r="E56" s="191">
        <v>58</v>
      </c>
      <c r="F56" s="191">
        <v>58</v>
      </c>
      <c r="G56" s="191">
        <v>58</v>
      </c>
      <c r="H56" s="191">
        <v>52.999996185302734</v>
      </c>
      <c r="I56" s="191">
        <v>52.999996185302734</v>
      </c>
      <c r="J56" s="191">
        <v>0</v>
      </c>
      <c r="K56" s="191">
        <v>52.999996185302734</v>
      </c>
      <c r="L56" s="191">
        <v>52.999996185302734</v>
      </c>
      <c r="M56" s="191">
        <v>52.999996185302734</v>
      </c>
      <c r="N56" s="191">
        <v>52.999996185302734</v>
      </c>
      <c r="O56" s="191">
        <v>52.999996185302734</v>
      </c>
      <c r="P56" s="191">
        <v>0</v>
      </c>
      <c r="Q56" s="191">
        <v>52.999996185302734</v>
      </c>
      <c r="R56" s="191">
        <v>52.999996185302734</v>
      </c>
      <c r="S56" s="191">
        <v>52.999996185302734</v>
      </c>
      <c r="T56" s="191">
        <v>52.999996185302734</v>
      </c>
      <c r="U56" s="191">
        <v>52.999996185302734</v>
      </c>
      <c r="V56" s="191">
        <v>0</v>
      </c>
      <c r="W56" s="306">
        <v>52.999996185302734</v>
      </c>
      <c r="X56" s="349">
        <v>52.999996185302734</v>
      </c>
      <c r="Y56" s="349">
        <v>52.999996185302734</v>
      </c>
      <c r="Z56" s="349">
        <v>52.999994354248045</v>
      </c>
      <c r="AA56" s="349">
        <v>0</v>
      </c>
      <c r="AB56" s="349">
        <v>0</v>
      </c>
      <c r="AC56" s="398">
        <v>49.714285714285715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hidden="1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hidden="1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hidden="1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hidden="1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hidden="1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hidden="1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hidden="1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tabSelected="1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D14" sqref="D14"/>
    </sheetView>
  </sheetViews>
  <sheetFormatPr defaultRowHeight="11.25" x14ac:dyDescent="0.2"/>
  <cols>
    <col min="1" max="1" width="27.85546875" style="36" bestFit="1" customWidth="1"/>
    <col min="2" max="8" width="12.140625" style="36" customWidth="1"/>
    <col min="9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37188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24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24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24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8</v>
      </c>
      <c r="AD3" s="36">
        <v>24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24</v>
      </c>
      <c r="E5" s="36">
        <v>24</v>
      </c>
      <c r="F5" s="36">
        <v>8</v>
      </c>
      <c r="G5" s="36">
        <v>8</v>
      </c>
      <c r="H5" s="36">
        <v>8</v>
      </c>
      <c r="I5" s="36">
        <v>8</v>
      </c>
      <c r="J5" s="36">
        <v>8</v>
      </c>
      <c r="K5" s="36">
        <v>24</v>
      </c>
      <c r="L5" s="36">
        <v>24</v>
      </c>
      <c r="M5" s="36">
        <v>8</v>
      </c>
      <c r="N5" s="36">
        <v>8</v>
      </c>
      <c r="O5" s="36">
        <v>8</v>
      </c>
      <c r="P5" s="36">
        <v>8</v>
      </c>
      <c r="Q5" s="36">
        <v>8</v>
      </c>
      <c r="R5" s="36">
        <v>24</v>
      </c>
      <c r="S5" s="36">
        <v>24</v>
      </c>
      <c r="T5" s="36">
        <v>8</v>
      </c>
      <c r="U5" s="36">
        <v>8</v>
      </c>
      <c r="V5" s="36">
        <v>8</v>
      </c>
      <c r="W5" s="36">
        <v>8</v>
      </c>
      <c r="X5" s="36">
        <v>8</v>
      </c>
      <c r="Y5" s="36">
        <v>24</v>
      </c>
      <c r="Z5" s="36">
        <v>24</v>
      </c>
      <c r="AA5" s="36">
        <v>8</v>
      </c>
      <c r="AB5" s="36">
        <v>8</v>
      </c>
      <c r="AC5" s="36">
        <v>8</v>
      </c>
      <c r="AD5" s="36">
        <v>24</v>
      </c>
      <c r="AE5" s="36">
        <v>8</v>
      </c>
      <c r="AF5" s="36">
        <v>24</v>
      </c>
    </row>
    <row r="6" spans="1:78" ht="12.75" x14ac:dyDescent="0.2">
      <c r="A6" s="277">
        <f>+'Power Price'!A6</f>
        <v>37188</v>
      </c>
    </row>
    <row r="7" spans="1:78" hidden="1" x14ac:dyDescent="0.2">
      <c r="B7" s="262">
        <f>WORKDAY(A2, 1, Holidays)</f>
        <v>37189</v>
      </c>
      <c r="C7" s="262">
        <f>B7+1</f>
        <v>37190</v>
      </c>
      <c r="D7" s="262">
        <f>C7+1</f>
        <v>37191</v>
      </c>
      <c r="E7" s="262">
        <f t="shared" ref="E7:AF7" si="0">D7+1</f>
        <v>37192</v>
      </c>
      <c r="F7" s="262">
        <f t="shared" si="0"/>
        <v>37193</v>
      </c>
      <c r="G7" s="262">
        <f t="shared" si="0"/>
        <v>37194</v>
      </c>
      <c r="H7" s="262">
        <f t="shared" si="0"/>
        <v>37195</v>
      </c>
      <c r="I7" s="262">
        <f t="shared" si="0"/>
        <v>37196</v>
      </c>
      <c r="J7" s="262">
        <f t="shared" si="0"/>
        <v>37197</v>
      </c>
      <c r="K7" s="262">
        <f t="shared" si="0"/>
        <v>37198</v>
      </c>
      <c r="L7" s="262">
        <f t="shared" si="0"/>
        <v>37199</v>
      </c>
      <c r="M7" s="262">
        <f t="shared" si="0"/>
        <v>37200</v>
      </c>
      <c r="N7" s="262">
        <f t="shared" si="0"/>
        <v>37201</v>
      </c>
      <c r="O7" s="262">
        <f t="shared" si="0"/>
        <v>37202</v>
      </c>
      <c r="P7" s="262">
        <f t="shared" si="0"/>
        <v>37203</v>
      </c>
      <c r="Q7" s="262">
        <f t="shared" si="0"/>
        <v>37204</v>
      </c>
      <c r="R7" s="262">
        <f t="shared" si="0"/>
        <v>37205</v>
      </c>
      <c r="S7" s="262">
        <f t="shared" si="0"/>
        <v>37206</v>
      </c>
      <c r="T7" s="262">
        <f t="shared" si="0"/>
        <v>37207</v>
      </c>
      <c r="U7" s="262">
        <f t="shared" si="0"/>
        <v>37208</v>
      </c>
      <c r="V7" s="262">
        <f t="shared" si="0"/>
        <v>37209</v>
      </c>
      <c r="W7" s="262">
        <f t="shared" si="0"/>
        <v>37210</v>
      </c>
      <c r="X7" s="262">
        <f t="shared" si="0"/>
        <v>37211</v>
      </c>
      <c r="Y7" s="262">
        <f t="shared" si="0"/>
        <v>37212</v>
      </c>
      <c r="Z7" s="262">
        <f t="shared" si="0"/>
        <v>37213</v>
      </c>
      <c r="AA7" s="262">
        <f t="shared" si="0"/>
        <v>37214</v>
      </c>
      <c r="AB7" s="262">
        <f t="shared" si="0"/>
        <v>37215</v>
      </c>
      <c r="AC7" s="262">
        <f t="shared" si="0"/>
        <v>37216</v>
      </c>
      <c r="AD7" s="262">
        <f t="shared" si="0"/>
        <v>37217</v>
      </c>
      <c r="AE7" s="262">
        <f t="shared" si="0"/>
        <v>37218</v>
      </c>
      <c r="AF7" s="262">
        <f t="shared" si="0"/>
        <v>37219</v>
      </c>
      <c r="AG7" s="262"/>
    </row>
    <row r="8" spans="1:78" s="264" customFormat="1" ht="22.5" customHeight="1" thickBot="1" x14ac:dyDescent="0.2">
      <c r="A8" s="260" t="s">
        <v>203</v>
      </c>
      <c r="B8" s="271">
        <f t="shared" ref="B8:AB8" si="1">B7</f>
        <v>37189</v>
      </c>
      <c r="C8" s="271">
        <f t="shared" si="1"/>
        <v>37190</v>
      </c>
      <c r="D8" s="271">
        <f t="shared" si="1"/>
        <v>37191</v>
      </c>
      <c r="E8" s="271">
        <f t="shared" si="1"/>
        <v>37192</v>
      </c>
      <c r="F8" s="271">
        <f t="shared" si="1"/>
        <v>37193</v>
      </c>
      <c r="G8" s="271">
        <f t="shared" si="1"/>
        <v>37194</v>
      </c>
      <c r="H8" s="271">
        <f t="shared" si="1"/>
        <v>37195</v>
      </c>
      <c r="I8" s="271">
        <f t="shared" si="1"/>
        <v>37196</v>
      </c>
      <c r="J8" s="271">
        <f t="shared" si="1"/>
        <v>37197</v>
      </c>
      <c r="K8" s="271">
        <f t="shared" si="1"/>
        <v>37198</v>
      </c>
      <c r="L8" s="271">
        <f t="shared" si="1"/>
        <v>37199</v>
      </c>
      <c r="M8" s="271">
        <f t="shared" si="1"/>
        <v>37200</v>
      </c>
      <c r="N8" s="271">
        <f t="shared" si="1"/>
        <v>37201</v>
      </c>
      <c r="O8" s="271">
        <f t="shared" si="1"/>
        <v>37202</v>
      </c>
      <c r="P8" s="271">
        <f t="shared" si="1"/>
        <v>37203</v>
      </c>
      <c r="Q8" s="271">
        <f t="shared" si="1"/>
        <v>37204</v>
      </c>
      <c r="R8" s="271">
        <f t="shared" si="1"/>
        <v>37205</v>
      </c>
      <c r="S8" s="271">
        <f t="shared" si="1"/>
        <v>37206</v>
      </c>
      <c r="T8" s="271">
        <f t="shared" si="1"/>
        <v>37207</v>
      </c>
      <c r="U8" s="271">
        <f t="shared" si="1"/>
        <v>37208</v>
      </c>
      <c r="V8" s="271">
        <f t="shared" si="1"/>
        <v>37209</v>
      </c>
      <c r="W8" s="271">
        <f t="shared" si="1"/>
        <v>37210</v>
      </c>
      <c r="X8" s="271">
        <f t="shared" si="1"/>
        <v>37211</v>
      </c>
      <c r="Y8" s="271">
        <f t="shared" si="1"/>
        <v>37212</v>
      </c>
      <c r="Z8" s="271">
        <f t="shared" si="1"/>
        <v>37213</v>
      </c>
      <c r="AA8" s="271">
        <f t="shared" si="1"/>
        <v>37214</v>
      </c>
      <c r="AB8" s="271">
        <f t="shared" si="1"/>
        <v>37215</v>
      </c>
      <c r="AC8" s="271">
        <f>AC7</f>
        <v>37216</v>
      </c>
      <c r="AD8" s="271">
        <f>AD7</f>
        <v>37217</v>
      </c>
      <c r="AE8" s="271">
        <f>AE7</f>
        <v>37218</v>
      </c>
      <c r="AF8" s="271">
        <f>AF7</f>
        <v>37219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23.75</v>
      </c>
      <c r="C9" s="73">
        <f>VLOOKUP(C$8,'Off Peak Curve Sum'!$A$7:$AG$54,4)</f>
        <v>24</v>
      </c>
      <c r="D9" s="73">
        <f>VLOOKUP(D$8,'Off Peak Curve Sum'!$A$7:$AG$54,4)</f>
        <v>24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24.75</v>
      </c>
      <c r="J9" s="73">
        <f>VLOOKUP(J$8,'Off Peak Curve Sum'!$A$7:$AG$54,4)</f>
        <v>24.75</v>
      </c>
      <c r="K9" s="73">
        <f>VLOOKUP(K$8,'Off Peak Curve Sum'!$A$7:$AG$54,4)</f>
        <v>24.75</v>
      </c>
      <c r="L9" s="73">
        <f>VLOOKUP(L$8,'Off Peak Curve Sum'!$A$7:$AG$54,4)</f>
        <v>24.75</v>
      </c>
      <c r="M9" s="73">
        <f>VLOOKUP(M$8,'Off Peak Curve Sum'!$A$7:$AG$54,4)</f>
        <v>24.75</v>
      </c>
      <c r="N9" s="73">
        <f>VLOOKUP(N$8,'Off Peak Curve Sum'!$A$7:$AG$54,4)</f>
        <v>24.75</v>
      </c>
      <c r="O9" s="73">
        <f>VLOOKUP(O$8,'Off Peak Curve Sum'!$A$7:$AG$54,4)</f>
        <v>24.75</v>
      </c>
      <c r="P9" s="73">
        <f>VLOOKUP(P$8,'Off Peak Curve Sum'!$A$7:$AG$54,4)</f>
        <v>24.75</v>
      </c>
      <c r="Q9" s="73">
        <f>VLOOKUP(Q$8,'Off Peak Curve Sum'!$A$7:$AG$54,4)</f>
        <v>24.75</v>
      </c>
      <c r="R9" s="73">
        <f>VLOOKUP(R$8,'Off Peak Curve Sum'!$A$7:$AG$54,4)</f>
        <v>24.75</v>
      </c>
      <c r="S9" s="73">
        <f>VLOOKUP(S$8,'Off Peak Curve Sum'!$A$7:$AG$54,4)</f>
        <v>24.75</v>
      </c>
      <c r="T9" s="73">
        <f>VLOOKUP(T$8,'Off Peak Curve Sum'!$A$7:$AG$54,4)</f>
        <v>24.75</v>
      </c>
      <c r="U9" s="73">
        <f>VLOOKUP(U$8,'Off Peak Curve Sum'!$A$7:$AG$54,4)</f>
        <v>24.75</v>
      </c>
      <c r="V9" s="73">
        <f>VLOOKUP(V$8,'Off Peak Curve Sum'!$A$7:$AG$54,4)</f>
        <v>24.75</v>
      </c>
      <c r="W9" s="258">
        <f>VLOOKUP(W$8,'Off Peak Curve Sum'!$A$7:$AG$54,4)</f>
        <v>24.75</v>
      </c>
      <c r="X9" s="73">
        <f>VLOOKUP(X$8,'Off Peak Curve Sum'!$A$7:$AG$54,4)</f>
        <v>24.75</v>
      </c>
      <c r="Y9" s="73">
        <f>VLOOKUP(Y$8,'Off Peak Curve Sum'!$A$7:$AG$54,4)</f>
        <v>24.75</v>
      </c>
      <c r="Z9" s="73">
        <f>VLOOKUP(Z$8,'Off Peak Curve Sum'!$A$7:$AG$54,4)</f>
        <v>24.75</v>
      </c>
      <c r="AA9" s="73">
        <f>VLOOKUP(AA$8,'Off Peak Curve Sum'!$A$7:$AG$54,4)</f>
        <v>24.75</v>
      </c>
      <c r="AB9" s="73">
        <f>VLOOKUP(AB$8,'Off Peak Curve Sum'!$A$7:$AG$54,4)</f>
        <v>24.75</v>
      </c>
      <c r="AC9" s="73">
        <f>VLOOKUP(AC$8,'Off Peak Curve Sum'!$A$7:$AG$54,4)</f>
        <v>24.75</v>
      </c>
      <c r="AD9" s="73">
        <f>VLOOKUP(AD$8,'Off Peak Curve Sum'!$A$7:$AG$54,4)</f>
        <v>24.75</v>
      </c>
      <c r="AE9" s="73">
        <f>VLOOKUP(AE$8,'Off Peak Curve Sum'!$A$7:$AG$54,4)</f>
        <v>24.75</v>
      </c>
      <c r="AF9" s="258">
        <f>VLOOKUP(AF$8,'Off Peak Curve Sum'!$A$7:$AG$54,4)</f>
        <v>24.75</v>
      </c>
      <c r="AG9" s="415">
        <v>23.972222222222221</v>
      </c>
      <c r="AH9" s="95">
        <v>14.369999885559082</v>
      </c>
      <c r="AI9" s="96"/>
      <c r="AV9" s="96"/>
      <c r="AW9" s="96"/>
      <c r="AX9" s="96"/>
      <c r="AY9" s="96"/>
      <c r="AZ9" s="96">
        <v>23.972222222222221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24.75</v>
      </c>
      <c r="J10" s="22">
        <f>VLOOKUP(J$8,'Off Peak Curve Sum'!$A$7:$AG$54,3)</f>
        <v>24.75</v>
      </c>
      <c r="K10" s="22">
        <f>VLOOKUP(K$8,'Off Peak Curve Sum'!$A$7:$AG$54,3)</f>
        <v>24.75</v>
      </c>
      <c r="L10" s="22">
        <f>VLOOKUP(L$8,'Off Peak Curve Sum'!$A$7:$AG$54,3)</f>
        <v>24.75</v>
      </c>
      <c r="M10" s="22">
        <f>VLOOKUP(M$8,'Off Peak Curve Sum'!$A$7:$AG$54,3)</f>
        <v>24.75</v>
      </c>
      <c r="N10" s="22">
        <f>VLOOKUP(N$8,'Off Peak Curve Sum'!$A$7:$AG$54,3)</f>
        <v>24.75</v>
      </c>
      <c r="O10" s="22">
        <f>VLOOKUP(O$8,'Off Peak Curve Sum'!$A$7:$AG$54,3)</f>
        <v>24.75</v>
      </c>
      <c r="P10" s="22">
        <f>VLOOKUP(P$8,'Off Peak Curve Sum'!$A$7:$AG$54,3)</f>
        <v>24.75</v>
      </c>
      <c r="Q10" s="22">
        <f>VLOOKUP(Q$8,'Off Peak Curve Sum'!$A$7:$AG$54,3)</f>
        <v>24.75</v>
      </c>
      <c r="R10" s="22">
        <f>VLOOKUP(R$8,'Off Peak Curve Sum'!$A$7:$AG$54,3)</f>
        <v>24.75</v>
      </c>
      <c r="S10" s="22">
        <f>VLOOKUP(S$8,'Off Peak Curve Sum'!$A$7:$AG$54,3)</f>
        <v>24.75</v>
      </c>
      <c r="T10" s="22">
        <f>VLOOKUP(T$8,'Off Peak Curve Sum'!$A$7:$AG$54,3)</f>
        <v>24.75</v>
      </c>
      <c r="U10" s="22">
        <f>VLOOKUP(U$8,'Off Peak Curve Sum'!$A$7:$AG$54,3)</f>
        <v>24.75</v>
      </c>
      <c r="V10" s="22">
        <f>VLOOKUP(V$8,'Off Peak Curve Sum'!$A$7:$AG$54,3)</f>
        <v>24.75</v>
      </c>
      <c r="W10" s="97">
        <f>VLOOKUP(W$8,'Off Peak Curve Sum'!$A$7:$AG$54,3)</f>
        <v>24.75</v>
      </c>
      <c r="X10" s="22">
        <f>VLOOKUP(X$8,'Off Peak Curve Sum'!$A$7:$AG$54,3)</f>
        <v>24.75</v>
      </c>
      <c r="Y10" s="22">
        <f>VLOOKUP(Y$8,'Off Peak Curve Sum'!$A$7:$AG$54,3)</f>
        <v>24.75</v>
      </c>
      <c r="Z10" s="22">
        <f>VLOOKUP(Z$8,'Off Peak Curve Sum'!$A$7:$AG$54,3)</f>
        <v>24.75</v>
      </c>
      <c r="AA10" s="22">
        <f>VLOOKUP(AA$8,'Off Peak Curve Sum'!$A$7:$AG$54,3)</f>
        <v>24.75</v>
      </c>
      <c r="AB10" s="22">
        <f>VLOOKUP(AB$8,'Off Peak Curve Sum'!$A$7:$AG$54,3)</f>
        <v>24.75</v>
      </c>
      <c r="AC10" s="22">
        <f>VLOOKUP(AC$8,'Off Peak Curve Sum'!$A$7:$AG$54,3)</f>
        <v>24.75</v>
      </c>
      <c r="AD10" s="22">
        <f>VLOOKUP(AD$8,'Off Peak Curve Sum'!$A$7:$AG$54,3)</f>
        <v>24.75</v>
      </c>
      <c r="AE10" s="22">
        <f>VLOOKUP(AE$8,'Off Peak Curve Sum'!$A$7:$AG$54,3)</f>
        <v>24.75</v>
      </c>
      <c r="AF10" s="97">
        <f>VLOOKUP(AF$8,'Off Peak Curve Sum'!$A$7:$AG$54,3)</f>
        <v>24.75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22.94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25</v>
      </c>
      <c r="J11" s="22">
        <f>VLOOKUP(J$8,'Off Peak Curve Sum'!$A$7:$AG$54,5)</f>
        <v>25</v>
      </c>
      <c r="K11" s="22">
        <f>VLOOKUP(K$8,'Off Peak Curve Sum'!$A$7:$AG$54,5)</f>
        <v>25</v>
      </c>
      <c r="L11" s="22">
        <f>VLOOKUP(L$8,'Off Peak Curve Sum'!$A$7:$AG$54,5)</f>
        <v>25</v>
      </c>
      <c r="M11" s="22">
        <f>VLOOKUP(M$8,'Off Peak Curve Sum'!$A$7:$AG$54,5)</f>
        <v>25</v>
      </c>
      <c r="N11" s="22">
        <f>VLOOKUP(N$8,'Off Peak Curve Sum'!$A$7:$AG$54,5)</f>
        <v>25</v>
      </c>
      <c r="O11" s="22">
        <f>VLOOKUP(O$8,'Off Peak Curve Sum'!$A$7:$AG$54,5)</f>
        <v>25</v>
      </c>
      <c r="P11" s="22">
        <f>VLOOKUP(P$8,'Off Peak Curve Sum'!$A$7:$AG$54,5)</f>
        <v>25</v>
      </c>
      <c r="Q11" s="22">
        <f>VLOOKUP(Q$8,'Off Peak Curve Sum'!$A$7:$AG$54,5)</f>
        <v>25</v>
      </c>
      <c r="R11" s="22">
        <f>VLOOKUP(R$8,'Off Peak Curve Sum'!$A$7:$AG$54,5)</f>
        <v>25</v>
      </c>
      <c r="S11" s="22">
        <f>VLOOKUP(S$8,'Off Peak Curve Sum'!$A$7:$AG$54,5)</f>
        <v>25</v>
      </c>
      <c r="T11" s="22">
        <f>VLOOKUP(T$8,'Off Peak Curve Sum'!$A$7:$AG$54,5)</f>
        <v>25</v>
      </c>
      <c r="U11" s="22">
        <f>VLOOKUP(U$8,'Off Peak Curve Sum'!$A$7:$AG$54,5)</f>
        <v>25</v>
      </c>
      <c r="V11" s="22">
        <f>VLOOKUP(V$8,'Off Peak Curve Sum'!$A$7:$AG$54,5)</f>
        <v>25</v>
      </c>
      <c r="W11" s="97">
        <f>VLOOKUP(W$8,'Off Peak Curve Sum'!$A$7:$AG$54,5)</f>
        <v>25</v>
      </c>
      <c r="X11" s="22">
        <f>VLOOKUP(X$8,'Off Peak Curve Sum'!$A$7:$AG$54,5)</f>
        <v>25</v>
      </c>
      <c r="Y11" s="22">
        <f>VLOOKUP(Y$8,'Off Peak Curve Sum'!$A$7:$AG$54,5)</f>
        <v>25</v>
      </c>
      <c r="Z11" s="22">
        <f>VLOOKUP(Z$8,'Off Peak Curve Sum'!$A$7:$AG$54,5)</f>
        <v>25</v>
      </c>
      <c r="AA11" s="22">
        <f>VLOOKUP(AA$8,'Off Peak Curve Sum'!$A$7:$AG$54,5)</f>
        <v>25</v>
      </c>
      <c r="AB11" s="22">
        <f>VLOOKUP(AB$8,'Off Peak Curve Sum'!$A$7:$AG$54,5)</f>
        <v>25</v>
      </c>
      <c r="AC11" s="22">
        <f>VLOOKUP(AC$8,'Off Peak Curve Sum'!$A$7:$AG$54,5)</f>
        <v>25</v>
      </c>
      <c r="AD11" s="22">
        <f>VLOOKUP(AD$8,'Off Peak Curve Sum'!$A$7:$AG$54,5)</f>
        <v>25</v>
      </c>
      <c r="AE11" s="22">
        <f>VLOOKUP(AE$8,'Off Peak Curve Sum'!$A$7:$AG$54,5)</f>
        <v>25</v>
      </c>
      <c r="AF11" s="97">
        <f>VLOOKUP(AF$8,'Off Peak Curve Sum'!$A$7:$AG$54,5)</f>
        <v>25</v>
      </c>
      <c r="AG11" s="105">
        <v>23.882222222222222</v>
      </c>
      <c r="AH11" s="97"/>
      <c r="AI11" s="96"/>
      <c r="AV11" s="96"/>
      <c r="AW11" s="96"/>
      <c r="AX11" s="96"/>
      <c r="AY11" s="96"/>
      <c r="AZ11" s="96">
        <v>23.882222222222222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21.54</v>
      </c>
      <c r="C12" s="22">
        <f>VLOOKUP(C$8,'Off Peak Curve Sum'!$A$7:$AG$54,9)</f>
        <v>27.1875</v>
      </c>
      <c r="D12" s="22">
        <f>VLOOKUP(D$8,'Off Peak Curve Sum'!$A$7:$AG$54,9)</f>
        <v>25.5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18.608000000000001</v>
      </c>
      <c r="J12" s="22">
        <f>VLOOKUP(J$8,'Off Peak Curve Sum'!$A$7:$AG$54,9)</f>
        <v>18.608000000000001</v>
      </c>
      <c r="K12" s="22">
        <f>VLOOKUP(K$8,'Off Peak Curve Sum'!$A$7:$AG$54,9)</f>
        <v>24.899999618530298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26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26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26</v>
      </c>
      <c r="AG12" s="105">
        <v>26.372499999999999</v>
      </c>
      <c r="AH12" s="97"/>
      <c r="AI12" s="96"/>
      <c r="AV12" s="96"/>
      <c r="AW12" s="96"/>
      <c r="AX12" s="96"/>
      <c r="AY12" s="96"/>
      <c r="AZ12" s="96">
        <v>26.372499999999999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21.54</v>
      </c>
      <c r="C13" s="22">
        <f>VLOOKUP(C$8,'Off Peak Curve Sum'!$A$7:$AG$54,6)</f>
        <v>22.75</v>
      </c>
      <c r="D13" s="22">
        <f>VLOOKUP(D$8,'Off Peak Curve Sum'!$A$7:$AG$54,6)</f>
        <v>22.75</v>
      </c>
      <c r="E13" s="22">
        <f>VLOOKUP(E$8,'Off Peak Curve Sum'!$A$7:$AG$54,6)</f>
        <v>22.75</v>
      </c>
      <c r="F13" s="22">
        <f>VLOOKUP(F$8,'Off Peak Curve Sum'!$A$7:$AG$54,6)</f>
        <v>22.75</v>
      </c>
      <c r="G13" s="22">
        <f>VLOOKUP(G$8,'Off Peak Curve Sum'!$A$7:$AG$54,6)</f>
        <v>22.75</v>
      </c>
      <c r="H13" s="22">
        <f>VLOOKUP(H$8,'Off Peak Curve Sum'!$A$7:$AG$54,6)</f>
        <v>22.75</v>
      </c>
      <c r="I13" s="22">
        <f>VLOOKUP(I$8,'Off Peak Curve Sum'!$A$7:$AG$54,6)</f>
        <v>21.75</v>
      </c>
      <c r="J13" s="22">
        <f>VLOOKUP(J$8,'Off Peak Curve Sum'!$A$7:$AG$54,6)</f>
        <v>21.75</v>
      </c>
      <c r="K13" s="22">
        <f>VLOOKUP(K$8,'Off Peak Curve Sum'!$A$7:$AG$54,6)</f>
        <v>21.75</v>
      </c>
      <c r="L13" s="22">
        <f>VLOOKUP(L$8,'Off Peak Curve Sum'!$A$7:$AG$54,6)</f>
        <v>21.75</v>
      </c>
      <c r="M13" s="22">
        <f>VLOOKUP(M$8,'Off Peak Curve Sum'!$A$7:$AG$54,6)</f>
        <v>21.75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22.615555555555556</v>
      </c>
      <c r="AH13" s="97"/>
      <c r="AI13" s="96"/>
      <c r="AV13" s="96"/>
      <c r="AW13" s="96"/>
      <c r="AX13" s="96"/>
      <c r="AY13" s="96"/>
      <c r="AZ13" s="96">
        <v>22.615555555555556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21.9</v>
      </c>
      <c r="C14" s="22">
        <f>VLOOKUP(C$8,'Off Peak Curve Sum'!$A$7:$AG$54,2)</f>
        <v>22</v>
      </c>
      <c r="D14" s="22">
        <f>VLOOKUP(D$8,'Off Peak Curve Sum'!$A$7:$AG$54,2)</f>
        <v>22</v>
      </c>
      <c r="E14" s="22">
        <f>VLOOKUP(E$8,'Off Peak Curve Sum'!$A$7:$AG$54,2)</f>
        <v>22</v>
      </c>
      <c r="F14" s="22">
        <f>VLOOKUP(F$8,'Off Peak Curve Sum'!$A$7:$AG$54,2)</f>
        <v>22</v>
      </c>
      <c r="G14" s="22">
        <f>VLOOKUP(G$8,'Off Peak Curve Sum'!$A$7:$AG$54,2)</f>
        <v>22</v>
      </c>
      <c r="H14" s="22">
        <f>VLOOKUP(H$8,'Off Peak Curve Sum'!$A$7:$AG$54,2)</f>
        <v>22</v>
      </c>
      <c r="I14" s="22">
        <f>VLOOKUP(I$8,'Off Peak Curve Sum'!$A$7:$AG$54,2)</f>
        <v>20</v>
      </c>
      <c r="J14" s="22">
        <f>VLOOKUP(J$8,'Off Peak Curve Sum'!$A$7:$AG$54,2)</f>
        <v>20</v>
      </c>
      <c r="K14" s="22">
        <f>VLOOKUP(K$8,'Off Peak Curve Sum'!$A$7:$AG$54,2)</f>
        <v>20</v>
      </c>
      <c r="L14" s="22">
        <f>VLOOKUP(L$8,'Off Peak Curve Sum'!$A$7:$AG$54,2)</f>
        <v>20</v>
      </c>
      <c r="M14" s="22">
        <f>VLOOKUP(M$8,'Off Peak Curve Sum'!$A$7:$AG$54,2)</f>
        <v>20</v>
      </c>
      <c r="N14" s="22">
        <f>VLOOKUP(N$8,'Off Peak Curve Sum'!$A$7:$AG$54,2)</f>
        <v>20</v>
      </c>
      <c r="O14" s="22">
        <f>VLOOKUP(O$8,'Off Peak Curve Sum'!$A$7:$AG$54,2)</f>
        <v>20</v>
      </c>
      <c r="P14" s="22">
        <f>VLOOKUP(P$8,'Off Peak Curve Sum'!$A$7:$AG$54,2)</f>
        <v>20</v>
      </c>
      <c r="Q14" s="22">
        <f>VLOOKUP(Q$8,'Off Peak Curve Sum'!$A$7:$AG$54,2)</f>
        <v>20</v>
      </c>
      <c r="R14" s="22">
        <f>VLOOKUP(R$8,'Off Peak Curve Sum'!$A$7:$AG$54,2)</f>
        <v>20</v>
      </c>
      <c r="S14" s="22">
        <f>VLOOKUP(S$8,'Off Peak Curve Sum'!$A$7:$AG$54,2)</f>
        <v>20</v>
      </c>
      <c r="T14" s="22">
        <f>VLOOKUP(T$8,'Off Peak Curve Sum'!$A$7:$AG$54,2)</f>
        <v>20</v>
      </c>
      <c r="U14" s="22">
        <f>VLOOKUP(U$8,'Off Peak Curve Sum'!$A$7:$AG$54,2)</f>
        <v>20</v>
      </c>
      <c r="V14" s="22">
        <f>VLOOKUP(V$8,'Off Peak Curve Sum'!$A$7:$AG$54,2)</f>
        <v>20</v>
      </c>
      <c r="W14" s="97">
        <f>VLOOKUP(W$8,'Off Peak Curve Sum'!$A$7:$AG$54,2)</f>
        <v>20</v>
      </c>
      <c r="X14" s="22">
        <f>VLOOKUP(X$8,'Off Peak Curve Sum'!$A$7:$AG$54,2)</f>
        <v>20</v>
      </c>
      <c r="Y14" s="22">
        <f>VLOOKUP(Y$8,'Off Peak Curve Sum'!$A$7:$AG$54,2)</f>
        <v>20</v>
      </c>
      <c r="Z14" s="22">
        <f>VLOOKUP(Z$8,'Off Peak Curve Sum'!$A$7:$AG$54,2)</f>
        <v>20</v>
      </c>
      <c r="AA14" s="22">
        <f>VLOOKUP(AA$8,'Off Peak Curve Sum'!$A$7:$AG$54,2)</f>
        <v>20</v>
      </c>
      <c r="AB14" s="22">
        <f>VLOOKUP(AB$8,'Off Peak Curve Sum'!$A$7:$AG$54,2)</f>
        <v>20</v>
      </c>
      <c r="AC14" s="22">
        <f>VLOOKUP(AC$8,'Off Peak Curve Sum'!$A$7:$AG$54,2)</f>
        <v>20</v>
      </c>
      <c r="AD14" s="22">
        <f>VLOOKUP(AD$8,'Off Peak Curve Sum'!$A$7:$AG$54,2)</f>
        <v>20</v>
      </c>
      <c r="AE14" s="22">
        <f>VLOOKUP(AE$8,'Off Peak Curve Sum'!$A$7:$AG$54,2)</f>
        <v>20</v>
      </c>
      <c r="AF14" s="97">
        <f>VLOOKUP(AF$8,'Off Peak Curve Sum'!$A$7:$AG$54,2)</f>
        <v>20</v>
      </c>
      <c r="AG14" s="105">
        <v>21.988888888888891</v>
      </c>
      <c r="AH14" s="97"/>
      <c r="AI14" s="96"/>
      <c r="AV14" s="96"/>
      <c r="AW14" s="96"/>
      <c r="AX14" s="96"/>
      <c r="AY14" s="96"/>
      <c r="AZ14" s="96">
        <v>21.988888888888891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22.4</v>
      </c>
      <c r="C15" s="29">
        <f>VLOOKUP(C$8,'Off Peak Curve Sum'!$A$7:$AG$54,7)</f>
        <v>22.5</v>
      </c>
      <c r="D15" s="29">
        <f>VLOOKUP(D$8,'Off Peak Curve Sum'!$A$7:$AG$54,7)</f>
        <v>22.5</v>
      </c>
      <c r="E15" s="29">
        <f>VLOOKUP(E$8,'Off Peak Curve Sum'!$A$7:$AG$54,7)</f>
        <v>22.5</v>
      </c>
      <c r="F15" s="29">
        <f>VLOOKUP(F$8,'Off Peak Curve Sum'!$A$7:$AG$54,7)</f>
        <v>22.5</v>
      </c>
      <c r="G15" s="29">
        <f>VLOOKUP(G$8,'Off Peak Curve Sum'!$A$7:$AG$54,7)</f>
        <v>22.5</v>
      </c>
      <c r="H15" s="29">
        <f>VLOOKUP(H$8,'Off Peak Curve Sum'!$A$7:$AG$54,7)</f>
        <v>22.5</v>
      </c>
      <c r="I15" s="29">
        <f>VLOOKUP(I$8,'Off Peak Curve Sum'!$A$7:$AG$54,7)</f>
        <v>20.5</v>
      </c>
      <c r="J15" s="29">
        <f>VLOOKUP(J$8,'Off Peak Curve Sum'!$A$7:$AG$54,7)</f>
        <v>20.5</v>
      </c>
      <c r="K15" s="29">
        <f>VLOOKUP(K$8,'Off Peak Curve Sum'!$A$7:$AG$54,7)</f>
        <v>20.5</v>
      </c>
      <c r="L15" s="29">
        <f>VLOOKUP(L$8,'Off Peak Curve Sum'!$A$7:$AG$54,7)</f>
        <v>20.5</v>
      </c>
      <c r="M15" s="29">
        <f>VLOOKUP(M$8,'Off Peak Curve Sum'!$A$7:$AG$54,7)</f>
        <v>20.5</v>
      </c>
      <c r="N15" s="29">
        <f>VLOOKUP(N$8,'Off Peak Curve Sum'!$A$7:$AG$54,7)</f>
        <v>20.5</v>
      </c>
      <c r="O15" s="29">
        <f>VLOOKUP(O$8,'Off Peak Curve Sum'!$A$7:$AG$54,7)</f>
        <v>20.5</v>
      </c>
      <c r="P15" s="29">
        <f>VLOOKUP(P$8,'Off Peak Curve Sum'!$A$7:$AG$54,7)</f>
        <v>20.5</v>
      </c>
      <c r="Q15" s="29">
        <f>VLOOKUP(Q$8,'Off Peak Curve Sum'!$A$7:$AG$54,7)</f>
        <v>20.5</v>
      </c>
      <c r="R15" s="29">
        <f>VLOOKUP(R$8,'Off Peak Curve Sum'!$A$7:$AG$54,7)</f>
        <v>20.5</v>
      </c>
      <c r="S15" s="29">
        <f>VLOOKUP(S$8,'Off Peak Curve Sum'!$A$7:$AG$54,7)</f>
        <v>20.5</v>
      </c>
      <c r="T15" s="29">
        <f>VLOOKUP(T$8,'Off Peak Curve Sum'!$A$7:$AG$54,7)</f>
        <v>20.5</v>
      </c>
      <c r="U15" s="29">
        <f>VLOOKUP(U$8,'Off Peak Curve Sum'!$A$7:$AG$54,7)</f>
        <v>20.5</v>
      </c>
      <c r="V15" s="29">
        <f>VLOOKUP(V$8,'Off Peak Curve Sum'!$A$7:$AG$54,7)</f>
        <v>20.5</v>
      </c>
      <c r="W15" s="259">
        <f>VLOOKUP(W$8,'Off Peak Curve Sum'!$A$7:$AG$54,7)</f>
        <v>20.5</v>
      </c>
      <c r="X15" s="29">
        <f>VLOOKUP(X$8,'Off Peak Curve Sum'!$A$7:$AG$54,7)</f>
        <v>20.5</v>
      </c>
      <c r="Y15" s="29">
        <f>VLOOKUP(Y$8,'Off Peak Curve Sum'!$A$7:$AG$54,7)</f>
        <v>20.5</v>
      </c>
      <c r="Z15" s="420">
        <f>VLOOKUP(Z$8,'Off Peak Curve Sum'!$A$7:$AG$54,7)+14.75</f>
        <v>35.25</v>
      </c>
      <c r="AA15" s="29">
        <f>VLOOKUP(AA$8,'Off Peak Curve Sum'!$A$7:$AG$54,7)</f>
        <v>20.5</v>
      </c>
      <c r="AB15" s="29">
        <f>VLOOKUP(AB$8,'Off Peak Curve Sum'!$A$7:$AG$54,7)</f>
        <v>20.5</v>
      </c>
      <c r="AC15" s="29">
        <f>VLOOKUP(AC$8,'Off Peak Curve Sum'!$A$7:$AG$54,7)</f>
        <v>20.5</v>
      </c>
      <c r="AD15" s="29">
        <f>VLOOKUP(AD$8,'Off Peak Curve Sum'!$A$7:$AG$54,7)</f>
        <v>20.5</v>
      </c>
      <c r="AE15" s="29">
        <f>VLOOKUP(AE$8,'Off Peak Curve Sum'!$A$7:$AG$54,7)</f>
        <v>20.5</v>
      </c>
      <c r="AF15" s="259">
        <f>VLOOKUP(AF$8,'Off Peak Curve Sum'!$A$7:$AG$54,7)</f>
        <v>20.5</v>
      </c>
      <c r="AG15" s="416">
        <v>22.488888888888891</v>
      </c>
      <c r="AH15" s="97">
        <v>67.5</v>
      </c>
      <c r="AI15" s="96"/>
      <c r="AV15" s="96"/>
      <c r="AW15" s="96"/>
      <c r="AX15" s="96"/>
      <c r="AY15" s="96"/>
      <c r="AZ15" s="96">
        <v>22.488888888888891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29</v>
      </c>
      <c r="C18" s="253">
        <f>IF(ISNUMBER(VLOOKUP(C$8,'Off Peak Curve Sum'!$A$7:$AG$54,18,FALSE)),VLOOKUP(C$8,'Off Peak Curve Sum'!$A$7:$AG$54,18,FALSE),0)</f>
        <v>29.004999160766602</v>
      </c>
      <c r="D18" s="253">
        <f>IF(ISNUMBER(VLOOKUP(D$8,'Off Peak Curve Sum'!$A$7:$AG$54,18,FALSE)),VLOOKUP(D$8,'Off Peak Curve Sum'!$A$7:$AG$54,18,FALSE),0)</f>
        <v>27.997501373291016</v>
      </c>
      <c r="E18" s="253">
        <f>IF(ISNUMBER(VLOOKUP(E$8,'Off Peak Curve Sum'!$A$7:$AG$54,18,FALSE)),VLOOKUP(E$8,'Off Peak Curve Sum'!$A$7:$AG$54,18,FALSE),0)</f>
        <v>28.002500534057617</v>
      </c>
      <c r="F18" s="253">
        <f>IF(ISNUMBER(VLOOKUP(F$8,'Off Peak Curve Sum'!$A$7:$AG$54,18,FALSE)),VLOOKUP(F$8,'Off Peak Curve Sum'!$A$7:$AG$54,18,FALSE),0)</f>
        <v>29</v>
      </c>
      <c r="G18" s="253">
        <f>IF(ISNUMBER(VLOOKUP(G$8,'Off Peak Curve Sum'!$A$7:$AG$54,18,FALSE)),VLOOKUP(G$8,'Off Peak Curve Sum'!$A$7:$AG$54,18,FALSE),0)</f>
        <v>28.998849868774414</v>
      </c>
      <c r="H18" s="253">
        <f>IF(ISNUMBER(VLOOKUP(H$8,'Off Peak Curve Sum'!$A$7:$AG$54,18,FALSE)),VLOOKUP(H$8,'Off Peak Curve Sum'!$A$7:$AG$54,18,FALSE),0)</f>
        <v>29</v>
      </c>
      <c r="I18" s="253">
        <f>IF(ISNUMBER(VLOOKUP(I$8,'Off Peak Curve Sum'!$A$7:$AG$54,18,FALSE)),VLOOKUP(I$8,'Off Peak Curve Sum'!$A$7:$AG$54,18,FALSE),0)</f>
        <v>32.018847503662109</v>
      </c>
      <c r="J18" s="253">
        <f>IF(ISNUMBER(VLOOKUP(J$8,'Off Peak Curve Sum'!$A$7:$AG$54,18,FALSE)),VLOOKUP(J$8,'Off Peak Curve Sum'!$A$7:$AG$54,18,FALSE),0)</f>
        <v>32.022496261596679</v>
      </c>
      <c r="K18" s="253">
        <f>IF(ISNUMBER(VLOOKUP(K$8,'Off Peak Curve Sum'!$A$7:$AG$54,18,FALSE)),VLOOKUP(K$8,'Off Peak Curve Sum'!$A$7:$AG$54,18,FALSE),0)</f>
        <v>32.022496261596679</v>
      </c>
      <c r="L18" s="253">
        <f>IF(ISNUMBER(VLOOKUP(L$8,'Off Peak Curve Sum'!$A$7:$AG$54,18,FALSE)),VLOOKUP(L$8,'Off Peak Curve Sum'!$A$7:$AG$54,18,FALSE),0)</f>
        <v>32.022496261596679</v>
      </c>
      <c r="M18" s="253">
        <f>IF(ISNUMBER(VLOOKUP(M$8,'Off Peak Curve Sum'!$A$7:$AG$54,18,FALSE)),VLOOKUP(M$8,'Off Peak Curve Sum'!$A$7:$AG$54,18,FALSE),0)</f>
        <v>32.019995727539062</v>
      </c>
      <c r="N18" s="253">
        <f>IF(ISNUMBER(VLOOKUP(N$8,'Off Peak Curve Sum'!$A$7:$AG$54,18,FALSE)),VLOOKUP(N$8,'Off Peak Curve Sum'!$A$7:$AG$54,18,FALSE),0)</f>
        <v>32.019997634887694</v>
      </c>
      <c r="O18" s="253">
        <f>IF(ISNUMBER(VLOOKUP(O$8,'Off Peak Curve Sum'!$A$7:$AG$54,18,FALSE)),VLOOKUP(O$8,'Off Peak Curve Sum'!$A$7:$AG$54,18,FALSE),0)</f>
        <v>32.019997634887694</v>
      </c>
      <c r="P18" s="253">
        <f>IF(ISNUMBER(VLOOKUP(P$8,'Off Peak Curve Sum'!$A$7:$AG$54,18,FALSE)),VLOOKUP(P$8,'Off Peak Curve Sum'!$A$7:$AG$54,18,FALSE),0)</f>
        <v>32.019997634887694</v>
      </c>
      <c r="Q18" s="253">
        <f>IF(ISNUMBER(VLOOKUP(Q$8,'Off Peak Curve Sum'!$A$7:$AG$54,18,FALSE)),VLOOKUP(Q$8,'Off Peak Curve Sum'!$A$7:$AG$54,18,FALSE),0)</f>
        <v>32.019997634887694</v>
      </c>
      <c r="R18" s="253">
        <f>IF(ISNUMBER(VLOOKUP(R$8,'Off Peak Curve Sum'!$A$7:$AG$54,18,FALSE)),VLOOKUP(R$8,'Off Peak Curve Sum'!$A$7:$AG$54,18,FALSE),0)</f>
        <v>32.019997634887694</v>
      </c>
      <c r="S18" s="253">
        <f>IF(ISNUMBER(VLOOKUP(S$8,'Off Peak Curve Sum'!$A$7:$AG$54,18,FALSE)),VLOOKUP(S$8,'Off Peak Curve Sum'!$A$7:$AG$54,18,FALSE),0)</f>
        <v>32.019997634887694</v>
      </c>
      <c r="T18" s="253">
        <f>IF(ISNUMBER(VLOOKUP(T$8,'Off Peak Curve Sum'!$A$7:$AG$54,18,FALSE)),VLOOKUP(T$8,'Off Peak Curve Sum'!$A$7:$AG$54,18,FALSE),0)</f>
        <v>32.019997634887694</v>
      </c>
      <c r="U18" s="253">
        <f>IF(ISNUMBER(VLOOKUP(U$8,'Off Peak Curve Sum'!$A$7:$AG$54,18,FALSE)),VLOOKUP(U$8,'Off Peak Curve Sum'!$A$7:$AG$54,18,FALSE),0)</f>
        <v>32.024998703002929</v>
      </c>
      <c r="V18" s="253">
        <f>IF(ISNUMBER(VLOOKUP(V$8,'Off Peak Curve Sum'!$A$7:$AG$54,18,FALSE)),VLOOKUP(V$8,'Off Peak Curve Sum'!$A$7:$AG$54,18,FALSE),0)</f>
        <v>32.024998703002929</v>
      </c>
      <c r="W18" s="253">
        <f>IF(ISNUMBER(VLOOKUP(W$8,'Off Peak Curve Sum'!$A$7:$AG$54,18,FALSE)),VLOOKUP(W$8,'Off Peak Curve Sum'!$A$7:$AG$54,18,FALSE),0)</f>
        <v>32.024998703002929</v>
      </c>
      <c r="X18" s="253">
        <f>IF(ISNUMBER(VLOOKUP(X$8,'Off Peak Curve Sum'!$A$7:$AG$54,18,FALSE)),VLOOKUP(X$8,'Off Peak Curve Sum'!$A$7:$AG$54,18,FALSE),0)</f>
        <v>32.01749900817871</v>
      </c>
      <c r="Y18" s="253">
        <f>IF(ISNUMBER(VLOOKUP(Y$8,'Off Peak Curve Sum'!$A$7:$AG$54,18,FALSE)),VLOOKUP(Y$8,'Off Peak Curve Sum'!$A$7:$AG$54,18,FALSE),0)</f>
        <v>32.015000381469726</v>
      </c>
      <c r="Z18" s="253">
        <f>IF(ISNUMBER(VLOOKUP(Z$8,'Off Peak Curve Sum'!$A$7:$AG$54,18,FALSE)),VLOOKUP(Z$8,'Off Peak Curve Sum'!$A$7:$AG$54,18,FALSE),0)</f>
        <v>32.022500076293944</v>
      </c>
      <c r="AA18" s="253">
        <f>IF(ISNUMBER(VLOOKUP(AA$8,'Off Peak Curve Sum'!$A$7:$AG$54,18,FALSE)),VLOOKUP(AA$8,'Off Peak Curve Sum'!$A$7:$AG$54,18,FALSE),0)</f>
        <v>32.022500076293944</v>
      </c>
      <c r="AB18" s="253">
        <f>IF(ISNUMBER(VLOOKUP(AB$8,'Off Peak Curve Sum'!$A$7:$AG$54,18,FALSE)),VLOOKUP(AB$8,'Off Peak Curve Sum'!$A$7:$AG$54,18,FALSE),0)</f>
        <v>32.015444793701171</v>
      </c>
      <c r="AC18" s="253">
        <f>IF(ISNUMBER(VLOOKUP(AC$8,'Off Peak Curve Sum'!$A$7:$AG$54,18,FALSE)),VLOOKUP(AC$8,'Off Peak Curve Sum'!$A$7:$AG$54,18,FALSE),0)</f>
        <v>32.015444793701171</v>
      </c>
      <c r="AD18" s="253">
        <f>IF(ISNUMBER(VLOOKUP(AD$8,'Off Peak Curve Sum'!$A$7:$AG$54,18,FALSE)),VLOOKUP(AD$8,'Off Peak Curve Sum'!$A$7:$AG$54,18,FALSE),0)</f>
        <v>32.015444793701171</v>
      </c>
      <c r="AE18" s="253">
        <f>IF(ISNUMBER(VLOOKUP(AE$8,'Off Peak Curve Sum'!$A$7:$AG$54,18,FALSE)),VLOOKUP(AE$8,'Off Peak Curve Sum'!$A$7:$AG$54,18,FALSE),0)</f>
        <v>32.02030662536621</v>
      </c>
      <c r="AF18" s="253">
        <f>IF(ISNUMBER(VLOOKUP(AF$8,'Off Peak Curve Sum'!$A$7:$AG$54,18,FALSE)),VLOOKUP(AF$8,'Off Peak Curve Sum'!$A$7:$AG$54,18,FALSE),0)</f>
        <v>32.024264144897458</v>
      </c>
      <c r="AG18" s="417">
        <v>28.454895886507902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28.454895886507902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0.25</v>
      </c>
      <c r="J28" s="73">
        <f t="shared" si="2"/>
        <v>0.25</v>
      </c>
      <c r="K28" s="73">
        <f t="shared" si="2"/>
        <v>0.25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0.25</v>
      </c>
      <c r="AC28" s="73">
        <f t="shared" ref="AC28:AF34" si="3">AC9-AC47</f>
        <v>0.25</v>
      </c>
      <c r="AD28" s="73">
        <f t="shared" si="3"/>
        <v>0.25</v>
      </c>
      <c r="AE28" s="73">
        <f t="shared" si="3"/>
        <v>0.25</v>
      </c>
      <c r="AF28" s="73">
        <f t="shared" si="3"/>
        <v>0.25</v>
      </c>
      <c r="AG28" s="415">
        <f t="shared" si="2"/>
        <v>2.2222222222222143E-2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0</v>
      </c>
      <c r="C29" s="22">
        <f t="shared" si="4"/>
        <v>0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0.25</v>
      </c>
      <c r="J29" s="22">
        <f t="shared" si="4"/>
        <v>0.25</v>
      </c>
      <c r="K29" s="22">
        <f t="shared" si="4"/>
        <v>0.25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0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0.75</v>
      </c>
      <c r="J30" s="22">
        <f t="shared" si="5"/>
        <v>0.75</v>
      </c>
      <c r="K30" s="22">
        <f t="shared" si="5"/>
        <v>0.75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0.75</v>
      </c>
      <c r="AC30" s="22">
        <f t="shared" si="3"/>
        <v>0.75</v>
      </c>
      <c r="AD30" s="22">
        <f t="shared" si="3"/>
        <v>0.10299999999999798</v>
      </c>
      <c r="AE30" s="22">
        <f t="shared" si="3"/>
        <v>0.10299999999999798</v>
      </c>
      <c r="AF30" s="22">
        <f t="shared" si="3"/>
        <v>0.10299999999999798</v>
      </c>
      <c r="AG30" s="105">
        <f t="shared" si="5"/>
        <v>9.4222222222221319E-2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0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5.8250007629394993</v>
      </c>
      <c r="AG31" s="105">
        <f t="shared" si="6"/>
        <v>0.48325000000000173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</v>
      </c>
      <c r="C32" s="22">
        <f t="shared" si="7"/>
        <v>0.25</v>
      </c>
      <c r="D32" s="22">
        <f t="shared" si="7"/>
        <v>0.25</v>
      </c>
      <c r="E32" s="22">
        <f t="shared" si="7"/>
        <v>0.25</v>
      </c>
      <c r="F32" s="22">
        <f t="shared" si="7"/>
        <v>0.25</v>
      </c>
      <c r="G32" s="22">
        <f t="shared" si="7"/>
        <v>0.25</v>
      </c>
      <c r="H32" s="22">
        <f t="shared" si="7"/>
        <v>0.25</v>
      </c>
      <c r="I32" s="22">
        <f t="shared" si="7"/>
        <v>0.75</v>
      </c>
      <c r="J32" s="22">
        <f t="shared" si="7"/>
        <v>0.75</v>
      </c>
      <c r="K32" s="22">
        <f t="shared" si="7"/>
        <v>0.75</v>
      </c>
      <c r="L32" s="22">
        <f t="shared" si="7"/>
        <v>0.75</v>
      </c>
      <c r="M32" s="22">
        <f t="shared" si="7"/>
        <v>0.75</v>
      </c>
      <c r="N32" s="22">
        <f t="shared" si="7"/>
        <v>0.75</v>
      </c>
      <c r="O32" s="22">
        <f t="shared" si="7"/>
        <v>0.75</v>
      </c>
      <c r="P32" s="22">
        <f t="shared" si="7"/>
        <v>0.75</v>
      </c>
      <c r="Q32" s="22">
        <f t="shared" si="7"/>
        <v>0.75</v>
      </c>
      <c r="R32" s="22">
        <f t="shared" si="7"/>
        <v>0.75</v>
      </c>
      <c r="S32" s="22">
        <f t="shared" si="7"/>
        <v>0.75</v>
      </c>
      <c r="T32" s="22">
        <f t="shared" si="7"/>
        <v>0.75</v>
      </c>
      <c r="U32" s="22">
        <f t="shared" si="7"/>
        <v>0.75</v>
      </c>
      <c r="V32" s="22">
        <f t="shared" si="7"/>
        <v>0.75</v>
      </c>
      <c r="W32" s="22">
        <f t="shared" si="7"/>
        <v>0.75</v>
      </c>
      <c r="X32" s="22">
        <f t="shared" si="7"/>
        <v>0.75</v>
      </c>
      <c r="Y32" s="22">
        <f t="shared" si="7"/>
        <v>0.75</v>
      </c>
      <c r="Z32" s="22">
        <f t="shared" si="7"/>
        <v>0.75</v>
      </c>
      <c r="AA32" s="22">
        <f t="shared" si="7"/>
        <v>0.75</v>
      </c>
      <c r="AB32" s="22">
        <f t="shared" si="7"/>
        <v>0.75</v>
      </c>
      <c r="AC32" s="22">
        <f t="shared" si="3"/>
        <v>0.75</v>
      </c>
      <c r="AD32" s="22">
        <f t="shared" si="3"/>
        <v>0.75</v>
      </c>
      <c r="AE32" s="22">
        <f t="shared" si="3"/>
        <v>0.75</v>
      </c>
      <c r="AF32" s="22">
        <f t="shared" si="3"/>
        <v>0.75</v>
      </c>
      <c r="AG32" s="105">
        <f t="shared" si="7"/>
        <v>0.30755555555555603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</v>
      </c>
      <c r="C33" s="22">
        <f t="shared" si="8"/>
        <v>0.75</v>
      </c>
      <c r="D33" s="22">
        <f t="shared" si="8"/>
        <v>0.75</v>
      </c>
      <c r="E33" s="22">
        <f t="shared" si="8"/>
        <v>0.75</v>
      </c>
      <c r="F33" s="22">
        <f t="shared" si="8"/>
        <v>0.75</v>
      </c>
      <c r="G33" s="22">
        <f t="shared" si="8"/>
        <v>0.75</v>
      </c>
      <c r="H33" s="22">
        <f t="shared" si="8"/>
        <v>0.75</v>
      </c>
      <c r="I33" s="22">
        <f t="shared" si="8"/>
        <v>1</v>
      </c>
      <c r="J33" s="22">
        <f t="shared" si="8"/>
        <v>1</v>
      </c>
      <c r="K33" s="22">
        <f t="shared" si="8"/>
        <v>1</v>
      </c>
      <c r="L33" s="22">
        <f t="shared" si="8"/>
        <v>1</v>
      </c>
      <c r="M33" s="22">
        <f t="shared" si="8"/>
        <v>1</v>
      </c>
      <c r="N33" s="22">
        <f t="shared" si="8"/>
        <v>1</v>
      </c>
      <c r="O33" s="22">
        <f t="shared" si="8"/>
        <v>1</v>
      </c>
      <c r="P33" s="22">
        <f t="shared" si="8"/>
        <v>1</v>
      </c>
      <c r="Q33" s="22">
        <f t="shared" si="8"/>
        <v>1</v>
      </c>
      <c r="R33" s="22">
        <f t="shared" si="8"/>
        <v>1</v>
      </c>
      <c r="S33" s="22">
        <f t="shared" si="8"/>
        <v>1</v>
      </c>
      <c r="T33" s="22">
        <f t="shared" si="8"/>
        <v>1</v>
      </c>
      <c r="U33" s="22">
        <f t="shared" si="8"/>
        <v>1</v>
      </c>
      <c r="V33" s="22">
        <f t="shared" si="8"/>
        <v>1</v>
      </c>
      <c r="W33" s="22">
        <f t="shared" si="8"/>
        <v>1</v>
      </c>
      <c r="X33" s="22">
        <f t="shared" si="8"/>
        <v>1</v>
      </c>
      <c r="Y33" s="22">
        <f t="shared" si="8"/>
        <v>1</v>
      </c>
      <c r="Z33" s="22">
        <f t="shared" si="8"/>
        <v>1</v>
      </c>
      <c r="AA33" s="22">
        <f t="shared" si="8"/>
        <v>1</v>
      </c>
      <c r="AB33" s="22">
        <f t="shared" si="8"/>
        <v>1</v>
      </c>
      <c r="AC33" s="22">
        <f t="shared" si="3"/>
        <v>1</v>
      </c>
      <c r="AD33" s="22">
        <f t="shared" si="3"/>
        <v>1</v>
      </c>
      <c r="AE33" s="22">
        <f t="shared" si="3"/>
        <v>1</v>
      </c>
      <c r="AF33" s="22">
        <f t="shared" si="3"/>
        <v>1</v>
      </c>
      <c r="AG33" s="105">
        <f t="shared" si="8"/>
        <v>0.6088888888888917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</v>
      </c>
      <c r="C34" s="29">
        <f t="shared" si="9"/>
        <v>0.75</v>
      </c>
      <c r="D34" s="29">
        <f t="shared" si="9"/>
        <v>0.75</v>
      </c>
      <c r="E34" s="29">
        <f t="shared" si="9"/>
        <v>0.75</v>
      </c>
      <c r="F34" s="29">
        <f t="shared" si="9"/>
        <v>0.75</v>
      </c>
      <c r="G34" s="29">
        <f t="shared" si="9"/>
        <v>0.75</v>
      </c>
      <c r="H34" s="29">
        <f t="shared" si="9"/>
        <v>0.75</v>
      </c>
      <c r="I34" s="29">
        <f t="shared" si="9"/>
        <v>1</v>
      </c>
      <c r="J34" s="29">
        <f t="shared" si="9"/>
        <v>1</v>
      </c>
      <c r="K34" s="29">
        <f t="shared" si="9"/>
        <v>1</v>
      </c>
      <c r="L34" s="29">
        <f t="shared" si="9"/>
        <v>1</v>
      </c>
      <c r="M34" s="29">
        <f t="shared" si="9"/>
        <v>1</v>
      </c>
      <c r="N34" s="29">
        <f t="shared" si="9"/>
        <v>1</v>
      </c>
      <c r="O34" s="29">
        <f t="shared" si="9"/>
        <v>1</v>
      </c>
      <c r="P34" s="29">
        <f t="shared" si="9"/>
        <v>1</v>
      </c>
      <c r="Q34" s="29">
        <f t="shared" si="9"/>
        <v>1</v>
      </c>
      <c r="R34" s="29">
        <f t="shared" si="9"/>
        <v>1</v>
      </c>
      <c r="S34" s="29">
        <f t="shared" si="9"/>
        <v>1</v>
      </c>
      <c r="T34" s="29">
        <f t="shared" si="9"/>
        <v>1</v>
      </c>
      <c r="U34" s="29">
        <f t="shared" si="9"/>
        <v>1</v>
      </c>
      <c r="V34" s="29">
        <f t="shared" si="9"/>
        <v>1</v>
      </c>
      <c r="W34" s="29">
        <f t="shared" si="9"/>
        <v>1</v>
      </c>
      <c r="X34" s="29">
        <f t="shared" si="9"/>
        <v>1</v>
      </c>
      <c r="Y34" s="29">
        <f t="shared" si="9"/>
        <v>1</v>
      </c>
      <c r="Z34" s="29">
        <f t="shared" si="9"/>
        <v>1</v>
      </c>
      <c r="AA34" s="29">
        <f t="shared" si="9"/>
        <v>1</v>
      </c>
      <c r="AB34" s="29">
        <f t="shared" si="9"/>
        <v>1</v>
      </c>
      <c r="AC34" s="29">
        <f t="shared" si="3"/>
        <v>1</v>
      </c>
      <c r="AD34" s="29">
        <f t="shared" si="3"/>
        <v>1</v>
      </c>
      <c r="AE34" s="29">
        <f t="shared" si="3"/>
        <v>1</v>
      </c>
      <c r="AF34" s="29">
        <f t="shared" si="3"/>
        <v>1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0</v>
      </c>
      <c r="C37" s="253">
        <f t="shared" si="10"/>
        <v>0</v>
      </c>
      <c r="D37" s="253">
        <f t="shared" si="10"/>
        <v>-1</v>
      </c>
      <c r="E37" s="253">
        <f t="shared" si="10"/>
        <v>-1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1.2899992370605453</v>
      </c>
      <c r="J37" s="253">
        <f t="shared" si="10"/>
        <v>1.2899992370605453</v>
      </c>
      <c r="K37" s="253">
        <f t="shared" si="10"/>
        <v>1.2899992370605453</v>
      </c>
      <c r="L37" s="253">
        <f t="shared" si="10"/>
        <v>1.2899992370605453</v>
      </c>
      <c r="M37" s="253">
        <f t="shared" si="10"/>
        <v>1.2899992370605453</v>
      </c>
      <c r="N37" s="253">
        <f t="shared" si="10"/>
        <v>1.2899992370605453</v>
      </c>
      <c r="O37" s="253">
        <f t="shared" si="10"/>
        <v>1.2899992370605453</v>
      </c>
      <c r="P37" s="253">
        <f t="shared" si="10"/>
        <v>1.2899992370605453</v>
      </c>
      <c r="Q37" s="253">
        <f t="shared" si="10"/>
        <v>1.2899992370605453</v>
      </c>
      <c r="R37" s="253">
        <f t="shared" si="10"/>
        <v>1.2899992370605453</v>
      </c>
      <c r="S37" s="253">
        <f t="shared" si="10"/>
        <v>1.2899992370605453</v>
      </c>
      <c r="T37" s="253">
        <f t="shared" si="10"/>
        <v>1.2899992370605453</v>
      </c>
      <c r="U37" s="253">
        <f t="shared" si="10"/>
        <v>1.2899992370605453</v>
      </c>
      <c r="V37" s="253">
        <f t="shared" si="10"/>
        <v>1.2899992370605453</v>
      </c>
      <c r="W37" s="253">
        <f t="shared" si="10"/>
        <v>1.2899992370605453</v>
      </c>
      <c r="X37" s="253">
        <f t="shared" si="10"/>
        <v>1.2899992370605453</v>
      </c>
      <c r="Y37" s="253">
        <f t="shared" si="10"/>
        <v>1.2899992370605453</v>
      </c>
      <c r="Z37" s="253">
        <f t="shared" si="10"/>
        <v>1.2899992370605453</v>
      </c>
      <c r="AA37" s="253">
        <f t="shared" si="10"/>
        <v>1.2899992370605453</v>
      </c>
      <c r="AB37" s="253">
        <f t="shared" si="10"/>
        <v>1.2899992370605453</v>
      </c>
      <c r="AC37" s="253">
        <f>AC18-AC56</f>
        <v>1.2899992370605453</v>
      </c>
      <c r="AD37" s="253">
        <f>AD18-AD56</f>
        <v>1.2899992370605453</v>
      </c>
      <c r="AE37" s="253">
        <f>AE18-AE56</f>
        <v>1.2899992370605453</v>
      </c>
      <c r="AF37" s="253">
        <f>AF18-AF56</f>
        <v>32.024264144897458</v>
      </c>
      <c r="AG37" s="417">
        <f t="shared" si="10"/>
        <v>-0.54542534279100607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37187</v>
      </c>
      <c r="B46" s="422">
        <v>37189</v>
      </c>
      <c r="C46" s="422">
        <v>37190</v>
      </c>
      <c r="D46" s="422">
        <v>37191</v>
      </c>
      <c r="E46" s="422">
        <v>37192</v>
      </c>
      <c r="F46" s="422">
        <v>37193</v>
      </c>
      <c r="G46" s="422">
        <v>37194</v>
      </c>
      <c r="H46" s="422">
        <v>37195</v>
      </c>
      <c r="I46" s="422">
        <v>37196</v>
      </c>
      <c r="J46" s="422">
        <v>37197</v>
      </c>
      <c r="K46" s="423">
        <v>37198</v>
      </c>
      <c r="L46" s="423">
        <v>37199</v>
      </c>
      <c r="M46" s="423">
        <v>37200</v>
      </c>
      <c r="N46" s="423">
        <v>37201</v>
      </c>
      <c r="O46" s="423">
        <v>37202</v>
      </c>
      <c r="P46" s="423">
        <v>37203</v>
      </c>
      <c r="Q46" s="423">
        <v>37204</v>
      </c>
      <c r="R46" s="423">
        <v>37205</v>
      </c>
      <c r="S46" s="423">
        <v>37206</v>
      </c>
      <c r="T46" s="423">
        <v>37207</v>
      </c>
      <c r="U46" s="423">
        <v>37208</v>
      </c>
      <c r="V46" s="423">
        <v>37209</v>
      </c>
      <c r="W46" s="423">
        <v>37210</v>
      </c>
      <c r="X46" s="423">
        <v>37211</v>
      </c>
      <c r="Y46" s="423">
        <v>37212</v>
      </c>
      <c r="Z46" s="423">
        <v>37213</v>
      </c>
      <c r="AA46" s="423">
        <v>37214</v>
      </c>
      <c r="AB46" s="423">
        <v>37215</v>
      </c>
      <c r="AC46" s="423">
        <v>37216</v>
      </c>
      <c r="AD46" s="423">
        <v>37217</v>
      </c>
      <c r="AE46" s="423">
        <v>37218</v>
      </c>
      <c r="AF46" s="423">
        <v>37219</v>
      </c>
      <c r="AG46" s="423" t="s">
        <v>187</v>
      </c>
    </row>
    <row r="47" spans="1:78" ht="14.1" customHeight="1" x14ac:dyDescent="0.2">
      <c r="A47" s="257" t="s">
        <v>139</v>
      </c>
      <c r="B47" s="267">
        <v>23.75</v>
      </c>
      <c r="C47" s="73">
        <v>24</v>
      </c>
      <c r="D47" s="73">
        <v>24</v>
      </c>
      <c r="E47" s="73">
        <v>24</v>
      </c>
      <c r="F47" s="73">
        <v>24</v>
      </c>
      <c r="G47" s="73">
        <v>24</v>
      </c>
      <c r="H47" s="73">
        <v>24</v>
      </c>
      <c r="I47" s="73">
        <v>24.5</v>
      </c>
      <c r="J47" s="73">
        <v>24.5</v>
      </c>
      <c r="K47" s="22">
        <v>24.5</v>
      </c>
      <c r="L47" s="22">
        <v>24.5</v>
      </c>
      <c r="M47" s="22">
        <v>24.5</v>
      </c>
      <c r="N47" s="22">
        <v>24.5</v>
      </c>
      <c r="O47" s="22">
        <v>24.5</v>
      </c>
      <c r="P47" s="22">
        <v>24.5</v>
      </c>
      <c r="Q47" s="22">
        <v>24.5</v>
      </c>
      <c r="R47" s="22">
        <v>24.5</v>
      </c>
      <c r="S47" s="22">
        <v>24.5</v>
      </c>
      <c r="T47" s="22">
        <v>24.5</v>
      </c>
      <c r="U47" s="22">
        <v>24.5</v>
      </c>
      <c r="V47" s="22">
        <v>24.5</v>
      </c>
      <c r="W47" s="97">
        <v>24.5</v>
      </c>
      <c r="X47" s="96">
        <v>24.5</v>
      </c>
      <c r="Y47" s="96">
        <v>24.5</v>
      </c>
      <c r="Z47" s="96">
        <v>24.5</v>
      </c>
      <c r="AA47" s="96">
        <v>24.5</v>
      </c>
      <c r="AB47" s="96">
        <v>24.5</v>
      </c>
      <c r="AC47" s="96">
        <v>24.5</v>
      </c>
      <c r="AD47" s="96">
        <v>24.5</v>
      </c>
      <c r="AE47" s="96">
        <v>24.5</v>
      </c>
      <c r="AF47" s="96">
        <v>24.5</v>
      </c>
      <c r="AG47" s="104">
        <v>23.95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24</v>
      </c>
      <c r="C48" s="22">
        <v>24</v>
      </c>
      <c r="D48" s="22">
        <v>24</v>
      </c>
      <c r="E48" s="22">
        <v>24</v>
      </c>
      <c r="F48" s="22">
        <v>24</v>
      </c>
      <c r="G48" s="22">
        <v>24</v>
      </c>
      <c r="H48" s="22">
        <v>24</v>
      </c>
      <c r="I48" s="22">
        <v>24.5</v>
      </c>
      <c r="J48" s="22">
        <v>24.5</v>
      </c>
      <c r="K48" s="22">
        <v>24.5</v>
      </c>
      <c r="L48" s="22">
        <v>24.5</v>
      </c>
      <c r="M48" s="22">
        <v>24.5</v>
      </c>
      <c r="N48" s="22">
        <v>24.5</v>
      </c>
      <c r="O48" s="22">
        <v>24.5</v>
      </c>
      <c r="P48" s="22">
        <v>24.5</v>
      </c>
      <c r="Q48" s="22">
        <v>24.5</v>
      </c>
      <c r="R48" s="22">
        <v>24.5</v>
      </c>
      <c r="S48" s="22">
        <v>24.5</v>
      </c>
      <c r="T48" s="22">
        <v>24.5</v>
      </c>
      <c r="U48" s="22">
        <v>24.5</v>
      </c>
      <c r="V48" s="22">
        <v>24.5</v>
      </c>
      <c r="W48" s="97">
        <v>24.5</v>
      </c>
      <c r="X48" s="96">
        <v>24.5</v>
      </c>
      <c r="Y48" s="96">
        <v>24.5</v>
      </c>
      <c r="Z48" s="96">
        <v>24.5</v>
      </c>
      <c r="AA48" s="96">
        <v>24.5</v>
      </c>
      <c r="AB48" s="96">
        <v>24.5</v>
      </c>
      <c r="AC48" s="96">
        <v>24.5</v>
      </c>
      <c r="AD48" s="96">
        <v>24.5</v>
      </c>
      <c r="AE48" s="96">
        <v>24.5</v>
      </c>
      <c r="AF48" s="96">
        <v>24.5</v>
      </c>
      <c r="AG48" s="105">
        <v>24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22.94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24.25</v>
      </c>
      <c r="J49" s="22">
        <v>24.25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24.897000000000002</v>
      </c>
      <c r="AE49" s="96">
        <v>24.897000000000002</v>
      </c>
      <c r="AF49" s="96">
        <v>24.897000000000002</v>
      </c>
      <c r="AG49" s="105">
        <v>23.788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21.54</v>
      </c>
      <c r="C50" s="22">
        <v>27.1875</v>
      </c>
      <c r="D50" s="22">
        <v>25.5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18.608000000000001</v>
      </c>
      <c r="J50" s="22">
        <v>18.608000000000001</v>
      </c>
      <c r="K50" s="22">
        <v>24.899999618530298</v>
      </c>
      <c r="L50" s="22">
        <v>20.174999237060501</v>
      </c>
      <c r="M50" s="22">
        <v>20.174999237060501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26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26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25.889249999999997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21.54</v>
      </c>
      <c r="C51" s="22">
        <v>22.5</v>
      </c>
      <c r="D51" s="22">
        <v>22.5</v>
      </c>
      <c r="E51" s="22">
        <v>22.5</v>
      </c>
      <c r="F51" s="22">
        <v>22.5</v>
      </c>
      <c r="G51" s="22">
        <v>22.5</v>
      </c>
      <c r="H51" s="22">
        <v>22.5</v>
      </c>
      <c r="I51" s="22">
        <v>21</v>
      </c>
      <c r="J51" s="22">
        <v>21</v>
      </c>
      <c r="K51" s="22">
        <v>21</v>
      </c>
      <c r="L51" s="22">
        <v>21</v>
      </c>
      <c r="M51" s="22">
        <v>21</v>
      </c>
      <c r="N51" s="22">
        <v>21</v>
      </c>
      <c r="O51" s="22">
        <v>21</v>
      </c>
      <c r="P51" s="22">
        <v>21</v>
      </c>
      <c r="Q51" s="22">
        <v>21</v>
      </c>
      <c r="R51" s="22">
        <v>21</v>
      </c>
      <c r="S51" s="22">
        <v>21</v>
      </c>
      <c r="T51" s="22">
        <v>21</v>
      </c>
      <c r="U51" s="22">
        <v>21</v>
      </c>
      <c r="V51" s="22">
        <v>21</v>
      </c>
      <c r="W51" s="97">
        <v>21</v>
      </c>
      <c r="X51" s="96">
        <v>21</v>
      </c>
      <c r="Y51" s="96">
        <v>21</v>
      </c>
      <c r="Z51" s="96">
        <v>21</v>
      </c>
      <c r="AA51" s="96">
        <v>21</v>
      </c>
      <c r="AB51" s="96">
        <v>21</v>
      </c>
      <c r="AC51" s="96">
        <v>21</v>
      </c>
      <c r="AD51" s="96">
        <v>21</v>
      </c>
      <c r="AE51" s="96">
        <v>21</v>
      </c>
      <c r="AF51" s="96">
        <v>21</v>
      </c>
      <c r="AG51" s="105">
        <v>22.308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21.9</v>
      </c>
      <c r="C52" s="22">
        <v>21.25</v>
      </c>
      <c r="D52" s="22">
        <v>21.25</v>
      </c>
      <c r="E52" s="22">
        <v>21.25</v>
      </c>
      <c r="F52" s="22">
        <v>21.25</v>
      </c>
      <c r="G52" s="22">
        <v>21.25</v>
      </c>
      <c r="H52" s="22">
        <v>21.25</v>
      </c>
      <c r="I52" s="22">
        <v>19</v>
      </c>
      <c r="J52" s="22">
        <v>19</v>
      </c>
      <c r="K52" s="22">
        <v>19</v>
      </c>
      <c r="L52" s="22">
        <v>19</v>
      </c>
      <c r="M52" s="22">
        <v>19</v>
      </c>
      <c r="N52" s="22">
        <v>19</v>
      </c>
      <c r="O52" s="22">
        <v>19</v>
      </c>
      <c r="P52" s="22">
        <v>19</v>
      </c>
      <c r="Q52" s="22">
        <v>19</v>
      </c>
      <c r="R52" s="22">
        <v>19</v>
      </c>
      <c r="S52" s="22">
        <v>19</v>
      </c>
      <c r="T52" s="22">
        <v>19</v>
      </c>
      <c r="U52" s="22">
        <v>19</v>
      </c>
      <c r="V52" s="22">
        <v>19</v>
      </c>
      <c r="W52" s="22">
        <v>19</v>
      </c>
      <c r="X52" s="22">
        <v>19</v>
      </c>
      <c r="Y52" s="22">
        <v>19</v>
      </c>
      <c r="Z52" s="22">
        <v>19</v>
      </c>
      <c r="AA52" s="22">
        <v>19</v>
      </c>
      <c r="AB52" s="22">
        <v>19</v>
      </c>
      <c r="AC52" s="22">
        <v>19</v>
      </c>
      <c r="AD52" s="22">
        <v>19</v>
      </c>
      <c r="AE52" s="22">
        <v>19</v>
      </c>
      <c r="AF52" s="22">
        <v>19</v>
      </c>
      <c r="AG52" s="109">
        <v>21.38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22.4</v>
      </c>
      <c r="C53" s="22">
        <v>21.75</v>
      </c>
      <c r="D53" s="22">
        <v>21.75</v>
      </c>
      <c r="E53" s="22">
        <v>21.75</v>
      </c>
      <c r="F53" s="22">
        <v>21.75</v>
      </c>
      <c r="G53" s="22">
        <v>21.75</v>
      </c>
      <c r="H53" s="22">
        <v>21.75</v>
      </c>
      <c r="I53" s="22">
        <v>19.5</v>
      </c>
      <c r="J53" s="22">
        <v>19.5</v>
      </c>
      <c r="K53" s="22">
        <v>19.5</v>
      </c>
      <c r="L53" s="22">
        <v>19.5</v>
      </c>
      <c r="M53" s="22">
        <v>19.5</v>
      </c>
      <c r="N53" s="22">
        <v>19.5</v>
      </c>
      <c r="O53" s="22">
        <v>19.5</v>
      </c>
      <c r="P53" s="22">
        <v>19.5</v>
      </c>
      <c r="Q53" s="22">
        <v>19.5</v>
      </c>
      <c r="R53" s="22">
        <v>19.5</v>
      </c>
      <c r="S53" s="22">
        <v>19.5</v>
      </c>
      <c r="T53" s="22">
        <v>19.5</v>
      </c>
      <c r="U53" s="22">
        <v>19.5</v>
      </c>
      <c r="V53" s="22">
        <v>19.5</v>
      </c>
      <c r="W53" s="97">
        <v>19.5</v>
      </c>
      <c r="X53" s="96">
        <v>19.5</v>
      </c>
      <c r="Y53" s="96">
        <v>19.5</v>
      </c>
      <c r="Z53" s="96">
        <v>34.25</v>
      </c>
      <c r="AA53" s="96">
        <v>19.5</v>
      </c>
      <c r="AB53" s="96">
        <v>19.5</v>
      </c>
      <c r="AC53" s="96">
        <v>19.5</v>
      </c>
      <c r="AD53" s="96">
        <v>19.5</v>
      </c>
      <c r="AE53" s="96">
        <v>19.5</v>
      </c>
      <c r="AF53" s="96">
        <v>19.5</v>
      </c>
      <c r="AG53" s="105">
        <v>21.88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29</v>
      </c>
      <c r="C56" s="22">
        <v>29.004999160766602</v>
      </c>
      <c r="D56" s="22">
        <v>28.997501373291016</v>
      </c>
      <c r="E56" s="22">
        <v>29.002500534057617</v>
      </c>
      <c r="F56" s="22">
        <v>29</v>
      </c>
      <c r="G56" s="22">
        <v>28.998849868774414</v>
      </c>
      <c r="H56" s="22">
        <v>29</v>
      </c>
      <c r="I56" s="22">
        <v>30.728848266601563</v>
      </c>
      <c r="J56" s="22">
        <v>30.732497024536134</v>
      </c>
      <c r="K56" s="22">
        <v>30.732497024536134</v>
      </c>
      <c r="L56" s="22">
        <v>30.732497024536134</v>
      </c>
      <c r="M56" s="22">
        <v>30.729996490478516</v>
      </c>
      <c r="N56" s="22">
        <v>30.729998397827149</v>
      </c>
      <c r="O56" s="22">
        <v>30.729998397827149</v>
      </c>
      <c r="P56" s="22">
        <v>30.729998397827149</v>
      </c>
      <c r="Q56" s="22">
        <v>30.729998397827149</v>
      </c>
      <c r="R56" s="22">
        <v>30.729998397827149</v>
      </c>
      <c r="S56" s="22">
        <v>30.729998397827149</v>
      </c>
      <c r="T56" s="22">
        <v>30.729998397827149</v>
      </c>
      <c r="U56" s="22">
        <v>30.734999465942384</v>
      </c>
      <c r="V56" s="22">
        <v>30.734999465942384</v>
      </c>
      <c r="W56" s="97">
        <v>30.734999465942384</v>
      </c>
      <c r="X56" s="96">
        <v>30.727499771118165</v>
      </c>
      <c r="Y56" s="96">
        <v>30.72500114440918</v>
      </c>
      <c r="Z56" s="96">
        <v>30.732500839233399</v>
      </c>
      <c r="AA56" s="96">
        <v>30.732500839233399</v>
      </c>
      <c r="AB56" s="96">
        <v>30.725445556640626</v>
      </c>
      <c r="AC56" s="96">
        <v>30.725445556640626</v>
      </c>
      <c r="AD56" s="96">
        <v>30.725445556640626</v>
      </c>
      <c r="AE56" s="96">
        <v>30.730307388305665</v>
      </c>
      <c r="AF56" s="96">
        <v>0</v>
      </c>
      <c r="AG56" s="105">
        <v>29.000321229298908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2" thickBot="1" x14ac:dyDescent="0.25"/>
    <row r="97" spans="1:52" ht="12" thickBot="1" x14ac:dyDescent="0.25">
      <c r="A97" s="36" t="s">
        <v>190</v>
      </c>
      <c r="B97" s="271">
        <v>37189</v>
      </c>
      <c r="C97" s="271">
        <v>37190</v>
      </c>
      <c r="D97" s="271">
        <v>37191</v>
      </c>
      <c r="E97" s="271">
        <v>37192</v>
      </c>
      <c r="F97" s="271">
        <v>37193</v>
      </c>
      <c r="G97" s="271">
        <v>37194</v>
      </c>
      <c r="H97" s="271">
        <v>37195</v>
      </c>
      <c r="I97" s="271">
        <v>37196</v>
      </c>
      <c r="J97" s="271">
        <v>37197</v>
      </c>
      <c r="K97" s="271">
        <v>37198</v>
      </c>
      <c r="L97" s="271">
        <v>37199</v>
      </c>
      <c r="M97" s="271">
        <v>37200</v>
      </c>
      <c r="N97" s="271">
        <v>37201</v>
      </c>
      <c r="O97" s="271">
        <v>37202</v>
      </c>
      <c r="P97" s="271">
        <v>37203</v>
      </c>
      <c r="Q97" s="271">
        <v>37204</v>
      </c>
      <c r="R97" s="271">
        <v>37205</v>
      </c>
      <c r="S97" s="271">
        <v>37206</v>
      </c>
      <c r="T97" s="271">
        <v>37207</v>
      </c>
      <c r="U97" s="271">
        <v>37208</v>
      </c>
      <c r="V97" s="271">
        <v>37209</v>
      </c>
      <c r="W97" s="271">
        <v>37210</v>
      </c>
      <c r="X97" s="271">
        <v>37211</v>
      </c>
      <c r="Y97" s="271">
        <v>37212</v>
      </c>
      <c r="Z97" s="271">
        <v>37213</v>
      </c>
      <c r="AA97" s="271">
        <v>37214</v>
      </c>
      <c r="AB97" s="271">
        <v>37215</v>
      </c>
      <c r="AC97" s="73">
        <v>37216</v>
      </c>
      <c r="AD97" s="73">
        <v>37217</v>
      </c>
      <c r="AE97" s="73">
        <v>37218</v>
      </c>
      <c r="AF97" s="258">
        <v>37219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23.75</v>
      </c>
      <c r="C98" s="73">
        <v>24</v>
      </c>
      <c r="D98" s="73">
        <v>24</v>
      </c>
      <c r="E98" s="73">
        <v>24</v>
      </c>
      <c r="F98" s="73">
        <v>24</v>
      </c>
      <c r="G98" s="73">
        <v>24</v>
      </c>
      <c r="H98" s="73">
        <v>24</v>
      </c>
      <c r="I98" s="73">
        <v>24.75</v>
      </c>
      <c r="J98" s="73">
        <v>24.75</v>
      </c>
      <c r="K98" s="73">
        <v>24.75</v>
      </c>
      <c r="L98" s="73">
        <v>24.75</v>
      </c>
      <c r="M98" s="73">
        <v>24.75</v>
      </c>
      <c r="N98" s="73">
        <v>24.75</v>
      </c>
      <c r="O98" s="73">
        <v>24.75</v>
      </c>
      <c r="P98" s="73">
        <v>24.75</v>
      </c>
      <c r="Q98" s="73">
        <v>24.75</v>
      </c>
      <c r="R98" s="73">
        <v>24.75</v>
      </c>
      <c r="S98" s="73">
        <v>24.75</v>
      </c>
      <c r="T98" s="73">
        <v>24.75</v>
      </c>
      <c r="U98" s="73">
        <v>24.75</v>
      </c>
      <c r="V98" s="73">
        <v>24.75</v>
      </c>
      <c r="W98" s="258">
        <v>24.75</v>
      </c>
      <c r="X98" s="73">
        <v>24.75</v>
      </c>
      <c r="Y98" s="73">
        <v>24.75</v>
      </c>
      <c r="Z98" s="73">
        <v>24.75</v>
      </c>
      <c r="AA98" s="73">
        <v>24.75</v>
      </c>
      <c r="AB98" s="73">
        <v>24.75</v>
      </c>
      <c r="AC98" s="22">
        <v>24.75</v>
      </c>
      <c r="AD98" s="22">
        <v>24.75</v>
      </c>
      <c r="AE98" s="22">
        <v>24.75</v>
      </c>
      <c r="AF98" s="97">
        <v>24.75</v>
      </c>
      <c r="AG98" s="36">
        <v>23.972222222222221</v>
      </c>
      <c r="AH98" s="36">
        <v>14.369999885559082</v>
      </c>
      <c r="AZ98" s="36">
        <v>23.95</v>
      </c>
    </row>
    <row r="99" spans="1:52" x14ac:dyDescent="0.2">
      <c r="A99" s="36" t="s">
        <v>140</v>
      </c>
      <c r="B99" s="268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24.75</v>
      </c>
      <c r="J99" s="22">
        <v>24.75</v>
      </c>
      <c r="K99" s="22">
        <v>24.75</v>
      </c>
      <c r="L99" s="22">
        <v>24.75</v>
      </c>
      <c r="M99" s="22">
        <v>24.75</v>
      </c>
      <c r="N99" s="22">
        <v>24.75</v>
      </c>
      <c r="O99" s="22">
        <v>24.75</v>
      </c>
      <c r="P99" s="22">
        <v>24.75</v>
      </c>
      <c r="Q99" s="22">
        <v>24.75</v>
      </c>
      <c r="R99" s="22">
        <v>24.75</v>
      </c>
      <c r="S99" s="22">
        <v>24.75</v>
      </c>
      <c r="T99" s="22">
        <v>24.75</v>
      </c>
      <c r="U99" s="22">
        <v>24.75</v>
      </c>
      <c r="V99" s="22">
        <v>24.75</v>
      </c>
      <c r="W99" s="97">
        <v>24.75</v>
      </c>
      <c r="X99" s="22">
        <v>24.75</v>
      </c>
      <c r="Y99" s="22">
        <v>24.75</v>
      </c>
      <c r="Z99" s="22">
        <v>24.75</v>
      </c>
      <c r="AA99" s="22">
        <v>24.75</v>
      </c>
      <c r="AB99" s="22">
        <v>24.75</v>
      </c>
      <c r="AC99" s="22">
        <v>24.75</v>
      </c>
      <c r="AD99" s="22">
        <v>24.75</v>
      </c>
      <c r="AE99" s="22">
        <v>24.75</v>
      </c>
      <c r="AF99" s="97">
        <v>24.75</v>
      </c>
      <c r="AG99" s="36">
        <v>24</v>
      </c>
      <c r="AH99" s="36">
        <v>7.4600000381469727</v>
      </c>
      <c r="AZ99" s="36">
        <v>24</v>
      </c>
    </row>
    <row r="100" spans="1:52" x14ac:dyDescent="0.2">
      <c r="A100" s="36" t="s">
        <v>142</v>
      </c>
      <c r="B100" s="134">
        <v>22.94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25</v>
      </c>
      <c r="J100" s="22">
        <v>25</v>
      </c>
      <c r="K100" s="22">
        <v>25</v>
      </c>
      <c r="L100" s="22">
        <v>25</v>
      </c>
      <c r="M100" s="22">
        <v>25</v>
      </c>
      <c r="N100" s="22">
        <v>25</v>
      </c>
      <c r="O100" s="22">
        <v>25</v>
      </c>
      <c r="P100" s="22">
        <v>25</v>
      </c>
      <c r="Q100" s="22">
        <v>25</v>
      </c>
      <c r="R100" s="22">
        <v>25</v>
      </c>
      <c r="S100" s="22">
        <v>25</v>
      </c>
      <c r="T100" s="22">
        <v>25</v>
      </c>
      <c r="U100" s="22">
        <v>25</v>
      </c>
      <c r="V100" s="22">
        <v>25</v>
      </c>
      <c r="W100" s="97">
        <v>25</v>
      </c>
      <c r="X100" s="22">
        <v>25</v>
      </c>
      <c r="Y100" s="22">
        <v>25</v>
      </c>
      <c r="Z100" s="22">
        <v>25</v>
      </c>
      <c r="AA100" s="22">
        <v>25</v>
      </c>
      <c r="AB100" s="22">
        <v>25</v>
      </c>
      <c r="AC100" s="22">
        <v>25</v>
      </c>
      <c r="AD100" s="22">
        <v>25</v>
      </c>
      <c r="AE100" s="22">
        <v>25</v>
      </c>
      <c r="AF100" s="97">
        <v>25</v>
      </c>
      <c r="AG100" s="36">
        <v>23.882222222222222</v>
      </c>
      <c r="AZ100" s="36">
        <v>23.788</v>
      </c>
    </row>
    <row r="101" spans="1:52" x14ac:dyDescent="0.2">
      <c r="A101" s="36" t="s">
        <v>144</v>
      </c>
      <c r="B101" s="134">
        <v>21.54</v>
      </c>
      <c r="C101" s="22">
        <v>27.1875</v>
      </c>
      <c r="D101" s="22">
        <v>25.5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18.608000000000001</v>
      </c>
      <c r="J101" s="22">
        <v>18.608000000000001</v>
      </c>
      <c r="K101" s="22">
        <v>24.899999618530298</v>
      </c>
      <c r="L101" s="22">
        <v>20.174999237060501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26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26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26</v>
      </c>
      <c r="AG101" s="36">
        <v>26.372499999999999</v>
      </c>
      <c r="AZ101" s="36">
        <v>25.889249999999997</v>
      </c>
    </row>
    <row r="102" spans="1:52" x14ac:dyDescent="0.2">
      <c r="A102" s="36" t="s">
        <v>143</v>
      </c>
      <c r="B102" s="134">
        <v>21.54</v>
      </c>
      <c r="C102" s="22">
        <v>22.75</v>
      </c>
      <c r="D102" s="22">
        <v>22.75</v>
      </c>
      <c r="E102" s="22">
        <v>22.75</v>
      </c>
      <c r="F102" s="22">
        <v>22.75</v>
      </c>
      <c r="G102" s="22">
        <v>22.75</v>
      </c>
      <c r="H102" s="22">
        <v>22.75</v>
      </c>
      <c r="I102" s="22">
        <v>21.75</v>
      </c>
      <c r="J102" s="22">
        <v>21.75</v>
      </c>
      <c r="K102" s="22">
        <v>21.75</v>
      </c>
      <c r="L102" s="22">
        <v>21.75</v>
      </c>
      <c r="M102" s="22">
        <v>21.75</v>
      </c>
      <c r="N102" s="22">
        <v>21.75</v>
      </c>
      <c r="O102" s="22">
        <v>21.75</v>
      </c>
      <c r="P102" s="22">
        <v>21.75</v>
      </c>
      <c r="Q102" s="22">
        <v>21.75</v>
      </c>
      <c r="R102" s="22">
        <v>21.75</v>
      </c>
      <c r="S102" s="22">
        <v>21.75</v>
      </c>
      <c r="T102" s="22">
        <v>21.75</v>
      </c>
      <c r="U102" s="22">
        <v>21.75</v>
      </c>
      <c r="V102" s="22">
        <v>21.75</v>
      </c>
      <c r="W102" s="97">
        <v>21.75</v>
      </c>
      <c r="X102" s="22">
        <v>21.75</v>
      </c>
      <c r="Y102" s="22">
        <v>21.75</v>
      </c>
      <c r="Z102" s="22">
        <v>21.75</v>
      </c>
      <c r="AA102" s="22">
        <v>21.75</v>
      </c>
      <c r="AB102" s="22">
        <v>21.75</v>
      </c>
      <c r="AC102" s="22">
        <v>21.75</v>
      </c>
      <c r="AD102" s="22">
        <v>21.75</v>
      </c>
      <c r="AE102" s="22">
        <v>21.75</v>
      </c>
      <c r="AF102" s="97">
        <v>21.75</v>
      </c>
      <c r="AG102" s="36">
        <v>22.393333333333331</v>
      </c>
      <c r="AZ102" s="36">
        <v>22.308</v>
      </c>
    </row>
    <row r="103" spans="1:52" ht="12" thickBot="1" x14ac:dyDescent="0.25">
      <c r="A103" s="36" t="s">
        <v>141</v>
      </c>
      <c r="B103" s="134">
        <v>21.9</v>
      </c>
      <c r="C103" s="22">
        <v>22</v>
      </c>
      <c r="D103" s="22">
        <v>22</v>
      </c>
      <c r="E103" s="22">
        <v>22</v>
      </c>
      <c r="F103" s="22">
        <v>22</v>
      </c>
      <c r="G103" s="22">
        <v>22</v>
      </c>
      <c r="H103" s="22">
        <v>22</v>
      </c>
      <c r="I103" s="22">
        <v>20</v>
      </c>
      <c r="J103" s="22">
        <v>20</v>
      </c>
      <c r="K103" s="22">
        <v>20</v>
      </c>
      <c r="L103" s="22">
        <v>20</v>
      </c>
      <c r="M103" s="22">
        <v>20</v>
      </c>
      <c r="N103" s="22">
        <v>20</v>
      </c>
      <c r="O103" s="22">
        <v>20</v>
      </c>
      <c r="P103" s="22">
        <v>20</v>
      </c>
      <c r="Q103" s="22">
        <v>20</v>
      </c>
      <c r="R103" s="22">
        <v>20</v>
      </c>
      <c r="S103" s="22">
        <v>20</v>
      </c>
      <c r="T103" s="22">
        <v>20</v>
      </c>
      <c r="U103" s="22">
        <v>20</v>
      </c>
      <c r="V103" s="22">
        <v>20</v>
      </c>
      <c r="W103" s="97">
        <v>20</v>
      </c>
      <c r="X103" s="22">
        <v>20</v>
      </c>
      <c r="Y103" s="22">
        <v>20</v>
      </c>
      <c r="Z103" s="22">
        <v>20</v>
      </c>
      <c r="AA103" s="22">
        <v>20</v>
      </c>
      <c r="AB103" s="22">
        <v>20</v>
      </c>
      <c r="AC103" s="29">
        <v>20</v>
      </c>
      <c r="AD103" s="29">
        <v>20</v>
      </c>
      <c r="AE103" s="29">
        <v>20</v>
      </c>
      <c r="AF103" s="259">
        <v>20</v>
      </c>
      <c r="AG103" s="36">
        <v>21.322222222222223</v>
      </c>
      <c r="AZ103" s="36">
        <v>21.38</v>
      </c>
    </row>
    <row r="104" spans="1:52" ht="12" thickBot="1" x14ac:dyDescent="0.25">
      <c r="A104" s="36" t="s">
        <v>145</v>
      </c>
      <c r="B104" s="272">
        <v>22.4</v>
      </c>
      <c r="C104" s="29">
        <v>22.5</v>
      </c>
      <c r="D104" s="29">
        <v>22.5</v>
      </c>
      <c r="E104" s="29">
        <v>22.5</v>
      </c>
      <c r="F104" s="29">
        <v>22.5</v>
      </c>
      <c r="G104" s="29">
        <v>22.5</v>
      </c>
      <c r="H104" s="29">
        <v>22.5</v>
      </c>
      <c r="I104" s="29">
        <v>20.5</v>
      </c>
      <c r="J104" s="29">
        <v>20.5</v>
      </c>
      <c r="K104" s="29">
        <v>20.5</v>
      </c>
      <c r="L104" s="29">
        <v>20.5</v>
      </c>
      <c r="M104" s="29">
        <v>20.5</v>
      </c>
      <c r="N104" s="29">
        <v>20.5</v>
      </c>
      <c r="O104" s="29">
        <v>20.5</v>
      </c>
      <c r="P104" s="29">
        <v>20.5</v>
      </c>
      <c r="Q104" s="29">
        <v>20.5</v>
      </c>
      <c r="R104" s="29">
        <v>20.5</v>
      </c>
      <c r="S104" s="29">
        <v>20.5</v>
      </c>
      <c r="T104" s="29">
        <v>20.5</v>
      </c>
      <c r="U104" s="29">
        <v>20.5</v>
      </c>
      <c r="V104" s="29">
        <v>20.5</v>
      </c>
      <c r="W104" s="259">
        <v>20.5</v>
      </c>
      <c r="X104" s="29">
        <v>20.5</v>
      </c>
      <c r="Y104" s="29">
        <v>20.5</v>
      </c>
      <c r="Z104" s="420">
        <v>35.25</v>
      </c>
      <c r="AA104" s="29">
        <v>20.5</v>
      </c>
      <c r="AB104" s="29">
        <v>20.5</v>
      </c>
      <c r="AC104" s="22">
        <v>20.5</v>
      </c>
      <c r="AD104" s="22">
        <v>20.5</v>
      </c>
      <c r="AE104" s="22">
        <v>20.5</v>
      </c>
      <c r="AF104" s="22">
        <v>20.5</v>
      </c>
      <c r="AG104" s="36">
        <v>21.822222222222223</v>
      </c>
      <c r="AH104" s="36">
        <v>67.5</v>
      </c>
      <c r="AZ104" s="36">
        <v>21.88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29</v>
      </c>
      <c r="C107" s="36">
        <v>29.004999160766602</v>
      </c>
      <c r="D107" s="36">
        <v>27.997501373291016</v>
      </c>
      <c r="E107" s="36">
        <v>28.002500534057617</v>
      </c>
      <c r="F107" s="36">
        <v>29</v>
      </c>
      <c r="G107" s="36">
        <v>28.998849868774414</v>
      </c>
      <c r="H107" s="36">
        <v>29</v>
      </c>
      <c r="I107" s="36">
        <v>32.018847503662109</v>
      </c>
      <c r="J107" s="36">
        <v>32.022496261596679</v>
      </c>
      <c r="K107" s="36">
        <v>32.022496261596679</v>
      </c>
      <c r="L107" s="36">
        <v>32.022496261596679</v>
      </c>
      <c r="M107" s="36">
        <v>32.019995727539062</v>
      </c>
      <c r="N107" s="36">
        <v>32.019997634887694</v>
      </c>
      <c r="O107" s="36">
        <v>32.019997634887694</v>
      </c>
      <c r="P107" s="36">
        <v>32.019997634887694</v>
      </c>
      <c r="Q107" s="36">
        <v>32.019997634887694</v>
      </c>
      <c r="R107" s="36">
        <v>32.019997634887694</v>
      </c>
      <c r="S107" s="36">
        <v>32.019997634887694</v>
      </c>
      <c r="T107" s="36">
        <v>32.019997634887694</v>
      </c>
      <c r="U107" s="36">
        <v>32.024998703002929</v>
      </c>
      <c r="V107" s="36">
        <v>32.024998703002929</v>
      </c>
      <c r="W107" s="36">
        <v>32.024998703002929</v>
      </c>
      <c r="X107" s="36">
        <v>32.01749900817871</v>
      </c>
      <c r="Y107" s="36">
        <v>32.015000381469726</v>
      </c>
      <c r="Z107" s="36">
        <v>32.022500076293944</v>
      </c>
      <c r="AA107" s="36">
        <v>32.022500076293944</v>
      </c>
      <c r="AB107" s="36">
        <v>32.015444793701171</v>
      </c>
      <c r="AC107" s="36">
        <v>32.015444793701171</v>
      </c>
      <c r="AD107" s="36">
        <v>32.015444793701171</v>
      </c>
      <c r="AE107" s="36">
        <v>32.02030662536621</v>
      </c>
      <c r="AF107" s="36">
        <v>32.024264144897458</v>
      </c>
      <c r="AG107" s="36">
        <v>29.000350431962445</v>
      </c>
      <c r="AH107" s="36">
        <v>44</v>
      </c>
      <c r="AK107" s="36" t="s">
        <v>202</v>
      </c>
      <c r="AZ107" s="36">
        <v>29.000321229298908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">
      <c r="A8" s="374">
        <f>+'Power Price'!A6</f>
        <v>37188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2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5256.3150074294208</v>
      </c>
      <c r="D16" s="346">
        <f ca="1">+'Power Price'!D67</f>
        <v>6133.7149867102844</v>
      </c>
      <c r="E16" s="346">
        <f>+'Power Price'!E67</f>
        <v>10299.625468164795</v>
      </c>
      <c r="F16" s="408">
        <f ca="1">+'Power Price'!F67</f>
        <v>7229.8851541015001</v>
      </c>
      <c r="G16" s="346">
        <f>+'Power Price'!G67</f>
        <v>11733.266556810222</v>
      </c>
      <c r="H16" s="346">
        <f>+'Power Price'!H67</f>
        <v>12099.308610936518</v>
      </c>
      <c r="I16" s="346">
        <f>+'Power Price'!I67</f>
        <v>11367.224502683926</v>
      </c>
      <c r="J16" s="346">
        <f>+'Power Price'!J67</f>
        <v>15468.409586056643</v>
      </c>
      <c r="K16" s="346">
        <f>+'Power Price'!K67</f>
        <v>14270.152505446622</v>
      </c>
      <c r="L16" s="346">
        <f>+'Power Price'!L67</f>
        <v>16666.666666666664</v>
      </c>
      <c r="M16" s="346">
        <f>+'Power Price'!M67</f>
        <v>9560.5501509560545</v>
      </c>
      <c r="N16" s="346">
        <f>+'Power Price'!N67</f>
        <v>9303.0589719331438</v>
      </c>
      <c r="O16" s="346">
        <f>+'Power Price'!O67</f>
        <v>13992.074343139369</v>
      </c>
      <c r="P16" s="346">
        <f>+'Power Price'!P67</f>
        <v>12928.442573662058</v>
      </c>
      <c r="Q16" s="346">
        <f>+'Power Price'!Q67</f>
        <v>15055.706112616681</v>
      </c>
      <c r="R16" s="346">
        <f>+'Power Price'!R67</f>
        <v>13186.139221097821</v>
      </c>
      <c r="S16" s="346">
        <f>+'Power Price'!S67</f>
        <v>11999.792652241478</v>
      </c>
      <c r="T16" s="346">
        <f>+'Power Price'!T67</f>
        <v>12396.694214876032</v>
      </c>
      <c r="U16" s="346">
        <f>+'Power Price'!U67</f>
        <v>11649.874055415616</v>
      </c>
      <c r="V16" s="346">
        <f>+'Power Price'!V67</f>
        <v>11952.809686432785</v>
      </c>
      <c r="W16" s="408">
        <f>+'Power Price'!W67</f>
        <v>12384.295681296053</v>
      </c>
      <c r="X16" s="346">
        <f>+'Power Price'!X67</f>
        <v>11399.522280795829</v>
      </c>
      <c r="Y16" s="346">
        <f>+'Power Price'!Y67</f>
        <v>10966.986114694573</v>
      </c>
      <c r="Z16" s="346">
        <f>+'Power Price'!Z67</f>
        <v>10740.738545051039</v>
      </c>
      <c r="AA16" s="346">
        <f>+'Power Price'!AA67</f>
        <v>10350.041480418278</v>
      </c>
      <c r="AB16" s="346">
        <f>+'Power Price'!AB67</f>
        <v>10007.909480258326</v>
      </c>
      <c r="AC16" s="366">
        <f ca="1">+'Power Price'!AC67</f>
        <v>10565.272265787868</v>
      </c>
    </row>
    <row r="17" spans="1:29" ht="13.7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5301.2010896483407</v>
      </c>
      <c r="D17" s="340">
        <f ca="1">+'Power Price'!D68</f>
        <v>6287.0578613780417</v>
      </c>
      <c r="E17" s="340">
        <f>+'Power Price'!E68</f>
        <v>10366.506153023007</v>
      </c>
      <c r="F17" s="409">
        <f ca="1">+'Power Price'!F68</f>
        <v>7318.2550346831295</v>
      </c>
      <c r="G17" s="340">
        <f>+'Power Price'!G68</f>
        <v>11717.478745000939</v>
      </c>
      <c r="H17" s="340">
        <f>+'Power Price'!H68</f>
        <v>12099.308610936518</v>
      </c>
      <c r="I17" s="340">
        <f>+'Power Price'!I68</f>
        <v>11335.64887906536</v>
      </c>
      <c r="J17" s="340">
        <f>+'Power Price'!J68</f>
        <v>16014.857673488339</v>
      </c>
      <c r="K17" s="340">
        <f>+'Power Price'!K68</f>
        <v>14270.152505446622</v>
      </c>
      <c r="L17" s="340">
        <f>+'Power Price'!L68</f>
        <v>17759.562841530056</v>
      </c>
      <c r="M17" s="340">
        <f>+'Power Price'!M68</f>
        <v>10399.194901039918</v>
      </c>
      <c r="N17" s="340">
        <f>+'Power Price'!N68</f>
        <v>10091.453800063071</v>
      </c>
      <c r="O17" s="340">
        <f>+'Power Price'!O68</f>
        <v>14819.459178756952</v>
      </c>
      <c r="P17" s="340">
        <f>+'Power Price'!P68</f>
        <v>13830.426939266386</v>
      </c>
      <c r="Q17" s="340">
        <f>+'Power Price'!Q68</f>
        <v>15808.491418247515</v>
      </c>
      <c r="R17" s="340">
        <f>+'Power Price'!R68</f>
        <v>14259.429622815087</v>
      </c>
      <c r="S17" s="340">
        <f>+'Power Price'!S68</f>
        <v>11999.792652241478</v>
      </c>
      <c r="T17" s="340">
        <f>+'Power Price'!T68</f>
        <v>12396.694214876032</v>
      </c>
      <c r="U17" s="340">
        <f>+'Power Price'!U68</f>
        <v>11649.874055415616</v>
      </c>
      <c r="V17" s="340">
        <f>+'Power Price'!V68</f>
        <v>11952.809686432785</v>
      </c>
      <c r="W17" s="409">
        <f>+'Power Price'!W68</f>
        <v>12825.182738228203</v>
      </c>
      <c r="X17" s="340">
        <f>+'Power Price'!X68</f>
        <v>11923.202807818996</v>
      </c>
      <c r="Y17" s="340">
        <f>+'Power Price'!Y68</f>
        <v>11418.564276820642</v>
      </c>
      <c r="Z17" s="340">
        <f>+'Power Price'!Z68</f>
        <v>11222.430860475997</v>
      </c>
      <c r="AA17" s="340">
        <f>+'Power Price'!AA68</f>
        <v>11000.514950196266</v>
      </c>
      <c r="AB17" s="340">
        <f>+'Power Price'!AB68</f>
        <v>10769.485478943501</v>
      </c>
      <c r="AC17" s="367">
        <f ca="1">+'Power Price'!AC68</f>
        <v>11148.384154781948</v>
      </c>
    </row>
    <row r="18" spans="1:29" ht="13.7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5234.6458642892521</v>
      </c>
      <c r="D18" s="340">
        <f ca="1">+'Power Price'!D69</f>
        <v>6379.063586178695</v>
      </c>
      <c r="E18" s="340">
        <f>+'Power Price'!E69</f>
        <v>10299.625468164795</v>
      </c>
      <c r="F18" s="409">
        <f ca="1">+'Power Price'!F69</f>
        <v>7304.4449728775808</v>
      </c>
      <c r="G18" s="340">
        <f>+'Power Price'!G69</f>
        <v>11930.800264433443</v>
      </c>
      <c r="H18" s="340">
        <f>+'Power Price'!H69</f>
        <v>12020.741671904461</v>
      </c>
      <c r="I18" s="340">
        <f>+'Power Price'!I69</f>
        <v>11840.858856962424</v>
      </c>
      <c r="J18" s="340">
        <f>+'Power Price'!J69</f>
        <v>16927.836708453877</v>
      </c>
      <c r="K18" s="340">
        <f>+'Power Price'!K69</f>
        <v>15686.274509803923</v>
      </c>
      <c r="L18" s="340">
        <f>+'Power Price'!L69</f>
        <v>18169.398907103827</v>
      </c>
      <c r="M18" s="340">
        <f>+'Power Price'!M69</f>
        <v>11070.110701107011</v>
      </c>
      <c r="N18" s="340">
        <f>+'Power Price'!N69</f>
        <v>12456.638284452853</v>
      </c>
      <c r="O18" s="340">
        <f>+'Power Price'!O69</f>
        <v>15684.483279656073</v>
      </c>
      <c r="P18" s="340">
        <f>+'Power Price'!P69</f>
        <v>14732.411304870717</v>
      </c>
      <c r="Q18" s="340">
        <f>+'Power Price'!Q69</f>
        <v>16636.555254441431</v>
      </c>
      <c r="R18" s="340">
        <f>+'Power Price'!R69</f>
        <v>14719.411223551058</v>
      </c>
      <c r="S18" s="340">
        <f>+'Power Price'!S69</f>
        <v>12810.170769781145</v>
      </c>
      <c r="T18" s="340">
        <f>+'Power Price'!T69</f>
        <v>12952.956134774315</v>
      </c>
      <c r="U18" s="340">
        <f>+'Power Price'!U69</f>
        <v>12515.743073047857</v>
      </c>
      <c r="V18" s="340">
        <f>+'Power Price'!V69</f>
        <v>12961.813101521268</v>
      </c>
      <c r="W18" s="409">
        <f>+'Power Price'!W69</f>
        <v>13640.758573573843</v>
      </c>
      <c r="X18" s="340">
        <f>+'Power Price'!X69</f>
        <v>12575.017931879749</v>
      </c>
      <c r="Y18" s="340">
        <f>+'Power Price'!Y69</f>
        <v>11950.693827967338</v>
      </c>
      <c r="Z18" s="340">
        <f>+'Power Price'!Z69</f>
        <v>11844.506792485414</v>
      </c>
      <c r="AA18" s="340">
        <f>+'Power Price'!AA69</f>
        <v>11297.162569958491</v>
      </c>
      <c r="AB18" s="340">
        <f>+'Power Price'!AB69</f>
        <v>10817.540556479369</v>
      </c>
      <c r="AC18" s="367">
        <f ca="1">+'Power Price'!AC69</f>
        <v>11555.976715050714</v>
      </c>
    </row>
    <row r="19" spans="1:29" ht="13.7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5002.4919514611192</v>
      </c>
      <c r="D19" s="340">
        <f ca="1">+'Power Price'!D70</f>
        <v>4621.9586091791225</v>
      </c>
      <c r="E19" s="340">
        <f>+'Power Price'!E70</f>
        <v>9563.9379347244521</v>
      </c>
      <c r="F19" s="409">
        <f ca="1">+'Power Price'!F70</f>
        <v>6396.1294984548977</v>
      </c>
      <c r="G19" s="340">
        <f>+'Power Price'!G70</f>
        <v>11300.962332126739</v>
      </c>
      <c r="H19" s="340">
        <f>+'Power Price'!H70</f>
        <v>11313.639220615965</v>
      </c>
      <c r="I19" s="340">
        <f>+'Power Price'!I70</f>
        <v>11288.285443637511</v>
      </c>
      <c r="J19" s="340">
        <f>+'Power Price'!J70</f>
        <v>16587.199542840815</v>
      </c>
      <c r="K19" s="340">
        <f>+'Power Price'!K70</f>
        <v>15141.612200435731</v>
      </c>
      <c r="L19" s="340">
        <f>+'Power Price'!L70</f>
        <v>18032.7868852459</v>
      </c>
      <c r="M19" s="340">
        <f>+'Power Price'!M70</f>
        <v>11070.110701107011</v>
      </c>
      <c r="N19" s="340">
        <f>+'Power Price'!N70</f>
        <v>12456.638284452853</v>
      </c>
      <c r="O19" s="340">
        <f>+'Power Price'!O70</f>
        <v>15571.735233955533</v>
      </c>
      <c r="P19" s="340">
        <f>+'Power Price'!P70</f>
        <v>14506.915213469632</v>
      </c>
      <c r="Q19" s="340">
        <f>+'Power Price'!Q70</f>
        <v>16636.555254441431</v>
      </c>
      <c r="R19" s="340">
        <f>+'Power Price'!R70</f>
        <v>14642.747623428395</v>
      </c>
      <c r="S19" s="340">
        <f>+'Power Price'!S70</f>
        <v>12574.373768670455</v>
      </c>
      <c r="T19" s="340">
        <f>+'Power Price'!T70</f>
        <v>12714.558169103622</v>
      </c>
      <c r="U19" s="340">
        <f>+'Power Price'!U70</f>
        <v>12279.596977329975</v>
      </c>
      <c r="V19" s="340">
        <f>+'Power Price'!V70</f>
        <v>12728.966159577771</v>
      </c>
      <c r="W19" s="409">
        <f>+'Power Price'!W70</f>
        <v>13398.466352197669</v>
      </c>
      <c r="X19" s="340">
        <f>+'Power Price'!X70</f>
        <v>9515.108043927883</v>
      </c>
      <c r="Y19" s="340">
        <f>+'Power Price'!Y70</f>
        <v>8196.0563325910716</v>
      </c>
      <c r="Z19" s="340">
        <f>+'Power Price'!Z70</f>
        <v>7539.0724175216601</v>
      </c>
      <c r="AA19" s="340">
        <f>+'Power Price'!AA70</f>
        <v>9549.9722556210345</v>
      </c>
      <c r="AB19" s="340">
        <f>+'Power Price'!AB70</f>
        <v>9990.9152761127662</v>
      </c>
      <c r="AC19" s="367">
        <f ca="1">+'Power Price'!AC70</f>
        <v>9482.0780511745161</v>
      </c>
    </row>
    <row r="20" spans="1:29" ht="13.7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5259.7201584943032</v>
      </c>
      <c r="D20" s="340">
        <f ca="1">+'Power Price'!D71</f>
        <v>6133.7149867102844</v>
      </c>
      <c r="E20" s="340">
        <f>+'Power Price'!E71</f>
        <v>9563.9379347244521</v>
      </c>
      <c r="F20" s="409">
        <f ca="1">+'Power Price'!F71</f>
        <v>6985.7910266430144</v>
      </c>
      <c r="G20" s="340">
        <f>+'Power Price'!G71</f>
        <v>11300.962332126739</v>
      </c>
      <c r="H20" s="340">
        <f>+'Power Price'!H71</f>
        <v>11313.639220615965</v>
      </c>
      <c r="I20" s="340">
        <f>+'Power Price'!I71</f>
        <v>11288.285443637511</v>
      </c>
      <c r="J20" s="340">
        <f>+'Power Price'!J71</f>
        <v>16587.199542840815</v>
      </c>
      <c r="K20" s="340">
        <f>+'Power Price'!K71</f>
        <v>15141.612200435731</v>
      </c>
      <c r="L20" s="340">
        <f>+'Power Price'!L71</f>
        <v>18032.7868852459</v>
      </c>
      <c r="M20" s="340">
        <f>+'Power Price'!M71</f>
        <v>11573.297551157328</v>
      </c>
      <c r="N20" s="340">
        <f>+'Power Price'!N71</f>
        <v>12771.996215704825</v>
      </c>
      <c r="O20" s="340">
        <f>+'Power Price'!O71</f>
        <v>15722.292295081697</v>
      </c>
      <c r="P20" s="340">
        <f>+'Power Price'!P71</f>
        <v>14506.915213469632</v>
      </c>
      <c r="Q20" s="340">
        <f>+'Power Price'!Q71</f>
        <v>16937.669376693764</v>
      </c>
      <c r="R20" s="340">
        <f>+'Power Price'!R71</f>
        <v>14642.747623428395</v>
      </c>
      <c r="S20" s="340">
        <f>+'Power Price'!S71</f>
        <v>12574.373768670455</v>
      </c>
      <c r="T20" s="340">
        <f>+'Power Price'!T71</f>
        <v>12714.558169103622</v>
      </c>
      <c r="U20" s="340">
        <f>+'Power Price'!U71</f>
        <v>12279.596977329975</v>
      </c>
      <c r="V20" s="340">
        <f>+'Power Price'!V71</f>
        <v>12728.966159577771</v>
      </c>
      <c r="W20" s="409">
        <f>+'Power Price'!W71</f>
        <v>13496.296320451846</v>
      </c>
      <c r="X20" s="340">
        <f>+'Power Price'!X71</f>
        <v>12578.91768048524</v>
      </c>
      <c r="Y20" s="340">
        <f>+'Power Price'!Y71</f>
        <v>11781.068146583681</v>
      </c>
      <c r="Z20" s="340">
        <f>+'Power Price'!Z71</f>
        <v>11762.674773916751</v>
      </c>
      <c r="AA20" s="340">
        <f>+'Power Price'!AA71</f>
        <v>11219.224161874679</v>
      </c>
      <c r="AB20" s="340">
        <f>+'Power Price'!AB71</f>
        <v>10720.442471673301</v>
      </c>
      <c r="AC20" s="367">
        <f ca="1">+'Power Price'!AC71</f>
        <v>11471.385981398715</v>
      </c>
    </row>
    <row r="21" spans="1:29" ht="13.7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5247.0282317979199</v>
      </c>
      <c r="D21" s="340">
        <f ca="1">+'Power Price'!D72</f>
        <v>5878.1435289306892</v>
      </c>
      <c r="E21" s="340">
        <f>+'Power Price'!E72</f>
        <v>8962.0117710005343</v>
      </c>
      <c r="F21" s="409">
        <f ca="1">+'Power Price'!F72</f>
        <v>6695.7278439097136</v>
      </c>
      <c r="G21" s="340">
        <f>+'Power Price'!G72</f>
        <v>10473.776752203992</v>
      </c>
      <c r="H21" s="340">
        <f>+'Power Price'!H72</f>
        <v>10606.536769327467</v>
      </c>
      <c r="I21" s="340">
        <f>+'Power Price'!I72</f>
        <v>10341.016735080517</v>
      </c>
      <c r="J21" s="340">
        <f>+'Power Price'!J72</f>
        <v>15687.167398835671</v>
      </c>
      <c r="K21" s="340">
        <f>+'Power Price'!K72</f>
        <v>14161.220043572985</v>
      </c>
      <c r="L21" s="340">
        <f>+'Power Price'!L72</f>
        <v>17213.114754098358</v>
      </c>
      <c r="M21" s="340">
        <f>+'Power Price'!M72</f>
        <v>12244.21335122442</v>
      </c>
      <c r="N21" s="340">
        <f>+'Power Price'!N72</f>
        <v>13875.748975086723</v>
      </c>
      <c r="O21" s="340">
        <f>+'Power Price'!O72</f>
        <v>17302.066352660586</v>
      </c>
      <c r="P21" s="340">
        <f>+'Power Price'!P72</f>
        <v>15935.057125676489</v>
      </c>
      <c r="Q21" s="340">
        <f>+'Power Price'!Q72</f>
        <v>18669.075579644683</v>
      </c>
      <c r="R21" s="340">
        <f>+'Power Price'!R72</f>
        <v>15639.374425022997</v>
      </c>
      <c r="S21" s="340">
        <f>+'Power Price'!S72</f>
        <v>11581.909121007891</v>
      </c>
      <c r="T21" s="340">
        <f>+'Power Price'!T72</f>
        <v>12078.830260648441</v>
      </c>
      <c r="U21" s="340">
        <f>+'Power Price'!U72</f>
        <v>11335.012594458438</v>
      </c>
      <c r="V21" s="340">
        <f>+'Power Price'!V72</f>
        <v>11331.884507916795</v>
      </c>
      <c r="W21" s="409">
        <f>+'Power Price'!W72</f>
        <v>13522.058212092112</v>
      </c>
      <c r="X21" s="340">
        <f>+'Power Price'!X72</f>
        <v>11959.414759155705</v>
      </c>
      <c r="Y21" s="340">
        <f>+'Power Price'!Y72</f>
        <v>11248.947643105079</v>
      </c>
      <c r="Z21" s="340">
        <f>+'Power Price'!Z72</f>
        <v>11244.205992543151</v>
      </c>
      <c r="AA21" s="340">
        <f>+'Power Price'!AA72</f>
        <v>10730.269571284294</v>
      </c>
      <c r="AB21" s="340">
        <f>+'Power Price'!AB72</f>
        <v>10260.565712131172</v>
      </c>
      <c r="AC21" s="367">
        <f ca="1">+'Power Price'!AC72</f>
        <v>11014.516934093963</v>
      </c>
    </row>
    <row r="22" spans="1:29" ht="13.7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5432.7637444279344</v>
      </c>
      <c r="D22" s="342">
        <f ca="1">+'Power Price'!D73</f>
        <v>6082.600695154365</v>
      </c>
      <c r="E22" s="342">
        <f>+'Power Price'!E73</f>
        <v>9497.0572498662386</v>
      </c>
      <c r="F22" s="410">
        <f ca="1">+'Power Price'!F73</f>
        <v>7004.1405631495118</v>
      </c>
      <c r="G22" s="342">
        <f>+'Power Price'!G73</f>
        <v>10906.825216916197</v>
      </c>
      <c r="H22" s="342">
        <f>+'Power Price'!H73</f>
        <v>11077.938403519798</v>
      </c>
      <c r="I22" s="342">
        <f>+'Power Price'!I73</f>
        <v>10735.712030312598</v>
      </c>
      <c r="J22" s="342">
        <f>+'Power Price'!J73</f>
        <v>16505.946640951464</v>
      </c>
      <c r="K22" s="342">
        <f>+'Power Price'!K73</f>
        <v>14705.882352941178</v>
      </c>
      <c r="L22" s="342">
        <f>+'Power Price'!L73</f>
        <v>18306.010928961747</v>
      </c>
      <c r="M22" s="342">
        <f>+'Power Price'!M73</f>
        <v>13250.587051325057</v>
      </c>
      <c r="N22" s="342">
        <f>+'Power Price'!N73</f>
        <v>15452.538631346577</v>
      </c>
      <c r="O22" s="342">
        <f>+'Power Price'!O73</f>
        <v>19859.952057127302</v>
      </c>
      <c r="P22" s="342">
        <f>+'Power Price'!P73</f>
        <v>18039.687312086589</v>
      </c>
      <c r="Q22" s="342">
        <f>+'Power Price'!Q73</f>
        <v>21680.216802168019</v>
      </c>
      <c r="R22" s="342">
        <f>+'Power Price'!R73</f>
        <v>17785.955228457529</v>
      </c>
      <c r="S22" s="342">
        <f>+'Power Price'!S73</f>
        <v>12263.678449674335</v>
      </c>
      <c r="T22" s="342">
        <f>+'Power Price'!T73</f>
        <v>12873.490146217417</v>
      </c>
      <c r="U22" s="342">
        <f>+'Power Price'!U73</f>
        <v>11964.735516372797</v>
      </c>
      <c r="V22" s="342">
        <f>+'Power Price'!V73</f>
        <v>11952.809686432785</v>
      </c>
      <c r="W22" s="410">
        <f>+'Power Price'!W73</f>
        <v>14758.302910930706</v>
      </c>
      <c r="X22" s="342">
        <f>+'Power Price'!X73</f>
        <v>12907.053670290185</v>
      </c>
      <c r="Y22" s="342">
        <f>+'Power Price'!Y73</f>
        <v>12110.538980143836</v>
      </c>
      <c r="Z22" s="342">
        <f>+'Power Price'!Z73</f>
        <v>12111.602706941721</v>
      </c>
      <c r="AA22" s="342">
        <f>+'Power Price'!AA73</f>
        <v>11510.672660501381</v>
      </c>
      <c r="AB22" s="342">
        <f>+'Power Price'!AB73</f>
        <v>10953.430744615029</v>
      </c>
      <c r="AC22" s="369">
        <f ca="1">+'Power Price'!AC73</f>
        <v>11846.388231668581</v>
      </c>
    </row>
    <row r="23" spans="1:29" ht="13.7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7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7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7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2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46.433878157504296</v>
      </c>
      <c r="D30" s="340">
        <f ca="1">'Power Price'!D87</f>
        <v>204.45716622367581</v>
      </c>
      <c r="E30" s="340">
        <f>'Power Price'!E87</f>
        <v>200.6420545746405</v>
      </c>
      <c r="F30" s="340">
        <f ca="1">'Power Price'!F87</f>
        <v>150.51103298527323</v>
      </c>
      <c r="G30" s="340">
        <f>'Power Price'!G87</f>
        <v>157.31993807129038</v>
      </c>
      <c r="H30" s="340">
        <f>'Power Price'!H87</f>
        <v>235.70081709616534</v>
      </c>
      <c r="I30" s="340">
        <f>'Power Price'!I87</f>
        <v>78.939059046415423</v>
      </c>
      <c r="J30" s="340">
        <f>'Power Price'!J87</f>
        <v>0</v>
      </c>
      <c r="K30" s="340">
        <f>'Power Price'!K87</f>
        <v>0</v>
      </c>
      <c r="L30" s="340">
        <f>'Power Price'!L87</f>
        <v>0</v>
      </c>
      <c r="M30" s="340">
        <f>'Power Price'!M87</f>
        <v>-1069.8116543404758</v>
      </c>
      <c r="N30" s="340">
        <f>'Power Price'!N87</f>
        <v>-748.04835345015999</v>
      </c>
      <c r="O30" s="340">
        <f>'Power Price'!O87</f>
        <v>-781.05032224194838</v>
      </c>
      <c r="P30" s="340">
        <f>'Power Price'!P87</f>
        <v>-737.15228164340806</v>
      </c>
      <c r="Q30" s="340">
        <f>'Power Price'!Q87</f>
        <v>-824.9483628404887</v>
      </c>
      <c r="R30" s="340">
        <f>'Power Price'!R87</f>
        <v>-476.84060974147542</v>
      </c>
      <c r="S30" s="340">
        <f>'Power Price'!S87</f>
        <v>-285.73126030402818</v>
      </c>
      <c r="T30" s="340">
        <f>'Power Price'!T87</f>
        <v>-597.94025863168099</v>
      </c>
      <c r="U30" s="340">
        <f>'Power Price'!U87</f>
        <v>-132.40274511541611</v>
      </c>
      <c r="V30" s="340">
        <f>'Power Price'!V87</f>
        <v>-126.85077716499472</v>
      </c>
      <c r="W30" s="340">
        <f>'Power Price'!W87</f>
        <v>-406.65018411794881</v>
      </c>
      <c r="X30" s="340">
        <f>'Power Price'!X87</f>
        <v>-245.86727539678941</v>
      </c>
      <c r="Y30" s="340">
        <f>'Power Price'!Y87</f>
        <v>-194.05879242661831</v>
      </c>
      <c r="Z30" s="340">
        <f>'Power Price'!Z87</f>
        <v>-159.43845507033802</v>
      </c>
      <c r="AA30" s="340">
        <f>'Power Price'!AA87</f>
        <v>-104.13195826046285</v>
      </c>
      <c r="AB30" s="340">
        <f>'Power Price'!AB87</f>
        <v>-56.322778636989824</v>
      </c>
      <c r="AC30" s="340">
        <f ca="1">'Power Price'!AC87</f>
        <v>-129.97719471098026</v>
      </c>
    </row>
    <row r="31" spans="1:29" ht="12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92.867756315007682</v>
      </c>
      <c r="D31" s="340">
        <f ca="1">'Power Price'!D88</f>
        <v>247.39317113064862</v>
      </c>
      <c r="E31" s="340">
        <f>'Power Price'!E88</f>
        <v>200.64205457463868</v>
      </c>
      <c r="F31" s="340">
        <f ca="1">'Power Price'!F88</f>
        <v>180.30099400676409</v>
      </c>
      <c r="G31" s="340">
        <f>'Power Price'!G88</f>
        <v>157.31993807129038</v>
      </c>
      <c r="H31" s="340">
        <f>'Power Price'!H88</f>
        <v>235.70081709616534</v>
      </c>
      <c r="I31" s="340">
        <f>'Power Price'!I88</f>
        <v>78.939059046415423</v>
      </c>
      <c r="J31" s="340">
        <f>'Power Price'!J88</f>
        <v>0</v>
      </c>
      <c r="K31" s="340">
        <f>'Power Price'!K88</f>
        <v>0</v>
      </c>
      <c r="L31" s="340">
        <f>'Power Price'!L88</f>
        <v>0</v>
      </c>
      <c r="M31" s="340">
        <f>'Power Price'!M88</f>
        <v>-1163.6547819142033</v>
      </c>
      <c r="N31" s="340">
        <f>'Power Price'!N88</f>
        <v>-811.44228170864881</v>
      </c>
      <c r="O31" s="340">
        <f>'Power Price'!O88</f>
        <v>-837.00722733267139</v>
      </c>
      <c r="P31" s="340">
        <f>'Power Price'!P88</f>
        <v>-799.79814111946507</v>
      </c>
      <c r="Q31" s="340">
        <f>'Power Price'!Q88</f>
        <v>-874.21631354587953</v>
      </c>
      <c r="R31" s="340">
        <f>'Power Price'!R88</f>
        <v>-542.13186059415057</v>
      </c>
      <c r="S31" s="340">
        <f>'Power Price'!S88</f>
        <v>-285.73126030402818</v>
      </c>
      <c r="T31" s="340">
        <f>'Power Price'!T88</f>
        <v>-597.94025863168099</v>
      </c>
      <c r="U31" s="340">
        <f>'Power Price'!U88</f>
        <v>-132.40274511541611</v>
      </c>
      <c r="V31" s="340">
        <f>'Power Price'!V88</f>
        <v>-126.85077716499472</v>
      </c>
      <c r="W31" s="340">
        <f>'Power Price'!W88</f>
        <v>-427.4857418608608</v>
      </c>
      <c r="X31" s="340">
        <f>'Power Price'!X88</f>
        <v>-267.964590664149</v>
      </c>
      <c r="Y31" s="340">
        <f>'Power Price'!Y88</f>
        <v>-215.60099407816233</v>
      </c>
      <c r="Z31" s="340">
        <f>'Power Price'!Z88</f>
        <v>-216.9149193315825</v>
      </c>
      <c r="AA31" s="340">
        <f>'Power Price'!AA88</f>
        <v>-161.39973148438548</v>
      </c>
      <c r="AB31" s="340">
        <f>'Power Price'!AB88</f>
        <v>-170.71382369537605</v>
      </c>
      <c r="AC31" s="340">
        <f ca="1">'Power Price'!AC88</f>
        <v>-181.03155704125129</v>
      </c>
    </row>
    <row r="32" spans="1:29" ht="12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54.172857850420769</v>
      </c>
      <c r="D32" s="340">
        <f ca="1">'Power Price'!D89</f>
        <v>245.34859946841061</v>
      </c>
      <c r="E32" s="340">
        <f>'Power Price'!E89</f>
        <v>133.761369716427</v>
      </c>
      <c r="F32" s="340">
        <f ca="1">'Power Price'!F89</f>
        <v>144.42760901175279</v>
      </c>
      <c r="G32" s="340">
        <f>'Power Price'!G89</f>
        <v>315.19805616412305</v>
      </c>
      <c r="H32" s="340">
        <f>'Power Price'!H89</f>
        <v>235.70081709616352</v>
      </c>
      <c r="I32" s="340">
        <f>'Power Price'!I89</f>
        <v>394.69529523208257</v>
      </c>
      <c r="J32" s="340">
        <f>'Power Price'!J89</f>
        <v>354.4769456052054</v>
      </c>
      <c r="K32" s="340">
        <f>'Power Price'!K89</f>
        <v>435.72984749455463</v>
      </c>
      <c r="L32" s="340">
        <f>'Power Price'!L89</f>
        <v>273.22404371585071</v>
      </c>
      <c r="M32" s="340">
        <f>'Power Price'!M89</f>
        <v>-1052.2317084416645</v>
      </c>
      <c r="N32" s="340">
        <f>'Power Price'!N89</f>
        <v>-831.26631520643241</v>
      </c>
      <c r="O32" s="340">
        <f>'Power Price'!O89</f>
        <v>-734.83635223500823</v>
      </c>
      <c r="P32" s="340">
        <f>'Power Price'!P89</f>
        <v>-701.67229641545782</v>
      </c>
      <c r="Q32" s="340">
        <f>'Power Price'!Q89</f>
        <v>-768.00040805455865</v>
      </c>
      <c r="R32" s="340">
        <f>'Power Price'!R89</f>
        <v>-570.11382524529654</v>
      </c>
      <c r="S32" s="340">
        <f>'Power Price'!S89</f>
        <v>-271.9748101461937</v>
      </c>
      <c r="T32" s="340">
        <f>'Power Price'!T89</f>
        <v>-293.18739305935378</v>
      </c>
      <c r="U32" s="340">
        <f>'Power Price'!U89</f>
        <v>-262.21909090833105</v>
      </c>
      <c r="V32" s="340">
        <f>'Power Price'!V89</f>
        <v>-260.51794647089628</v>
      </c>
      <c r="W32" s="340">
        <f>'Power Price'!W89</f>
        <v>-318.83728253399022</v>
      </c>
      <c r="X32" s="340">
        <f>'Power Price'!X89</f>
        <v>-380.52875317305188</v>
      </c>
      <c r="Y32" s="340">
        <f>'Power Price'!Y89</f>
        <v>-366.27665105394044</v>
      </c>
      <c r="Z32" s="340">
        <f>'Power Price'!Z89</f>
        <v>-276.76029896376167</v>
      </c>
      <c r="AA32" s="340">
        <f>'Power Price'!AA89</f>
        <v>-205.99299559198698</v>
      </c>
      <c r="AB32" s="340">
        <f>'Power Price'!AB89</f>
        <v>-146.84103080963541</v>
      </c>
      <c r="AC32" s="340">
        <f ca="1">'Power Price'!AC89</f>
        <v>-216.97110251056802</v>
      </c>
    </row>
    <row r="33" spans="1:29" ht="12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0</v>
      </c>
      <c r="D33" s="340">
        <f ca="1">'Power Price'!D90</f>
        <v>0</v>
      </c>
      <c r="E33" s="340">
        <f>'Power Price'!E90</f>
        <v>267.52273943285218</v>
      </c>
      <c r="F33" s="340">
        <f ca="1">'Power Price'!F90</f>
        <v>89.174246477617089</v>
      </c>
      <c r="G33" s="340">
        <f>'Power Price'!G90</f>
        <v>393.95105520336074</v>
      </c>
      <c r="H33" s="340">
        <f>'Power Price'!H90</f>
        <v>314.26775612822166</v>
      </c>
      <c r="I33" s="340">
        <f>'Power Price'!I90</f>
        <v>473.63435427849618</v>
      </c>
      <c r="J33" s="340">
        <f>'Power Price'!J90</f>
        <v>477.24918747098127</v>
      </c>
      <c r="K33" s="340">
        <f>'Power Price'!K90</f>
        <v>544.66230936819193</v>
      </c>
      <c r="L33" s="340">
        <f>'Power Price'!L90</f>
        <v>409.83606557377061</v>
      </c>
      <c r="M33" s="340">
        <f>'Power Price'!M90</f>
        <v>-1052.2317084416645</v>
      </c>
      <c r="N33" s="340">
        <f>'Power Price'!N90</f>
        <v>-831.26631520643241</v>
      </c>
      <c r="O33" s="340">
        <f>'Power Price'!O90</f>
        <v>-847.58439793554862</v>
      </c>
      <c r="P33" s="340">
        <f>'Power Price'!P90</f>
        <v>-927.16838781654224</v>
      </c>
      <c r="Q33" s="340">
        <f>'Power Price'!Q90</f>
        <v>-768.00040805455865</v>
      </c>
      <c r="R33" s="340">
        <f>'Power Price'!R90</f>
        <v>-402.79564267440219</v>
      </c>
      <c r="S33" s="340">
        <f>'Power Price'!S90</f>
        <v>-176.53253234467593</v>
      </c>
      <c r="T33" s="340">
        <f>'Power Price'!T90</f>
        <v>-196.23995296210342</v>
      </c>
      <c r="U33" s="340">
        <f>'Power Price'!U90</f>
        <v>-166.47006548449463</v>
      </c>
      <c r="V33" s="340">
        <f>'Power Price'!V90</f>
        <v>-166.88757858742611</v>
      </c>
      <c r="W33" s="340">
        <f>'Power Price'!W90</f>
        <v>-265.38114273516294</v>
      </c>
      <c r="X33" s="340">
        <f>'Power Price'!X90</f>
        <v>-134.99900691219409</v>
      </c>
      <c r="Y33" s="340">
        <f>'Power Price'!Y90</f>
        <v>-75.695175658873268</v>
      </c>
      <c r="Z33" s="340">
        <f>'Power Price'!Z90</f>
        <v>-19.779789377743327</v>
      </c>
      <c r="AA33" s="340">
        <f>'Power Price'!AA90</f>
        <v>-53.562127304092428</v>
      </c>
      <c r="AB33" s="340">
        <f>'Power Price'!AB90</f>
        <v>-33.40321188152484</v>
      </c>
      <c r="AC33" s="340">
        <f ca="1">'Power Price'!AC90</f>
        <v>-58.278885434772747</v>
      </c>
    </row>
    <row r="34" spans="1:29" ht="12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77.389796929172007</v>
      </c>
      <c r="D34" s="340">
        <f ca="1">'Power Price'!D91</f>
        <v>204.45716622367581</v>
      </c>
      <c r="E34" s="340">
        <f>'Power Price'!E91</f>
        <v>267.52273943285218</v>
      </c>
      <c r="F34" s="340">
        <f ca="1">'Power Price'!F91</f>
        <v>183.12323419523455</v>
      </c>
      <c r="G34" s="340">
        <f>'Power Price'!G91</f>
        <v>393.95105520336074</v>
      </c>
      <c r="H34" s="340">
        <f>'Power Price'!H91</f>
        <v>314.26775612822166</v>
      </c>
      <c r="I34" s="340">
        <f>'Power Price'!I91</f>
        <v>473.63435427849618</v>
      </c>
      <c r="J34" s="340">
        <f>'Power Price'!J91</f>
        <v>477.24918747098127</v>
      </c>
      <c r="K34" s="340">
        <f>'Power Price'!K91</f>
        <v>544.66230936819193</v>
      </c>
      <c r="L34" s="340">
        <f>'Power Price'!L91</f>
        <v>409.83606557377061</v>
      </c>
      <c r="M34" s="340">
        <f>'Power Price'!M91</f>
        <v>-1015.2887972201424</v>
      </c>
      <c r="N34" s="340">
        <f>'Power Price'!N91</f>
        <v>-771.44501087098433</v>
      </c>
      <c r="O34" s="340">
        <f>'Power Price'!O91</f>
        <v>-938.00436662306674</v>
      </c>
      <c r="P34" s="340">
        <f>'Power Price'!P91</f>
        <v>-1248.7117961766689</v>
      </c>
      <c r="Q34" s="340">
        <f>'Power Price'!Q91</f>
        <v>-627.29693706946637</v>
      </c>
      <c r="R34" s="340">
        <f>'Power Price'!R91</f>
        <v>-402.79564267440219</v>
      </c>
      <c r="S34" s="340">
        <f>'Power Price'!S91</f>
        <v>-176.53253234467593</v>
      </c>
      <c r="T34" s="340">
        <f>'Power Price'!T91</f>
        <v>-196.23995296210342</v>
      </c>
      <c r="U34" s="340">
        <f>'Power Price'!U91</f>
        <v>-166.47006548449463</v>
      </c>
      <c r="V34" s="340">
        <f>'Power Price'!V91</f>
        <v>-166.88757858742611</v>
      </c>
      <c r="W34" s="340">
        <f>'Power Price'!W91</f>
        <v>-270.68743900159825</v>
      </c>
      <c r="X34" s="340">
        <f>'Power Price'!X91</f>
        <v>-382.43515182597002</v>
      </c>
      <c r="Y34" s="340">
        <f>'Power Price'!Y91</f>
        <v>-412.38176169815233</v>
      </c>
      <c r="Z34" s="340">
        <f>'Power Price'!Z91</f>
        <v>-323.2403113754317</v>
      </c>
      <c r="AA34" s="340">
        <f>'Power Price'!AA91</f>
        <v>-251.75466459506606</v>
      </c>
      <c r="AB34" s="340">
        <f>'Power Price'!AB91</f>
        <v>-187.35591270739314</v>
      </c>
      <c r="AC34" s="340">
        <f ca="1">'Power Price'!AC91</f>
        <v>-248.02079581593716</v>
      </c>
    </row>
    <row r="35" spans="1:29" ht="12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38.694898464586913</v>
      </c>
      <c r="D35" s="340">
        <f ca="1">'Power Price'!D92</f>
        <v>153.34287466775731</v>
      </c>
      <c r="E35" s="340">
        <f>'Power Price'!E92</f>
        <v>133.76136971642518</v>
      </c>
      <c r="F35" s="340">
        <f ca="1">'Power Price'!F92</f>
        <v>108.59971428292192</v>
      </c>
      <c r="G35" s="340">
        <f>'Power Price'!G92</f>
        <v>78.566939032056325</v>
      </c>
      <c r="H35" s="340">
        <f>'Power Price'!H92</f>
        <v>157.13387806411083</v>
      </c>
      <c r="I35" s="340">
        <f>'Power Price'!I92</f>
        <v>0</v>
      </c>
      <c r="J35" s="340">
        <f>'Power Price'!J92</f>
        <v>382.15650558948437</v>
      </c>
      <c r="K35" s="340">
        <f>'Power Price'!K92</f>
        <v>217.86492374727641</v>
      </c>
      <c r="L35" s="340">
        <f>'Power Price'!L92</f>
        <v>546.44808743169415</v>
      </c>
      <c r="M35" s="340">
        <f>'Power Price'!M92</f>
        <v>-997.11451151336405</v>
      </c>
      <c r="N35" s="340">
        <f>'Power Price'!N92</f>
        <v>-945.37538607170973</v>
      </c>
      <c r="O35" s="340">
        <f>'Power Price'!O92</f>
        <v>-843.11199200464762</v>
      </c>
      <c r="P35" s="340">
        <f>'Power Price'!P92</f>
        <v>-785.20010905019808</v>
      </c>
      <c r="Q35" s="340">
        <f>'Power Price'!Q92</f>
        <v>-901.02387495910079</v>
      </c>
      <c r="R35" s="340">
        <f>'Power Price'!R92</f>
        <v>-626.07775454759394</v>
      </c>
      <c r="S35" s="340">
        <f>'Power Price'!S92</f>
        <v>-343.85501470704185</v>
      </c>
      <c r="T35" s="340">
        <f>'Power Price'!T92</f>
        <v>-328.94975276537298</v>
      </c>
      <c r="U35" s="340">
        <f>'Power Price'!U92</f>
        <v>-281.31664550173264</v>
      </c>
      <c r="V35" s="340">
        <f>'Power Price'!V92</f>
        <v>-421.2986458540181</v>
      </c>
      <c r="W35" s="340">
        <f>'Power Price'!W92</f>
        <v>-375.38267665561762</v>
      </c>
      <c r="X35" s="340">
        <f>'Power Price'!X92</f>
        <v>-319.42546292942825</v>
      </c>
      <c r="Y35" s="340">
        <f>'Power Price'!Y92</f>
        <v>-241.89812578390047</v>
      </c>
      <c r="Z35" s="340">
        <f>'Power Price'!Z92</f>
        <v>-222.96895480364765</v>
      </c>
      <c r="AA35" s="340">
        <f>'Power Price'!AA92</f>
        <v>-157.42144929244751</v>
      </c>
      <c r="AB35" s="340">
        <f>'Power Price'!AB92</f>
        <v>-103.49344469583411</v>
      </c>
      <c r="AC35" s="340">
        <f ca="1">'Power Price'!AC92</f>
        <v>-177.32618691965217</v>
      </c>
    </row>
    <row r="36" spans="1:29" ht="13.7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46.433878157504296</v>
      </c>
      <c r="D36" s="346">
        <f ca="1">+'Power Price'!D87</f>
        <v>204.45716622367581</v>
      </c>
      <c r="E36" s="346">
        <f>+'Power Price'!E87</f>
        <v>200.6420545746405</v>
      </c>
      <c r="F36" s="408">
        <f ca="1">+'Power Price'!F87</f>
        <v>150.51103298527323</v>
      </c>
      <c r="G36" s="346">
        <f>+'Power Price'!G87</f>
        <v>157.31993807129038</v>
      </c>
      <c r="H36" s="346">
        <f>+'Power Price'!H87</f>
        <v>235.70081709616534</v>
      </c>
      <c r="I36" s="346">
        <f>+'Power Price'!I87</f>
        <v>78.939059046415423</v>
      </c>
      <c r="J36" s="346">
        <f>+'Power Price'!J87</f>
        <v>0</v>
      </c>
      <c r="K36" s="346">
        <f>+'Power Price'!K87</f>
        <v>0</v>
      </c>
      <c r="L36" s="346">
        <f>+'Power Price'!L87</f>
        <v>0</v>
      </c>
      <c r="M36" s="346">
        <f>+'Power Price'!M87</f>
        <v>-1069.8116543404758</v>
      </c>
      <c r="N36" s="346">
        <f>+'Power Price'!N87</f>
        <v>-748.04835345015999</v>
      </c>
      <c r="O36" s="346">
        <f>+'Power Price'!O87</f>
        <v>-781.05032224194838</v>
      </c>
      <c r="P36" s="346">
        <f>+'Power Price'!P87</f>
        <v>-737.15228164340806</v>
      </c>
      <c r="Q36" s="346">
        <f>+'Power Price'!Q87</f>
        <v>-824.9483628404887</v>
      </c>
      <c r="R36" s="346">
        <f>+'Power Price'!R87</f>
        <v>-476.84060974147542</v>
      </c>
      <c r="S36" s="346">
        <f>+'Power Price'!S87</f>
        <v>-285.73126030402818</v>
      </c>
      <c r="T36" s="346">
        <f>+'Power Price'!T87</f>
        <v>-597.94025863168099</v>
      </c>
      <c r="U36" s="346">
        <f>+'Power Price'!U87</f>
        <v>-132.40274511541611</v>
      </c>
      <c r="V36" s="346">
        <f>+'Power Price'!V87</f>
        <v>-126.85077716499472</v>
      </c>
      <c r="W36" s="408">
        <f>+'Power Price'!W87</f>
        <v>-406.65018411794881</v>
      </c>
      <c r="X36" s="346">
        <f>+'Power Price'!X87</f>
        <v>-245.86727539678941</v>
      </c>
      <c r="Y36" s="346">
        <f>+'Power Price'!Y87</f>
        <v>-194.05879242661831</v>
      </c>
      <c r="Z36" s="346">
        <f>+'Power Price'!Z87</f>
        <v>-159.43845507033802</v>
      </c>
      <c r="AA36" s="346">
        <f>+'Power Price'!AA87</f>
        <v>-104.13195826046285</v>
      </c>
      <c r="AB36" s="346">
        <f>+'Power Price'!AB87</f>
        <v>-56.322778636989824</v>
      </c>
      <c r="AC36" s="366">
        <f ca="1">+'Power Price'!AC87</f>
        <v>-129.97719471098026</v>
      </c>
    </row>
    <row r="37" spans="1:29" ht="13.7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92.867756315007682</v>
      </c>
      <c r="D37" s="340">
        <f ca="1">+'Power Price'!D88</f>
        <v>247.39317113064862</v>
      </c>
      <c r="E37" s="340">
        <f>+'Power Price'!E88</f>
        <v>200.64205457463868</v>
      </c>
      <c r="F37" s="409">
        <f ca="1">+'Power Price'!F88</f>
        <v>180.30099400676409</v>
      </c>
      <c r="G37" s="340">
        <f>+'Power Price'!G88</f>
        <v>157.31993807129038</v>
      </c>
      <c r="H37" s="340">
        <f>+'Power Price'!H88</f>
        <v>235.70081709616534</v>
      </c>
      <c r="I37" s="340">
        <f>+'Power Price'!I88</f>
        <v>78.939059046415423</v>
      </c>
      <c r="J37" s="340">
        <f>+'Power Price'!J88</f>
        <v>0</v>
      </c>
      <c r="K37" s="340">
        <f>+'Power Price'!K88</f>
        <v>0</v>
      </c>
      <c r="L37" s="340">
        <f>+'Power Price'!L88</f>
        <v>0</v>
      </c>
      <c r="M37" s="340">
        <f>+'Power Price'!M88</f>
        <v>-1163.6547819142033</v>
      </c>
      <c r="N37" s="340">
        <f>+'Power Price'!N88</f>
        <v>-811.44228170864881</v>
      </c>
      <c r="O37" s="340">
        <f>+'Power Price'!O88</f>
        <v>-837.00722733267139</v>
      </c>
      <c r="P37" s="340">
        <f>+'Power Price'!P88</f>
        <v>-799.79814111946507</v>
      </c>
      <c r="Q37" s="340">
        <f>+'Power Price'!Q88</f>
        <v>-874.21631354587953</v>
      </c>
      <c r="R37" s="340">
        <f>+'Power Price'!R88</f>
        <v>-542.13186059415057</v>
      </c>
      <c r="S37" s="340">
        <f>+'Power Price'!S88</f>
        <v>-285.73126030402818</v>
      </c>
      <c r="T37" s="340">
        <f>+'Power Price'!T88</f>
        <v>-597.94025863168099</v>
      </c>
      <c r="U37" s="340">
        <f>+'Power Price'!U88</f>
        <v>-132.40274511541611</v>
      </c>
      <c r="V37" s="340">
        <f>+'Power Price'!V88</f>
        <v>-126.85077716499472</v>
      </c>
      <c r="W37" s="409">
        <f>+'Power Price'!W88</f>
        <v>-427.4857418608608</v>
      </c>
      <c r="X37" s="340">
        <f>+'Power Price'!X88</f>
        <v>-267.964590664149</v>
      </c>
      <c r="Y37" s="340">
        <f>+'Power Price'!Y88</f>
        <v>-215.60099407816233</v>
      </c>
      <c r="Z37" s="340">
        <f>+'Power Price'!Z88</f>
        <v>-216.9149193315825</v>
      </c>
      <c r="AA37" s="340">
        <f>+'Power Price'!AA88</f>
        <v>-161.39973148438548</v>
      </c>
      <c r="AB37" s="340">
        <f>+'Power Price'!AB88</f>
        <v>-170.71382369537605</v>
      </c>
      <c r="AC37" s="367">
        <f ca="1">+'Power Price'!AC88</f>
        <v>-181.03155704125129</v>
      </c>
    </row>
    <row r="38" spans="1:29" ht="13.7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54.172857850420769</v>
      </c>
      <c r="D38" s="340">
        <f ca="1">+'Power Price'!D89</f>
        <v>245.34859946841061</v>
      </c>
      <c r="E38" s="340">
        <f>+'Power Price'!E89</f>
        <v>133.761369716427</v>
      </c>
      <c r="F38" s="409">
        <f ca="1">+'Power Price'!F89</f>
        <v>144.42760901175279</v>
      </c>
      <c r="G38" s="340">
        <f>+'Power Price'!G89</f>
        <v>315.19805616412305</v>
      </c>
      <c r="H38" s="340">
        <f>+'Power Price'!H89</f>
        <v>235.70081709616352</v>
      </c>
      <c r="I38" s="340">
        <f>+'Power Price'!I89</f>
        <v>394.69529523208257</v>
      </c>
      <c r="J38" s="340">
        <f>+'Power Price'!J89</f>
        <v>354.4769456052054</v>
      </c>
      <c r="K38" s="340">
        <f>+'Power Price'!K89</f>
        <v>435.72984749455463</v>
      </c>
      <c r="L38" s="340">
        <f>+'Power Price'!L89</f>
        <v>273.22404371585071</v>
      </c>
      <c r="M38" s="340">
        <f>+'Power Price'!M89</f>
        <v>-1052.2317084416645</v>
      </c>
      <c r="N38" s="340">
        <f>+'Power Price'!N89</f>
        <v>-831.26631520643241</v>
      </c>
      <c r="O38" s="340">
        <f>+'Power Price'!O89</f>
        <v>-734.83635223500823</v>
      </c>
      <c r="P38" s="340">
        <f>+'Power Price'!P89</f>
        <v>-701.67229641545782</v>
      </c>
      <c r="Q38" s="340">
        <f>+'Power Price'!Q89</f>
        <v>-768.00040805455865</v>
      </c>
      <c r="R38" s="340">
        <f>+'Power Price'!R89</f>
        <v>-570.11382524529654</v>
      </c>
      <c r="S38" s="340">
        <f>+'Power Price'!S89</f>
        <v>-271.9748101461937</v>
      </c>
      <c r="T38" s="340">
        <f>+'Power Price'!T89</f>
        <v>-293.18739305935378</v>
      </c>
      <c r="U38" s="340">
        <f>+'Power Price'!U89</f>
        <v>-262.21909090833105</v>
      </c>
      <c r="V38" s="340">
        <f>+'Power Price'!V89</f>
        <v>-260.51794647089628</v>
      </c>
      <c r="W38" s="409">
        <f>+'Power Price'!W89</f>
        <v>-318.83728253399022</v>
      </c>
      <c r="X38" s="340">
        <f>+'Power Price'!X89</f>
        <v>-380.52875317305188</v>
      </c>
      <c r="Y38" s="340">
        <f>+'Power Price'!Y89</f>
        <v>-366.27665105394044</v>
      </c>
      <c r="Z38" s="340">
        <f>+'Power Price'!Z89</f>
        <v>-276.76029896376167</v>
      </c>
      <c r="AA38" s="340">
        <f>+'Power Price'!AA89</f>
        <v>-205.99299559198698</v>
      </c>
      <c r="AB38" s="340">
        <f>+'Power Price'!AB89</f>
        <v>-146.84103080963541</v>
      </c>
      <c r="AC38" s="367">
        <f ca="1">+'Power Price'!AC89</f>
        <v>-216.97110251056802</v>
      </c>
    </row>
    <row r="39" spans="1:29" ht="13.7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0</v>
      </c>
      <c r="D39" s="340">
        <f ca="1">+'Power Price'!D90</f>
        <v>0</v>
      </c>
      <c r="E39" s="340">
        <f>+'Power Price'!E90</f>
        <v>267.52273943285218</v>
      </c>
      <c r="F39" s="409">
        <f ca="1">+'Power Price'!F90</f>
        <v>89.174246477617089</v>
      </c>
      <c r="G39" s="340">
        <f>+'Power Price'!G90</f>
        <v>393.95105520336074</v>
      </c>
      <c r="H39" s="340">
        <f>+'Power Price'!H90</f>
        <v>314.26775612822166</v>
      </c>
      <c r="I39" s="340">
        <f>+'Power Price'!I90</f>
        <v>473.63435427849618</v>
      </c>
      <c r="J39" s="340">
        <f>+'Power Price'!J90</f>
        <v>477.24918747098127</v>
      </c>
      <c r="K39" s="340">
        <f>+'Power Price'!K90</f>
        <v>544.66230936819193</v>
      </c>
      <c r="L39" s="340">
        <f>+'Power Price'!L90</f>
        <v>409.83606557377061</v>
      </c>
      <c r="M39" s="340">
        <f>+'Power Price'!M90</f>
        <v>-1052.2317084416645</v>
      </c>
      <c r="N39" s="340">
        <f>+'Power Price'!N90</f>
        <v>-831.26631520643241</v>
      </c>
      <c r="O39" s="340">
        <f>+'Power Price'!O90</f>
        <v>-847.58439793554862</v>
      </c>
      <c r="P39" s="340">
        <f>+'Power Price'!P90</f>
        <v>-927.16838781654224</v>
      </c>
      <c r="Q39" s="340">
        <f>+'Power Price'!Q90</f>
        <v>-768.00040805455865</v>
      </c>
      <c r="R39" s="340">
        <f>+'Power Price'!R90</f>
        <v>-402.79564267440219</v>
      </c>
      <c r="S39" s="340">
        <f>+'Power Price'!S90</f>
        <v>-176.53253234467593</v>
      </c>
      <c r="T39" s="340">
        <f>+'Power Price'!T90</f>
        <v>-196.23995296210342</v>
      </c>
      <c r="U39" s="340">
        <f>+'Power Price'!U90</f>
        <v>-166.47006548449463</v>
      </c>
      <c r="V39" s="340">
        <f>+'Power Price'!V90</f>
        <v>-166.88757858742611</v>
      </c>
      <c r="W39" s="409">
        <f>+'Power Price'!W90</f>
        <v>-265.38114273516294</v>
      </c>
      <c r="X39" s="340">
        <f>+'Power Price'!X90</f>
        <v>-134.99900691219409</v>
      </c>
      <c r="Y39" s="340">
        <f>+'Power Price'!Y90</f>
        <v>-75.695175658873268</v>
      </c>
      <c r="Z39" s="340">
        <f>+'Power Price'!Z90</f>
        <v>-19.779789377743327</v>
      </c>
      <c r="AA39" s="340">
        <f>+'Power Price'!AA90</f>
        <v>-53.562127304092428</v>
      </c>
      <c r="AB39" s="340">
        <f>+'Power Price'!AB90</f>
        <v>-33.40321188152484</v>
      </c>
      <c r="AC39" s="367">
        <f ca="1">+'Power Price'!AC90</f>
        <v>-58.278885434772747</v>
      </c>
    </row>
    <row r="40" spans="1:29" ht="13.7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77.389796929172007</v>
      </c>
      <c r="D40" s="340">
        <f ca="1">+'Power Price'!D91</f>
        <v>204.45716622367581</v>
      </c>
      <c r="E40" s="340">
        <f>+'Power Price'!E91</f>
        <v>267.52273943285218</v>
      </c>
      <c r="F40" s="409">
        <f ca="1">+'Power Price'!F91</f>
        <v>183.12323419523455</v>
      </c>
      <c r="G40" s="340">
        <f>+'Power Price'!G91</f>
        <v>393.95105520336074</v>
      </c>
      <c r="H40" s="340">
        <f>+'Power Price'!H91</f>
        <v>314.26775612822166</v>
      </c>
      <c r="I40" s="340">
        <f>+'Power Price'!I91</f>
        <v>473.63435427849618</v>
      </c>
      <c r="J40" s="340">
        <f>+'Power Price'!J91</f>
        <v>477.24918747098127</v>
      </c>
      <c r="K40" s="340">
        <f>+'Power Price'!K91</f>
        <v>544.66230936819193</v>
      </c>
      <c r="L40" s="340">
        <f>+'Power Price'!L91</f>
        <v>409.83606557377061</v>
      </c>
      <c r="M40" s="340">
        <f>+'Power Price'!M91</f>
        <v>-1015.2887972201424</v>
      </c>
      <c r="N40" s="340">
        <f>+'Power Price'!N91</f>
        <v>-771.44501087098433</v>
      </c>
      <c r="O40" s="340">
        <f>+'Power Price'!O91</f>
        <v>-938.00436662306674</v>
      </c>
      <c r="P40" s="340">
        <f>+'Power Price'!P91</f>
        <v>-1248.7117961766689</v>
      </c>
      <c r="Q40" s="340">
        <f>+'Power Price'!Q91</f>
        <v>-627.29693706946637</v>
      </c>
      <c r="R40" s="340">
        <f>+'Power Price'!R91</f>
        <v>-402.79564267440219</v>
      </c>
      <c r="S40" s="340">
        <f>+'Power Price'!S91</f>
        <v>-176.53253234467593</v>
      </c>
      <c r="T40" s="340">
        <f>+'Power Price'!T91</f>
        <v>-196.23995296210342</v>
      </c>
      <c r="U40" s="340">
        <f>+'Power Price'!U91</f>
        <v>-166.47006548449463</v>
      </c>
      <c r="V40" s="340">
        <f>+'Power Price'!V91</f>
        <v>-166.88757858742611</v>
      </c>
      <c r="W40" s="409">
        <f>+'Power Price'!W91</f>
        <v>-270.68743900159825</v>
      </c>
      <c r="X40" s="340">
        <f>+'Power Price'!X91</f>
        <v>-382.43515182597002</v>
      </c>
      <c r="Y40" s="340">
        <f>+'Power Price'!Y91</f>
        <v>-412.38176169815233</v>
      </c>
      <c r="Z40" s="340">
        <f>+'Power Price'!Z91</f>
        <v>-323.2403113754317</v>
      </c>
      <c r="AA40" s="340">
        <f>+'Power Price'!AA91</f>
        <v>-251.75466459506606</v>
      </c>
      <c r="AB40" s="340">
        <f>+'Power Price'!AB91</f>
        <v>-187.35591270739314</v>
      </c>
      <c r="AC40" s="367">
        <f ca="1">+'Power Price'!AC91</f>
        <v>-248.02079581593716</v>
      </c>
    </row>
    <row r="41" spans="1:29" ht="13.7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38.694898464586913</v>
      </c>
      <c r="D41" s="340">
        <f ca="1">+'Power Price'!D92</f>
        <v>153.34287466775731</v>
      </c>
      <c r="E41" s="340">
        <f>+'Power Price'!E92</f>
        <v>133.76136971642518</v>
      </c>
      <c r="F41" s="409">
        <f ca="1">+'Power Price'!F92</f>
        <v>108.59971428292192</v>
      </c>
      <c r="G41" s="340">
        <f>+'Power Price'!G92</f>
        <v>78.566939032056325</v>
      </c>
      <c r="H41" s="340">
        <f>+'Power Price'!H92</f>
        <v>157.13387806411083</v>
      </c>
      <c r="I41" s="340">
        <f>+'Power Price'!I92</f>
        <v>0</v>
      </c>
      <c r="J41" s="340">
        <f>+'Power Price'!J92</f>
        <v>382.15650558948437</v>
      </c>
      <c r="K41" s="340">
        <f>+'Power Price'!K92</f>
        <v>217.86492374727641</v>
      </c>
      <c r="L41" s="340">
        <f>+'Power Price'!L92</f>
        <v>546.44808743169415</v>
      </c>
      <c r="M41" s="340">
        <f>+'Power Price'!M92</f>
        <v>-997.11451151336405</v>
      </c>
      <c r="N41" s="340">
        <f>+'Power Price'!N92</f>
        <v>-945.37538607170973</v>
      </c>
      <c r="O41" s="340">
        <f>+'Power Price'!O92</f>
        <v>-843.11199200464762</v>
      </c>
      <c r="P41" s="340">
        <f>+'Power Price'!P92</f>
        <v>-785.20010905019808</v>
      </c>
      <c r="Q41" s="340">
        <f>+'Power Price'!Q92</f>
        <v>-901.02387495910079</v>
      </c>
      <c r="R41" s="340">
        <f>+'Power Price'!R92</f>
        <v>-626.07775454759394</v>
      </c>
      <c r="S41" s="340">
        <f>+'Power Price'!S92</f>
        <v>-343.85501470704185</v>
      </c>
      <c r="T41" s="340">
        <f>+'Power Price'!T92</f>
        <v>-328.94975276537298</v>
      </c>
      <c r="U41" s="340">
        <f>+'Power Price'!U92</f>
        <v>-281.31664550173264</v>
      </c>
      <c r="V41" s="340">
        <f>+'Power Price'!V92</f>
        <v>-421.2986458540181</v>
      </c>
      <c r="W41" s="409">
        <f>+'Power Price'!W92</f>
        <v>-375.38267665561762</v>
      </c>
      <c r="X41" s="340">
        <f>+'Power Price'!X92</f>
        <v>-319.42546292942825</v>
      </c>
      <c r="Y41" s="340">
        <f>+'Power Price'!Y92</f>
        <v>-241.89812578390047</v>
      </c>
      <c r="Z41" s="340">
        <f>+'Power Price'!Z92</f>
        <v>-222.96895480364765</v>
      </c>
      <c r="AA41" s="340">
        <f>+'Power Price'!AA92</f>
        <v>-157.42144929244751</v>
      </c>
      <c r="AB41" s="340">
        <f>+'Power Price'!AB92</f>
        <v>-103.49344469583411</v>
      </c>
      <c r="AC41" s="367">
        <f ca="1">+'Power Price'!AC92</f>
        <v>-177.32618691965217</v>
      </c>
    </row>
    <row r="42" spans="1:29" ht="13.7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38.694898464586004</v>
      </c>
      <c r="D42" s="342">
        <f ca="1">+'Power Price'!D93</f>
        <v>153.3428746677564</v>
      </c>
      <c r="E42" s="342">
        <f>+'Power Price'!E93</f>
        <v>133.76136971642518</v>
      </c>
      <c r="F42" s="410">
        <f ca="1">+'Power Price'!F93</f>
        <v>108.59971428292192</v>
      </c>
      <c r="G42" s="342">
        <f>+'Power Price'!G93</f>
        <v>78.566939032054506</v>
      </c>
      <c r="H42" s="342">
        <f>+'Power Price'!H93</f>
        <v>157.13387806410901</v>
      </c>
      <c r="I42" s="342">
        <f>+'Power Price'!I93</f>
        <v>0</v>
      </c>
      <c r="J42" s="342">
        <f>+'Power Price'!J93</f>
        <v>382.15650558948619</v>
      </c>
      <c r="K42" s="342">
        <f>+'Power Price'!K93</f>
        <v>217.86492374727823</v>
      </c>
      <c r="L42" s="342">
        <f>+'Power Price'!L93</f>
        <v>546.44808743169051</v>
      </c>
      <c r="M42" s="342">
        <f>+'Power Price'!M93</f>
        <v>-1109.7262646018353</v>
      </c>
      <c r="N42" s="342">
        <f>+'Power Price'!N93</f>
        <v>-1072.1632425886874</v>
      </c>
      <c r="O42" s="342">
        <f>+'Power Price'!O93</f>
        <v>-1014.7347294708234</v>
      </c>
      <c r="P42" s="342">
        <f>+'Power Price'!P93</f>
        <v>-931.37378116099717</v>
      </c>
      <c r="Q42" s="342">
        <f>+'Power Price'!Q93</f>
        <v>-1098.0956777806496</v>
      </c>
      <c r="R42" s="342">
        <f>+'Power Price'!R93</f>
        <v>-756.66025625294424</v>
      </c>
      <c r="S42" s="342">
        <f>+'Power Price'!S93</f>
        <v>-380.45514482633916</v>
      </c>
      <c r="T42" s="342">
        <f>+'Power Price'!T93</f>
        <v>-372.65338161625186</v>
      </c>
      <c r="U42" s="342">
        <f>+'Power Price'!U93</f>
        <v>-315.38396587081297</v>
      </c>
      <c r="V42" s="342">
        <f>+'Power Price'!V93</f>
        <v>-453.32808699195994</v>
      </c>
      <c r="W42" s="410">
        <f>+'Power Price'!W93</f>
        <v>-433.80545727941535</v>
      </c>
      <c r="X42" s="342">
        <f>+'Power Price'!X93</f>
        <v>-359.41220045046248</v>
      </c>
      <c r="Y42" s="342">
        <f>+'Power Price'!Y93</f>
        <v>-273.44398771064516</v>
      </c>
      <c r="Z42" s="342">
        <f>+'Power Price'!Z93</f>
        <v>-253.29764879250797</v>
      </c>
      <c r="AA42" s="342">
        <f>+'Power Price'!AA93</f>
        <v>-180.43014596163084</v>
      </c>
      <c r="AB42" s="342">
        <f>+'Power Price'!AB93</f>
        <v>-120.54191070631168</v>
      </c>
      <c r="AC42" s="369">
        <f ca="1">+'Power Price'!AC93</f>
        <v>-203.57157981376804</v>
      </c>
    </row>
    <row r="43" spans="1:29" ht="13.7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7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7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7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5" thickBot="1" x14ac:dyDescent="0.3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2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4452.492983325079</v>
      </c>
      <c r="D53" s="191">
        <f ca="1">'Power Off-Peak Prices'!D67</f>
        <v>5122.5451688923804</v>
      </c>
      <c r="E53" s="191">
        <f>'Power Off-Peak Prices'!E67</f>
        <v>7759.7123804303856</v>
      </c>
      <c r="F53" s="389">
        <f ca="1">'Power Off-Peak Prices'!F67</f>
        <v>5778.2501775492819</v>
      </c>
      <c r="G53" s="191">
        <f>'Power Off-Peak Prices'!G67</f>
        <v>8537.0656232046586</v>
      </c>
      <c r="H53" s="191">
        <f>'Power Off-Peak Prices'!H67</f>
        <v>8785.4598784831342</v>
      </c>
      <c r="I53" s="191">
        <f>'Power Off-Peak Prices'!I67</f>
        <v>8288.6713679261829</v>
      </c>
      <c r="J53" s="191">
        <f>'Power Off-Peak Prices'!J67</f>
        <v>10461.696575812974</v>
      </c>
      <c r="K53" s="191">
        <f>'Power Off-Peak Prices'!K67</f>
        <v>10130.899622721718</v>
      </c>
      <c r="L53" s="191">
        <f>'Power Off-Peak Prices'!L67</f>
        <v>10792.49352890423</v>
      </c>
      <c r="M53" s="191">
        <f>'Power Off-Peak Prices'!M67</f>
        <v>6861.9031644861907</v>
      </c>
      <c r="N53" s="191">
        <f>'Power Off-Peak Prices'!N67</f>
        <v>6780.2743614001893</v>
      </c>
      <c r="O53" s="191">
        <f>'Power Off-Peak Prices'!O67</f>
        <v>9611.5199483846282</v>
      </c>
      <c r="P53" s="191">
        <f>'Power Off-Peak Prices'!P67</f>
        <v>8985.1056940654071</v>
      </c>
      <c r="Q53" s="191">
        <f>'Power Off-Peak Prices'!Q67</f>
        <v>10237.934202703849</v>
      </c>
      <c r="R53" s="191">
        <f>'Power Off-Peak Prices'!R67</f>
        <v>9004.139834406622</v>
      </c>
      <c r="S53" s="191">
        <f>'Power Off-Peak Prices'!S67</f>
        <v>8360.8464791516235</v>
      </c>
      <c r="T53" s="389">
        <f>'Power Off-Peak Prices'!T67</f>
        <v>8582.4897713009595</v>
      </c>
      <c r="U53" s="389">
        <f>'Power Off-Peak Prices'!U67</f>
        <v>7494.5976401962089</v>
      </c>
      <c r="V53" s="389">
        <f>'Power Off-Peak Prices'!V67</f>
        <v>9005.4520259577021</v>
      </c>
      <c r="W53" s="389">
        <f>'Power Off-Peak Prices'!W67</f>
        <v>8656.5673805702845</v>
      </c>
      <c r="X53" s="389">
        <f>'Power Off-Peak Prices'!X67</f>
        <v>7803.5930832317208</v>
      </c>
      <c r="Y53" s="389">
        <f>'Power Off-Peak Prices'!Y67</f>
        <v>7466.7979836855748</v>
      </c>
      <c r="Z53" s="389">
        <f>'Power Off-Peak Prices'!Z67</f>
        <v>7329.3465163140499</v>
      </c>
      <c r="AA53" s="389">
        <f>'Power Off-Peak Prices'!AA67</f>
        <v>7043.7285289359725</v>
      </c>
      <c r="AB53" s="389">
        <f>'Power Off-Peak Prices'!AB67</f>
        <v>6759.8233032605376</v>
      </c>
      <c r="AC53" s="389">
        <f ca="1">'Power Off-Peak Prices'!AC67</f>
        <v>7229.4449243197178</v>
      </c>
    </row>
    <row r="54" spans="1:29" ht="12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5075.1111063284879</v>
      </c>
      <c r="E54" s="191">
        <f>'Power Off-Peak Prices'!E68</f>
        <v>7617.0379360294401</v>
      </c>
      <c r="F54" s="389">
        <f ca="1">'Power Off-Peak Prices'!F68</f>
        <v>5716.6004484927616</v>
      </c>
      <c r="G54" s="191">
        <f>'Power Off-Peak Prices'!G68</f>
        <v>8415.036342517049</v>
      </c>
      <c r="H54" s="191">
        <f>'Power Off-Peak Prices'!H68</f>
        <v>8620.3403761543304</v>
      </c>
      <c r="I54" s="191">
        <f>'Power Off-Peak Prices'!I68</f>
        <v>8209.7323088797675</v>
      </c>
      <c r="J54" s="191">
        <f>'Power Off-Peak Prices'!J68</f>
        <v>10966.537480868221</v>
      </c>
      <c r="K54" s="191">
        <f>'Power Off-Peak Prices'!K68</f>
        <v>10457.665125670866</v>
      </c>
      <c r="L54" s="191">
        <f>'Power Off-Peak Prices'!L68</f>
        <v>11475.409836065575</v>
      </c>
      <c r="M54" s="191">
        <f>'Power Off-Peak Prices'!M68</f>
        <v>7358.6302995897095</v>
      </c>
      <c r="N54" s="191">
        <f>'Power Off-Peak Prices'!N68</f>
        <v>7253.3112582781459</v>
      </c>
      <c r="O54" s="191">
        <f>'Power Off-Peak Prices'!O68</f>
        <v>10286.689088124605</v>
      </c>
      <c r="P54" s="191">
        <f>'Power Off-Peak Prices'!P68</f>
        <v>9582.7281557888909</v>
      </c>
      <c r="Q54" s="191">
        <f>'Power Off-Peak Prices'!Q68</f>
        <v>10990.65002046032</v>
      </c>
      <c r="R54" s="191">
        <f>'Power Off-Peak Prices'!R68</f>
        <v>9607.8656853725843</v>
      </c>
      <c r="S54" s="191">
        <f>'Power Off-Peak Prices'!S68</f>
        <v>8435.3734116591731</v>
      </c>
      <c r="T54" s="389">
        <f>'Power Off-Peak Prices'!T68</f>
        <v>9297.5206611570229</v>
      </c>
      <c r="U54" s="389">
        <f>'Power Off-Peak Prices'!U68</f>
        <v>7328.7319368951357</v>
      </c>
      <c r="V54" s="389">
        <f>'Power Off-Peak Prices'!V68</f>
        <v>8679.8676369253608</v>
      </c>
      <c r="W54" s="389">
        <f>'Power Off-Peak Prices'!W68</f>
        <v>8972.4121289410377</v>
      </c>
      <c r="X54" s="389">
        <f>'Power Off-Peak Prices'!X68</f>
        <v>8253.1535739340834</v>
      </c>
      <c r="Y54" s="389">
        <f>'Power Off-Peak Prices'!Y68</f>
        <v>7825.4510261541773</v>
      </c>
      <c r="Z54" s="389">
        <f>'Power Off-Peak Prices'!Z68</f>
        <v>7743.4432866190955</v>
      </c>
      <c r="AA54" s="389">
        <f>'Power Off-Peak Prices'!AA68</f>
        <v>7628.6196559347554</v>
      </c>
      <c r="AB54" s="389">
        <f>'Power Off-Peak Prices'!AB68</f>
        <v>7736.1100702339872</v>
      </c>
      <c r="AC54" s="389">
        <f ca="1">'Power Off-Peak Prices'!AC68</f>
        <v>7771.7499449293646</v>
      </c>
    </row>
    <row r="55" spans="1:29" ht="12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4435.7767871883761</v>
      </c>
      <c r="D55" s="191">
        <f ca="1">'Power Off-Peak Prices'!D69</f>
        <v>5151.7125977897113</v>
      </c>
      <c r="E55" s="191">
        <f>'Power Off-Peak Prices'!E69</f>
        <v>8180.6430985658171</v>
      </c>
      <c r="F55" s="389">
        <f ca="1">'Power Off-Peak Prices'!F69</f>
        <v>5922.7108278479682</v>
      </c>
      <c r="G55" s="191">
        <f>'Power Off-Peak Prices'!G69</f>
        <v>9342.442756224782</v>
      </c>
      <c r="H55" s="191">
        <f>'Power Off-Peak Prices'!H69</f>
        <v>9449.1208560976011</v>
      </c>
      <c r="I55" s="191">
        <f>'Power Off-Peak Prices'!I69</f>
        <v>9235.7646563519629</v>
      </c>
      <c r="J55" s="191">
        <f>'Power Off-Peak Prices'!J69</f>
        <v>12534.79015915707</v>
      </c>
      <c r="K55" s="191">
        <f>'Power Off-Peak Prices'!K69</f>
        <v>12091.524523088368</v>
      </c>
      <c r="L55" s="191">
        <f>'Power Off-Peak Prices'!L69</f>
        <v>12978.05579522577</v>
      </c>
      <c r="M55" s="191">
        <f>'Power Off-Peak Prices'!M69</f>
        <v>8567.0958807490169</v>
      </c>
      <c r="N55" s="191">
        <f>'Power Off-Peak Prices'!N69</f>
        <v>8829.9432355723748</v>
      </c>
      <c r="O55" s="191">
        <f>'Power Off-Peak Prices'!O69</f>
        <v>9894.7288161535107</v>
      </c>
      <c r="P55" s="191">
        <f>'Power Off-Peak Prices'!P69</f>
        <v>9626.8560062907636</v>
      </c>
      <c r="Q55" s="191">
        <f>'Power Off-Peak Prices'!Q69</f>
        <v>10162.60162601626</v>
      </c>
      <c r="R55" s="191">
        <f>'Power Off-Peak Prices'!R69</f>
        <v>9832.1067157313701</v>
      </c>
      <c r="S55" s="191">
        <f>'Power Off-Peak Prices'!S69</f>
        <v>8941.5909606278747</v>
      </c>
      <c r="T55" s="389">
        <f>'Power Off-Peak Prices'!T69</f>
        <v>8661.7846023440434</v>
      </c>
      <c r="U55" s="389">
        <f>'Power Off-Peak Prices'!U69</f>
        <v>8868.9347739626137</v>
      </c>
      <c r="V55" s="389">
        <f>'Power Off-Peak Prices'!V69</f>
        <v>9294.0535055769669</v>
      </c>
      <c r="W55" s="389">
        <f>'Power Off-Peak Prices'!W69</f>
        <v>9639.3549745749915</v>
      </c>
      <c r="X55" s="389">
        <f>'Power Off-Peak Prices'!X69</f>
        <v>8283.8249705807684</v>
      </c>
      <c r="Y55" s="389">
        <f>'Power Off-Peak Prices'!Y69</f>
        <v>7859.3577074232408</v>
      </c>
      <c r="Z55" s="389">
        <f>'Power Off-Peak Prices'!Z69</f>
        <v>7717.910257938036</v>
      </c>
      <c r="AA55" s="389">
        <f>'Power Off-Peak Prices'!AA69</f>
        <v>7370.6157751206338</v>
      </c>
      <c r="AB55" s="389">
        <f>'Power Off-Peak Prices'!AB69</f>
        <v>7063.7989019779743</v>
      </c>
      <c r="AC55" s="389">
        <f ca="1">'Power Off-Peak Prices'!AC69</f>
        <v>7637.7547084920989</v>
      </c>
    </row>
    <row r="56" spans="1:29" ht="12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4898.3304441142473</v>
      </c>
      <c r="D56" s="191">
        <f ca="1">'Power Off-Peak Prices'!D70</f>
        <v>4264.8257325636041</v>
      </c>
      <c r="E56" s="191">
        <f>'Power Off-Peak Prices'!E70</f>
        <v>7085.300604209895</v>
      </c>
      <c r="F56" s="389">
        <f ca="1">'Power Off-Peak Prices'!F70</f>
        <v>5416.1522602959149</v>
      </c>
      <c r="G56" s="191">
        <f>'Power Off-Peak Prices'!G70</f>
        <v>8508.9972143948107</v>
      </c>
      <c r="H56" s="191">
        <f>'Power Off-Peak Prices'!H70</f>
        <v>8650.3489177907795</v>
      </c>
      <c r="I56" s="191">
        <f>'Power Off-Peak Prices'!I70</f>
        <v>8367.6455109988419</v>
      </c>
      <c r="J56" s="191">
        <f>'Power Off-Peak Prices'!J70</f>
        <v>12044.655654536718</v>
      </c>
      <c r="K56" s="191">
        <f>'Power Off-Peak Prices'!K70</f>
        <v>11111.313034698976</v>
      </c>
      <c r="L56" s="191">
        <f>'Power Off-Peak Prices'!L70</f>
        <v>12977.99827437446</v>
      </c>
      <c r="M56" s="191">
        <f>'Power Off-Peak Prices'!M70</f>
        <v>8567.0958807490169</v>
      </c>
      <c r="N56" s="191">
        <f>'Power Off-Peak Prices'!N70</f>
        <v>8751.182592242194</v>
      </c>
      <c r="O56" s="191">
        <f>'Power Off-Peak Prices'!O70</f>
        <v>9899.1462267645475</v>
      </c>
      <c r="P56" s="191">
        <f>'Power Off-Peak Prices'!P70</f>
        <v>9635.6908275128371</v>
      </c>
      <c r="Q56" s="191">
        <f>'Power Off-Peak Prices'!Q70</f>
        <v>10162.60162601626</v>
      </c>
      <c r="R56" s="191">
        <f>'Power Off-Peak Prices'!R70</f>
        <v>9191.0456915056711</v>
      </c>
      <c r="S56" s="191">
        <f>'Power Off-Peak Prices'!S70</f>
        <v>8454.4334235530987</v>
      </c>
      <c r="T56" s="389">
        <f>'Power Off-Peak Prices'!T70</f>
        <v>8582.3756662917494</v>
      </c>
      <c r="U56" s="389">
        <f>'Power Off-Peak Prices'!U70</f>
        <v>7966.8235450086177</v>
      </c>
      <c r="V56" s="389">
        <f>'Power Off-Peak Prices'!V70</f>
        <v>8814.1010593589326</v>
      </c>
      <c r="W56" s="389">
        <f>'Power Off-Peak Prices'!W70</f>
        <v>9237.8685347439459</v>
      </c>
      <c r="X56" s="389">
        <f>'Power Off-Peak Prices'!X70</f>
        <v>5207.340771723776</v>
      </c>
      <c r="Y56" s="389">
        <f>'Power Off-Peak Prices'!Y70</f>
        <v>4752.3047612852906</v>
      </c>
      <c r="Z56" s="389">
        <f>'Power Off-Peak Prices'!Z70</f>
        <v>4629.2842497240872</v>
      </c>
      <c r="AA56" s="389">
        <f>'Power Off-Peak Prices'!AA70</f>
        <v>5317.5551513647351</v>
      </c>
      <c r="AB56" s="389">
        <f>'Power Off-Peak Prices'!AB70</f>
        <v>5393.1426591120571</v>
      </c>
      <c r="AC56" s="389">
        <f ca="1">'Power Off-Peak Prices'!AC70</f>
        <v>5487.4443568219285</v>
      </c>
    </row>
    <row r="57" spans="1:29" ht="12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4200.5118045236914</v>
      </c>
      <c r="D57" s="191">
        <f ca="1">'Power Off-Peak Prices'!D71</f>
        <v>4515.0060799104695</v>
      </c>
      <c r="E57" s="191">
        <f>'Power Off-Peak Prices'!E71</f>
        <v>7085.300604209895</v>
      </c>
      <c r="F57" s="389">
        <f ca="1">'Power Off-Peak Prices'!F71</f>
        <v>5266.9394962146853</v>
      </c>
      <c r="G57" s="191">
        <f>'Power Off-Peak Prices'!G71</f>
        <v>8508.9972143948107</v>
      </c>
      <c r="H57" s="191">
        <f>'Power Off-Peak Prices'!H71</f>
        <v>8650.3489177907795</v>
      </c>
      <c r="I57" s="191">
        <f>'Power Off-Peak Prices'!I71</f>
        <v>8367.6455109988419</v>
      </c>
      <c r="J57" s="191">
        <f>'Power Off-Peak Prices'!J71</f>
        <v>12522.869632103586</v>
      </c>
      <c r="K57" s="191">
        <f>'Power Off-Peak Prices'!K71</f>
        <v>11111.313034698976</v>
      </c>
      <c r="L57" s="191">
        <f>'Power Off-Peak Prices'!L71</f>
        <v>13934.426229508195</v>
      </c>
      <c r="M57" s="191">
        <f>'Power Off-Peak Prices'!M71</f>
        <v>8812.2295908273773</v>
      </c>
      <c r="N57" s="191">
        <f>'Power Off-Peak Prices'!N71</f>
        <v>8751.182592242194</v>
      </c>
      <c r="O57" s="191">
        <f>'Power Off-Peak Prices'!O71</f>
        <v>10207.731806722757</v>
      </c>
      <c r="P57" s="191">
        <f>'Power Off-Peak Prices'!P71</f>
        <v>9951.6320520529789</v>
      </c>
      <c r="Q57" s="191">
        <f>'Power Off-Peak Prices'!Q71</f>
        <v>10463.831561392537</v>
      </c>
      <c r="R57" s="191">
        <f>'Power Off-Peak Prices'!R71</f>
        <v>9191.0456915056711</v>
      </c>
      <c r="S57" s="191">
        <f>'Power Off-Peak Prices'!S71</f>
        <v>8454.4334235530987</v>
      </c>
      <c r="T57" s="389">
        <f>'Power Off-Peak Prices'!T71</f>
        <v>8582.3756662917494</v>
      </c>
      <c r="U57" s="389">
        <f>'Power Off-Peak Prices'!U71</f>
        <v>7966.8235450086177</v>
      </c>
      <c r="V57" s="389">
        <f>'Power Off-Peak Prices'!V71</f>
        <v>8814.1010593589326</v>
      </c>
      <c r="W57" s="389">
        <f>'Power Off-Peak Prices'!W71</f>
        <v>9361.6668412094605</v>
      </c>
      <c r="X57" s="389">
        <f>'Power Off-Peak Prices'!X71</f>
        <v>8141.8064402160671</v>
      </c>
      <c r="Y57" s="389">
        <f>'Power Off-Peak Prices'!Y71</f>
        <v>7733.4483870364238</v>
      </c>
      <c r="Z57" s="389">
        <f>'Power Off-Peak Prices'!Z71</f>
        <v>7638.6916033769885</v>
      </c>
      <c r="AA57" s="389">
        <f>'Power Off-Peak Prices'!AA71</f>
        <v>7283.885764544315</v>
      </c>
      <c r="AB57" s="389">
        <f>'Power Off-Peak Prices'!AB71</f>
        <v>6974.9313942978097</v>
      </c>
      <c r="AC57" s="389">
        <f ca="1">'Power Off-Peak Prices'!AC71</f>
        <v>7512.2090189330229</v>
      </c>
    </row>
    <row r="58" spans="1:29" ht="12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4084.1175499422152</v>
      </c>
      <c r="D58" s="357">
        <f ca="1">'Power Off-Peak Prices'!D72</f>
        <v>4167.6925394656137</v>
      </c>
      <c r="E58" s="357">
        <f>'Power Off-Peak Prices'!E72</f>
        <v>6546.1378851348709</v>
      </c>
      <c r="F58" s="389">
        <f ca="1">'Power Off-Peak Prices'!F72</f>
        <v>4932.6493248475663</v>
      </c>
      <c r="G58" s="191">
        <f>'Power Off-Peak Prices'!G72</f>
        <v>7711.2573224292191</v>
      </c>
      <c r="H58" s="191">
        <f>'Power Off-Peak Prices'!H72</f>
        <v>7686.5219423358967</v>
      </c>
      <c r="I58" s="191">
        <f>'Power Off-Peak Prices'!I72</f>
        <v>7735.9927025225415</v>
      </c>
      <c r="J58" s="191">
        <f>'Power Off-Peak Prices'!J72</f>
        <v>11786.12990533634</v>
      </c>
      <c r="K58" s="191">
        <f>'Power Off-Peak Prices'!K72</f>
        <v>10457.505712312024</v>
      </c>
      <c r="L58" s="191">
        <f>'Power Off-Peak Prices'!L72</f>
        <v>13114.754098360656</v>
      </c>
      <c r="M58" s="191">
        <f>'Power Off-Peak Prices'!M72</f>
        <v>8169.3718335784752</v>
      </c>
      <c r="N58" s="191">
        <f>'Power Off-Peak Prices'!N72</f>
        <v>7883.8694418164614</v>
      </c>
      <c r="O58" s="191">
        <f>'Power Off-Peak Prices'!O72</f>
        <v>10178.392817428372</v>
      </c>
      <c r="P58" s="191">
        <f>'Power Off-Peak Prices'!P72</f>
        <v>9817.8531230245007</v>
      </c>
      <c r="Q58" s="191">
        <f>'Power Off-Peak Prices'!Q72</f>
        <v>10538.932511832241</v>
      </c>
      <c r="R58" s="191">
        <f>'Power Off-Peak Prices'!R72</f>
        <v>9073.1370745170188</v>
      </c>
      <c r="S58" s="191">
        <f>'Power Off-Peak Prices'!S72</f>
        <v>7670.8784136191216</v>
      </c>
      <c r="T58" s="389">
        <f>'Power Off-Peak Prices'!T72</f>
        <v>8105.5797349503646</v>
      </c>
      <c r="U58" s="389">
        <f>'Power Off-Peak Prices'!U72</f>
        <v>7506.9600954527386</v>
      </c>
      <c r="V58" s="389">
        <f>'Power Off-Peak Prices'!V72</f>
        <v>7400.0954104542598</v>
      </c>
      <c r="W58" s="389">
        <f>'Power Off-Peak Prices'!W72</f>
        <v>8783.3843324423669</v>
      </c>
      <c r="X58" s="389">
        <f>'Power Off-Peak Prices'!X72</f>
        <v>7461.6455995890756</v>
      </c>
      <c r="Y58" s="389">
        <f>'Power Off-Peak Prices'!Y72</f>
        <v>7088.6785559446453</v>
      </c>
      <c r="Z58" s="389">
        <f>'Power Off-Peak Prices'!Z72</f>
        <v>7005.0399985329559</v>
      </c>
      <c r="AA58" s="389">
        <f>'Power Off-Peak Prices'!AA72</f>
        <v>6704.0953737829723</v>
      </c>
      <c r="AB58" s="389">
        <f>'Power Off-Peak Prices'!AB72</f>
        <v>6416.1718012358042</v>
      </c>
      <c r="AC58" s="389">
        <f ca="1">'Power Off-Peak Prices'!AC72</f>
        <v>6922.8761081692983</v>
      </c>
    </row>
    <row r="59" spans="1:29" ht="13.7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4452.492983325079</v>
      </c>
      <c r="D59" s="346">
        <f ca="1">+'Power Off-Peak Prices'!D67</f>
        <v>5122.5451688923804</v>
      </c>
      <c r="E59" s="346">
        <f>+'Power Off-Peak Prices'!E67</f>
        <v>7759.7123804303856</v>
      </c>
      <c r="F59" s="408">
        <f ca="1">+'Power Off-Peak Prices'!F67</f>
        <v>5778.2501775492819</v>
      </c>
      <c r="G59" s="346">
        <f>+'Power Off-Peak Prices'!G67</f>
        <v>8537.0656232046586</v>
      </c>
      <c r="H59" s="346">
        <f>+'Power Off-Peak Prices'!H67</f>
        <v>8785.4598784831342</v>
      </c>
      <c r="I59" s="346">
        <f>+'Power Off-Peak Prices'!I67</f>
        <v>8288.6713679261829</v>
      </c>
      <c r="J59" s="346">
        <f>+'Power Off-Peak Prices'!J67</f>
        <v>10461.696575812974</v>
      </c>
      <c r="K59" s="346">
        <f>+'Power Off-Peak Prices'!K67</f>
        <v>10130.899622721718</v>
      </c>
      <c r="L59" s="346">
        <f>+'Power Off-Peak Prices'!L67</f>
        <v>10792.49352890423</v>
      </c>
      <c r="M59" s="346">
        <f>+'Power Off-Peak Prices'!M67</f>
        <v>6861.9031644861907</v>
      </c>
      <c r="N59" s="346">
        <f>+'Power Off-Peak Prices'!N67</f>
        <v>6780.2743614001893</v>
      </c>
      <c r="O59" s="346">
        <f>+'Power Off-Peak Prices'!O67</f>
        <v>9611.5199483846282</v>
      </c>
      <c r="P59" s="346">
        <f>+'Power Off-Peak Prices'!P67</f>
        <v>8985.1056940654071</v>
      </c>
      <c r="Q59" s="346">
        <f>+'Power Off-Peak Prices'!Q67</f>
        <v>10237.934202703849</v>
      </c>
      <c r="R59" s="346">
        <f>+'Power Off-Peak Prices'!R67</f>
        <v>9004.139834406622</v>
      </c>
      <c r="S59" s="346">
        <f>+'Power Off-Peak Prices'!S67</f>
        <v>8360.8464791516235</v>
      </c>
      <c r="T59" s="346">
        <f>+'Power Off-Peak Prices'!T67</f>
        <v>8582.4897713009595</v>
      </c>
      <c r="U59" s="346">
        <f>+'Power Off-Peak Prices'!U67</f>
        <v>7494.5976401962089</v>
      </c>
      <c r="V59" s="346">
        <f>+'Power Off-Peak Prices'!V67</f>
        <v>9005.4520259577021</v>
      </c>
      <c r="W59" s="408">
        <f>+'Power Off-Peak Prices'!W67</f>
        <v>8656.5673805702845</v>
      </c>
      <c r="X59" s="346">
        <f>+'Power Off-Peak Prices'!X67</f>
        <v>7803.5930832317208</v>
      </c>
      <c r="Y59" s="346">
        <f>+'Power Off-Peak Prices'!Y67</f>
        <v>7466.7979836855748</v>
      </c>
      <c r="Z59" s="346">
        <f>+'Power Off-Peak Prices'!Z67</f>
        <v>7329.3465163140499</v>
      </c>
      <c r="AA59" s="346">
        <f>+'Power Off-Peak Prices'!AA67</f>
        <v>7043.7285289359725</v>
      </c>
      <c r="AB59" s="346">
        <f>+'Power Off-Peak Prices'!AB67</f>
        <v>6759.8233032605376</v>
      </c>
      <c r="AC59" s="366">
        <f ca="1">+'Power Off-Peak Prices'!AC67</f>
        <v>7229.4449243197178</v>
      </c>
    </row>
    <row r="60" spans="1:29" ht="13.7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4457.6523031203569</v>
      </c>
      <c r="D60" s="340">
        <f ca="1">+'Power Off-Peak Prices'!D68</f>
        <v>5075.1111063284879</v>
      </c>
      <c r="E60" s="340">
        <f>+'Power Off-Peak Prices'!E68</f>
        <v>7617.0379360294401</v>
      </c>
      <c r="F60" s="409">
        <f ca="1">+'Power Off-Peak Prices'!F68</f>
        <v>5716.6004484927616</v>
      </c>
      <c r="G60" s="340">
        <f>+'Power Off-Peak Prices'!G68</f>
        <v>8415.036342517049</v>
      </c>
      <c r="H60" s="340">
        <f>+'Power Off-Peak Prices'!H68</f>
        <v>8620.3403761543304</v>
      </c>
      <c r="I60" s="340">
        <f>+'Power Off-Peak Prices'!I68</f>
        <v>8209.7323088797675</v>
      </c>
      <c r="J60" s="340">
        <f>+'Power Off-Peak Prices'!J68</f>
        <v>10966.537480868221</v>
      </c>
      <c r="K60" s="340">
        <f>+'Power Off-Peak Prices'!K68</f>
        <v>10457.665125670866</v>
      </c>
      <c r="L60" s="340">
        <f>+'Power Off-Peak Prices'!L68</f>
        <v>11475.409836065575</v>
      </c>
      <c r="M60" s="340">
        <f>+'Power Off-Peak Prices'!M68</f>
        <v>7358.6302995897095</v>
      </c>
      <c r="N60" s="340">
        <f>+'Power Off-Peak Prices'!N68</f>
        <v>7253.3112582781459</v>
      </c>
      <c r="O60" s="340">
        <f>+'Power Off-Peak Prices'!O68</f>
        <v>10286.689088124605</v>
      </c>
      <c r="P60" s="340">
        <f>+'Power Off-Peak Prices'!P68</f>
        <v>9582.7281557888909</v>
      </c>
      <c r="Q60" s="340">
        <f>+'Power Off-Peak Prices'!Q68</f>
        <v>10990.65002046032</v>
      </c>
      <c r="R60" s="340">
        <f>+'Power Off-Peak Prices'!R68</f>
        <v>9607.8656853725843</v>
      </c>
      <c r="S60" s="340">
        <f>+'Power Off-Peak Prices'!S68</f>
        <v>8435.3734116591731</v>
      </c>
      <c r="T60" s="340">
        <f>+'Power Off-Peak Prices'!T68</f>
        <v>9297.5206611570229</v>
      </c>
      <c r="U60" s="340">
        <f>+'Power Off-Peak Prices'!U68</f>
        <v>7328.7319368951357</v>
      </c>
      <c r="V60" s="340">
        <f>+'Power Off-Peak Prices'!V68</f>
        <v>8679.8676369253608</v>
      </c>
      <c r="W60" s="409">
        <f>+'Power Off-Peak Prices'!W68</f>
        <v>8972.4121289410377</v>
      </c>
      <c r="X60" s="340">
        <f>+'Power Off-Peak Prices'!X68</f>
        <v>8253.1535739340834</v>
      </c>
      <c r="Y60" s="340">
        <f>+'Power Off-Peak Prices'!Y68</f>
        <v>7825.4510261541773</v>
      </c>
      <c r="Z60" s="340">
        <f>+'Power Off-Peak Prices'!Z68</f>
        <v>7743.4432866190955</v>
      </c>
      <c r="AA60" s="340">
        <f>+'Power Off-Peak Prices'!AA68</f>
        <v>7628.6196559347554</v>
      </c>
      <c r="AB60" s="340">
        <f>+'Power Off-Peak Prices'!AB68</f>
        <v>7736.1100702339872</v>
      </c>
      <c r="AC60" s="367">
        <f ca="1">+'Power Off-Peak Prices'!AC68</f>
        <v>7771.7499449293646</v>
      </c>
    </row>
    <row r="61" spans="1:29" ht="13.7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4435.7767871883761</v>
      </c>
      <c r="D61" s="340">
        <f ca="1">+'Power Off-Peak Prices'!D69</f>
        <v>5151.7125977897113</v>
      </c>
      <c r="E61" s="340">
        <f>+'Power Off-Peak Prices'!E69</f>
        <v>8180.6430985658171</v>
      </c>
      <c r="F61" s="409">
        <f ca="1">+'Power Off-Peak Prices'!F69</f>
        <v>5922.7108278479682</v>
      </c>
      <c r="G61" s="340">
        <f>+'Power Off-Peak Prices'!G69</f>
        <v>9342.442756224782</v>
      </c>
      <c r="H61" s="340">
        <f>+'Power Off-Peak Prices'!H69</f>
        <v>9449.1208560976011</v>
      </c>
      <c r="I61" s="340">
        <f>+'Power Off-Peak Prices'!I69</f>
        <v>9235.7646563519629</v>
      </c>
      <c r="J61" s="340">
        <f>+'Power Off-Peak Prices'!J69</f>
        <v>12534.79015915707</v>
      </c>
      <c r="K61" s="340">
        <f>+'Power Off-Peak Prices'!K69</f>
        <v>12091.524523088368</v>
      </c>
      <c r="L61" s="340">
        <f>+'Power Off-Peak Prices'!L69</f>
        <v>12978.05579522577</v>
      </c>
      <c r="M61" s="340">
        <f>+'Power Off-Peak Prices'!M69</f>
        <v>8567.0958807490169</v>
      </c>
      <c r="N61" s="340">
        <f>+'Power Off-Peak Prices'!N69</f>
        <v>8829.9432355723748</v>
      </c>
      <c r="O61" s="340">
        <f>+'Power Off-Peak Prices'!O69</f>
        <v>9894.7288161535107</v>
      </c>
      <c r="P61" s="340">
        <f>+'Power Off-Peak Prices'!P69</f>
        <v>9626.8560062907636</v>
      </c>
      <c r="Q61" s="340">
        <f>+'Power Off-Peak Prices'!Q69</f>
        <v>10162.60162601626</v>
      </c>
      <c r="R61" s="340">
        <f>+'Power Off-Peak Prices'!R69</f>
        <v>9832.1067157313701</v>
      </c>
      <c r="S61" s="340">
        <f>+'Power Off-Peak Prices'!S69</f>
        <v>8941.5909606278747</v>
      </c>
      <c r="T61" s="340">
        <f>+'Power Off-Peak Prices'!T69</f>
        <v>8661.7846023440434</v>
      </c>
      <c r="U61" s="340">
        <f>+'Power Off-Peak Prices'!U69</f>
        <v>8868.9347739626137</v>
      </c>
      <c r="V61" s="340">
        <f>+'Power Off-Peak Prices'!V69</f>
        <v>9294.0535055769669</v>
      </c>
      <c r="W61" s="409">
        <f>+'Power Off-Peak Prices'!W69</f>
        <v>9639.3549745749915</v>
      </c>
      <c r="X61" s="340">
        <f>+'Power Off-Peak Prices'!X69</f>
        <v>8283.8249705807684</v>
      </c>
      <c r="Y61" s="340">
        <f>+'Power Off-Peak Prices'!Y69</f>
        <v>7859.3577074232408</v>
      </c>
      <c r="Z61" s="340">
        <f>+'Power Off-Peak Prices'!Z69</f>
        <v>7717.910257938036</v>
      </c>
      <c r="AA61" s="340">
        <f>+'Power Off-Peak Prices'!AA69</f>
        <v>7370.6157751206338</v>
      </c>
      <c r="AB61" s="340">
        <f>+'Power Off-Peak Prices'!AB69</f>
        <v>7063.7989019779743</v>
      </c>
      <c r="AC61" s="367">
        <f ca="1">+'Power Off-Peak Prices'!AC69</f>
        <v>7637.7547084920989</v>
      </c>
    </row>
    <row r="62" spans="1:29" ht="13.7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4898.3304441142473</v>
      </c>
      <c r="D62" s="340">
        <f ca="1">+'Power Off-Peak Prices'!D70</f>
        <v>4264.8257325636041</v>
      </c>
      <c r="E62" s="340">
        <f>+'Power Off-Peak Prices'!E70</f>
        <v>7085.300604209895</v>
      </c>
      <c r="F62" s="409">
        <f ca="1">+'Power Off-Peak Prices'!F70</f>
        <v>5416.1522602959149</v>
      </c>
      <c r="G62" s="340">
        <f>+'Power Off-Peak Prices'!G70</f>
        <v>8508.9972143948107</v>
      </c>
      <c r="H62" s="340">
        <f>+'Power Off-Peak Prices'!H70</f>
        <v>8650.3489177907795</v>
      </c>
      <c r="I62" s="340">
        <f>+'Power Off-Peak Prices'!I70</f>
        <v>8367.6455109988419</v>
      </c>
      <c r="J62" s="340">
        <f>+'Power Off-Peak Prices'!J70</f>
        <v>12044.655654536718</v>
      </c>
      <c r="K62" s="340">
        <f>+'Power Off-Peak Prices'!K70</f>
        <v>11111.313034698976</v>
      </c>
      <c r="L62" s="340">
        <f>+'Power Off-Peak Prices'!L70</f>
        <v>12977.99827437446</v>
      </c>
      <c r="M62" s="340">
        <f>+'Power Off-Peak Prices'!M70</f>
        <v>8567.0958807490169</v>
      </c>
      <c r="N62" s="340">
        <f>+'Power Off-Peak Prices'!N70</f>
        <v>8751.182592242194</v>
      </c>
      <c r="O62" s="340">
        <f>+'Power Off-Peak Prices'!O70</f>
        <v>9899.1462267645475</v>
      </c>
      <c r="P62" s="340">
        <f>+'Power Off-Peak Prices'!P70</f>
        <v>9635.6908275128371</v>
      </c>
      <c r="Q62" s="340">
        <f>+'Power Off-Peak Prices'!Q70</f>
        <v>10162.60162601626</v>
      </c>
      <c r="R62" s="340">
        <f>+'Power Off-Peak Prices'!R70</f>
        <v>9191.0456915056711</v>
      </c>
      <c r="S62" s="340">
        <f>+'Power Off-Peak Prices'!S70</f>
        <v>8454.4334235530987</v>
      </c>
      <c r="T62" s="340">
        <f>+'Power Off-Peak Prices'!T70</f>
        <v>8582.3756662917494</v>
      </c>
      <c r="U62" s="340">
        <f>+'Power Off-Peak Prices'!U70</f>
        <v>7966.8235450086177</v>
      </c>
      <c r="V62" s="340">
        <f>+'Power Off-Peak Prices'!V70</f>
        <v>8814.1010593589326</v>
      </c>
      <c r="W62" s="409">
        <f>+'Power Off-Peak Prices'!W70</f>
        <v>9237.8685347439459</v>
      </c>
      <c r="X62" s="340">
        <f>+'Power Off-Peak Prices'!X70</f>
        <v>5207.340771723776</v>
      </c>
      <c r="Y62" s="340">
        <f>+'Power Off-Peak Prices'!Y70</f>
        <v>4752.3047612852906</v>
      </c>
      <c r="Z62" s="340">
        <f>+'Power Off-Peak Prices'!Z70</f>
        <v>4629.2842497240872</v>
      </c>
      <c r="AA62" s="340">
        <f>+'Power Off-Peak Prices'!AA70</f>
        <v>5317.5551513647351</v>
      </c>
      <c r="AB62" s="340">
        <f>+'Power Off-Peak Prices'!AB70</f>
        <v>5393.1426591120571</v>
      </c>
      <c r="AC62" s="367">
        <f ca="1">+'Power Off-Peak Prices'!AC70</f>
        <v>5487.4443568219285</v>
      </c>
    </row>
    <row r="63" spans="1:29" ht="13.7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4200.5118045236914</v>
      </c>
      <c r="D63" s="340">
        <f ca="1">+'Power Off-Peak Prices'!D71</f>
        <v>4515.0060799104695</v>
      </c>
      <c r="E63" s="340">
        <f>+'Power Off-Peak Prices'!E71</f>
        <v>7085.300604209895</v>
      </c>
      <c r="F63" s="409">
        <f ca="1">+'Power Off-Peak Prices'!F71</f>
        <v>5266.9394962146853</v>
      </c>
      <c r="G63" s="340">
        <f>+'Power Off-Peak Prices'!G71</f>
        <v>8508.9972143948107</v>
      </c>
      <c r="H63" s="340">
        <f>+'Power Off-Peak Prices'!H71</f>
        <v>8650.3489177907795</v>
      </c>
      <c r="I63" s="340">
        <f>+'Power Off-Peak Prices'!I71</f>
        <v>8367.6455109988419</v>
      </c>
      <c r="J63" s="340">
        <f>+'Power Off-Peak Prices'!J71</f>
        <v>12522.869632103586</v>
      </c>
      <c r="K63" s="340">
        <f>+'Power Off-Peak Prices'!K71</f>
        <v>11111.313034698976</v>
      </c>
      <c r="L63" s="340">
        <f>+'Power Off-Peak Prices'!L71</f>
        <v>13934.426229508195</v>
      </c>
      <c r="M63" s="340">
        <f>+'Power Off-Peak Prices'!M71</f>
        <v>8812.2295908273773</v>
      </c>
      <c r="N63" s="340">
        <f>+'Power Off-Peak Prices'!N71</f>
        <v>8751.182592242194</v>
      </c>
      <c r="O63" s="340">
        <f>+'Power Off-Peak Prices'!O71</f>
        <v>10207.731806722757</v>
      </c>
      <c r="P63" s="340">
        <f>+'Power Off-Peak Prices'!P71</f>
        <v>9951.6320520529789</v>
      </c>
      <c r="Q63" s="340">
        <f>+'Power Off-Peak Prices'!Q71</f>
        <v>10463.831561392537</v>
      </c>
      <c r="R63" s="340">
        <f>+'Power Off-Peak Prices'!R71</f>
        <v>9191.0456915056711</v>
      </c>
      <c r="S63" s="340">
        <f>+'Power Off-Peak Prices'!S71</f>
        <v>8454.4334235530987</v>
      </c>
      <c r="T63" s="340">
        <f>+'Power Off-Peak Prices'!T71</f>
        <v>8582.3756662917494</v>
      </c>
      <c r="U63" s="340">
        <f>+'Power Off-Peak Prices'!U71</f>
        <v>7966.8235450086177</v>
      </c>
      <c r="V63" s="340">
        <f>+'Power Off-Peak Prices'!V71</f>
        <v>8814.1010593589326</v>
      </c>
      <c r="W63" s="409">
        <f>+'Power Off-Peak Prices'!W71</f>
        <v>9361.6668412094605</v>
      </c>
      <c r="X63" s="340">
        <f>+'Power Off-Peak Prices'!X71</f>
        <v>8141.8064402160671</v>
      </c>
      <c r="Y63" s="340">
        <f>+'Power Off-Peak Prices'!Y71</f>
        <v>7733.4483870364238</v>
      </c>
      <c r="Z63" s="340">
        <f>+'Power Off-Peak Prices'!Z71</f>
        <v>7638.6916033769885</v>
      </c>
      <c r="AA63" s="340">
        <f>+'Power Off-Peak Prices'!AA71</f>
        <v>7283.885764544315</v>
      </c>
      <c r="AB63" s="340">
        <f>+'Power Off-Peak Prices'!AB71</f>
        <v>6974.9313942978097</v>
      </c>
      <c r="AC63" s="367">
        <f ca="1">+'Power Off-Peak Prices'!AC71</f>
        <v>7512.2090189330229</v>
      </c>
    </row>
    <row r="64" spans="1:29" ht="13.7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4084.1175499422152</v>
      </c>
      <c r="D64" s="340">
        <f ca="1">+'Power Off-Peak Prices'!D72</f>
        <v>4167.6925394656137</v>
      </c>
      <c r="E64" s="340">
        <f>+'Power Off-Peak Prices'!E72</f>
        <v>6546.1378851348709</v>
      </c>
      <c r="F64" s="409">
        <f ca="1">+'Power Off-Peak Prices'!F72</f>
        <v>4932.6493248475663</v>
      </c>
      <c r="G64" s="340">
        <f>+'Power Off-Peak Prices'!G72</f>
        <v>7711.2573224292191</v>
      </c>
      <c r="H64" s="340">
        <f>+'Power Off-Peak Prices'!H72</f>
        <v>7686.5219423358967</v>
      </c>
      <c r="I64" s="340">
        <f>+'Power Off-Peak Prices'!I72</f>
        <v>7735.9927025225415</v>
      </c>
      <c r="J64" s="340">
        <f>+'Power Off-Peak Prices'!J72</f>
        <v>11786.12990533634</v>
      </c>
      <c r="K64" s="340">
        <f>+'Power Off-Peak Prices'!K72</f>
        <v>10457.505712312024</v>
      </c>
      <c r="L64" s="340">
        <f>+'Power Off-Peak Prices'!L72</f>
        <v>13114.754098360656</v>
      </c>
      <c r="M64" s="340">
        <f>+'Power Off-Peak Prices'!M72</f>
        <v>8169.3718335784752</v>
      </c>
      <c r="N64" s="340">
        <f>+'Power Off-Peak Prices'!N72</f>
        <v>7883.8694418164614</v>
      </c>
      <c r="O64" s="340">
        <f>+'Power Off-Peak Prices'!O72</f>
        <v>10178.392817428372</v>
      </c>
      <c r="P64" s="340">
        <f>+'Power Off-Peak Prices'!P72</f>
        <v>9817.8531230245007</v>
      </c>
      <c r="Q64" s="340">
        <f>+'Power Off-Peak Prices'!Q72</f>
        <v>10538.932511832241</v>
      </c>
      <c r="R64" s="340">
        <f>+'Power Off-Peak Prices'!R72</f>
        <v>9073.1370745170188</v>
      </c>
      <c r="S64" s="340">
        <f>+'Power Off-Peak Prices'!S72</f>
        <v>7670.8784136191216</v>
      </c>
      <c r="T64" s="340">
        <f>+'Power Off-Peak Prices'!T72</f>
        <v>8105.5797349503646</v>
      </c>
      <c r="U64" s="340">
        <f>+'Power Off-Peak Prices'!U72</f>
        <v>7506.9600954527386</v>
      </c>
      <c r="V64" s="340">
        <f>+'Power Off-Peak Prices'!V72</f>
        <v>7400.0954104542598</v>
      </c>
      <c r="W64" s="409">
        <f>+'Power Off-Peak Prices'!W72</f>
        <v>8783.3843324423669</v>
      </c>
      <c r="X64" s="340">
        <f>+'Power Off-Peak Prices'!X72</f>
        <v>7461.6455995890756</v>
      </c>
      <c r="Y64" s="340">
        <f>+'Power Off-Peak Prices'!Y72</f>
        <v>7088.6785559446453</v>
      </c>
      <c r="Z64" s="340">
        <f>+'Power Off-Peak Prices'!Z72</f>
        <v>7005.0399985329559</v>
      </c>
      <c r="AA64" s="340">
        <f>+'Power Off-Peak Prices'!AA72</f>
        <v>6704.0953737829723</v>
      </c>
      <c r="AB64" s="340">
        <f>+'Power Off-Peak Prices'!AB72</f>
        <v>6416.1718012358042</v>
      </c>
      <c r="AC64" s="367">
        <f ca="1">+'Power Off-Peak Prices'!AC72</f>
        <v>6922.8761081692983</v>
      </c>
    </row>
    <row r="65" spans="1:29" ht="13.7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4197.6225854383356</v>
      </c>
      <c r="D65" s="342">
        <f ca="1">+'Power Off-Peak Prices'!D73</f>
        <v>4282.8342067599997</v>
      </c>
      <c r="E65" s="342">
        <f>+'Power Off-Peak Prices'!E73</f>
        <v>6748.4111759255638</v>
      </c>
      <c r="F65" s="410">
        <f ca="1">+'Power Off-Peak Prices'!F73</f>
        <v>5076.2893227079667</v>
      </c>
      <c r="G65" s="342">
        <f>+'Power Off-Peak Prices'!G73</f>
        <v>7882.2935660636958</v>
      </c>
      <c r="H65" s="342">
        <f>+'Power Off-Peak Prices'!H73</f>
        <v>7873.8738738738748</v>
      </c>
      <c r="I65" s="342">
        <f>+'Power Off-Peak Prices'!I73</f>
        <v>7890.7132582535169</v>
      </c>
      <c r="J65" s="342">
        <f>+'Power Off-Peak Prices'!J73</f>
        <v>12105.611194348083</v>
      </c>
      <c r="K65" s="342">
        <f>+'Power Off-Peak Prices'!K73</f>
        <v>10665.061905521015</v>
      </c>
      <c r="L65" s="342">
        <f>+'Power Off-Peak Prices'!L73</f>
        <v>13546.160483175152</v>
      </c>
      <c r="M65" s="342">
        <f>+'Power Off-Peak Prices'!M73</f>
        <v>8569.3408682338559</v>
      </c>
      <c r="N65" s="342">
        <f>+'Power Off-Peak Prices'!N73</f>
        <v>8475.1655629139077</v>
      </c>
      <c r="O65" s="342">
        <f>+'Power Off-Peak Prices'!O73</f>
        <v>11194.988417921555</v>
      </c>
      <c r="P65" s="342">
        <f>+'Power Off-Peak Prices'!P73</f>
        <v>10654.308709931081</v>
      </c>
      <c r="Q65" s="342">
        <f>+'Power Off-Peak Prices'!Q73</f>
        <v>11735.668125912031</v>
      </c>
      <c r="R65" s="342">
        <f>+'Power Off-Peak Prices'!R73</f>
        <v>9878.1048758049674</v>
      </c>
      <c r="S65" s="342">
        <f>+'Power Off-Peak Prices'!S73</f>
        <v>7937.2588165815641</v>
      </c>
      <c r="T65" s="342">
        <f>+'Power Off-Peak Prices'!T73</f>
        <v>8421.4060997277793</v>
      </c>
      <c r="U65" s="342">
        <f>+'Power Off-Peak Prices'!U73</f>
        <v>7755.5349330505096</v>
      </c>
      <c r="V65" s="342">
        <f>+'Power Off-Peak Prices'!V73</f>
        <v>7634.8354169664017</v>
      </c>
      <c r="W65" s="410">
        <f>+'Power Off-Peak Prices'!W73</f>
        <v>9267.0032886360659</v>
      </c>
      <c r="X65" s="342">
        <f>+'Power Off-Peak Prices'!X73</f>
        <v>7831.012335495303</v>
      </c>
      <c r="Y65" s="342">
        <f>+'Power Off-Peak Prices'!Y73</f>
        <v>7422.8069070652837</v>
      </c>
      <c r="Z65" s="342">
        <f>+'Power Off-Peak Prices'!Z73</f>
        <v>7340.5649435185469</v>
      </c>
      <c r="AA65" s="342">
        <f>+'Power Off-Peak Prices'!AA73</f>
        <v>7007.6689282309007</v>
      </c>
      <c r="AB65" s="342">
        <f>+'Power Off-Peak Prices'!AB73</f>
        <v>6685.3209597754676</v>
      </c>
      <c r="AC65" s="369">
        <f ca="1">+'Power Off-Peak Prices'!AC73</f>
        <v>7246.9649471846442</v>
      </c>
    </row>
    <row r="66" spans="1:29" ht="13.7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7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7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7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2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4.1274558362229072</v>
      </c>
      <c r="D73" s="340">
        <f ca="1">'Power Off-Peak Prices'!D87</f>
        <v>51.29722691517145</v>
      </c>
      <c r="E73" s="340">
        <f>'Power Off-Peak Prices'!E87</f>
        <v>-77.614219159849199</v>
      </c>
      <c r="F73" s="391">
        <f ca="1">'Power Off-Peak Prices'!F87</f>
        <v>-7.3965121361507045</v>
      </c>
      <c r="G73" s="340">
        <f>'Power Off-Peak Prices'!G87</f>
        <v>74.516809815786473</v>
      </c>
      <c r="H73" s="340">
        <f>'Power Off-Peak Prices'!H87</f>
        <v>-8.9848345662321663</v>
      </c>
      <c r="I73" s="340">
        <f>'Power Off-Peak Prices'!I87</f>
        <v>158.01845419780329</v>
      </c>
      <c r="J73" s="340">
        <f>'Power Off-Peak Prices'!J87</f>
        <v>122.90259449482619</v>
      </c>
      <c r="K73" s="340">
        <f>'Power Off-Peak Prices'!K87</f>
        <v>109.0493650034532</v>
      </c>
      <c r="L73" s="340">
        <f>'Power Off-Peak Prices'!L87</f>
        <v>136.75582398619736</v>
      </c>
      <c r="M73" s="340">
        <f>'Power Off-Peak Prices'!M87</f>
        <v>-571.56502094022017</v>
      </c>
      <c r="N73" s="340">
        <f>'Power Off-Peak Prices'!N87</f>
        <v>-374.75119226250263</v>
      </c>
      <c r="O73" s="340">
        <f>'Power Off-Peak Prices'!O87</f>
        <v>-650.17147394774656</v>
      </c>
      <c r="P73" s="340">
        <f>'Power Off-Peak Prices'!P87</f>
        <v>-630.2376978053162</v>
      </c>
      <c r="Q73" s="340">
        <f>'Power Off-Peak Prices'!Q87</f>
        <v>-670.10525009017692</v>
      </c>
      <c r="R73" s="340">
        <f>'Power Off-Peak Prices'!R87</f>
        <v>-559.94604718088522</v>
      </c>
      <c r="S73" s="340">
        <f>'Power Off-Peak Prices'!S87</f>
        <v>-459.76655571244373</v>
      </c>
      <c r="T73" s="391">
        <f>'Power Off-Peak Prices'!T87</f>
        <v>-471.93936763522106</v>
      </c>
      <c r="U73" s="391">
        <f>'Power Off-Peak Prices'!U87</f>
        <v>-425.03133599468219</v>
      </c>
      <c r="V73" s="391">
        <f>'Power Off-Peak Prices'!V87</f>
        <v>-482.32896350743249</v>
      </c>
      <c r="W73" s="391">
        <f>'Power Off-Peak Prices'!W87</f>
        <v>-356.51586286373458</v>
      </c>
      <c r="X73" s="391">
        <f>'Power Off-Peak Prices'!X87</f>
        <v>-334.00108453143002</v>
      </c>
      <c r="Y73" s="391">
        <f>'Power Off-Peak Prices'!Y87</f>
        <v>-277.49491453014525</v>
      </c>
      <c r="Z73" s="391">
        <f>'Power Off-Peak Prices'!Z87</f>
        <v>-260.56808280034875</v>
      </c>
      <c r="AA73" s="391">
        <f>'Power Off-Peak Prices'!AA87</f>
        <v>-211.62686504854446</v>
      </c>
      <c r="AB73" s="391">
        <f>'Power Off-Peak Prices'!AB87</f>
        <v>-170.0374013448145</v>
      </c>
      <c r="AC73" s="391">
        <f ca="1">'Power Off-Peak Prices'!AC87</f>
        <v>-227.50546760340239</v>
      </c>
    </row>
    <row r="74" spans="1:29" ht="12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0</v>
      </c>
      <c r="D74" s="340">
        <f ca="1">'Power Off-Peak Prices'!D88</f>
        <v>45.809166137589273</v>
      </c>
      <c r="E74" s="340">
        <f>'Power Off-Peak Prices'!E88</f>
        <v>-7.3601378068360646</v>
      </c>
      <c r="F74" s="391">
        <f ca="1">'Power Off-Peak Prices'!F88</f>
        <v>12.816342776917736</v>
      </c>
      <c r="G74" s="340">
        <f>'Power Off-Peak Prices'!G88</f>
        <v>113.93371329963156</v>
      </c>
      <c r="H74" s="340">
        <f>'Power Off-Peak Prices'!H88</f>
        <v>-8.9848345662303473</v>
      </c>
      <c r="I74" s="340">
        <f>'Power Off-Peak Prices'!I88</f>
        <v>236.85226116549347</v>
      </c>
      <c r="J74" s="340">
        <f>'Power Off-Peak Prices'!J88</f>
        <v>245.56291690410217</v>
      </c>
      <c r="K74" s="340">
        <f>'Power Off-Peak Prices'!K88</f>
        <v>218.04559222063108</v>
      </c>
      <c r="L74" s="340">
        <f>'Power Off-Peak Prices'!L88</f>
        <v>273.08024158757507</v>
      </c>
      <c r="M74" s="340">
        <f>'Power Off-Peak Prices'!M88</f>
        <v>-627.14806477873208</v>
      </c>
      <c r="N74" s="340">
        <f>'Power Off-Peak Prices'!N88</f>
        <v>-412.78754921759537</v>
      </c>
      <c r="O74" s="340">
        <f>'Power Off-Peak Prices'!O88</f>
        <v>-450.55530393674962</v>
      </c>
      <c r="P74" s="340">
        <f>'Power Off-Peak Prices'!P88</f>
        <v>-502.54680504877251</v>
      </c>
      <c r="Q74" s="340">
        <f>'Power Off-Peak Prices'!Q88</f>
        <v>-398.56380282472492</v>
      </c>
      <c r="R74" s="340">
        <f>'Power Off-Peak Prices'!R88</f>
        <v>-425.88512790002278</v>
      </c>
      <c r="S74" s="340">
        <f>'Power Off-Peak Prices'!S88</f>
        <v>-322.35203140042177</v>
      </c>
      <c r="T74" s="391">
        <f>'Power Off-Peak Prices'!T88</f>
        <v>-259.90079063062512</v>
      </c>
      <c r="U74" s="391">
        <f>'Power Off-Peak Prices'!U88</f>
        <v>-241.6210947047748</v>
      </c>
      <c r="V74" s="391">
        <f>'Power Off-Peak Prices'!V88</f>
        <v>-465.53420886586719</v>
      </c>
      <c r="W74" s="391">
        <f>'Power Off-Peak Prices'!W88</f>
        <v>-253.13688286347497</v>
      </c>
      <c r="X74" s="391">
        <f>'Power Off-Peak Prices'!X88</f>
        <v>-352.9634893123548</v>
      </c>
      <c r="Y74" s="391">
        <f>'Power Off-Peak Prices'!Y88</f>
        <v>-290.51456161687111</v>
      </c>
      <c r="Z74" s="391">
        <f>'Power Off-Peak Prices'!Z88</f>
        <v>-274.28932268611243</v>
      </c>
      <c r="AA74" s="391">
        <f>'Power Off-Peak Prices'!AA88</f>
        <v>-228.14512803890648</v>
      </c>
      <c r="AB74" s="391">
        <f>'Power Off-Peak Prices'!AB88</f>
        <v>-192.19866820632251</v>
      </c>
      <c r="AC74" s="391">
        <f ca="1">'Power Off-Peak Prices'!AC88</f>
        <v>-233.53838472116968</v>
      </c>
    </row>
    <row r="75" spans="1:29" ht="12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17.500412745583162</v>
      </c>
      <c r="D75" s="340">
        <f ca="1">'Power Off-Peak Prices'!D89</f>
        <v>124.39712038222751</v>
      </c>
      <c r="E75" s="340">
        <f>'Power Off-Peak Prices'!E89</f>
        <v>415.86736092079991</v>
      </c>
      <c r="F75" s="391">
        <f ca="1">'Power Off-Peak Prices'!F89</f>
        <v>185.92163134953717</v>
      </c>
      <c r="G75" s="340">
        <f>'Power Off-Peak Prices'!G89</f>
        <v>399.18930616421494</v>
      </c>
      <c r="H75" s="340">
        <f>'Power Off-Peak Prices'!H89</f>
        <v>403.75348514883444</v>
      </c>
      <c r="I75" s="340">
        <f>'Power Off-Peak Prices'!I89</f>
        <v>394.62512717959544</v>
      </c>
      <c r="J75" s="340">
        <f>'Power Off-Peak Prices'!J89</f>
        <v>682.11939625021478</v>
      </c>
      <c r="K75" s="340">
        <f>'Power Off-Peak Prices'!K89</f>
        <v>544.56666135288833</v>
      </c>
      <c r="L75" s="340">
        <f>'Power Off-Peak Prices'!L89</f>
        <v>819.67213114753758</v>
      </c>
      <c r="M75" s="340">
        <f>'Power Off-Peak Prices'!M89</f>
        <v>-377.6051971113302</v>
      </c>
      <c r="N75" s="340">
        <f>'Power Off-Peak Prices'!N89</f>
        <v>-198.93240326919295</v>
      </c>
      <c r="O75" s="340">
        <f>'Power Off-Peak Prices'!O89</f>
        <v>-425.96427424332069</v>
      </c>
      <c r="P75" s="340">
        <f>'Power Off-Peak Prices'!P89</f>
        <v>-427.46009561376377</v>
      </c>
      <c r="Q75" s="340">
        <f>'Power Off-Peak Prices'!Q89</f>
        <v>-424.46845287287579</v>
      </c>
      <c r="R75" s="340">
        <f>'Power Off-Peak Prices'!R89</f>
        <v>-354.13271172471104</v>
      </c>
      <c r="S75" s="340">
        <f>'Power Off-Peak Prices'!S89</f>
        <v>-317.7371397015304</v>
      </c>
      <c r="T75" s="391">
        <f>'Power Off-Peak Prices'!T89</f>
        <v>-308.68780474808227</v>
      </c>
      <c r="U75" s="391">
        <f>'Power Off-Peak Prices'!U89</f>
        <v>-321.5031529156513</v>
      </c>
      <c r="V75" s="391">
        <f>'Power Off-Peak Prices'!V89</f>
        <v>-323.02046144086125</v>
      </c>
      <c r="W75" s="391">
        <f>'Power Off-Peak Prices'!W89</f>
        <v>-106.46852767514247</v>
      </c>
      <c r="X75" s="391">
        <f>'Power Off-Peak Prices'!X89</f>
        <v>-276.68395376048284</v>
      </c>
      <c r="Y75" s="391">
        <f>'Power Off-Peak Prices'!Y89</f>
        <v>-217.63551798489607</v>
      </c>
      <c r="Z75" s="391">
        <f>'Power Off-Peak Prices'!Z89</f>
        <v>-202.86028934782189</v>
      </c>
      <c r="AA75" s="391">
        <f>'Power Off-Peak Prices'!AA89</f>
        <v>-154.79861759473079</v>
      </c>
      <c r="AB75" s="391">
        <f>'Power Off-Peak Prices'!AB89</f>
        <v>-115.36952536595891</v>
      </c>
      <c r="AC75" s="391">
        <f ca="1">'Power Off-Peak Prices'!AC89</f>
        <v>-149.41257167394724</v>
      </c>
    </row>
    <row r="76" spans="1:29" ht="12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89.758750206372497</v>
      </c>
      <c r="D76" s="340">
        <f ca="1">'Power Off-Peak Prices'!D90</f>
        <v>27.214324914719327</v>
      </c>
      <c r="E76" s="340">
        <f>'Power Off-Peak Prices'!E90</f>
        <v>551.38394080570106</v>
      </c>
      <c r="F76" s="391">
        <f ca="1">'Power Off-Peak Prices'!F90</f>
        <v>222.78567197559732</v>
      </c>
      <c r="G76" s="340">
        <f>'Power Off-Peak Prices'!G90</f>
        <v>317.03366164487761</v>
      </c>
      <c r="H76" s="340">
        <f>'Power Off-Peak Prices'!H90</f>
        <v>318.13566697287752</v>
      </c>
      <c r="I76" s="340">
        <f>'Power Off-Peak Prices'!I90</f>
        <v>315.93165631687771</v>
      </c>
      <c r="J76" s="340">
        <f>'Power Off-Peak Prices'!J90</f>
        <v>627.86571645851473</v>
      </c>
      <c r="K76" s="340">
        <f>'Power Off-Peak Prices'!K90</f>
        <v>436.05930176949005</v>
      </c>
      <c r="L76" s="340">
        <f>'Power Off-Peak Prices'!L90</f>
        <v>819.67213114754122</v>
      </c>
      <c r="M76" s="340">
        <f>'Power Off-Peak Prices'!M90</f>
        <v>-377.6051971113302</v>
      </c>
      <c r="N76" s="340">
        <f>'Power Off-Peak Prices'!N90</f>
        <v>-277.6930465993737</v>
      </c>
      <c r="O76" s="340">
        <f>'Power Off-Peak Prices'!O90</f>
        <v>-421.54686363228393</v>
      </c>
      <c r="P76" s="340">
        <f>'Power Off-Peak Prices'!P90</f>
        <v>-418.62527439169025</v>
      </c>
      <c r="Q76" s="340">
        <f>'Power Off-Peak Prices'!Q90</f>
        <v>-424.46845287287579</v>
      </c>
      <c r="R76" s="340">
        <f>'Power Off-Peak Prices'!R90</f>
        <v>-321.23472488990592</v>
      </c>
      <c r="S76" s="340">
        <f>'Power Off-Peak Prices'!S90</f>
        <v>-293.84106661108126</v>
      </c>
      <c r="T76" s="391">
        <f>'Power Off-Peak Prices'!T90</f>
        <v>-304.25179075824235</v>
      </c>
      <c r="U76" s="391">
        <f>'Power Off-Peak Prices'!U90</f>
        <v>-275.87912936733301</v>
      </c>
      <c r="V76" s="391">
        <f>'Power Off-Peak Prices'!V90</f>
        <v>-301.39227970766115</v>
      </c>
      <c r="W76" s="391">
        <f>'Power Off-Peak Prices'!W90</f>
        <v>-117.5245021801984</v>
      </c>
      <c r="X76" s="391">
        <f>'Power Off-Peak Prices'!X90</f>
        <v>-91.623429071838473</v>
      </c>
      <c r="Y76" s="391">
        <f>'Power Off-Peak Prices'!Y90</f>
        <v>-49.887965930945938</v>
      </c>
      <c r="Z76" s="391">
        <f>'Power Off-Peak Prices'!Z90</f>
        <v>-43.850135352429788</v>
      </c>
      <c r="AA76" s="391">
        <f>'Power Off-Peak Prices'!AA90</f>
        <v>-46.936619108718332</v>
      </c>
      <c r="AB76" s="391">
        <f>'Power Off-Peak Prices'!AB90</f>
        <v>-29.725458749284371</v>
      </c>
      <c r="AC76" s="391">
        <f ca="1">'Power Off-Peak Prices'!AC90</f>
        <v>-40.313179645997479</v>
      </c>
    </row>
    <row r="77" spans="1:29" ht="12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57.123988773319979</v>
      </c>
      <c r="D77" s="340">
        <f ca="1">'Power Off-Peak Prices'!D91</f>
        <v>156.84016830053042</v>
      </c>
      <c r="E77" s="340">
        <f>'Power Off-Peak Prices'!E91</f>
        <v>551.38394080570106</v>
      </c>
      <c r="F77" s="391">
        <f ca="1">'Power Off-Peak Prices'!F91</f>
        <v>255.11603262651715</v>
      </c>
      <c r="G77" s="340">
        <f>'Power Off-Peak Prices'!G91</f>
        <v>317.03366164487761</v>
      </c>
      <c r="H77" s="340">
        <f>'Power Off-Peak Prices'!H91</f>
        <v>318.13566697287752</v>
      </c>
      <c r="I77" s="340">
        <f>'Power Off-Peak Prices'!I91</f>
        <v>315.93165631687771</v>
      </c>
      <c r="J77" s="340">
        <f>'Power Off-Peak Prices'!J91</f>
        <v>491.29683523907079</v>
      </c>
      <c r="K77" s="340">
        <f>'Power Off-Peak Prices'!K91</f>
        <v>436.05930176949005</v>
      </c>
      <c r="L77" s="340">
        <f>'Power Off-Peak Prices'!L91</f>
        <v>546.53436870865335</v>
      </c>
      <c r="M77" s="340">
        <f>'Power Off-Peak Prices'!M91</f>
        <v>-604.78855203933017</v>
      </c>
      <c r="N77" s="340">
        <f>'Power Off-Peak Prices'!N91</f>
        <v>-362.95710111385415</v>
      </c>
      <c r="O77" s="340">
        <f>'Power Off-Peak Prices'!O91</f>
        <v>-436.21314283868014</v>
      </c>
      <c r="P77" s="340">
        <f>'Power Off-Peak Prices'!P91</f>
        <v>-428.44050133147175</v>
      </c>
      <c r="Q77" s="340">
        <f>'Power Off-Peak Prices'!Q91</f>
        <v>-443.98578434588671</v>
      </c>
      <c r="R77" s="340">
        <f>'Power Off-Peak Prices'!R91</f>
        <v>-321.19406125945534</v>
      </c>
      <c r="S77" s="340">
        <f>'Power Off-Peak Prices'!S91</f>
        <v>-293.84106661108126</v>
      </c>
      <c r="T77" s="391">
        <f>'Power Off-Peak Prices'!T91</f>
        <v>-304.25179075824235</v>
      </c>
      <c r="U77" s="391">
        <f>'Power Off-Peak Prices'!U91</f>
        <v>-275.87912936733301</v>
      </c>
      <c r="V77" s="391">
        <f>'Power Off-Peak Prices'!V91</f>
        <v>-301.39227970766115</v>
      </c>
      <c r="W77" s="391">
        <f>'Power Off-Peak Prices'!W91</f>
        <v>-159.16150198412834</v>
      </c>
      <c r="X77" s="391">
        <f>'Power Off-Peak Prices'!X91</f>
        <v>-194.53547586898094</v>
      </c>
      <c r="Y77" s="391">
        <f>'Power Off-Peak Prices'!Y91</f>
        <v>-159.80283540761411</v>
      </c>
      <c r="Z77" s="391">
        <f>'Power Off-Peak Prices'!Z91</f>
        <v>-123.58095964838958</v>
      </c>
      <c r="AA77" s="391">
        <f>'Power Off-Peak Prices'!AA91</f>
        <v>-99.540787379409267</v>
      </c>
      <c r="AB77" s="391">
        <f>'Power Off-Peak Prices'!AB91</f>
        <v>-44.979203148041051</v>
      </c>
      <c r="AC77" s="391">
        <f ca="1">'Power Off-Peak Prices'!AC91</f>
        <v>-96.031871295895144</v>
      </c>
    </row>
    <row r="78" spans="1:29" ht="12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113.09228991249756</v>
      </c>
      <c r="D78" s="340">
        <f ca="1">'Power Off-Peak Prices'!D92</f>
        <v>215.91860452603578</v>
      </c>
      <c r="E78" s="340">
        <f>'Power Off-Peak Prices'!E92</f>
        <v>556.245024729541</v>
      </c>
      <c r="F78" s="391">
        <f ca="1">'Power Off-Peak Prices'!F92</f>
        <v>295.08530638935827</v>
      </c>
      <c r="G78" s="340">
        <f>'Power Off-Peak Prices'!G92</f>
        <v>521.06360130423673</v>
      </c>
      <c r="H78" s="340">
        <f>'Power Off-Peak Prices'!H92</f>
        <v>489.58887330980269</v>
      </c>
      <c r="I78" s="340">
        <f>'Power Off-Peak Prices'!I92</f>
        <v>552.53832929867076</v>
      </c>
      <c r="J78" s="340">
        <f>'Power Off-Peak Prices'!J92</f>
        <v>736.64939253056946</v>
      </c>
      <c r="K78" s="340">
        <f>'Power Off-Peak Prices'!K92</f>
        <v>653.62665391359587</v>
      </c>
      <c r="L78" s="340">
        <f>'Power Off-Peak Prices'!L92</f>
        <v>819.67213114754122</v>
      </c>
      <c r="M78" s="340">
        <f>'Power Off-Peak Prices'!M92</f>
        <v>-144.01104116210172</v>
      </c>
      <c r="N78" s="340">
        <f>'Power Off-Peak Prices'!N92</f>
        <v>-37.765992595804164</v>
      </c>
      <c r="O78" s="340">
        <f>'Power Off-Peak Prices'!O92</f>
        <v>-362.59208942248915</v>
      </c>
      <c r="P78" s="340">
        <f>'Power Off-Peak Prices'!P92</f>
        <v>-356.12659500666632</v>
      </c>
      <c r="Q78" s="340">
        <f>'Power Off-Peak Prices'!Q92</f>
        <v>-369.0575838383138</v>
      </c>
      <c r="R78" s="340">
        <f>'Power Off-Peak Prices'!R92</f>
        <v>-222.56884610757515</v>
      </c>
      <c r="S78" s="340">
        <f>'Power Off-Peak Prices'!S92</f>
        <v>-130.98048415862831</v>
      </c>
      <c r="T78" s="391">
        <f>'Power Off-Peak Prices'!T92</f>
        <v>-277.96942324668089</v>
      </c>
      <c r="U78" s="391">
        <f>'Power Off-Peak Prices'!U92</f>
        <v>-69.94349774865168</v>
      </c>
      <c r="V78" s="391">
        <f>'Power Off-Peak Prices'!V92</f>
        <v>-45.028531480555102</v>
      </c>
      <c r="W78" s="391">
        <f>'Power Off-Peak Prices'!W92</f>
        <v>39.710513256133709</v>
      </c>
      <c r="X78" s="391">
        <f>'Power Off-Peak Prices'!X92</f>
        <v>-318.63795781972385</v>
      </c>
      <c r="Y78" s="391">
        <f>'Power Off-Peak Prices'!Y92</f>
        <v>-263.02415796184687</v>
      </c>
      <c r="Z78" s="391">
        <f>'Power Off-Peak Prices'!Z92</f>
        <v>-248.41836834179139</v>
      </c>
      <c r="AA78" s="391">
        <f>'Power Off-Peak Prices'!AA92</f>
        <v>-200.90118473492203</v>
      </c>
      <c r="AB78" s="391">
        <f>'Power Off-Peak Prices'!AB92</f>
        <v>-160.91563867819696</v>
      </c>
      <c r="AC78" s="391">
        <f ca="1">'Power Off-Peak Prices'!AC92</f>
        <v>-175.38843525378161</v>
      </c>
    </row>
    <row r="79" spans="1:29" ht="13.7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4.1274558362229072</v>
      </c>
      <c r="D79" s="346">
        <f ca="1">+'Power Off-Peak Prices'!D87</f>
        <v>51.29722691517145</v>
      </c>
      <c r="E79" s="346">
        <f>+'Power Off-Peak Prices'!E87</f>
        <v>-77.614219159849199</v>
      </c>
      <c r="F79" s="408">
        <f ca="1">+'Power Off-Peak Prices'!F87</f>
        <v>-7.3965121361507045</v>
      </c>
      <c r="G79" s="346">
        <f>+'Power Off-Peak Prices'!G87</f>
        <v>74.516809815786473</v>
      </c>
      <c r="H79" s="346">
        <f>+'Power Off-Peak Prices'!H87</f>
        <v>-8.9848345662321663</v>
      </c>
      <c r="I79" s="346">
        <f>+'Power Off-Peak Prices'!I87</f>
        <v>158.01845419780329</v>
      </c>
      <c r="J79" s="346">
        <f>+'Power Off-Peak Prices'!J87</f>
        <v>122.90259449482619</v>
      </c>
      <c r="K79" s="346">
        <f>+'Power Off-Peak Prices'!K87</f>
        <v>109.0493650034532</v>
      </c>
      <c r="L79" s="346">
        <f>+'Power Off-Peak Prices'!L87</f>
        <v>136.75582398619736</v>
      </c>
      <c r="M79" s="346">
        <f>+'Power Off-Peak Prices'!M87</f>
        <v>-571.56502094022017</v>
      </c>
      <c r="N79" s="346">
        <f>+'Power Off-Peak Prices'!N87</f>
        <v>-374.75119226250263</v>
      </c>
      <c r="O79" s="346">
        <f>+'Power Off-Peak Prices'!O87</f>
        <v>-650.17147394774656</v>
      </c>
      <c r="P79" s="346">
        <f>+'Power Off-Peak Prices'!P87</f>
        <v>-630.2376978053162</v>
      </c>
      <c r="Q79" s="346">
        <f>+'Power Off-Peak Prices'!Q87</f>
        <v>-670.10525009017692</v>
      </c>
      <c r="R79" s="346">
        <f>+'Power Off-Peak Prices'!R87</f>
        <v>-559.94604718088522</v>
      </c>
      <c r="S79" s="346">
        <f>+'Power Off-Peak Prices'!S87</f>
        <v>-459.76655571244373</v>
      </c>
      <c r="T79" s="346">
        <f>+'Power Off-Peak Prices'!T87</f>
        <v>-471.93936763522106</v>
      </c>
      <c r="U79" s="346">
        <f>+'Power Off-Peak Prices'!U87</f>
        <v>-425.03133599468219</v>
      </c>
      <c r="V79" s="346">
        <f>+'Power Off-Peak Prices'!V87</f>
        <v>-482.32896350743249</v>
      </c>
      <c r="W79" s="408">
        <f>+'Power Off-Peak Prices'!W87</f>
        <v>-356.51586286373458</v>
      </c>
      <c r="X79" s="346">
        <f>+'Power Off-Peak Prices'!X87</f>
        <v>-334.00108453143002</v>
      </c>
      <c r="Y79" s="346">
        <f>+'Power Off-Peak Prices'!Y87</f>
        <v>-277.49491453014525</v>
      </c>
      <c r="Z79" s="346">
        <f>+'Power Off-Peak Prices'!Z87</f>
        <v>-260.56808280034875</v>
      </c>
      <c r="AA79" s="346">
        <f>+'Power Off-Peak Prices'!AA87</f>
        <v>-211.62686504854446</v>
      </c>
      <c r="AB79" s="346">
        <f>+'Power Off-Peak Prices'!AB87</f>
        <v>-170.0374013448145</v>
      </c>
      <c r="AC79" s="366">
        <f ca="1">+'Power Off-Peak Prices'!AC87</f>
        <v>-227.50546760340239</v>
      </c>
    </row>
    <row r="80" spans="1:29" ht="13.7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0</v>
      </c>
      <c r="D80" s="340">
        <f ca="1">+'Power Off-Peak Prices'!D88</f>
        <v>45.809166137589273</v>
      </c>
      <c r="E80" s="340">
        <f>+'Power Off-Peak Prices'!E88</f>
        <v>-7.3601378068360646</v>
      </c>
      <c r="F80" s="409">
        <f ca="1">+'Power Off-Peak Prices'!F88</f>
        <v>12.816342776917736</v>
      </c>
      <c r="G80" s="340">
        <f>+'Power Off-Peak Prices'!G88</f>
        <v>113.93371329963156</v>
      </c>
      <c r="H80" s="340">
        <f>+'Power Off-Peak Prices'!H88</f>
        <v>-8.9848345662303473</v>
      </c>
      <c r="I80" s="340">
        <f>+'Power Off-Peak Prices'!I88</f>
        <v>236.85226116549347</v>
      </c>
      <c r="J80" s="340">
        <f>+'Power Off-Peak Prices'!J88</f>
        <v>245.56291690410217</v>
      </c>
      <c r="K80" s="340">
        <f>+'Power Off-Peak Prices'!K88</f>
        <v>218.04559222063108</v>
      </c>
      <c r="L80" s="340">
        <f>+'Power Off-Peak Prices'!L88</f>
        <v>273.08024158757507</v>
      </c>
      <c r="M80" s="340">
        <f>+'Power Off-Peak Prices'!M88</f>
        <v>-627.14806477873208</v>
      </c>
      <c r="N80" s="340">
        <f>+'Power Off-Peak Prices'!N88</f>
        <v>-412.78754921759537</v>
      </c>
      <c r="O80" s="340">
        <f>+'Power Off-Peak Prices'!O88</f>
        <v>-450.55530393674962</v>
      </c>
      <c r="P80" s="340">
        <f>+'Power Off-Peak Prices'!P88</f>
        <v>-502.54680504877251</v>
      </c>
      <c r="Q80" s="340">
        <f>+'Power Off-Peak Prices'!Q88</f>
        <v>-398.56380282472492</v>
      </c>
      <c r="R80" s="340">
        <f>+'Power Off-Peak Prices'!R88</f>
        <v>-425.88512790002278</v>
      </c>
      <c r="S80" s="340">
        <f>+'Power Off-Peak Prices'!S88</f>
        <v>-322.35203140042177</v>
      </c>
      <c r="T80" s="340">
        <f>+'Power Off-Peak Prices'!T88</f>
        <v>-259.90079063062512</v>
      </c>
      <c r="U80" s="340">
        <f>+'Power Off-Peak Prices'!U88</f>
        <v>-241.6210947047748</v>
      </c>
      <c r="V80" s="340">
        <f>+'Power Off-Peak Prices'!V88</f>
        <v>-465.53420886586719</v>
      </c>
      <c r="W80" s="409">
        <f>+'Power Off-Peak Prices'!W88</f>
        <v>-253.13688286347497</v>
      </c>
      <c r="X80" s="340">
        <f>+'Power Off-Peak Prices'!X88</f>
        <v>-352.9634893123548</v>
      </c>
      <c r="Y80" s="340">
        <f>+'Power Off-Peak Prices'!Y88</f>
        <v>-290.51456161687111</v>
      </c>
      <c r="Z80" s="340">
        <f>+'Power Off-Peak Prices'!Z88</f>
        <v>-274.28932268611243</v>
      </c>
      <c r="AA80" s="340">
        <f>+'Power Off-Peak Prices'!AA88</f>
        <v>-228.14512803890648</v>
      </c>
      <c r="AB80" s="340">
        <f>+'Power Off-Peak Prices'!AB88</f>
        <v>-192.19866820632251</v>
      </c>
      <c r="AC80" s="367">
        <f ca="1">+'Power Off-Peak Prices'!AC88</f>
        <v>-233.53838472116968</v>
      </c>
    </row>
    <row r="81" spans="1:29" ht="13.7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17.500412745583162</v>
      </c>
      <c r="D81" s="340">
        <f ca="1">+'Power Off-Peak Prices'!D89</f>
        <v>124.39712038222751</v>
      </c>
      <c r="E81" s="340">
        <f>+'Power Off-Peak Prices'!E89</f>
        <v>415.86736092079991</v>
      </c>
      <c r="F81" s="409">
        <f ca="1">+'Power Off-Peak Prices'!F89</f>
        <v>185.92163134953717</v>
      </c>
      <c r="G81" s="340">
        <f>+'Power Off-Peak Prices'!G89</f>
        <v>399.18930616421494</v>
      </c>
      <c r="H81" s="340">
        <f>+'Power Off-Peak Prices'!H89</f>
        <v>403.75348514883444</v>
      </c>
      <c r="I81" s="340">
        <f>+'Power Off-Peak Prices'!I89</f>
        <v>394.62512717959544</v>
      </c>
      <c r="J81" s="340">
        <f>+'Power Off-Peak Prices'!J89</f>
        <v>682.11939625021478</v>
      </c>
      <c r="K81" s="340">
        <f>+'Power Off-Peak Prices'!K89</f>
        <v>544.56666135288833</v>
      </c>
      <c r="L81" s="340">
        <f>+'Power Off-Peak Prices'!L89</f>
        <v>819.67213114753758</v>
      </c>
      <c r="M81" s="340">
        <f>+'Power Off-Peak Prices'!M89</f>
        <v>-377.6051971113302</v>
      </c>
      <c r="N81" s="340">
        <f>+'Power Off-Peak Prices'!N89</f>
        <v>-198.93240326919295</v>
      </c>
      <c r="O81" s="340">
        <f>+'Power Off-Peak Prices'!O89</f>
        <v>-425.96427424332069</v>
      </c>
      <c r="P81" s="340">
        <f>+'Power Off-Peak Prices'!P89</f>
        <v>-427.46009561376377</v>
      </c>
      <c r="Q81" s="340">
        <f>+'Power Off-Peak Prices'!Q89</f>
        <v>-424.46845287287579</v>
      </c>
      <c r="R81" s="340">
        <f>+'Power Off-Peak Prices'!R89</f>
        <v>-354.13271172471104</v>
      </c>
      <c r="S81" s="340">
        <f>+'Power Off-Peak Prices'!S89</f>
        <v>-317.7371397015304</v>
      </c>
      <c r="T81" s="340">
        <f>+'Power Off-Peak Prices'!T89</f>
        <v>-308.68780474808227</v>
      </c>
      <c r="U81" s="340">
        <f>+'Power Off-Peak Prices'!U89</f>
        <v>-321.5031529156513</v>
      </c>
      <c r="V81" s="340">
        <f>+'Power Off-Peak Prices'!V89</f>
        <v>-323.02046144086125</v>
      </c>
      <c r="W81" s="409">
        <f>+'Power Off-Peak Prices'!W89</f>
        <v>-106.46852767514247</v>
      </c>
      <c r="X81" s="340">
        <f>+'Power Off-Peak Prices'!X89</f>
        <v>-276.68395376048284</v>
      </c>
      <c r="Y81" s="340">
        <f>+'Power Off-Peak Prices'!Y89</f>
        <v>-217.63551798489607</v>
      </c>
      <c r="Z81" s="340">
        <f>+'Power Off-Peak Prices'!Z89</f>
        <v>-202.86028934782189</v>
      </c>
      <c r="AA81" s="340">
        <f>+'Power Off-Peak Prices'!AA89</f>
        <v>-154.79861759473079</v>
      </c>
      <c r="AB81" s="340">
        <f>+'Power Off-Peak Prices'!AB89</f>
        <v>-115.36952536595891</v>
      </c>
      <c r="AC81" s="367">
        <f ca="1">+'Power Off-Peak Prices'!AC89</f>
        <v>-149.41257167394724</v>
      </c>
    </row>
    <row r="82" spans="1:29" ht="13.7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89.758750206372497</v>
      </c>
      <c r="D82" s="340">
        <f ca="1">+'Power Off-Peak Prices'!D90</f>
        <v>27.214324914719327</v>
      </c>
      <c r="E82" s="340">
        <f>+'Power Off-Peak Prices'!E90</f>
        <v>551.38394080570106</v>
      </c>
      <c r="F82" s="409">
        <f ca="1">+'Power Off-Peak Prices'!F90</f>
        <v>222.78567197559732</v>
      </c>
      <c r="G82" s="340">
        <f>+'Power Off-Peak Prices'!G90</f>
        <v>317.03366164487761</v>
      </c>
      <c r="H82" s="340">
        <f>+'Power Off-Peak Prices'!H90</f>
        <v>318.13566697287752</v>
      </c>
      <c r="I82" s="340">
        <f>+'Power Off-Peak Prices'!I90</f>
        <v>315.93165631687771</v>
      </c>
      <c r="J82" s="340">
        <f>+'Power Off-Peak Prices'!J90</f>
        <v>627.86571645851473</v>
      </c>
      <c r="K82" s="340">
        <f>+'Power Off-Peak Prices'!K90</f>
        <v>436.05930176949005</v>
      </c>
      <c r="L82" s="340">
        <f>+'Power Off-Peak Prices'!L90</f>
        <v>819.67213114754122</v>
      </c>
      <c r="M82" s="340">
        <f>+'Power Off-Peak Prices'!M90</f>
        <v>-377.6051971113302</v>
      </c>
      <c r="N82" s="340">
        <f>+'Power Off-Peak Prices'!N90</f>
        <v>-277.6930465993737</v>
      </c>
      <c r="O82" s="340">
        <f>+'Power Off-Peak Prices'!O90</f>
        <v>-421.54686363228393</v>
      </c>
      <c r="P82" s="340">
        <f>+'Power Off-Peak Prices'!P90</f>
        <v>-418.62527439169025</v>
      </c>
      <c r="Q82" s="340">
        <f>+'Power Off-Peak Prices'!Q90</f>
        <v>-424.46845287287579</v>
      </c>
      <c r="R82" s="340">
        <f>+'Power Off-Peak Prices'!R90</f>
        <v>-321.23472488990592</v>
      </c>
      <c r="S82" s="340">
        <f>+'Power Off-Peak Prices'!S90</f>
        <v>-293.84106661108126</v>
      </c>
      <c r="T82" s="340">
        <f>+'Power Off-Peak Prices'!T90</f>
        <v>-304.25179075824235</v>
      </c>
      <c r="U82" s="340">
        <f>+'Power Off-Peak Prices'!U90</f>
        <v>-275.87912936733301</v>
      </c>
      <c r="V82" s="340">
        <f>+'Power Off-Peak Prices'!V90</f>
        <v>-301.39227970766115</v>
      </c>
      <c r="W82" s="409">
        <f>+'Power Off-Peak Prices'!W90</f>
        <v>-117.5245021801984</v>
      </c>
      <c r="X82" s="340">
        <f>+'Power Off-Peak Prices'!X90</f>
        <v>-91.623429071838473</v>
      </c>
      <c r="Y82" s="340">
        <f>+'Power Off-Peak Prices'!Y90</f>
        <v>-49.887965930945938</v>
      </c>
      <c r="Z82" s="340">
        <f>+'Power Off-Peak Prices'!Z90</f>
        <v>-43.850135352429788</v>
      </c>
      <c r="AA82" s="340">
        <f>+'Power Off-Peak Prices'!AA90</f>
        <v>-46.936619108718332</v>
      </c>
      <c r="AB82" s="340">
        <f>+'Power Off-Peak Prices'!AB90</f>
        <v>-29.725458749284371</v>
      </c>
      <c r="AC82" s="367">
        <f ca="1">+'Power Off-Peak Prices'!AC90</f>
        <v>-40.313179645997479</v>
      </c>
    </row>
    <row r="83" spans="1:29" ht="13.7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57.123988773319979</v>
      </c>
      <c r="D83" s="340">
        <f ca="1">+'Power Off-Peak Prices'!D91</f>
        <v>156.84016830053042</v>
      </c>
      <c r="E83" s="340">
        <f>+'Power Off-Peak Prices'!E91</f>
        <v>551.38394080570106</v>
      </c>
      <c r="F83" s="409">
        <f ca="1">+'Power Off-Peak Prices'!F91</f>
        <v>255.11603262651715</v>
      </c>
      <c r="G83" s="340">
        <f>+'Power Off-Peak Prices'!G91</f>
        <v>317.03366164487761</v>
      </c>
      <c r="H83" s="340">
        <f>+'Power Off-Peak Prices'!H91</f>
        <v>318.13566697287752</v>
      </c>
      <c r="I83" s="340">
        <f>+'Power Off-Peak Prices'!I91</f>
        <v>315.93165631687771</v>
      </c>
      <c r="J83" s="340">
        <f>+'Power Off-Peak Prices'!J91</f>
        <v>491.29683523907079</v>
      </c>
      <c r="K83" s="340">
        <f>+'Power Off-Peak Prices'!K91</f>
        <v>436.05930176949005</v>
      </c>
      <c r="L83" s="340">
        <f>+'Power Off-Peak Prices'!L91</f>
        <v>546.53436870865335</v>
      </c>
      <c r="M83" s="340">
        <f>+'Power Off-Peak Prices'!M91</f>
        <v>-604.78855203933017</v>
      </c>
      <c r="N83" s="340">
        <f>+'Power Off-Peak Prices'!N91</f>
        <v>-362.95710111385415</v>
      </c>
      <c r="O83" s="340">
        <f>+'Power Off-Peak Prices'!O91</f>
        <v>-436.21314283868014</v>
      </c>
      <c r="P83" s="340">
        <f>+'Power Off-Peak Prices'!P91</f>
        <v>-428.44050133147175</v>
      </c>
      <c r="Q83" s="340">
        <f>+'Power Off-Peak Prices'!Q91</f>
        <v>-443.98578434588671</v>
      </c>
      <c r="R83" s="340">
        <f>+'Power Off-Peak Prices'!R91</f>
        <v>-321.19406125945534</v>
      </c>
      <c r="S83" s="340">
        <f>+'Power Off-Peak Prices'!S91</f>
        <v>-293.84106661108126</v>
      </c>
      <c r="T83" s="340">
        <f>+'Power Off-Peak Prices'!T91</f>
        <v>-304.25179075824235</v>
      </c>
      <c r="U83" s="340">
        <f>+'Power Off-Peak Prices'!U91</f>
        <v>-275.87912936733301</v>
      </c>
      <c r="V83" s="340">
        <f>+'Power Off-Peak Prices'!V91</f>
        <v>-301.39227970766115</v>
      </c>
      <c r="W83" s="409">
        <f>+'Power Off-Peak Prices'!W91</f>
        <v>-159.16150198412834</v>
      </c>
      <c r="X83" s="340">
        <f>+'Power Off-Peak Prices'!X91</f>
        <v>-194.53547586898094</v>
      </c>
      <c r="Y83" s="340">
        <f>+'Power Off-Peak Prices'!Y91</f>
        <v>-159.80283540761411</v>
      </c>
      <c r="Z83" s="340">
        <f>+'Power Off-Peak Prices'!Z91</f>
        <v>-123.58095964838958</v>
      </c>
      <c r="AA83" s="340">
        <f>+'Power Off-Peak Prices'!AA91</f>
        <v>-99.540787379409267</v>
      </c>
      <c r="AB83" s="340">
        <f>+'Power Off-Peak Prices'!AB91</f>
        <v>-44.979203148041051</v>
      </c>
      <c r="AC83" s="367">
        <f ca="1">+'Power Off-Peak Prices'!AC91</f>
        <v>-96.031871295895144</v>
      </c>
    </row>
    <row r="84" spans="1:29" ht="13.7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113.09228991249756</v>
      </c>
      <c r="D84" s="340">
        <f ca="1">+'Power Off-Peak Prices'!D92</f>
        <v>215.91860452603578</v>
      </c>
      <c r="E84" s="340">
        <f>+'Power Off-Peak Prices'!E92</f>
        <v>556.245024729541</v>
      </c>
      <c r="F84" s="409">
        <f ca="1">+'Power Off-Peak Prices'!F92</f>
        <v>295.08530638935827</v>
      </c>
      <c r="G84" s="340">
        <f>+'Power Off-Peak Prices'!G92</f>
        <v>521.06360130423673</v>
      </c>
      <c r="H84" s="340">
        <f>+'Power Off-Peak Prices'!H92</f>
        <v>489.58887330980269</v>
      </c>
      <c r="I84" s="340">
        <f>+'Power Off-Peak Prices'!I92</f>
        <v>552.53832929867076</v>
      </c>
      <c r="J84" s="340">
        <f>+'Power Off-Peak Prices'!J92</f>
        <v>736.64939253056946</v>
      </c>
      <c r="K84" s="340">
        <f>+'Power Off-Peak Prices'!K92</f>
        <v>653.62665391359587</v>
      </c>
      <c r="L84" s="340">
        <f>+'Power Off-Peak Prices'!L92</f>
        <v>819.67213114754122</v>
      </c>
      <c r="M84" s="340">
        <f>+'Power Off-Peak Prices'!M92</f>
        <v>-144.01104116210172</v>
      </c>
      <c r="N84" s="340">
        <f>+'Power Off-Peak Prices'!N92</f>
        <v>-37.765992595804164</v>
      </c>
      <c r="O84" s="340">
        <f>+'Power Off-Peak Prices'!O92</f>
        <v>-362.59208942248915</v>
      </c>
      <c r="P84" s="340">
        <f>+'Power Off-Peak Prices'!P92</f>
        <v>-356.12659500666632</v>
      </c>
      <c r="Q84" s="340">
        <f>+'Power Off-Peak Prices'!Q92</f>
        <v>-369.0575838383138</v>
      </c>
      <c r="R84" s="340">
        <f>+'Power Off-Peak Prices'!R92</f>
        <v>-222.56884610757515</v>
      </c>
      <c r="S84" s="340">
        <f>+'Power Off-Peak Prices'!S92</f>
        <v>-130.98048415862831</v>
      </c>
      <c r="T84" s="340">
        <f>+'Power Off-Peak Prices'!T92</f>
        <v>-277.96942324668089</v>
      </c>
      <c r="U84" s="340">
        <f>+'Power Off-Peak Prices'!U92</f>
        <v>-69.94349774865168</v>
      </c>
      <c r="V84" s="340">
        <f>+'Power Off-Peak Prices'!V92</f>
        <v>-45.028531480555102</v>
      </c>
      <c r="W84" s="409">
        <f>+'Power Off-Peak Prices'!W92</f>
        <v>39.710513256133709</v>
      </c>
      <c r="X84" s="340">
        <f>+'Power Off-Peak Prices'!X92</f>
        <v>-318.63795781972385</v>
      </c>
      <c r="Y84" s="340">
        <f>+'Power Off-Peak Prices'!Y92</f>
        <v>-263.02415796184687</v>
      </c>
      <c r="Z84" s="340">
        <f>+'Power Off-Peak Prices'!Z92</f>
        <v>-248.41836834179139</v>
      </c>
      <c r="AA84" s="340">
        <f>+'Power Off-Peak Prices'!AA92</f>
        <v>-200.90118473492203</v>
      </c>
      <c r="AB84" s="340">
        <f>+'Power Off-Peak Prices'!AB92</f>
        <v>-160.91563867819696</v>
      </c>
      <c r="AC84" s="367">
        <f ca="1">+'Power Off-Peak Prices'!AC92</f>
        <v>-175.38843525378161</v>
      </c>
    </row>
    <row r="85" spans="1:29" ht="13.7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115.15601783060947</v>
      </c>
      <c r="D85" s="342">
        <f ca="1">+'Power Off-Peak Prices'!D93</f>
        <v>215.91860452603578</v>
      </c>
      <c r="E85" s="342">
        <f>+'Power Off-Peak Prices'!E93</f>
        <v>556.24502472954282</v>
      </c>
      <c r="F85" s="410">
        <f ca="1">+'Power Off-Peak Prices'!F93</f>
        <v>295.77321569539617</v>
      </c>
      <c r="G85" s="342">
        <f>+'Power Off-Peak Prices'!G93</f>
        <v>521.06360130423673</v>
      </c>
      <c r="H85" s="342">
        <f>+'Power Off-Peak Prices'!H93</f>
        <v>489.5888733098036</v>
      </c>
      <c r="I85" s="342">
        <f>+'Power Off-Peak Prices'!I93</f>
        <v>552.53832929866985</v>
      </c>
      <c r="J85" s="342">
        <f>+'Power Off-Peak Prices'!J93</f>
        <v>736.64939253056946</v>
      </c>
      <c r="K85" s="342">
        <f>+'Power Off-Peak Prices'!K93</f>
        <v>653.62665391359769</v>
      </c>
      <c r="L85" s="342">
        <f>+'Power Off-Peak Prices'!L93</f>
        <v>819.67213114754122</v>
      </c>
      <c r="M85" s="342">
        <f>+'Power Off-Peak Prices'!M93</f>
        <v>-188.76699431264933</v>
      </c>
      <c r="N85" s="342">
        <f>+'Power Off-Peak Prices'!N93</f>
        <v>-85.31143878966941</v>
      </c>
      <c r="O85" s="342">
        <f>+'Power Off-Peak Prices'!O93</f>
        <v>-430.8011261077645</v>
      </c>
      <c r="P85" s="342">
        <f>+'Power Off-Peak Prices'!P93</f>
        <v>-414.22125956352102</v>
      </c>
      <c r="Q85" s="342">
        <f>+'Power Off-Peak Prices'!Q93</f>
        <v>-447.38099265200617</v>
      </c>
      <c r="R85" s="342">
        <f>+'Power Off-Peak Prices'!R93</f>
        <v>-271.53728424708243</v>
      </c>
      <c r="S85" s="342">
        <f>+'Power Off-Peak Prices'!S93</f>
        <v>-145.28905368427513</v>
      </c>
      <c r="T85" s="342">
        <f>+'Power Off-Peak Prices'!T93</f>
        <v>-295.33881420023317</v>
      </c>
      <c r="U85" s="342">
        <f>+'Power Off-Peak Prices'!U93</f>
        <v>-83.391124210133057</v>
      </c>
      <c r="V85" s="342">
        <f>+'Power Off-Peak Prices'!V93</f>
        <v>-57.137222642462802</v>
      </c>
      <c r="W85" s="410">
        <f>+'Power Off-Peak Prices'!W93</f>
        <v>16.855520057975809</v>
      </c>
      <c r="X85" s="342">
        <f>+'Power Off-Peak Prices'!X93</f>
        <v>-334.22382132125858</v>
      </c>
      <c r="Y85" s="342">
        <f>+'Power Off-Peak Prices'!Y93</f>
        <v>-275.25776150119327</v>
      </c>
      <c r="Z85" s="342">
        <f>+'Power Off-Peak Prices'!Z93</f>
        <v>-260.15006297837044</v>
      </c>
      <c r="AA85" s="342">
        <f>+'Power Off-Peak Prices'!AA93</f>
        <v>-209.85147200003939</v>
      </c>
      <c r="AB85" s="342">
        <f>+'Power Off-Peak Prices'!AB93</f>
        <v>-167.5382564550855</v>
      </c>
      <c r="AC85" s="369">
        <f ca="1">+'Power Off-Peak Prices'!AC93</f>
        <v>-185.60664243875908</v>
      </c>
    </row>
    <row r="86" spans="1:29" ht="13.7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7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7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7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</v>
      </c>
      <c r="F8" s="40">
        <f t="shared" ref="F8:F71" si="1">B8+E8</f>
        <v>6.3929999999999998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0.14499999999999999</v>
      </c>
      <c r="F9" s="40">
        <f t="shared" si="1"/>
        <v>5.1429999999999998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0.17499999999999999</v>
      </c>
      <c r="F10" s="40">
        <f t="shared" si="1"/>
        <v>5.5590000000000002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</v>
      </c>
      <c r="F11" s="40">
        <f t="shared" si="1"/>
        <v>5.0510000000000002</v>
      </c>
      <c r="G11" s="40">
        <f>[4]Curves!$K17</f>
        <v>0.42499999999999999</v>
      </c>
      <c r="H11" s="40">
        <f t="shared" si="2"/>
        <v>5.3159999999999998</v>
      </c>
      <c r="I11" s="40">
        <f>[4]Curves!$G17</f>
        <v>0.52</v>
      </c>
      <c r="J11" s="40">
        <f t="shared" si="3"/>
        <v>5.4109999999999996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0.14499999999999999</v>
      </c>
      <c r="F12" s="40">
        <f t="shared" si="1"/>
        <v>3.883</v>
      </c>
      <c r="G12" s="40">
        <f>[4]Curves!$K18</f>
        <v>0.87</v>
      </c>
      <c r="H12" s="40">
        <f t="shared" si="2"/>
        <v>4.6079999999999997</v>
      </c>
      <c r="I12" s="40">
        <f>[4]Curves!$G18</f>
        <v>1.27</v>
      </c>
      <c r="J12" s="40">
        <f t="shared" si="3"/>
        <v>5.008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0.04</v>
      </c>
      <c r="F13" s="40">
        <f t="shared" si="1"/>
        <v>3.222</v>
      </c>
      <c r="G13" s="40">
        <f>[4]Curves!$K19</f>
        <v>1.43</v>
      </c>
      <c r="H13" s="40">
        <f t="shared" si="2"/>
        <v>4.6120000000000001</v>
      </c>
      <c r="I13" s="40">
        <f>[4]Curves!$G19</f>
        <v>2.44</v>
      </c>
      <c r="J13" s="40">
        <f t="shared" si="3"/>
        <v>5.6219999999999999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0.04</v>
      </c>
      <c r="F14" s="40">
        <f t="shared" si="1"/>
        <v>3.2070000000000003</v>
      </c>
      <c r="G14" s="40">
        <f>[4]Curves!$K20</f>
        <v>1.38</v>
      </c>
      <c r="H14" s="40">
        <f t="shared" si="2"/>
        <v>4.5470000000000006</v>
      </c>
      <c r="I14" s="40">
        <f>[4]Curves!$G20</f>
        <v>2.38</v>
      </c>
      <c r="J14" s="40">
        <f t="shared" si="3"/>
        <v>5.5470000000000006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0.04</v>
      </c>
      <c r="F15" s="40">
        <f t="shared" si="1"/>
        <v>2.335</v>
      </c>
      <c r="G15" s="40">
        <f>[4]Curves!$K21</f>
        <v>0.62</v>
      </c>
      <c r="H15" s="40">
        <f t="shared" si="2"/>
        <v>2.915</v>
      </c>
      <c r="I15" s="40">
        <f>[4]Curves!$G21</f>
        <v>0.79</v>
      </c>
      <c r="J15" s="40">
        <f t="shared" si="3"/>
        <v>3.085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0.04</v>
      </c>
      <c r="F16" s="40">
        <f t="shared" si="1"/>
        <v>1.87</v>
      </c>
      <c r="G16" s="40">
        <f>[4]Curves!$K22</f>
        <v>0.37</v>
      </c>
      <c r="H16" s="40">
        <f t="shared" si="2"/>
        <v>2.2000000000000002</v>
      </c>
      <c r="I16" s="40">
        <f>[4]Curves!$G22</f>
        <v>0.43</v>
      </c>
      <c r="J16" s="40">
        <f t="shared" si="3"/>
        <v>2.2600000000000002</v>
      </c>
    </row>
    <row r="17" spans="1:10" x14ac:dyDescent="0.2">
      <c r="A17" s="50">
        <f>[4]Curves!$A23</f>
        <v>37377</v>
      </c>
      <c r="B17" s="40">
        <f>[4]Curves!$E23</f>
        <v>2.9810000000000003</v>
      </c>
      <c r="C17" s="118">
        <f>[4]Curves!$B23</f>
        <v>0.34</v>
      </c>
      <c r="D17" s="40">
        <f t="shared" si="0"/>
        <v>3.3210000000000002</v>
      </c>
      <c r="E17" s="40">
        <f>[4]Curves!$J23</f>
        <v>0.04</v>
      </c>
      <c r="F17" s="40">
        <f t="shared" si="1"/>
        <v>3.0210000000000004</v>
      </c>
      <c r="G17" s="40">
        <f>[4]Curves!$K23</f>
        <v>0.33</v>
      </c>
      <c r="H17" s="40">
        <f t="shared" si="2"/>
        <v>3.3110000000000004</v>
      </c>
      <c r="I17" s="40">
        <f>[4]Curves!$G23</f>
        <v>0.39</v>
      </c>
      <c r="J17" s="40">
        <f t="shared" si="3"/>
        <v>3.3710000000000004</v>
      </c>
    </row>
    <row r="18" spans="1:10" x14ac:dyDescent="0.2">
      <c r="A18" s="50">
        <f>[4]Curves!$A24</f>
        <v>37408</v>
      </c>
      <c r="B18" s="40">
        <f>[4]Curves!$E24</f>
        <v>3.1710000000000003</v>
      </c>
      <c r="C18" s="118">
        <f>[4]Curves!$B24</f>
        <v>0.36499999999999999</v>
      </c>
      <c r="D18" s="40">
        <f t="shared" si="0"/>
        <v>3.5360000000000005</v>
      </c>
      <c r="E18" s="40">
        <f>[4]Curves!$J24</f>
        <v>0.04</v>
      </c>
      <c r="F18" s="40">
        <f t="shared" si="1"/>
        <v>3.2110000000000003</v>
      </c>
      <c r="G18" s="40">
        <f>[4]Curves!$K24</f>
        <v>0.33</v>
      </c>
      <c r="H18" s="40">
        <f t="shared" si="2"/>
        <v>3.5010000000000003</v>
      </c>
      <c r="I18" s="40">
        <f>[4]Curves!$G24</f>
        <v>0.37</v>
      </c>
      <c r="J18" s="40">
        <f t="shared" si="3"/>
        <v>3.5410000000000004</v>
      </c>
    </row>
    <row r="19" spans="1:10" x14ac:dyDescent="0.2">
      <c r="A19" s="50">
        <f>[4]Curves!$A25</f>
        <v>37438</v>
      </c>
      <c r="B19" s="40">
        <f>[4]Curves!$E25</f>
        <v>3.3260000000000001</v>
      </c>
      <c r="C19" s="118">
        <f>[4]Curves!$B25</f>
        <v>0.36</v>
      </c>
      <c r="D19" s="40">
        <f t="shared" si="0"/>
        <v>3.6859999999999999</v>
      </c>
      <c r="E19" s="40">
        <f>[4]Curves!$J25</f>
        <v>0.04</v>
      </c>
      <c r="F19" s="40">
        <f t="shared" si="1"/>
        <v>3.3660000000000001</v>
      </c>
      <c r="G19" s="40">
        <f>[4]Curves!$K25</f>
        <v>0.34499999999999997</v>
      </c>
      <c r="H19" s="40">
        <f t="shared" si="2"/>
        <v>3.6710000000000003</v>
      </c>
      <c r="I19" s="40">
        <f>[4]Curves!$G25</f>
        <v>0.44</v>
      </c>
      <c r="J19" s="40">
        <f t="shared" si="3"/>
        <v>3.766</v>
      </c>
    </row>
    <row r="20" spans="1:10" x14ac:dyDescent="0.2">
      <c r="A20" s="50">
        <f>[4]Curves!$A26</f>
        <v>37469</v>
      </c>
      <c r="B20" s="40">
        <f>[4]Curves!$E26</f>
        <v>3.3210000000000002</v>
      </c>
      <c r="C20" s="118">
        <f>[4]Curves!$B26</f>
        <v>0.36</v>
      </c>
      <c r="D20" s="40">
        <f t="shared" si="0"/>
        <v>3.681</v>
      </c>
      <c r="E20" s="40">
        <f>[4]Curves!$J26</f>
        <v>0.1</v>
      </c>
      <c r="F20" s="40">
        <f t="shared" si="1"/>
        <v>3.4210000000000003</v>
      </c>
      <c r="G20" s="40">
        <f>[4]Curves!$K26</f>
        <v>0.34499999999999997</v>
      </c>
      <c r="H20" s="40">
        <f t="shared" si="2"/>
        <v>3.6660000000000004</v>
      </c>
      <c r="I20" s="40">
        <f>[4]Curves!$G26</f>
        <v>0.44</v>
      </c>
      <c r="J20" s="40">
        <f t="shared" si="3"/>
        <v>3.7610000000000001</v>
      </c>
    </row>
    <row r="21" spans="1:10" s="83" customFormat="1" x14ac:dyDescent="0.2">
      <c r="A21" s="50">
        <f>[4]Curves!$A27</f>
        <v>37500</v>
      </c>
      <c r="B21" s="40">
        <f>[4]Curves!$E27</f>
        <v>3.2610000000000001</v>
      </c>
      <c r="C21" s="118">
        <f>[4]Curves!$B27</f>
        <v>0.35</v>
      </c>
      <c r="D21" s="40">
        <f t="shared" si="0"/>
        <v>3.6110000000000002</v>
      </c>
      <c r="E21" s="40">
        <f>[4]Curves!$J27</f>
        <v>0.13500000000000001</v>
      </c>
      <c r="F21" s="40">
        <f t="shared" si="1"/>
        <v>3.3959999999999999</v>
      </c>
      <c r="G21" s="40">
        <f>[4]Curves!$K27</f>
        <v>0.34</v>
      </c>
      <c r="H21" s="40">
        <f t="shared" si="2"/>
        <v>3.601</v>
      </c>
      <c r="I21" s="40">
        <f>[4]Curves!$G27</f>
        <v>0.39</v>
      </c>
      <c r="J21" s="40">
        <f t="shared" si="3"/>
        <v>3.6510000000000002</v>
      </c>
    </row>
    <row r="22" spans="1:10" s="83" customFormat="1" x14ac:dyDescent="0.2">
      <c r="A22" s="50">
        <f>[4]Curves!$A28</f>
        <v>37530</v>
      </c>
      <c r="B22" s="40">
        <f>[4]Curves!$E28</f>
        <v>3.1460000000000004</v>
      </c>
      <c r="C22" s="118">
        <f>[4]Curves!$B28</f>
        <v>0.38</v>
      </c>
      <c r="D22" s="40">
        <f t="shared" si="0"/>
        <v>3.5260000000000002</v>
      </c>
      <c r="E22" s="40">
        <f>[4]Curves!$J28</f>
        <v>0.16</v>
      </c>
      <c r="F22" s="40">
        <f t="shared" si="1"/>
        <v>3.3060000000000005</v>
      </c>
      <c r="G22" s="40">
        <f>[4]Curves!$K28</f>
        <v>0.38</v>
      </c>
      <c r="H22" s="40">
        <f t="shared" si="2"/>
        <v>3.5260000000000002</v>
      </c>
      <c r="I22" s="40">
        <f>[4]Curves!$G28</f>
        <v>0.41</v>
      </c>
      <c r="J22" s="40">
        <f t="shared" si="3"/>
        <v>3.5560000000000005</v>
      </c>
    </row>
    <row r="23" spans="1:10" x14ac:dyDescent="0.2">
      <c r="A23" s="50">
        <f>[4]Curves!$A29</f>
        <v>37561</v>
      </c>
      <c r="B23" s="40">
        <f>[4]Curves!$E29</f>
        <v>3.1760000000000002</v>
      </c>
      <c r="C23" s="118">
        <f>[4]Curves!$B29</f>
        <v>0.38</v>
      </c>
      <c r="D23" s="40">
        <f t="shared" si="0"/>
        <v>3.556</v>
      </c>
      <c r="E23" s="40">
        <f>[4]Curves!$J29</f>
        <v>0.155</v>
      </c>
      <c r="F23" s="40">
        <f t="shared" si="1"/>
        <v>3.331</v>
      </c>
      <c r="G23" s="40">
        <f>[4]Curves!$K29</f>
        <v>0.52</v>
      </c>
      <c r="H23" s="40">
        <f t="shared" si="2"/>
        <v>3.6960000000000002</v>
      </c>
      <c r="I23" s="40">
        <f>[4]Curves!$G29</f>
        <v>0.67</v>
      </c>
      <c r="J23" s="40">
        <f t="shared" si="3"/>
        <v>3.8460000000000001</v>
      </c>
    </row>
    <row r="24" spans="1:10" x14ac:dyDescent="0.2">
      <c r="A24" s="50">
        <f>[4]Curves!$A30</f>
        <v>37591</v>
      </c>
      <c r="B24" s="40">
        <f>[4]Curves!$E30</f>
        <v>3.2210000000000001</v>
      </c>
      <c r="C24" s="118">
        <f>[4]Curves!$B30</f>
        <v>0.9</v>
      </c>
      <c r="D24" s="40">
        <f t="shared" si="0"/>
        <v>4.1210000000000004</v>
      </c>
      <c r="E24" s="40">
        <f>[4]Curves!$J30</f>
        <v>0.15</v>
      </c>
      <c r="F24" s="40">
        <f t="shared" si="1"/>
        <v>3.371</v>
      </c>
      <c r="G24" s="40">
        <f>[4]Curves!$K30</f>
        <v>0.86</v>
      </c>
      <c r="H24" s="40">
        <f t="shared" si="2"/>
        <v>4.0810000000000004</v>
      </c>
      <c r="I24" s="40">
        <f>[4]Curves!$G30</f>
        <v>1.02</v>
      </c>
      <c r="J24" s="40">
        <f t="shared" si="3"/>
        <v>4.2409999999999997</v>
      </c>
    </row>
    <row r="25" spans="1:10" x14ac:dyDescent="0.2">
      <c r="A25" s="50">
        <f>[4]Curves!$A31</f>
        <v>37622</v>
      </c>
      <c r="B25" s="40">
        <f>[4]Curves!$E31</f>
        <v>3.2610000000000001</v>
      </c>
      <c r="C25" s="118">
        <f>[4]Curves!$B31</f>
        <v>1.1499999999999999</v>
      </c>
      <c r="D25" s="40">
        <f t="shared" si="0"/>
        <v>4.4109999999999996</v>
      </c>
      <c r="E25" s="40">
        <f>[4]Curves!$J31</f>
        <v>0.04</v>
      </c>
      <c r="F25" s="40">
        <f t="shared" si="1"/>
        <v>3.3010000000000002</v>
      </c>
      <c r="G25" s="40">
        <f>[4]Curves!$K31</f>
        <v>1.1200000000000001</v>
      </c>
      <c r="H25" s="40">
        <f t="shared" si="2"/>
        <v>4.3810000000000002</v>
      </c>
      <c r="I25" s="40">
        <f>[4]Curves!$G31</f>
        <v>1.9</v>
      </c>
      <c r="J25" s="40">
        <f t="shared" si="3"/>
        <v>5.1609999999999996</v>
      </c>
    </row>
    <row r="26" spans="1:10" x14ac:dyDescent="0.2">
      <c r="A26" s="50">
        <f>[4]Curves!$A32</f>
        <v>37653</v>
      </c>
      <c r="B26" s="40">
        <f>[4]Curves!$E32</f>
        <v>3.3010000000000002</v>
      </c>
      <c r="C26" s="118">
        <f>[4]Curves!$B32</f>
        <v>1.1499999999999999</v>
      </c>
      <c r="D26" s="40">
        <f t="shared" si="0"/>
        <v>4.4510000000000005</v>
      </c>
      <c r="E26" s="40">
        <f>[4]Curves!$J32</f>
        <v>0.04</v>
      </c>
      <c r="F26" s="40">
        <f t="shared" si="1"/>
        <v>3.3410000000000002</v>
      </c>
      <c r="G26" s="40">
        <f>[4]Curves!$K32</f>
        <v>1.1200000000000001</v>
      </c>
      <c r="H26" s="40">
        <f t="shared" si="2"/>
        <v>4.4210000000000003</v>
      </c>
      <c r="I26" s="40">
        <f>[4]Curves!$G32</f>
        <v>1.9</v>
      </c>
      <c r="J26" s="40">
        <f t="shared" si="3"/>
        <v>5.2010000000000005</v>
      </c>
    </row>
    <row r="27" spans="1:10" x14ac:dyDescent="0.2">
      <c r="A27" s="50">
        <f>[4]Curves!$A33</f>
        <v>37681</v>
      </c>
      <c r="B27" s="40">
        <f>[4]Curves!$E33</f>
        <v>3.3010000000000002</v>
      </c>
      <c r="C27" s="118">
        <f>[4]Curves!$B33</f>
        <v>0.65</v>
      </c>
      <c r="D27" s="40">
        <f t="shared" si="0"/>
        <v>3.9510000000000001</v>
      </c>
      <c r="E27" s="40">
        <f>[4]Curves!$J33</f>
        <v>0.04</v>
      </c>
      <c r="F27" s="40">
        <f t="shared" si="1"/>
        <v>3.3410000000000002</v>
      </c>
      <c r="G27" s="40">
        <f>[4]Curves!$K33</f>
        <v>0.63</v>
      </c>
      <c r="H27" s="40">
        <f t="shared" si="2"/>
        <v>3.931</v>
      </c>
      <c r="I27" s="40">
        <f>[4]Curves!$G33</f>
        <v>0.71</v>
      </c>
      <c r="J27" s="40">
        <f t="shared" si="3"/>
        <v>4.0110000000000001</v>
      </c>
    </row>
    <row r="28" spans="1:10" s="83" customFormat="1" x14ac:dyDescent="0.2">
      <c r="A28" s="50">
        <f>[4]Curves!$A34</f>
        <v>37712</v>
      </c>
      <c r="B28" s="40">
        <f>[4]Curves!$E34</f>
        <v>3.331</v>
      </c>
      <c r="C28" s="118">
        <f>[4]Curves!$B34</f>
        <v>0.435</v>
      </c>
      <c r="D28" s="40">
        <f t="shared" si="0"/>
        <v>3.766</v>
      </c>
      <c r="E28" s="40">
        <f>[4]Curves!$J34</f>
        <v>0.04</v>
      </c>
      <c r="F28" s="40">
        <f t="shared" si="1"/>
        <v>3.371</v>
      </c>
      <c r="G28" s="40">
        <f>[4]Curves!$K34</f>
        <v>0.36</v>
      </c>
      <c r="H28" s="40">
        <f t="shared" si="2"/>
        <v>3.6909999999999998</v>
      </c>
      <c r="I28" s="40">
        <f>[4]Curves!$G34</f>
        <v>0.38</v>
      </c>
      <c r="J28" s="40">
        <f t="shared" si="3"/>
        <v>3.7109999999999999</v>
      </c>
    </row>
    <row r="29" spans="1:10" s="83" customFormat="1" x14ac:dyDescent="0.2">
      <c r="A29" s="50">
        <f>[4]Curves!$A35</f>
        <v>37742</v>
      </c>
      <c r="B29" s="40">
        <f>[4]Curves!$E35</f>
        <v>3.5060000000000002</v>
      </c>
      <c r="C29" s="118">
        <f>[4]Curves!$B35</f>
        <v>0.38500000000000001</v>
      </c>
      <c r="D29" s="40">
        <f t="shared" si="0"/>
        <v>3.891</v>
      </c>
      <c r="E29" s="40">
        <f>[4]Curves!$J35</f>
        <v>0.04</v>
      </c>
      <c r="F29" s="40">
        <f t="shared" si="1"/>
        <v>3.5460000000000003</v>
      </c>
      <c r="G29" s="40">
        <f>[4]Curves!$K35</f>
        <v>0.32500000000000001</v>
      </c>
      <c r="H29" s="40">
        <f t="shared" si="2"/>
        <v>3.8310000000000004</v>
      </c>
      <c r="I29" s="40">
        <f>[4]Curves!$G35</f>
        <v>0.33</v>
      </c>
      <c r="J29" s="40">
        <f t="shared" si="3"/>
        <v>3.8360000000000003</v>
      </c>
    </row>
    <row r="30" spans="1:10" x14ac:dyDescent="0.2">
      <c r="A30" s="50">
        <f>[4]Curves!$A36</f>
        <v>37773</v>
      </c>
      <c r="B30" s="40">
        <f>[4]Curves!$E36</f>
        <v>3.706</v>
      </c>
      <c r="C30" s="118">
        <f>[4]Curves!$B36</f>
        <v>0.38500000000000001</v>
      </c>
      <c r="D30" s="40">
        <f t="shared" si="0"/>
        <v>4.0910000000000002</v>
      </c>
      <c r="E30" s="40">
        <f>[4]Curves!$J36</f>
        <v>0.04</v>
      </c>
      <c r="F30" s="40">
        <f t="shared" si="1"/>
        <v>3.746</v>
      </c>
      <c r="G30" s="40">
        <f>[4]Curves!$K36</f>
        <v>0.33500000000000002</v>
      </c>
      <c r="H30" s="40">
        <f t="shared" si="2"/>
        <v>4.0410000000000004</v>
      </c>
      <c r="I30" s="40">
        <f>[4]Curves!$G36</f>
        <v>0.37</v>
      </c>
      <c r="J30" s="40">
        <f t="shared" si="3"/>
        <v>4.0759999999999996</v>
      </c>
    </row>
    <row r="31" spans="1:10" x14ac:dyDescent="0.2">
      <c r="A31" s="50">
        <f>[4]Curves!$A37</f>
        <v>37803</v>
      </c>
      <c r="B31" s="40">
        <f>[4]Curves!$E37</f>
        <v>3.8310000000000004</v>
      </c>
      <c r="C31" s="118">
        <f>[4]Curves!$B37</f>
        <v>0.39750000000000002</v>
      </c>
      <c r="D31" s="40">
        <f t="shared" si="0"/>
        <v>4.2285000000000004</v>
      </c>
      <c r="E31" s="40">
        <f>[4]Curves!$J37</f>
        <v>0.04</v>
      </c>
      <c r="F31" s="40">
        <f t="shared" si="1"/>
        <v>3.8710000000000004</v>
      </c>
      <c r="G31" s="40">
        <f>[4]Curves!$K37</f>
        <v>0.35</v>
      </c>
      <c r="H31" s="40">
        <f t="shared" si="2"/>
        <v>4.181</v>
      </c>
      <c r="I31" s="40">
        <f>[4]Curves!$G37</f>
        <v>0.41</v>
      </c>
      <c r="J31" s="40">
        <f t="shared" si="3"/>
        <v>4.2410000000000005</v>
      </c>
    </row>
    <row r="32" spans="1:10" x14ac:dyDescent="0.2">
      <c r="A32" s="50">
        <f>[4]Curves!$A38</f>
        <v>37834</v>
      </c>
      <c r="B32" s="40">
        <f>[4]Curves!$E38</f>
        <v>3.7470000000000003</v>
      </c>
      <c r="C32" s="118">
        <f>[4]Curves!$B38</f>
        <v>0.4</v>
      </c>
      <c r="D32" s="40">
        <f t="shared" si="0"/>
        <v>4.1470000000000002</v>
      </c>
      <c r="E32" s="40">
        <f>[4]Curves!$J38</f>
        <v>0.13</v>
      </c>
      <c r="F32" s="40">
        <f t="shared" si="1"/>
        <v>3.8770000000000002</v>
      </c>
      <c r="G32" s="40">
        <f>[4]Curves!$K38</f>
        <v>0.35</v>
      </c>
      <c r="H32" s="40">
        <f t="shared" si="2"/>
        <v>4.0970000000000004</v>
      </c>
      <c r="I32" s="40">
        <f>[4]Curves!$G38</f>
        <v>0.41</v>
      </c>
      <c r="J32" s="40">
        <f t="shared" si="3"/>
        <v>4.157</v>
      </c>
    </row>
    <row r="33" spans="1:10" x14ac:dyDescent="0.2">
      <c r="A33" s="50">
        <f>[4]Curves!$A39</f>
        <v>37865</v>
      </c>
      <c r="B33" s="40">
        <f>[4]Curves!$E39</f>
        <v>3.6520000000000001</v>
      </c>
      <c r="C33" s="118">
        <f>[4]Curves!$B39</f>
        <v>0.39750000000000002</v>
      </c>
      <c r="D33" s="40">
        <f t="shared" si="0"/>
        <v>4.0495000000000001</v>
      </c>
      <c r="E33" s="40">
        <f>[4]Curves!$J39</f>
        <v>0.13</v>
      </c>
      <c r="F33" s="40">
        <f t="shared" si="1"/>
        <v>3.782</v>
      </c>
      <c r="G33" s="40">
        <f>[4]Curves!$K39</f>
        <v>0.315</v>
      </c>
      <c r="H33" s="40">
        <f t="shared" si="2"/>
        <v>3.9670000000000001</v>
      </c>
      <c r="I33" s="40">
        <f>[4]Curves!$G39</f>
        <v>0.36</v>
      </c>
      <c r="J33" s="40">
        <f t="shared" si="3"/>
        <v>4.0120000000000005</v>
      </c>
    </row>
    <row r="34" spans="1:10" x14ac:dyDescent="0.2">
      <c r="A34" s="50">
        <f>[4]Curves!$A40</f>
        <v>37895</v>
      </c>
      <c r="B34" s="40">
        <f>[4]Curves!$E40</f>
        <v>3.5270000000000001</v>
      </c>
      <c r="C34" s="118">
        <f>[4]Curves!$B40</f>
        <v>0.4</v>
      </c>
      <c r="D34" s="40">
        <f t="shared" si="0"/>
        <v>3.927</v>
      </c>
      <c r="E34" s="40">
        <f>[4]Curves!$J40</f>
        <v>0.13</v>
      </c>
      <c r="F34" s="40">
        <f t="shared" si="1"/>
        <v>3.657</v>
      </c>
      <c r="G34" s="40">
        <f>[4]Curves!$K40</f>
        <v>0.36</v>
      </c>
      <c r="H34" s="40">
        <f t="shared" si="2"/>
        <v>3.887</v>
      </c>
      <c r="I34" s="40">
        <f>[4]Curves!$G40</f>
        <v>0.4</v>
      </c>
      <c r="J34" s="40">
        <f t="shared" si="3"/>
        <v>3.927</v>
      </c>
    </row>
    <row r="35" spans="1:10" s="83" customFormat="1" x14ac:dyDescent="0.2">
      <c r="A35" s="50">
        <f>[4]Curves!$A41</f>
        <v>37926</v>
      </c>
      <c r="B35" s="40">
        <f>[4]Curves!$E41</f>
        <v>3.5260000000000002</v>
      </c>
      <c r="C35" s="118">
        <f>[4]Curves!$B41</f>
        <v>0.55000000000000004</v>
      </c>
      <c r="D35" s="40">
        <f t="shared" si="0"/>
        <v>4.0760000000000005</v>
      </c>
      <c r="E35" s="40">
        <f>[4]Curves!$J41</f>
        <v>0.13</v>
      </c>
      <c r="F35" s="40">
        <f t="shared" si="1"/>
        <v>3.6560000000000001</v>
      </c>
      <c r="G35" s="40">
        <f>[4]Curves!$K41</f>
        <v>0.46</v>
      </c>
      <c r="H35" s="40">
        <f t="shared" si="2"/>
        <v>3.9860000000000002</v>
      </c>
      <c r="I35" s="40">
        <f>[4]Curves!$G41</f>
        <v>0.72</v>
      </c>
      <c r="J35" s="40">
        <f t="shared" si="3"/>
        <v>4.2460000000000004</v>
      </c>
    </row>
    <row r="36" spans="1:10" s="83" customFormat="1" x14ac:dyDescent="0.2">
      <c r="A36" s="50">
        <f>[4]Curves!$A42</f>
        <v>37956</v>
      </c>
      <c r="B36" s="40">
        <f>[4]Curves!$E42</f>
        <v>3.5460000000000003</v>
      </c>
      <c r="C36" s="118">
        <f>[4]Curves!$B42</f>
        <v>0.9</v>
      </c>
      <c r="D36" s="40">
        <f t="shared" si="0"/>
        <v>4.4460000000000006</v>
      </c>
      <c r="E36" s="40">
        <f>[4]Curves!$J42</f>
        <v>0.13</v>
      </c>
      <c r="F36" s="40">
        <f t="shared" si="1"/>
        <v>3.6760000000000002</v>
      </c>
      <c r="G36" s="40">
        <f>[4]Curves!$K42</f>
        <v>0.77</v>
      </c>
      <c r="H36" s="40">
        <f t="shared" si="2"/>
        <v>4.3160000000000007</v>
      </c>
      <c r="I36" s="40">
        <f>[4]Curves!$G42</f>
        <v>0.97</v>
      </c>
      <c r="J36" s="40">
        <f t="shared" si="3"/>
        <v>4.516</v>
      </c>
    </row>
    <row r="37" spans="1:10" x14ac:dyDescent="0.2">
      <c r="A37" s="50">
        <f>[4]Curves!$A43</f>
        <v>37987</v>
      </c>
      <c r="B37" s="40">
        <f>[4]Curves!$E43</f>
        <v>3.5710000000000002</v>
      </c>
      <c r="C37" s="118">
        <f>[4]Curves!$B43</f>
        <v>1.2</v>
      </c>
      <c r="D37" s="40">
        <f t="shared" si="0"/>
        <v>4.7709999999999999</v>
      </c>
      <c r="E37" s="40">
        <f>[4]Curves!$J43</f>
        <v>3.5000000000000003E-2</v>
      </c>
      <c r="F37" s="40">
        <f t="shared" si="1"/>
        <v>3.6060000000000003</v>
      </c>
      <c r="G37" s="40">
        <f>[4]Curves!$K43</f>
        <v>1.04</v>
      </c>
      <c r="H37" s="40">
        <f t="shared" si="2"/>
        <v>4.6110000000000007</v>
      </c>
      <c r="I37" s="40">
        <f>[4]Curves!$G43</f>
        <v>1.6</v>
      </c>
      <c r="J37" s="40">
        <f t="shared" si="3"/>
        <v>5.1710000000000003</v>
      </c>
    </row>
    <row r="38" spans="1:10" x14ac:dyDescent="0.2">
      <c r="A38" s="50">
        <f>[4]Curves!$A44</f>
        <v>38018</v>
      </c>
      <c r="B38" s="40">
        <f>[4]Curves!$E44</f>
        <v>3.6030000000000002</v>
      </c>
      <c r="C38" s="118">
        <f>[4]Curves!$B44</f>
        <v>1.2</v>
      </c>
      <c r="D38" s="40">
        <f t="shared" si="0"/>
        <v>4.8029999999999999</v>
      </c>
      <c r="E38" s="40">
        <f>[4]Curves!$J44</f>
        <v>3.5000000000000003E-2</v>
      </c>
      <c r="F38" s="40">
        <f t="shared" si="1"/>
        <v>3.6380000000000003</v>
      </c>
      <c r="G38" s="40">
        <f>[4]Curves!$K44</f>
        <v>1.04</v>
      </c>
      <c r="H38" s="40">
        <f t="shared" si="2"/>
        <v>4.6430000000000007</v>
      </c>
      <c r="I38" s="40">
        <f>[4]Curves!$G44</f>
        <v>1.6</v>
      </c>
      <c r="J38" s="40">
        <f t="shared" si="3"/>
        <v>5.2030000000000003</v>
      </c>
    </row>
    <row r="39" spans="1:10" x14ac:dyDescent="0.2">
      <c r="A39" s="50">
        <f>[4]Curves!$A45</f>
        <v>38047</v>
      </c>
      <c r="B39" s="40">
        <f>[4]Curves!$E45</f>
        <v>3.6030000000000002</v>
      </c>
      <c r="C39" s="118">
        <f>[4]Curves!$B45</f>
        <v>0.65</v>
      </c>
      <c r="D39" s="40">
        <f t="shared" si="0"/>
        <v>4.2530000000000001</v>
      </c>
      <c r="E39" s="40">
        <f>[4]Curves!$J45</f>
        <v>3.5000000000000003E-2</v>
      </c>
      <c r="F39" s="40">
        <f t="shared" si="1"/>
        <v>3.6380000000000003</v>
      </c>
      <c r="G39" s="40">
        <f>[4]Curves!$K45</f>
        <v>0.54</v>
      </c>
      <c r="H39" s="40">
        <f t="shared" si="2"/>
        <v>4.1430000000000007</v>
      </c>
      <c r="I39" s="40">
        <f>[4]Curves!$G45</f>
        <v>0.71</v>
      </c>
      <c r="J39" s="40">
        <f t="shared" si="3"/>
        <v>4.3130000000000006</v>
      </c>
    </row>
    <row r="40" spans="1:10" x14ac:dyDescent="0.2">
      <c r="A40" s="50">
        <f>[4]Curves!$A46</f>
        <v>38078</v>
      </c>
      <c r="B40" s="40">
        <f>[4]Curves!$E46</f>
        <v>3.6180000000000003</v>
      </c>
      <c r="C40" s="118">
        <f>[4]Curves!$B46</f>
        <v>0.435</v>
      </c>
      <c r="D40" s="40">
        <f t="shared" si="0"/>
        <v>4.0529999999999999</v>
      </c>
      <c r="E40" s="40">
        <f>[4]Curves!$J46</f>
        <v>3.5000000000000003E-2</v>
      </c>
      <c r="F40" s="40">
        <f t="shared" si="1"/>
        <v>3.6530000000000005</v>
      </c>
      <c r="G40" s="40">
        <f>[4]Curves!$K46</f>
        <v>0.36</v>
      </c>
      <c r="H40" s="40">
        <f t="shared" si="2"/>
        <v>3.9780000000000002</v>
      </c>
      <c r="I40" s="40">
        <f>[4]Curves!$G46</f>
        <v>0.38</v>
      </c>
      <c r="J40" s="40">
        <f t="shared" si="3"/>
        <v>3.9980000000000002</v>
      </c>
    </row>
    <row r="41" spans="1:10" x14ac:dyDescent="0.2">
      <c r="A41" s="50">
        <f>[4]Curves!$A47</f>
        <v>38108</v>
      </c>
      <c r="B41" s="40">
        <f>[4]Curves!$E47</f>
        <v>3.7810000000000001</v>
      </c>
      <c r="C41" s="118">
        <f>[4]Curves!$B47</f>
        <v>0.38500000000000001</v>
      </c>
      <c r="D41" s="40">
        <f t="shared" si="0"/>
        <v>4.1660000000000004</v>
      </c>
      <c r="E41" s="40">
        <f>[4]Curves!$J47</f>
        <v>3.5000000000000003E-2</v>
      </c>
      <c r="F41" s="40">
        <f t="shared" si="1"/>
        <v>3.8160000000000003</v>
      </c>
      <c r="G41" s="40">
        <f>[4]Curves!$K47</f>
        <v>0.32500000000000001</v>
      </c>
      <c r="H41" s="40">
        <f t="shared" si="2"/>
        <v>4.1059999999999999</v>
      </c>
      <c r="I41" s="40">
        <f>[4]Curves!$G47</f>
        <v>0.33</v>
      </c>
      <c r="J41" s="40">
        <f t="shared" si="3"/>
        <v>4.1109999999999998</v>
      </c>
    </row>
    <row r="42" spans="1:10" x14ac:dyDescent="0.2">
      <c r="A42" s="50">
        <f>[4]Curves!$A48</f>
        <v>38139</v>
      </c>
      <c r="B42" s="40">
        <f>[4]Curves!$E48</f>
        <v>3.9280000000000004</v>
      </c>
      <c r="C42" s="118">
        <f>[4]Curves!$B48</f>
        <v>0.38500000000000001</v>
      </c>
      <c r="D42" s="40">
        <f t="shared" si="0"/>
        <v>4.3130000000000006</v>
      </c>
      <c r="E42" s="40">
        <f>[4]Curves!$J48</f>
        <v>3.5000000000000003E-2</v>
      </c>
      <c r="F42" s="40">
        <f t="shared" si="1"/>
        <v>3.9630000000000005</v>
      </c>
      <c r="G42" s="40">
        <f>[4]Curves!$K48</f>
        <v>0.33500000000000002</v>
      </c>
      <c r="H42" s="40">
        <f t="shared" si="2"/>
        <v>4.2630000000000008</v>
      </c>
      <c r="I42" s="40">
        <f>[4]Curves!$G48</f>
        <v>0.37</v>
      </c>
      <c r="J42" s="40">
        <f t="shared" si="3"/>
        <v>4.298</v>
      </c>
    </row>
    <row r="43" spans="1:10" x14ac:dyDescent="0.2">
      <c r="A43" s="50">
        <f>[4]Curves!$A49</f>
        <v>38169</v>
      </c>
      <c r="B43" s="40">
        <f>[4]Curves!$E49</f>
        <v>3.968</v>
      </c>
      <c r="C43" s="118">
        <f>[4]Curves!$B49</f>
        <v>0.39750000000000002</v>
      </c>
      <c r="D43" s="40">
        <f t="shared" si="0"/>
        <v>4.3654999999999999</v>
      </c>
      <c r="E43" s="40">
        <f>[4]Curves!$J49</f>
        <v>3.5000000000000003E-2</v>
      </c>
      <c r="F43" s="40">
        <f t="shared" si="1"/>
        <v>4.0030000000000001</v>
      </c>
      <c r="G43" s="40">
        <f>[4]Curves!$K49</f>
        <v>0.35</v>
      </c>
      <c r="H43" s="40">
        <f t="shared" si="2"/>
        <v>4.3179999999999996</v>
      </c>
      <c r="I43" s="40">
        <f>[4]Curves!$G49</f>
        <v>0.41</v>
      </c>
      <c r="J43" s="40">
        <f t="shared" si="3"/>
        <v>4.3780000000000001</v>
      </c>
    </row>
    <row r="44" spans="1:10" x14ac:dyDescent="0.2">
      <c r="A44" s="50">
        <f>[4]Curves!$A50</f>
        <v>38200</v>
      </c>
      <c r="B44" s="40">
        <f>[4]Curves!$E50</f>
        <v>3.8810000000000002</v>
      </c>
      <c r="C44" s="118">
        <f>[4]Curves!$B50</f>
        <v>0.4</v>
      </c>
      <c r="D44" s="40">
        <f t="shared" si="0"/>
        <v>4.2810000000000006</v>
      </c>
      <c r="E44" s="40">
        <f>[4]Curves!$J50</f>
        <v>0.13</v>
      </c>
      <c r="F44" s="40">
        <f t="shared" si="1"/>
        <v>4.0110000000000001</v>
      </c>
      <c r="G44" s="40">
        <f>[4]Curves!$K50</f>
        <v>0.35</v>
      </c>
      <c r="H44" s="40">
        <f t="shared" si="2"/>
        <v>4.2309999999999999</v>
      </c>
      <c r="I44" s="40">
        <f>[4]Curves!$G50</f>
        <v>0.41</v>
      </c>
      <c r="J44" s="40">
        <f t="shared" si="3"/>
        <v>4.2910000000000004</v>
      </c>
    </row>
    <row r="45" spans="1:10" x14ac:dyDescent="0.2">
      <c r="A45" s="50">
        <f>[4]Curves!$A51</f>
        <v>38231</v>
      </c>
      <c r="B45" s="40">
        <f>[4]Curves!$E51</f>
        <v>3.742</v>
      </c>
      <c r="C45" s="118">
        <f>[4]Curves!$B51</f>
        <v>0.39750000000000002</v>
      </c>
      <c r="D45" s="40">
        <f t="shared" si="0"/>
        <v>4.1395</v>
      </c>
      <c r="E45" s="40">
        <f>[4]Curves!$J51</f>
        <v>0.13</v>
      </c>
      <c r="F45" s="40">
        <f t="shared" si="1"/>
        <v>3.8719999999999999</v>
      </c>
      <c r="G45" s="40">
        <f>[4]Curves!$K51</f>
        <v>0.315</v>
      </c>
      <c r="H45" s="40">
        <f t="shared" si="2"/>
        <v>4.0570000000000004</v>
      </c>
      <c r="I45" s="40">
        <f>[4]Curves!$G51</f>
        <v>0.36</v>
      </c>
      <c r="J45" s="40">
        <f t="shared" si="3"/>
        <v>4.1020000000000003</v>
      </c>
    </row>
    <row r="46" spans="1:10" x14ac:dyDescent="0.2">
      <c r="A46" s="50">
        <f>[4]Curves!$A52</f>
        <v>38261</v>
      </c>
      <c r="B46" s="40">
        <f>[4]Curves!$E52</f>
        <v>3.5880000000000001</v>
      </c>
      <c r="C46" s="118">
        <f>[4]Curves!$B52</f>
        <v>0.4</v>
      </c>
      <c r="D46" s="40">
        <f t="shared" si="0"/>
        <v>3.988</v>
      </c>
      <c r="E46" s="40">
        <f>[4]Curves!$J52</f>
        <v>0.13</v>
      </c>
      <c r="F46" s="40">
        <f t="shared" si="1"/>
        <v>3.718</v>
      </c>
      <c r="G46" s="40">
        <f>[4]Curves!$K52</f>
        <v>0.36</v>
      </c>
      <c r="H46" s="40">
        <f t="shared" si="2"/>
        <v>3.948</v>
      </c>
      <c r="I46" s="40">
        <f>[4]Curves!$G52</f>
        <v>0.4</v>
      </c>
      <c r="J46" s="40">
        <f t="shared" si="3"/>
        <v>3.988</v>
      </c>
    </row>
    <row r="47" spans="1:10" x14ac:dyDescent="0.2">
      <c r="A47" s="50">
        <f>[4]Curves!$A53</f>
        <v>38292</v>
      </c>
      <c r="B47" s="40">
        <f>[4]Curves!$E53</f>
        <v>3.593</v>
      </c>
      <c r="C47" s="118">
        <f>[4]Curves!$B53</f>
        <v>0.55000000000000004</v>
      </c>
      <c r="D47" s="40">
        <f t="shared" si="0"/>
        <v>4.1429999999999998</v>
      </c>
      <c r="E47" s="40">
        <f>[4]Curves!$J53</f>
        <v>0.13</v>
      </c>
      <c r="F47" s="40">
        <f t="shared" si="1"/>
        <v>3.7229999999999999</v>
      </c>
      <c r="G47" s="40">
        <f>[4]Curves!$K53</f>
        <v>0.46</v>
      </c>
      <c r="H47" s="40">
        <f t="shared" si="2"/>
        <v>4.0529999999999999</v>
      </c>
      <c r="I47" s="40">
        <f>[4]Curves!$G53</f>
        <v>0.72499999999999998</v>
      </c>
      <c r="J47" s="40">
        <f t="shared" si="3"/>
        <v>4.3179999999999996</v>
      </c>
    </row>
    <row r="48" spans="1:10" x14ac:dyDescent="0.2">
      <c r="A48" s="50">
        <f>[4]Curves!$A54</f>
        <v>38322</v>
      </c>
      <c r="B48" s="40">
        <f>[4]Curves!$E54</f>
        <v>3.6310000000000002</v>
      </c>
      <c r="C48" s="118">
        <f>[4]Curves!$B54</f>
        <v>0.9</v>
      </c>
      <c r="D48" s="40">
        <f t="shared" si="0"/>
        <v>4.5310000000000006</v>
      </c>
      <c r="E48" s="40">
        <f>[4]Curves!$J54</f>
        <v>0.13</v>
      </c>
      <c r="F48" s="40">
        <f t="shared" si="1"/>
        <v>3.7610000000000001</v>
      </c>
      <c r="G48" s="40">
        <f>[4]Curves!$K54</f>
        <v>0.77</v>
      </c>
      <c r="H48" s="40">
        <f t="shared" si="2"/>
        <v>4.4009999999999998</v>
      </c>
      <c r="I48" s="40">
        <f>[4]Curves!$G54</f>
        <v>0.98</v>
      </c>
      <c r="J48" s="40">
        <f t="shared" si="3"/>
        <v>4.6110000000000007</v>
      </c>
    </row>
    <row r="49" spans="1:10" x14ac:dyDescent="0.2">
      <c r="A49" s="50">
        <f>[4]Curves!$A55</f>
        <v>38353</v>
      </c>
      <c r="B49" s="40">
        <f>[4]Curves!$E55</f>
        <v>3.6760000000000002</v>
      </c>
      <c r="C49" s="118">
        <f>[4]Curves!$B55</f>
        <v>1.2</v>
      </c>
      <c r="D49" s="40">
        <f t="shared" si="0"/>
        <v>4.8760000000000003</v>
      </c>
      <c r="E49" s="40">
        <f>[4]Curves!$J55</f>
        <v>4.4999999999999998E-2</v>
      </c>
      <c r="F49" s="40">
        <f t="shared" si="1"/>
        <v>3.7210000000000001</v>
      </c>
      <c r="G49" s="40">
        <f>[4]Curves!$K55</f>
        <v>1.04</v>
      </c>
      <c r="H49" s="40">
        <f t="shared" si="2"/>
        <v>4.7160000000000002</v>
      </c>
      <c r="I49" s="40">
        <f>[4]Curves!$G55</f>
        <v>1.615</v>
      </c>
      <c r="J49" s="40">
        <f t="shared" si="3"/>
        <v>5.2910000000000004</v>
      </c>
    </row>
    <row r="50" spans="1:10" x14ac:dyDescent="0.2">
      <c r="A50" s="50">
        <f>[4]Curves!$A56</f>
        <v>38384</v>
      </c>
      <c r="B50" s="40">
        <f>[4]Curves!$E56</f>
        <v>3.714</v>
      </c>
      <c r="C50" s="118">
        <f>[4]Curves!$B56</f>
        <v>1.2</v>
      </c>
      <c r="D50" s="40">
        <f t="shared" si="0"/>
        <v>4.9139999999999997</v>
      </c>
      <c r="E50" s="40">
        <f>[4]Curves!$J56</f>
        <v>4.4999999999999998E-2</v>
      </c>
      <c r="F50" s="40">
        <f t="shared" si="1"/>
        <v>3.7589999999999999</v>
      </c>
      <c r="G50" s="40">
        <f>[4]Curves!$K56</f>
        <v>1.04</v>
      </c>
      <c r="H50" s="40">
        <f t="shared" si="2"/>
        <v>4.7539999999999996</v>
      </c>
      <c r="I50" s="40">
        <f>[4]Curves!$G56</f>
        <v>1.615</v>
      </c>
      <c r="J50" s="40">
        <f t="shared" si="3"/>
        <v>5.3289999999999997</v>
      </c>
    </row>
    <row r="51" spans="1:10" x14ac:dyDescent="0.2">
      <c r="A51" s="50">
        <f>[4]Curves!$A57</f>
        <v>38412</v>
      </c>
      <c r="B51" s="40">
        <f>[4]Curves!$E57</f>
        <v>3.7080000000000002</v>
      </c>
      <c r="C51" s="118">
        <f>[4]Curves!$B57</f>
        <v>0.65</v>
      </c>
      <c r="D51" s="40">
        <f t="shared" si="0"/>
        <v>4.3580000000000005</v>
      </c>
      <c r="E51" s="40">
        <f>[4]Curves!$J57</f>
        <v>4.4999999999999998E-2</v>
      </c>
      <c r="F51" s="40">
        <f t="shared" si="1"/>
        <v>3.7530000000000001</v>
      </c>
      <c r="G51" s="40">
        <f>[4]Curves!$K57</f>
        <v>0.54</v>
      </c>
      <c r="H51" s="40">
        <f t="shared" si="2"/>
        <v>4.2480000000000002</v>
      </c>
      <c r="I51" s="40">
        <f>[4]Curves!$G57</f>
        <v>0.71499999999999997</v>
      </c>
      <c r="J51" s="40">
        <f t="shared" si="3"/>
        <v>4.423</v>
      </c>
    </row>
    <row r="52" spans="1:10" x14ac:dyDescent="0.2">
      <c r="A52" s="50">
        <f>[4]Curves!$A58</f>
        <v>38443</v>
      </c>
      <c r="B52" s="40">
        <f>[4]Curves!$E58</f>
        <v>3.7080000000000002</v>
      </c>
      <c r="C52" s="118">
        <f>[4]Curves!$B58</f>
        <v>0.435</v>
      </c>
      <c r="D52" s="40">
        <f t="shared" si="0"/>
        <v>4.1429999999999998</v>
      </c>
      <c r="E52" s="40">
        <f>[4]Curves!$J58</f>
        <v>4.4999999999999998E-2</v>
      </c>
      <c r="F52" s="40">
        <f t="shared" si="1"/>
        <v>3.7530000000000001</v>
      </c>
      <c r="G52" s="40">
        <f>[4]Curves!$K58</f>
        <v>0.36</v>
      </c>
      <c r="H52" s="40">
        <f t="shared" si="2"/>
        <v>4.0680000000000005</v>
      </c>
      <c r="I52" s="40">
        <f>[4]Curves!$G58</f>
        <v>0.38</v>
      </c>
      <c r="J52" s="40">
        <f t="shared" si="3"/>
        <v>4.0880000000000001</v>
      </c>
    </row>
    <row r="53" spans="1:10" x14ac:dyDescent="0.2">
      <c r="A53" s="50">
        <f>[4]Curves!$A59</f>
        <v>38473</v>
      </c>
      <c r="B53" s="40">
        <f>[4]Curves!$E59</f>
        <v>3.8560000000000003</v>
      </c>
      <c r="C53" s="118">
        <f>[4]Curves!$B59</f>
        <v>0.38500000000000001</v>
      </c>
      <c r="D53" s="40">
        <f t="shared" si="0"/>
        <v>4.2410000000000005</v>
      </c>
      <c r="E53" s="40">
        <f>[4]Curves!$J59</f>
        <v>4.4999999999999998E-2</v>
      </c>
      <c r="F53" s="40">
        <f t="shared" si="1"/>
        <v>3.9010000000000002</v>
      </c>
      <c r="G53" s="40">
        <f>[4]Curves!$K59</f>
        <v>0.32500000000000001</v>
      </c>
      <c r="H53" s="40">
        <f t="shared" si="2"/>
        <v>4.181</v>
      </c>
      <c r="I53" s="40">
        <f>[4]Curves!$G59</f>
        <v>0.33</v>
      </c>
      <c r="J53" s="40">
        <f t="shared" si="3"/>
        <v>4.1859999999999999</v>
      </c>
    </row>
    <row r="54" spans="1:10" x14ac:dyDescent="0.2">
      <c r="A54" s="50">
        <f>[4]Curves!$A60</f>
        <v>38504</v>
      </c>
      <c r="B54" s="40">
        <f>[4]Curves!$E60</f>
        <v>4.008</v>
      </c>
      <c r="C54" s="118">
        <f>[4]Curves!$B60</f>
        <v>0.38500000000000001</v>
      </c>
      <c r="D54" s="40">
        <f t="shared" si="0"/>
        <v>4.3929999999999998</v>
      </c>
      <c r="E54" s="40">
        <f>[4]Curves!$J60</f>
        <v>4.4999999999999998E-2</v>
      </c>
      <c r="F54" s="40">
        <f t="shared" si="1"/>
        <v>4.0529999999999999</v>
      </c>
      <c r="G54" s="40">
        <f>[4]Curves!$K60</f>
        <v>0.33500000000000002</v>
      </c>
      <c r="H54" s="40">
        <f t="shared" si="2"/>
        <v>4.343</v>
      </c>
      <c r="I54" s="40">
        <f>[4]Curves!$G60</f>
        <v>0.37</v>
      </c>
      <c r="J54" s="40">
        <f t="shared" si="3"/>
        <v>4.3780000000000001</v>
      </c>
    </row>
    <row r="55" spans="1:10" x14ac:dyDescent="0.2">
      <c r="A55" s="50">
        <f>[4]Curves!$A61</f>
        <v>38534</v>
      </c>
      <c r="B55" s="40">
        <f>[4]Curves!$E61</f>
        <v>4.0630000000000006</v>
      </c>
      <c r="C55" s="118">
        <f>[4]Curves!$B61</f>
        <v>0.39750000000000002</v>
      </c>
      <c r="D55" s="40">
        <f t="shared" si="0"/>
        <v>4.4605000000000006</v>
      </c>
      <c r="E55" s="40">
        <f>[4]Curves!$J61</f>
        <v>4.4999999999999998E-2</v>
      </c>
      <c r="F55" s="40">
        <f t="shared" si="1"/>
        <v>4.1080000000000005</v>
      </c>
      <c r="G55" s="40">
        <f>[4]Curves!$K61</f>
        <v>0.35</v>
      </c>
      <c r="H55" s="40">
        <f t="shared" si="2"/>
        <v>4.4130000000000003</v>
      </c>
      <c r="I55" s="40">
        <f>[4]Curves!$G61</f>
        <v>0.41</v>
      </c>
      <c r="J55" s="40">
        <f t="shared" si="3"/>
        <v>4.4730000000000008</v>
      </c>
    </row>
    <row r="56" spans="1:10" x14ac:dyDescent="0.2">
      <c r="A56" s="50">
        <f>[4]Curves!$A62</f>
        <v>38565</v>
      </c>
      <c r="B56" s="40">
        <f>[4]Curves!$E62</f>
        <v>3.976</v>
      </c>
      <c r="C56" s="118">
        <f>[4]Curves!$B62</f>
        <v>0.4</v>
      </c>
      <c r="D56" s="40">
        <f t="shared" si="0"/>
        <v>4.3760000000000003</v>
      </c>
      <c r="E56" s="40">
        <f>[4]Curves!$J62</f>
        <v>0.13</v>
      </c>
      <c r="F56" s="40">
        <f t="shared" si="1"/>
        <v>4.1059999999999999</v>
      </c>
      <c r="G56" s="40">
        <f>[4]Curves!$K62</f>
        <v>0.35</v>
      </c>
      <c r="H56" s="40">
        <f t="shared" si="2"/>
        <v>4.3259999999999996</v>
      </c>
      <c r="I56" s="40">
        <f>[4]Curves!$G62</f>
        <v>0.41</v>
      </c>
      <c r="J56" s="40">
        <f t="shared" si="3"/>
        <v>4.3860000000000001</v>
      </c>
    </row>
    <row r="57" spans="1:10" x14ac:dyDescent="0.2">
      <c r="A57" s="50">
        <f>[4]Curves!$A63</f>
        <v>38596</v>
      </c>
      <c r="B57" s="40">
        <f>[4]Curves!$E63</f>
        <v>3.8370000000000002</v>
      </c>
      <c r="C57" s="118">
        <f>[4]Curves!$B63</f>
        <v>0.39750000000000002</v>
      </c>
      <c r="D57" s="40">
        <f t="shared" si="0"/>
        <v>4.2345000000000006</v>
      </c>
      <c r="E57" s="40">
        <f>[4]Curves!$J63</f>
        <v>0.13</v>
      </c>
      <c r="F57" s="40">
        <f t="shared" si="1"/>
        <v>3.9670000000000001</v>
      </c>
      <c r="G57" s="40">
        <f>[4]Curves!$K63</f>
        <v>0.315</v>
      </c>
      <c r="H57" s="40">
        <f t="shared" si="2"/>
        <v>4.1520000000000001</v>
      </c>
      <c r="I57" s="40">
        <f>[4]Curves!$G63</f>
        <v>0.36</v>
      </c>
      <c r="J57" s="40">
        <f t="shared" si="3"/>
        <v>4.1970000000000001</v>
      </c>
    </row>
    <row r="58" spans="1:10" x14ac:dyDescent="0.2">
      <c r="A58" s="50">
        <f>[4]Curves!$A64</f>
        <v>38626</v>
      </c>
      <c r="B58" s="40">
        <f>[4]Curves!$E64</f>
        <v>3.6830000000000003</v>
      </c>
      <c r="C58" s="118">
        <f>[4]Curves!$B64</f>
        <v>0.4</v>
      </c>
      <c r="D58" s="40">
        <f t="shared" si="0"/>
        <v>4.0830000000000002</v>
      </c>
      <c r="E58" s="40">
        <f>[4]Curves!$J64</f>
        <v>0.13</v>
      </c>
      <c r="F58" s="40">
        <f t="shared" si="1"/>
        <v>3.8130000000000002</v>
      </c>
      <c r="G58" s="40">
        <f>[4]Curves!$K64</f>
        <v>0.36</v>
      </c>
      <c r="H58" s="40">
        <f t="shared" si="2"/>
        <v>4.0430000000000001</v>
      </c>
      <c r="I58" s="40">
        <f>[4]Curves!$G64</f>
        <v>0.4</v>
      </c>
      <c r="J58" s="40">
        <f t="shared" si="3"/>
        <v>4.0830000000000002</v>
      </c>
    </row>
    <row r="59" spans="1:10" x14ac:dyDescent="0.2">
      <c r="A59" s="50">
        <f>[4]Curves!$A65</f>
        <v>38657</v>
      </c>
      <c r="B59" s="40">
        <f>[4]Curves!$E65</f>
        <v>3.6880000000000002</v>
      </c>
      <c r="C59" s="118">
        <f>[4]Curves!$B65</f>
        <v>0.55500000000000005</v>
      </c>
      <c r="D59" s="40">
        <f t="shared" si="0"/>
        <v>4.2430000000000003</v>
      </c>
      <c r="E59" s="40">
        <f>[4]Curves!$J65</f>
        <v>0.13</v>
      </c>
      <c r="F59" s="40">
        <f t="shared" si="1"/>
        <v>3.8180000000000001</v>
      </c>
      <c r="G59" s="40">
        <f>[4]Curves!$K65</f>
        <v>0.46</v>
      </c>
      <c r="H59" s="40">
        <f t="shared" si="2"/>
        <v>4.1480000000000006</v>
      </c>
      <c r="I59" s="40">
        <f>[4]Curves!$G65</f>
        <v>0.73</v>
      </c>
      <c r="J59" s="40">
        <f t="shared" si="3"/>
        <v>4.4180000000000001</v>
      </c>
    </row>
    <row r="60" spans="1:10" x14ac:dyDescent="0.2">
      <c r="A60" s="50">
        <f>[4]Curves!$A66</f>
        <v>38687</v>
      </c>
      <c r="B60" s="40">
        <f>[4]Curves!$E66</f>
        <v>3.726</v>
      </c>
      <c r="C60" s="118">
        <f>[4]Curves!$B66</f>
        <v>0.91</v>
      </c>
      <c r="D60" s="40">
        <f t="shared" si="0"/>
        <v>4.6360000000000001</v>
      </c>
      <c r="E60" s="40">
        <f>[4]Curves!$J66</f>
        <v>0.13</v>
      </c>
      <c r="F60" s="40">
        <f t="shared" si="1"/>
        <v>3.8559999999999999</v>
      </c>
      <c r="G60" s="40">
        <f>[4]Curves!$K66</f>
        <v>0.77</v>
      </c>
      <c r="H60" s="40">
        <f t="shared" si="2"/>
        <v>4.4960000000000004</v>
      </c>
      <c r="I60" s="40">
        <f>[4]Curves!$G66</f>
        <v>0.98</v>
      </c>
      <c r="J60" s="40">
        <f t="shared" si="3"/>
        <v>4.7059999999999995</v>
      </c>
    </row>
    <row r="61" spans="1:10" x14ac:dyDescent="0.2">
      <c r="A61" s="50">
        <f>[4]Curves!$A67</f>
        <v>38718</v>
      </c>
      <c r="B61" s="40">
        <f>[4]Curves!$E67</f>
        <v>3.7710000000000004</v>
      </c>
      <c r="C61" s="118">
        <f>[4]Curves!$B67</f>
        <v>1.2150000000000001</v>
      </c>
      <c r="D61" s="40">
        <f t="shared" si="0"/>
        <v>4.9860000000000007</v>
      </c>
      <c r="E61" s="40">
        <f>[4]Curves!$J67</f>
        <v>4.4999999999999998E-2</v>
      </c>
      <c r="F61" s="40">
        <f t="shared" si="1"/>
        <v>3.8160000000000003</v>
      </c>
      <c r="G61" s="40">
        <f>[4]Curves!$K67</f>
        <v>1.04</v>
      </c>
      <c r="H61" s="40">
        <f t="shared" si="2"/>
        <v>4.8109999999999999</v>
      </c>
      <c r="I61" s="40">
        <f>[4]Curves!$G67</f>
        <v>1.6</v>
      </c>
      <c r="J61" s="40">
        <f t="shared" si="3"/>
        <v>5.3710000000000004</v>
      </c>
    </row>
    <row r="62" spans="1:10" x14ac:dyDescent="0.2">
      <c r="A62" s="50">
        <f>[4]Curves!$A68</f>
        <v>38749</v>
      </c>
      <c r="B62" s="40">
        <f>[4]Curves!$E68</f>
        <v>3.8090000000000002</v>
      </c>
      <c r="C62" s="118">
        <f>[4]Curves!$B68</f>
        <v>1.2150000000000001</v>
      </c>
      <c r="D62" s="40">
        <f t="shared" si="0"/>
        <v>5.024</v>
      </c>
      <c r="E62" s="40">
        <f>[4]Curves!$J68</f>
        <v>4.4999999999999998E-2</v>
      </c>
      <c r="F62" s="40">
        <f t="shared" si="1"/>
        <v>3.8540000000000001</v>
      </c>
      <c r="G62" s="40">
        <f>[4]Curves!$K68</f>
        <v>1.04</v>
      </c>
      <c r="H62" s="40">
        <f t="shared" si="2"/>
        <v>4.8490000000000002</v>
      </c>
      <c r="I62" s="40">
        <f>[4]Curves!$G68</f>
        <v>1.6</v>
      </c>
      <c r="J62" s="40">
        <f t="shared" si="3"/>
        <v>5.4090000000000007</v>
      </c>
    </row>
    <row r="63" spans="1:10" x14ac:dyDescent="0.2">
      <c r="A63" s="50">
        <f>[4]Curves!$A69</f>
        <v>38777</v>
      </c>
      <c r="B63" s="40">
        <f>[4]Curves!$E69</f>
        <v>3.8030000000000004</v>
      </c>
      <c r="C63" s="118">
        <f>[4]Curves!$B69</f>
        <v>0.65500000000000003</v>
      </c>
      <c r="D63" s="40">
        <f t="shared" si="0"/>
        <v>4.4580000000000002</v>
      </c>
      <c r="E63" s="40">
        <f>[4]Curves!$J69</f>
        <v>4.4999999999999998E-2</v>
      </c>
      <c r="F63" s="40">
        <f t="shared" si="1"/>
        <v>3.8480000000000003</v>
      </c>
      <c r="G63" s="40">
        <f>[4]Curves!$K69</f>
        <v>0.54</v>
      </c>
      <c r="H63" s="40">
        <f t="shared" si="2"/>
        <v>4.343</v>
      </c>
      <c r="I63" s="40">
        <f>[4]Curves!$G69</f>
        <v>0.72</v>
      </c>
      <c r="J63" s="40">
        <f t="shared" si="3"/>
        <v>4.5230000000000006</v>
      </c>
    </row>
    <row r="64" spans="1:10" x14ac:dyDescent="0.2">
      <c r="A64" s="50">
        <f>[4]Curves!$A70</f>
        <v>38808</v>
      </c>
      <c r="B64" s="40">
        <f>[4]Curves!$E70</f>
        <v>3.8030000000000004</v>
      </c>
      <c r="C64" s="118">
        <f>[4]Curves!$B70</f>
        <v>0.435</v>
      </c>
      <c r="D64" s="40">
        <f t="shared" si="0"/>
        <v>4.2380000000000004</v>
      </c>
      <c r="E64" s="40">
        <f>[4]Curves!$J70</f>
        <v>4.4999999999999998E-2</v>
      </c>
      <c r="F64" s="40">
        <f t="shared" si="1"/>
        <v>3.8480000000000003</v>
      </c>
      <c r="G64" s="40">
        <f>[4]Curves!$K70</f>
        <v>0.36</v>
      </c>
      <c r="H64" s="40">
        <f t="shared" si="2"/>
        <v>4.1630000000000003</v>
      </c>
      <c r="I64" s="40">
        <f>[4]Curves!$G70</f>
        <v>0.38</v>
      </c>
      <c r="J64" s="40">
        <f t="shared" si="3"/>
        <v>4.1830000000000007</v>
      </c>
    </row>
    <row r="65" spans="1:10" x14ac:dyDescent="0.2">
      <c r="A65" s="50">
        <f>[4]Curves!$A71</f>
        <v>38838</v>
      </c>
      <c r="B65" s="40">
        <f>[4]Curves!$E71</f>
        <v>3.9510000000000001</v>
      </c>
      <c r="C65" s="118">
        <f>[4]Curves!$B71</f>
        <v>0.38500000000000001</v>
      </c>
      <c r="D65" s="40">
        <f t="shared" si="0"/>
        <v>4.3360000000000003</v>
      </c>
      <c r="E65" s="40">
        <f>[4]Curves!$J71</f>
        <v>4.4999999999999998E-2</v>
      </c>
      <c r="F65" s="40">
        <f t="shared" si="1"/>
        <v>3.996</v>
      </c>
      <c r="G65" s="40">
        <f>[4]Curves!$K71</f>
        <v>0.32500000000000001</v>
      </c>
      <c r="H65" s="40">
        <f t="shared" si="2"/>
        <v>4.2759999999999998</v>
      </c>
      <c r="I65" s="40">
        <f>[4]Curves!$G71</f>
        <v>0.33</v>
      </c>
      <c r="J65" s="40">
        <f t="shared" si="3"/>
        <v>4.2809999999999997</v>
      </c>
    </row>
    <row r="66" spans="1:10" x14ac:dyDescent="0.2">
      <c r="A66" s="50">
        <f>[4]Curves!$A72</f>
        <v>38869</v>
      </c>
      <c r="B66" s="40">
        <f>[4]Curves!$E72</f>
        <v>4.1029999999999998</v>
      </c>
      <c r="C66" s="118">
        <f>[4]Curves!$B72</f>
        <v>0.38500000000000001</v>
      </c>
      <c r="D66" s="40">
        <f t="shared" si="0"/>
        <v>4.4879999999999995</v>
      </c>
      <c r="E66" s="40">
        <f>[4]Curves!$J72</f>
        <v>4.4999999999999998E-2</v>
      </c>
      <c r="F66" s="40">
        <f t="shared" si="1"/>
        <v>4.1479999999999997</v>
      </c>
      <c r="G66" s="40">
        <f>[4]Curves!$K72</f>
        <v>0.33500000000000002</v>
      </c>
      <c r="H66" s="40">
        <f t="shared" si="2"/>
        <v>4.4379999999999997</v>
      </c>
      <c r="I66" s="40">
        <f>[4]Curves!$G72</f>
        <v>0.37</v>
      </c>
      <c r="J66" s="40">
        <f t="shared" si="3"/>
        <v>4.4729999999999999</v>
      </c>
    </row>
    <row r="67" spans="1:10" x14ac:dyDescent="0.2">
      <c r="A67" s="50">
        <f>[4]Curves!$A73</f>
        <v>38899</v>
      </c>
      <c r="B67" s="40">
        <f>[4]Curves!$E73</f>
        <v>4.1604999999999999</v>
      </c>
      <c r="C67" s="118">
        <f>[4]Curves!$B73</f>
        <v>0.39750000000000002</v>
      </c>
      <c r="D67" s="40">
        <f t="shared" si="0"/>
        <v>4.5579999999999998</v>
      </c>
      <c r="E67" s="40">
        <f>[4]Curves!$J73</f>
        <v>4.4999999999999998E-2</v>
      </c>
      <c r="F67" s="40">
        <f t="shared" si="1"/>
        <v>4.2054999999999998</v>
      </c>
      <c r="G67" s="40">
        <f>[4]Curves!$K73</f>
        <v>0.35</v>
      </c>
      <c r="H67" s="40">
        <f t="shared" si="2"/>
        <v>4.5104999999999995</v>
      </c>
      <c r="I67" s="40">
        <f>[4]Curves!$G73</f>
        <v>0.41</v>
      </c>
      <c r="J67" s="40">
        <f t="shared" si="3"/>
        <v>4.5705</v>
      </c>
    </row>
    <row r="68" spans="1:10" x14ac:dyDescent="0.2">
      <c r="A68" s="50">
        <f>[4]Curves!$A74</f>
        <v>38930</v>
      </c>
      <c r="B68" s="40">
        <f>[4]Curves!$E74</f>
        <v>4.0735000000000001</v>
      </c>
      <c r="C68" s="118">
        <f>[4]Curves!$B74</f>
        <v>0.4</v>
      </c>
      <c r="D68" s="40">
        <f t="shared" si="0"/>
        <v>4.4735000000000005</v>
      </c>
      <c r="E68" s="40">
        <f>[4]Curves!$J74</f>
        <v>0.13</v>
      </c>
      <c r="F68" s="40">
        <f t="shared" si="1"/>
        <v>4.2035</v>
      </c>
      <c r="G68" s="40">
        <f>[4]Curves!$K74</f>
        <v>0.35</v>
      </c>
      <c r="H68" s="40">
        <f t="shared" si="2"/>
        <v>4.4234999999999998</v>
      </c>
      <c r="I68" s="40">
        <f>[4]Curves!$G74</f>
        <v>0.41</v>
      </c>
      <c r="J68" s="40">
        <f t="shared" si="3"/>
        <v>4.4835000000000003</v>
      </c>
    </row>
    <row r="69" spans="1:10" x14ac:dyDescent="0.2">
      <c r="A69" s="50">
        <f>[4]Curves!$A75</f>
        <v>38961</v>
      </c>
      <c r="B69" s="40">
        <f>[4]Curves!$E75</f>
        <v>3.9345000000000003</v>
      </c>
      <c r="C69" s="118">
        <f>[4]Curves!$B75</f>
        <v>0.39750000000000002</v>
      </c>
      <c r="D69" s="40">
        <f t="shared" si="0"/>
        <v>4.3320000000000007</v>
      </c>
      <c r="E69" s="40">
        <f>[4]Curves!$J75</f>
        <v>0.13</v>
      </c>
      <c r="F69" s="40">
        <f t="shared" si="1"/>
        <v>4.0645000000000007</v>
      </c>
      <c r="G69" s="40">
        <f>[4]Curves!$K75</f>
        <v>0.315</v>
      </c>
      <c r="H69" s="40">
        <f t="shared" si="2"/>
        <v>4.2495000000000003</v>
      </c>
      <c r="I69" s="40">
        <f>[4]Curves!$G75</f>
        <v>0.36</v>
      </c>
      <c r="J69" s="40">
        <f t="shared" si="3"/>
        <v>4.2945000000000002</v>
      </c>
    </row>
    <row r="70" spans="1:10" x14ac:dyDescent="0.2">
      <c r="A70" s="50">
        <f>[4]Curves!$A76</f>
        <v>38991</v>
      </c>
      <c r="B70" s="40">
        <f>[4]Curves!$E76</f>
        <v>3.7805</v>
      </c>
      <c r="C70" s="118">
        <f>[4]Curves!$B76</f>
        <v>0.4</v>
      </c>
      <c r="D70" s="40">
        <f t="shared" si="0"/>
        <v>4.1805000000000003</v>
      </c>
      <c r="E70" s="40">
        <f>[4]Curves!$J76</f>
        <v>0.13</v>
      </c>
      <c r="F70" s="40">
        <f t="shared" si="1"/>
        <v>3.9104999999999999</v>
      </c>
      <c r="G70" s="40">
        <f>[4]Curves!$K76</f>
        <v>0.36</v>
      </c>
      <c r="H70" s="40">
        <f t="shared" si="2"/>
        <v>4.1405000000000003</v>
      </c>
      <c r="I70" s="40">
        <f>[4]Curves!$G76</f>
        <v>0.4</v>
      </c>
      <c r="J70" s="40">
        <f t="shared" si="3"/>
        <v>4.1805000000000003</v>
      </c>
    </row>
    <row r="71" spans="1:10" x14ac:dyDescent="0.2">
      <c r="A71" s="50">
        <f>[4]Curves!$A77</f>
        <v>39022</v>
      </c>
      <c r="B71" s="40">
        <f>[4]Curves!$E77</f>
        <v>3.7855000000000003</v>
      </c>
      <c r="C71" s="118">
        <f>[4]Curves!$B77</f>
        <v>0.55500000000000005</v>
      </c>
      <c r="D71" s="40">
        <f t="shared" si="0"/>
        <v>4.3405000000000005</v>
      </c>
      <c r="E71" s="40">
        <f>[4]Curves!$J77</f>
        <v>0.13</v>
      </c>
      <c r="F71" s="40">
        <f t="shared" si="1"/>
        <v>3.9155000000000002</v>
      </c>
      <c r="G71" s="40">
        <f>[4]Curves!$K77</f>
        <v>0.46</v>
      </c>
      <c r="H71" s="40">
        <f t="shared" si="2"/>
        <v>4.2455000000000007</v>
      </c>
      <c r="I71" s="40">
        <f>[4]Curves!$G77</f>
        <v>0.73</v>
      </c>
      <c r="J71" s="40">
        <f t="shared" si="3"/>
        <v>4.5155000000000003</v>
      </c>
    </row>
    <row r="72" spans="1:10" x14ac:dyDescent="0.2">
      <c r="A72" s="50">
        <f>[4]Curves!$A78</f>
        <v>39052</v>
      </c>
      <c r="B72" s="40">
        <f>[4]Curves!$E78</f>
        <v>3.8235000000000001</v>
      </c>
      <c r="C72" s="118">
        <f>[4]Curves!$B78</f>
        <v>0.91</v>
      </c>
      <c r="D72" s="40">
        <f t="shared" ref="D72:D124" si="4">B72+C72</f>
        <v>4.7335000000000003</v>
      </c>
      <c r="E72" s="40">
        <f>[4]Curves!$J78</f>
        <v>0.13</v>
      </c>
      <c r="F72" s="40">
        <f t="shared" ref="F72:F124" si="5">B72+E72</f>
        <v>3.9535</v>
      </c>
      <c r="G72" s="40">
        <f>[4]Curves!$K78</f>
        <v>0.77</v>
      </c>
      <c r="H72" s="40">
        <f t="shared" ref="H72:H124" si="6">B72+G72</f>
        <v>4.5935000000000006</v>
      </c>
      <c r="I72" s="40">
        <f>[4]Curves!$G78</f>
        <v>0.98</v>
      </c>
      <c r="J72" s="40">
        <f t="shared" ref="J72:J124" si="7">B72+I72</f>
        <v>4.8034999999999997</v>
      </c>
    </row>
    <row r="73" spans="1:10" x14ac:dyDescent="0.2">
      <c r="A73" s="50">
        <f>[4]Curves!$A79</f>
        <v>39083</v>
      </c>
      <c r="B73" s="40">
        <f>[4]Curves!$E79</f>
        <v>3.8685</v>
      </c>
      <c r="C73" s="118">
        <f>[4]Curves!$B79</f>
        <v>1.2150000000000001</v>
      </c>
      <c r="D73" s="40">
        <f t="shared" si="4"/>
        <v>5.0834999999999999</v>
      </c>
      <c r="E73" s="40">
        <f>[4]Curves!$J79</f>
        <v>4.4999999999999998E-2</v>
      </c>
      <c r="F73" s="40">
        <f t="shared" si="5"/>
        <v>3.9135</v>
      </c>
      <c r="G73" s="40">
        <f>[4]Curves!$K79</f>
        <v>1.04</v>
      </c>
      <c r="H73" s="40">
        <f t="shared" si="6"/>
        <v>4.9085000000000001</v>
      </c>
      <c r="I73" s="40">
        <f>[4]Curves!$G79</f>
        <v>1.6</v>
      </c>
      <c r="J73" s="40">
        <f t="shared" si="7"/>
        <v>5.4685000000000006</v>
      </c>
    </row>
    <row r="74" spans="1:10" x14ac:dyDescent="0.2">
      <c r="A74" s="50">
        <f>[4]Curves!$A80</f>
        <v>39114</v>
      </c>
      <c r="B74" s="40">
        <f>[4]Curves!$E80</f>
        <v>3.9065000000000003</v>
      </c>
      <c r="C74" s="118">
        <f>[4]Curves!$B80</f>
        <v>1.2150000000000001</v>
      </c>
      <c r="D74" s="40">
        <f t="shared" si="4"/>
        <v>5.1215000000000002</v>
      </c>
      <c r="E74" s="40">
        <f>[4]Curves!$J80</f>
        <v>4.4999999999999998E-2</v>
      </c>
      <c r="F74" s="40">
        <f t="shared" si="5"/>
        <v>3.9515000000000002</v>
      </c>
      <c r="G74" s="40">
        <f>[4]Curves!$K80</f>
        <v>1.04</v>
      </c>
      <c r="H74" s="40">
        <f t="shared" si="6"/>
        <v>4.9465000000000003</v>
      </c>
      <c r="I74" s="40">
        <f>[4]Curves!$G80</f>
        <v>1.6</v>
      </c>
      <c r="J74" s="40">
        <f t="shared" si="7"/>
        <v>5.5065000000000008</v>
      </c>
    </row>
    <row r="75" spans="1:10" x14ac:dyDescent="0.2">
      <c r="A75" s="50">
        <f>[4]Curves!$A81</f>
        <v>39142</v>
      </c>
      <c r="B75" s="40">
        <f>[4]Curves!$E81</f>
        <v>3.9005000000000001</v>
      </c>
      <c r="C75" s="118">
        <f>[4]Curves!$B81</f>
        <v>0.65500000000000003</v>
      </c>
      <c r="D75" s="40">
        <f t="shared" si="4"/>
        <v>4.5555000000000003</v>
      </c>
      <c r="E75" s="40">
        <f>[4]Curves!$J81</f>
        <v>4.4999999999999998E-2</v>
      </c>
      <c r="F75" s="40">
        <f t="shared" si="5"/>
        <v>3.9455</v>
      </c>
      <c r="G75" s="40">
        <f>[4]Curves!$K81</f>
        <v>0.54</v>
      </c>
      <c r="H75" s="40">
        <f t="shared" si="6"/>
        <v>4.4405000000000001</v>
      </c>
      <c r="I75" s="40">
        <f>[4]Curves!$G81</f>
        <v>0.72</v>
      </c>
      <c r="J75" s="40">
        <f t="shared" si="7"/>
        <v>4.6204999999999998</v>
      </c>
    </row>
    <row r="76" spans="1:10" x14ac:dyDescent="0.2">
      <c r="A76" s="50">
        <f>[4]Curves!$A82</f>
        <v>39173</v>
      </c>
      <c r="B76" s="40">
        <f>[4]Curves!$E82</f>
        <v>3.9005000000000001</v>
      </c>
      <c r="C76" s="118">
        <f>[4]Curves!$B82</f>
        <v>0.435</v>
      </c>
      <c r="D76" s="40">
        <f t="shared" si="4"/>
        <v>4.3354999999999997</v>
      </c>
      <c r="E76" s="40">
        <f>[4]Curves!$J82</f>
        <v>4.4999999999999998E-2</v>
      </c>
      <c r="F76" s="40">
        <f t="shared" si="5"/>
        <v>3.9455</v>
      </c>
      <c r="G76" s="40">
        <f>[4]Curves!$K82</f>
        <v>0.36</v>
      </c>
      <c r="H76" s="40">
        <f t="shared" si="6"/>
        <v>4.2605000000000004</v>
      </c>
      <c r="I76" s="40">
        <f>[4]Curves!$G82</f>
        <v>0.38</v>
      </c>
      <c r="J76" s="40">
        <f t="shared" si="7"/>
        <v>4.2805</v>
      </c>
    </row>
    <row r="77" spans="1:10" x14ac:dyDescent="0.2">
      <c r="A77" s="50">
        <f>[4]Curves!$A83</f>
        <v>39203</v>
      </c>
      <c r="B77" s="40">
        <f>[4]Curves!$E83</f>
        <v>4.0484999999999998</v>
      </c>
      <c r="C77" s="118">
        <f>[4]Curves!$B83</f>
        <v>0.38500000000000001</v>
      </c>
      <c r="D77" s="40">
        <f t="shared" si="4"/>
        <v>4.4334999999999996</v>
      </c>
      <c r="E77" s="40">
        <f>[4]Curves!$J83</f>
        <v>4.4999999999999998E-2</v>
      </c>
      <c r="F77" s="40">
        <f t="shared" si="5"/>
        <v>4.0934999999999997</v>
      </c>
      <c r="G77" s="40">
        <f>[4]Curves!$K83</f>
        <v>0.32500000000000001</v>
      </c>
      <c r="H77" s="40">
        <f t="shared" si="6"/>
        <v>4.3734999999999999</v>
      </c>
      <c r="I77" s="40">
        <f>[4]Curves!$G83</f>
        <v>0.33</v>
      </c>
      <c r="J77" s="40">
        <f t="shared" si="7"/>
        <v>4.3784999999999998</v>
      </c>
    </row>
    <row r="78" spans="1:10" x14ac:dyDescent="0.2">
      <c r="A78" s="50">
        <f>[4]Curves!$A84</f>
        <v>39234</v>
      </c>
      <c r="B78" s="40">
        <f>[4]Curves!$E84</f>
        <v>4.2004999999999999</v>
      </c>
      <c r="C78" s="118">
        <f>[4]Curves!$B84</f>
        <v>0.38500000000000001</v>
      </c>
      <c r="D78" s="40">
        <f t="shared" si="4"/>
        <v>4.5854999999999997</v>
      </c>
      <c r="E78" s="40">
        <f>[4]Curves!$J84</f>
        <v>4.4999999999999998E-2</v>
      </c>
      <c r="F78" s="40">
        <f t="shared" si="5"/>
        <v>4.2454999999999998</v>
      </c>
      <c r="G78" s="40">
        <f>[4]Curves!$K84</f>
        <v>0.33500000000000002</v>
      </c>
      <c r="H78" s="40">
        <f t="shared" si="6"/>
        <v>4.5354999999999999</v>
      </c>
      <c r="I78" s="40">
        <f>[4]Curves!$G84</f>
        <v>0.37</v>
      </c>
      <c r="J78" s="40">
        <f t="shared" si="7"/>
        <v>4.5705</v>
      </c>
    </row>
    <row r="79" spans="1:10" x14ac:dyDescent="0.2">
      <c r="A79" s="50">
        <f>[4]Curves!$A85</f>
        <v>39264</v>
      </c>
      <c r="B79" s="40">
        <f>[4]Curves!$E85</f>
        <v>4.2605000000000004</v>
      </c>
      <c r="C79" s="118">
        <f>[4]Curves!$B85</f>
        <v>0.39750000000000002</v>
      </c>
      <c r="D79" s="40">
        <f t="shared" si="4"/>
        <v>4.6580000000000004</v>
      </c>
      <c r="E79" s="40">
        <f>[4]Curves!$J85</f>
        <v>4.4999999999999998E-2</v>
      </c>
      <c r="F79" s="40">
        <f t="shared" si="5"/>
        <v>4.3055000000000003</v>
      </c>
      <c r="G79" s="40">
        <f>[4]Curves!$K85</f>
        <v>0.35</v>
      </c>
      <c r="H79" s="40">
        <f t="shared" si="6"/>
        <v>4.6105</v>
      </c>
      <c r="I79" s="40">
        <f>[4]Curves!$G85</f>
        <v>0.41</v>
      </c>
      <c r="J79" s="40">
        <f t="shared" si="7"/>
        <v>4.6705000000000005</v>
      </c>
    </row>
    <row r="80" spans="1:10" x14ac:dyDescent="0.2">
      <c r="A80" s="50">
        <f>[4]Curves!$A86</f>
        <v>39295</v>
      </c>
      <c r="B80" s="40">
        <f>[4]Curves!$E86</f>
        <v>4.1734999999999998</v>
      </c>
      <c r="C80" s="118">
        <f>[4]Curves!$B86</f>
        <v>0.4</v>
      </c>
      <c r="D80" s="40">
        <f t="shared" si="4"/>
        <v>4.5735000000000001</v>
      </c>
      <c r="E80" s="40">
        <f>[4]Curves!$J86</f>
        <v>0.13</v>
      </c>
      <c r="F80" s="40">
        <f t="shared" si="5"/>
        <v>4.3034999999999997</v>
      </c>
      <c r="G80" s="40">
        <f>[4]Curves!$K86</f>
        <v>0.35</v>
      </c>
      <c r="H80" s="40">
        <f t="shared" si="6"/>
        <v>4.5234999999999994</v>
      </c>
      <c r="I80" s="40">
        <f>[4]Curves!$G86</f>
        <v>0.41</v>
      </c>
      <c r="J80" s="40">
        <f t="shared" si="7"/>
        <v>4.5834999999999999</v>
      </c>
    </row>
    <row r="81" spans="1:10" x14ac:dyDescent="0.2">
      <c r="A81" s="50">
        <f>[4]Curves!$A87</f>
        <v>39326</v>
      </c>
      <c r="B81" s="40">
        <f>[4]Curves!$E87</f>
        <v>4.0345000000000004</v>
      </c>
      <c r="C81" s="118">
        <f>[4]Curves!$B87</f>
        <v>0.39750000000000002</v>
      </c>
      <c r="D81" s="40">
        <f t="shared" si="4"/>
        <v>4.4320000000000004</v>
      </c>
      <c r="E81" s="40">
        <f>[4]Curves!$J87</f>
        <v>0.13</v>
      </c>
      <c r="F81" s="40">
        <f t="shared" si="5"/>
        <v>4.1645000000000003</v>
      </c>
      <c r="G81" s="40">
        <f>[4]Curves!$K87</f>
        <v>0.315</v>
      </c>
      <c r="H81" s="40">
        <f t="shared" si="6"/>
        <v>4.3495000000000008</v>
      </c>
      <c r="I81" s="40">
        <f>[4]Curves!$G87</f>
        <v>0.36</v>
      </c>
      <c r="J81" s="40">
        <f t="shared" si="7"/>
        <v>4.3945000000000007</v>
      </c>
    </row>
    <row r="82" spans="1:10" x14ac:dyDescent="0.2">
      <c r="A82" s="50">
        <f>[4]Curves!$A88</f>
        <v>39356</v>
      </c>
      <c r="B82" s="40">
        <f>[4]Curves!$E88</f>
        <v>3.8805000000000001</v>
      </c>
      <c r="C82" s="118">
        <f>[4]Curves!$B88</f>
        <v>0.4</v>
      </c>
      <c r="D82" s="40">
        <f t="shared" si="4"/>
        <v>4.2805</v>
      </c>
      <c r="E82" s="40">
        <f>[4]Curves!$J88</f>
        <v>0.13</v>
      </c>
      <c r="F82" s="40">
        <f t="shared" si="5"/>
        <v>4.0105000000000004</v>
      </c>
      <c r="G82" s="40">
        <f>[4]Curves!$K88</f>
        <v>0.36</v>
      </c>
      <c r="H82" s="40">
        <f t="shared" si="6"/>
        <v>4.2404999999999999</v>
      </c>
      <c r="I82" s="40">
        <f>[4]Curves!$G88</f>
        <v>0.4</v>
      </c>
      <c r="J82" s="40">
        <f t="shared" si="7"/>
        <v>4.2805</v>
      </c>
    </row>
    <row r="83" spans="1:10" x14ac:dyDescent="0.2">
      <c r="A83" s="50">
        <f>[4]Curves!$A89</f>
        <v>39387</v>
      </c>
      <c r="B83" s="40">
        <f>[4]Curves!$E89</f>
        <v>3.8855000000000004</v>
      </c>
      <c r="C83" s="118">
        <f>[4]Curves!$B89</f>
        <v>0.55500000000000005</v>
      </c>
      <c r="D83" s="40">
        <f t="shared" si="4"/>
        <v>4.4405000000000001</v>
      </c>
      <c r="E83" s="40">
        <f>[4]Curves!$J89</f>
        <v>0.13</v>
      </c>
      <c r="F83" s="40">
        <f t="shared" si="5"/>
        <v>4.0155000000000003</v>
      </c>
      <c r="G83" s="40">
        <f>[4]Curves!$K89</f>
        <v>0.46</v>
      </c>
      <c r="H83" s="40">
        <f t="shared" si="6"/>
        <v>4.3455000000000004</v>
      </c>
      <c r="I83" s="40">
        <f>[4]Curves!$G89</f>
        <v>0.73</v>
      </c>
      <c r="J83" s="40">
        <f t="shared" si="7"/>
        <v>4.6155000000000008</v>
      </c>
    </row>
    <row r="84" spans="1:10" x14ac:dyDescent="0.2">
      <c r="A84" s="50">
        <f>[4]Curves!$A90</f>
        <v>39417</v>
      </c>
      <c r="B84" s="40">
        <f>[4]Curves!$E90</f>
        <v>3.9235000000000002</v>
      </c>
      <c r="C84" s="118">
        <f>[4]Curves!$B90</f>
        <v>0.91</v>
      </c>
      <c r="D84" s="40">
        <f t="shared" si="4"/>
        <v>4.8334999999999999</v>
      </c>
      <c r="E84" s="40">
        <f>[4]Curves!$J90</f>
        <v>0.13</v>
      </c>
      <c r="F84" s="40">
        <f t="shared" si="5"/>
        <v>4.0535000000000005</v>
      </c>
      <c r="G84" s="40">
        <f>[4]Curves!$K90</f>
        <v>0.77</v>
      </c>
      <c r="H84" s="40">
        <f t="shared" si="6"/>
        <v>4.6935000000000002</v>
      </c>
      <c r="I84" s="40">
        <f>[4]Curves!$G90</f>
        <v>0.98</v>
      </c>
      <c r="J84" s="40">
        <f t="shared" si="7"/>
        <v>4.9035000000000002</v>
      </c>
    </row>
    <row r="85" spans="1:10" x14ac:dyDescent="0.2">
      <c r="A85" s="50">
        <f>[4]Curves!$A91</f>
        <v>39448</v>
      </c>
      <c r="B85" s="40">
        <f>[4]Curves!$E91</f>
        <v>3.9685000000000001</v>
      </c>
      <c r="C85" s="118">
        <f>[4]Curves!$B91</f>
        <v>1.2150000000000001</v>
      </c>
      <c r="D85" s="40">
        <f t="shared" si="4"/>
        <v>5.1835000000000004</v>
      </c>
      <c r="E85" s="40">
        <f>[4]Curves!$J91</f>
        <v>4.4999999999999998E-2</v>
      </c>
      <c r="F85" s="40">
        <f t="shared" si="5"/>
        <v>4.0135000000000005</v>
      </c>
      <c r="G85" s="40">
        <f>[4]Curves!$K91</f>
        <v>1.04</v>
      </c>
      <c r="H85" s="40">
        <f t="shared" si="6"/>
        <v>5.0084999999999997</v>
      </c>
      <c r="I85" s="40">
        <f>[4]Curves!$G91</f>
        <v>1.6</v>
      </c>
      <c r="J85" s="40">
        <f t="shared" si="7"/>
        <v>5.5685000000000002</v>
      </c>
    </row>
    <row r="86" spans="1:10" x14ac:dyDescent="0.2">
      <c r="A86" s="50">
        <f>[4]Curves!$A92</f>
        <v>39479</v>
      </c>
      <c r="B86" s="40">
        <f>[4]Curves!$E92</f>
        <v>4.0065</v>
      </c>
      <c r="C86" s="118">
        <f>[4]Curves!$B92</f>
        <v>1.2150000000000001</v>
      </c>
      <c r="D86" s="40">
        <f t="shared" si="4"/>
        <v>5.2214999999999998</v>
      </c>
      <c r="E86" s="40">
        <f>[4]Curves!$J92</f>
        <v>4.4999999999999998E-2</v>
      </c>
      <c r="F86" s="40">
        <f t="shared" si="5"/>
        <v>4.0514999999999999</v>
      </c>
      <c r="G86" s="40">
        <f>[4]Curves!$K92</f>
        <v>1.04</v>
      </c>
      <c r="H86" s="40">
        <f t="shared" si="6"/>
        <v>5.0465</v>
      </c>
      <c r="I86" s="40">
        <f>[4]Curves!$G92</f>
        <v>1.6</v>
      </c>
      <c r="J86" s="40">
        <f t="shared" si="7"/>
        <v>5.6065000000000005</v>
      </c>
    </row>
    <row r="87" spans="1:10" x14ac:dyDescent="0.2">
      <c r="A87" s="50">
        <f>[4]Curves!$A93</f>
        <v>39508</v>
      </c>
      <c r="B87" s="40">
        <f>[4]Curves!$E93</f>
        <v>4.0005000000000006</v>
      </c>
      <c r="C87" s="118">
        <f>[4]Curves!$B93</f>
        <v>0.65500000000000003</v>
      </c>
      <c r="D87" s="40">
        <f t="shared" si="4"/>
        <v>4.6555000000000009</v>
      </c>
      <c r="E87" s="40">
        <f>[4]Curves!$J93</f>
        <v>4.4999999999999998E-2</v>
      </c>
      <c r="F87" s="40">
        <f t="shared" si="5"/>
        <v>4.0455000000000005</v>
      </c>
      <c r="G87" s="40">
        <f>[4]Curves!$K93</f>
        <v>0.54</v>
      </c>
      <c r="H87" s="40">
        <f t="shared" si="6"/>
        <v>4.5405000000000006</v>
      </c>
      <c r="I87" s="40">
        <f>[4]Curves!$G93</f>
        <v>0.72</v>
      </c>
      <c r="J87" s="40">
        <f t="shared" si="7"/>
        <v>4.7205000000000004</v>
      </c>
    </row>
    <row r="88" spans="1:10" x14ac:dyDescent="0.2">
      <c r="A88" s="50">
        <f>[4]Curves!$A94</f>
        <v>39539</v>
      </c>
      <c r="B88" s="40">
        <f>[4]Curves!$E94</f>
        <v>4.0005000000000006</v>
      </c>
      <c r="C88" s="118">
        <f>[4]Curves!$B94</f>
        <v>0.435</v>
      </c>
      <c r="D88" s="40">
        <f t="shared" si="4"/>
        <v>4.4355000000000002</v>
      </c>
      <c r="E88" s="40">
        <f>[4]Curves!$J94</f>
        <v>4.4999999999999998E-2</v>
      </c>
      <c r="F88" s="40">
        <f t="shared" si="5"/>
        <v>4.0455000000000005</v>
      </c>
      <c r="G88" s="40">
        <f>[4]Curves!$K94</f>
        <v>0.36</v>
      </c>
      <c r="H88" s="40">
        <f t="shared" si="6"/>
        <v>4.3605000000000009</v>
      </c>
      <c r="I88" s="40">
        <f>[4]Curves!$G94</f>
        <v>0.38</v>
      </c>
      <c r="J88" s="40">
        <f t="shared" si="7"/>
        <v>4.3805000000000005</v>
      </c>
    </row>
    <row r="89" spans="1:10" x14ac:dyDescent="0.2">
      <c r="A89" s="50">
        <f>[4]Curves!$A95</f>
        <v>39569</v>
      </c>
      <c r="B89" s="40">
        <f>[4]Curves!$E95</f>
        <v>4.1485000000000003</v>
      </c>
      <c r="C89" s="118">
        <f>[4]Curves!$B95</f>
        <v>0.38500000000000001</v>
      </c>
      <c r="D89" s="40">
        <f t="shared" si="4"/>
        <v>4.5335000000000001</v>
      </c>
      <c r="E89" s="40">
        <f>[4]Curves!$J95</f>
        <v>4.4999999999999998E-2</v>
      </c>
      <c r="F89" s="40">
        <f t="shared" si="5"/>
        <v>4.1935000000000002</v>
      </c>
      <c r="G89" s="40">
        <f>[4]Curves!$K95</f>
        <v>0.32500000000000001</v>
      </c>
      <c r="H89" s="40">
        <f t="shared" si="6"/>
        <v>4.4735000000000005</v>
      </c>
      <c r="I89" s="40">
        <f>[4]Curves!$G95</f>
        <v>0.33</v>
      </c>
      <c r="J89" s="40">
        <f t="shared" si="7"/>
        <v>4.4785000000000004</v>
      </c>
    </row>
    <row r="90" spans="1:10" x14ac:dyDescent="0.2">
      <c r="A90" s="50">
        <f>[4]Curves!$A96</f>
        <v>39600</v>
      </c>
      <c r="B90" s="40">
        <f>[4]Curves!$E96</f>
        <v>4.3005000000000004</v>
      </c>
      <c r="C90" s="118">
        <f>[4]Curves!$B96</f>
        <v>0.38500000000000001</v>
      </c>
      <c r="D90" s="40">
        <f t="shared" si="4"/>
        <v>4.6855000000000002</v>
      </c>
      <c r="E90" s="40">
        <f>[4]Curves!$J96</f>
        <v>4.4999999999999998E-2</v>
      </c>
      <c r="F90" s="40">
        <f t="shared" si="5"/>
        <v>4.3455000000000004</v>
      </c>
      <c r="G90" s="40">
        <f>[4]Curves!$K96</f>
        <v>0.33500000000000002</v>
      </c>
      <c r="H90" s="40">
        <f t="shared" si="6"/>
        <v>4.6355000000000004</v>
      </c>
      <c r="I90" s="40">
        <f>[4]Curves!$G96</f>
        <v>0.37</v>
      </c>
      <c r="J90" s="40">
        <f t="shared" si="7"/>
        <v>4.6705000000000005</v>
      </c>
    </row>
    <row r="91" spans="1:10" x14ac:dyDescent="0.2">
      <c r="A91" s="50">
        <f>[4]Curves!$A97</f>
        <v>39630</v>
      </c>
      <c r="B91" s="40">
        <f>[4]Curves!$E97</f>
        <v>4.3630000000000004</v>
      </c>
      <c r="C91" s="118">
        <f>[4]Curves!$B97</f>
        <v>0.39750000000000002</v>
      </c>
      <c r="D91" s="40">
        <f t="shared" si="4"/>
        <v>4.7605000000000004</v>
      </c>
      <c r="E91" s="40">
        <f>[4]Curves!$J97</f>
        <v>4.4999999999999998E-2</v>
      </c>
      <c r="F91" s="40">
        <f t="shared" si="5"/>
        <v>4.4080000000000004</v>
      </c>
      <c r="G91" s="40">
        <f>[4]Curves!$K97</f>
        <v>0.35</v>
      </c>
      <c r="H91" s="40">
        <f t="shared" si="6"/>
        <v>4.7130000000000001</v>
      </c>
      <c r="I91" s="40">
        <f>[4]Curves!$G97</f>
        <v>0.41</v>
      </c>
      <c r="J91" s="40">
        <f t="shared" si="7"/>
        <v>4.7730000000000006</v>
      </c>
    </row>
    <row r="92" spans="1:10" x14ac:dyDescent="0.2">
      <c r="A92" s="50">
        <f>[4]Curves!$A98</f>
        <v>39661</v>
      </c>
      <c r="B92" s="40">
        <f>[4]Curves!$E98</f>
        <v>4.2759999999999998</v>
      </c>
      <c r="C92" s="118">
        <f>[4]Curves!$B98</f>
        <v>0.4</v>
      </c>
      <c r="D92" s="40">
        <f t="shared" si="4"/>
        <v>4.6760000000000002</v>
      </c>
      <c r="E92" s="40">
        <f>[4]Curves!$J98</f>
        <v>0.13</v>
      </c>
      <c r="F92" s="40">
        <f t="shared" si="5"/>
        <v>4.4059999999999997</v>
      </c>
      <c r="G92" s="40">
        <f>[4]Curves!$K98</f>
        <v>0.35</v>
      </c>
      <c r="H92" s="40">
        <f t="shared" si="6"/>
        <v>4.6259999999999994</v>
      </c>
      <c r="I92" s="40">
        <f>[4]Curves!$G98</f>
        <v>0.41</v>
      </c>
      <c r="J92" s="40">
        <f t="shared" si="7"/>
        <v>4.6859999999999999</v>
      </c>
    </row>
    <row r="93" spans="1:10" x14ac:dyDescent="0.2">
      <c r="A93" s="50">
        <f>[4]Curves!$A99</f>
        <v>39692</v>
      </c>
      <c r="B93" s="40">
        <f>[4]Curves!$E99</f>
        <v>4.1370000000000005</v>
      </c>
      <c r="C93" s="118">
        <f>[4]Curves!$B99</f>
        <v>0.39750000000000002</v>
      </c>
      <c r="D93" s="40">
        <f t="shared" si="4"/>
        <v>4.5345000000000004</v>
      </c>
      <c r="E93" s="40">
        <f>[4]Curves!$J99</f>
        <v>0.13</v>
      </c>
      <c r="F93" s="40">
        <f t="shared" si="5"/>
        <v>4.2670000000000003</v>
      </c>
      <c r="G93" s="40">
        <f>[4]Curves!$K99</f>
        <v>0.315</v>
      </c>
      <c r="H93" s="40">
        <f t="shared" si="6"/>
        <v>4.4520000000000008</v>
      </c>
      <c r="I93" s="40">
        <f>[4]Curves!$G99</f>
        <v>0.36</v>
      </c>
      <c r="J93" s="40">
        <f t="shared" si="7"/>
        <v>4.4970000000000008</v>
      </c>
    </row>
    <row r="94" spans="1:10" x14ac:dyDescent="0.2">
      <c r="A94" s="50">
        <f>[4]Curves!$A100</f>
        <v>39722</v>
      </c>
      <c r="B94" s="40">
        <f>[4]Curves!$E100</f>
        <v>3.9830000000000001</v>
      </c>
      <c r="C94" s="118">
        <f>[4]Curves!$B100</f>
        <v>0.4</v>
      </c>
      <c r="D94" s="40">
        <f t="shared" si="4"/>
        <v>4.383</v>
      </c>
      <c r="E94" s="40">
        <f>[4]Curves!$J100</f>
        <v>0.13</v>
      </c>
      <c r="F94" s="40">
        <f t="shared" si="5"/>
        <v>4.1130000000000004</v>
      </c>
      <c r="G94" s="40">
        <f>[4]Curves!$K100</f>
        <v>0.36</v>
      </c>
      <c r="H94" s="40">
        <f t="shared" si="6"/>
        <v>4.343</v>
      </c>
      <c r="I94" s="40">
        <f>[4]Curves!$G100</f>
        <v>0.4</v>
      </c>
      <c r="J94" s="40">
        <f t="shared" si="7"/>
        <v>4.383</v>
      </c>
    </row>
    <row r="95" spans="1:10" x14ac:dyDescent="0.2">
      <c r="A95" s="50">
        <f>[4]Curves!$A101</f>
        <v>39753</v>
      </c>
      <c r="B95" s="40">
        <f>[4]Curves!$E101</f>
        <v>3.988</v>
      </c>
      <c r="C95" s="118">
        <f>[4]Curves!$B101</f>
        <v>0.55500000000000005</v>
      </c>
      <c r="D95" s="40">
        <f t="shared" si="4"/>
        <v>4.5430000000000001</v>
      </c>
      <c r="E95" s="40">
        <f>[4]Curves!$J101</f>
        <v>0.13</v>
      </c>
      <c r="F95" s="40">
        <f t="shared" si="5"/>
        <v>4.1180000000000003</v>
      </c>
      <c r="G95" s="40">
        <f>[4]Curves!$K101</f>
        <v>0.46</v>
      </c>
      <c r="H95" s="40">
        <f t="shared" si="6"/>
        <v>4.4480000000000004</v>
      </c>
      <c r="I95" s="40">
        <f>[4]Curves!$G101</f>
        <v>0.73</v>
      </c>
      <c r="J95" s="40">
        <f t="shared" si="7"/>
        <v>4.718</v>
      </c>
    </row>
    <row r="96" spans="1:10" x14ac:dyDescent="0.2">
      <c r="A96" s="50">
        <f>[4]Curves!$A102</f>
        <v>39783</v>
      </c>
      <c r="B96" s="40">
        <f>[4]Curves!$E102</f>
        <v>4.0259999999999998</v>
      </c>
      <c r="C96" s="118">
        <f>[4]Curves!$B102</f>
        <v>0.91</v>
      </c>
      <c r="D96" s="40">
        <f t="shared" si="4"/>
        <v>4.9359999999999999</v>
      </c>
      <c r="E96" s="40">
        <f>[4]Curves!$J102</f>
        <v>0.13</v>
      </c>
      <c r="F96" s="40">
        <f t="shared" si="5"/>
        <v>4.1559999999999997</v>
      </c>
      <c r="G96" s="40">
        <f>[4]Curves!$K102</f>
        <v>0.77</v>
      </c>
      <c r="H96" s="40">
        <f t="shared" si="6"/>
        <v>4.7959999999999994</v>
      </c>
      <c r="I96" s="40">
        <f>[4]Curves!$G102</f>
        <v>0.98</v>
      </c>
      <c r="J96" s="40">
        <f t="shared" si="7"/>
        <v>5.0060000000000002</v>
      </c>
    </row>
    <row r="97" spans="1:10" x14ac:dyDescent="0.2">
      <c r="A97" s="50">
        <f>[4]Curves!$A103</f>
        <v>39814</v>
      </c>
      <c r="B97" s="40">
        <f>[4]Curves!$E103</f>
        <v>4.0710000000000006</v>
      </c>
      <c r="C97" s="118">
        <f>[4]Curves!$B103</f>
        <v>1.2150000000000001</v>
      </c>
      <c r="D97" s="40">
        <f t="shared" si="4"/>
        <v>5.2860000000000005</v>
      </c>
      <c r="E97" s="40">
        <f>[4]Curves!$J103</f>
        <v>4.4999999999999998E-2</v>
      </c>
      <c r="F97" s="40">
        <f t="shared" si="5"/>
        <v>4.1160000000000005</v>
      </c>
      <c r="G97" s="40">
        <f>[4]Curves!$K103</f>
        <v>1.04</v>
      </c>
      <c r="H97" s="40">
        <f t="shared" si="6"/>
        <v>5.1110000000000007</v>
      </c>
      <c r="I97" s="40">
        <f>[4]Curves!$G103</f>
        <v>1.6</v>
      </c>
      <c r="J97" s="40">
        <f t="shared" si="7"/>
        <v>5.6710000000000012</v>
      </c>
    </row>
    <row r="98" spans="1:10" x14ac:dyDescent="0.2">
      <c r="A98" s="50">
        <f>[4]Curves!$A104</f>
        <v>39845</v>
      </c>
      <c r="B98" s="40">
        <f>[4]Curves!$E104</f>
        <v>4.109</v>
      </c>
      <c r="C98" s="118">
        <f>[4]Curves!$B104</f>
        <v>1.2150000000000001</v>
      </c>
      <c r="D98" s="40">
        <f t="shared" si="4"/>
        <v>5.3239999999999998</v>
      </c>
      <c r="E98" s="40">
        <f>[4]Curves!$J104</f>
        <v>4.4999999999999998E-2</v>
      </c>
      <c r="F98" s="40">
        <f t="shared" si="5"/>
        <v>4.1539999999999999</v>
      </c>
      <c r="G98" s="40">
        <f>[4]Curves!$K104</f>
        <v>1.04</v>
      </c>
      <c r="H98" s="40">
        <f t="shared" si="6"/>
        <v>5.149</v>
      </c>
      <c r="I98" s="40">
        <f>[4]Curves!$G104</f>
        <v>1.6</v>
      </c>
      <c r="J98" s="40">
        <f t="shared" si="7"/>
        <v>5.7089999999999996</v>
      </c>
    </row>
    <row r="99" spans="1:10" x14ac:dyDescent="0.2">
      <c r="A99" s="50">
        <f>[4]Curves!$A105</f>
        <v>39873</v>
      </c>
      <c r="B99" s="40">
        <f>[4]Curves!$E105</f>
        <v>4.1029999999999998</v>
      </c>
      <c r="C99" s="118">
        <f>[4]Curves!$B105</f>
        <v>0.65500000000000003</v>
      </c>
      <c r="D99" s="40">
        <f t="shared" si="4"/>
        <v>4.758</v>
      </c>
      <c r="E99" s="40">
        <f>[4]Curves!$J105</f>
        <v>4.4999999999999998E-2</v>
      </c>
      <c r="F99" s="40">
        <f t="shared" si="5"/>
        <v>4.1479999999999997</v>
      </c>
      <c r="G99" s="40">
        <f>[4]Curves!$K105</f>
        <v>0.54</v>
      </c>
      <c r="H99" s="40">
        <f t="shared" si="6"/>
        <v>4.6429999999999998</v>
      </c>
      <c r="I99" s="40">
        <f>[4]Curves!$G105</f>
        <v>0.72</v>
      </c>
      <c r="J99" s="40">
        <f t="shared" si="7"/>
        <v>4.8229999999999995</v>
      </c>
    </row>
    <row r="100" spans="1:10" x14ac:dyDescent="0.2">
      <c r="A100" s="50">
        <f>[4]Curves!$A106</f>
        <v>39904</v>
      </c>
      <c r="B100" s="40">
        <f>[4]Curves!$E106</f>
        <v>4.1029999999999998</v>
      </c>
      <c r="C100" s="118">
        <f>[4]Curves!$B106</f>
        <v>0.435</v>
      </c>
      <c r="D100" s="40">
        <f t="shared" si="4"/>
        <v>4.5379999999999994</v>
      </c>
      <c r="E100" s="40">
        <f>[4]Curves!$J106</f>
        <v>4.4999999999999998E-2</v>
      </c>
      <c r="F100" s="40">
        <f t="shared" si="5"/>
        <v>4.1479999999999997</v>
      </c>
      <c r="G100" s="40">
        <f>[4]Curves!$K106</f>
        <v>0.36</v>
      </c>
      <c r="H100" s="40">
        <f t="shared" si="6"/>
        <v>4.4630000000000001</v>
      </c>
      <c r="I100" s="40">
        <f>[4]Curves!$G106</f>
        <v>0.38</v>
      </c>
      <c r="J100" s="40">
        <f t="shared" si="7"/>
        <v>4.4829999999999997</v>
      </c>
    </row>
    <row r="101" spans="1:10" x14ac:dyDescent="0.2">
      <c r="A101" s="50">
        <f>[4]Curves!$A107</f>
        <v>39934</v>
      </c>
      <c r="B101" s="40">
        <f>[4]Curves!$E107</f>
        <v>4.2510000000000003</v>
      </c>
      <c r="C101" s="118">
        <f>[4]Curves!$B107</f>
        <v>0.38500000000000001</v>
      </c>
      <c r="D101" s="40">
        <f t="shared" si="4"/>
        <v>4.6360000000000001</v>
      </c>
      <c r="E101" s="40">
        <f>[4]Curves!$J107</f>
        <v>4.4999999999999998E-2</v>
      </c>
      <c r="F101" s="40">
        <f t="shared" si="5"/>
        <v>4.2960000000000003</v>
      </c>
      <c r="G101" s="40">
        <f>[4]Curves!$K107</f>
        <v>0.32500000000000001</v>
      </c>
      <c r="H101" s="40">
        <f t="shared" si="6"/>
        <v>4.5760000000000005</v>
      </c>
      <c r="I101" s="40">
        <f>[4]Curves!$G107</f>
        <v>0.33</v>
      </c>
      <c r="J101" s="40">
        <f t="shared" si="7"/>
        <v>4.5810000000000004</v>
      </c>
    </row>
    <row r="102" spans="1:10" x14ac:dyDescent="0.2">
      <c r="A102" s="50">
        <f>[4]Curves!$A108</f>
        <v>39965</v>
      </c>
      <c r="B102" s="40">
        <f>[4]Curves!$E108</f>
        <v>4.4030000000000005</v>
      </c>
      <c r="C102" s="118">
        <f>[4]Curves!$B108</f>
        <v>0.38500000000000001</v>
      </c>
      <c r="D102" s="40">
        <f t="shared" si="4"/>
        <v>4.7880000000000003</v>
      </c>
      <c r="E102" s="40">
        <f>[4]Curves!$J108</f>
        <v>4.4999999999999998E-2</v>
      </c>
      <c r="F102" s="40">
        <f t="shared" si="5"/>
        <v>4.4480000000000004</v>
      </c>
      <c r="G102" s="40">
        <f>[4]Curves!$K108</f>
        <v>0.33500000000000002</v>
      </c>
      <c r="H102" s="40">
        <f t="shared" si="6"/>
        <v>4.7380000000000004</v>
      </c>
      <c r="I102" s="40">
        <f>[4]Curves!$G108</f>
        <v>0.37</v>
      </c>
      <c r="J102" s="40">
        <f t="shared" si="7"/>
        <v>4.7730000000000006</v>
      </c>
    </row>
    <row r="103" spans="1:10" x14ac:dyDescent="0.2">
      <c r="A103" s="50">
        <f>[4]Curves!$A109</f>
        <v>39995</v>
      </c>
      <c r="B103" s="40">
        <f>[4]Curves!$E109</f>
        <v>4.468</v>
      </c>
      <c r="C103" s="118">
        <f>[4]Curves!$B109</f>
        <v>0.39750000000000002</v>
      </c>
      <c r="D103" s="40">
        <f t="shared" si="4"/>
        <v>4.8654999999999999</v>
      </c>
      <c r="E103" s="40">
        <f>[4]Curves!$J109</f>
        <v>4.4999999999999998E-2</v>
      </c>
      <c r="F103" s="40">
        <f t="shared" si="5"/>
        <v>4.5129999999999999</v>
      </c>
      <c r="G103" s="40">
        <f>[4]Curves!$K109</f>
        <v>0.35</v>
      </c>
      <c r="H103" s="40">
        <f t="shared" si="6"/>
        <v>4.8179999999999996</v>
      </c>
      <c r="I103" s="40">
        <f>[4]Curves!$G109</f>
        <v>0.41</v>
      </c>
      <c r="J103" s="40">
        <f t="shared" si="7"/>
        <v>4.8780000000000001</v>
      </c>
    </row>
    <row r="104" spans="1:10" x14ac:dyDescent="0.2">
      <c r="A104" s="50">
        <f>[4]Curves!$A110</f>
        <v>40026</v>
      </c>
      <c r="B104" s="40">
        <f>[4]Curves!$E110</f>
        <v>4.3810000000000002</v>
      </c>
      <c r="C104" s="118">
        <f>[4]Curves!$B110</f>
        <v>0.4</v>
      </c>
      <c r="D104" s="40">
        <f t="shared" si="4"/>
        <v>4.7810000000000006</v>
      </c>
      <c r="E104" s="40">
        <f>[4]Curves!$J110</f>
        <v>0.13</v>
      </c>
      <c r="F104" s="40">
        <f t="shared" si="5"/>
        <v>4.5110000000000001</v>
      </c>
      <c r="G104" s="40">
        <f>[4]Curves!$K110</f>
        <v>0.35</v>
      </c>
      <c r="H104" s="40">
        <f t="shared" si="6"/>
        <v>4.7309999999999999</v>
      </c>
      <c r="I104" s="40">
        <f>[4]Curves!$G110</f>
        <v>0.41</v>
      </c>
      <c r="J104" s="40">
        <f t="shared" si="7"/>
        <v>4.7910000000000004</v>
      </c>
    </row>
    <row r="105" spans="1:10" x14ac:dyDescent="0.2">
      <c r="A105" s="50">
        <f>[4]Curves!$A111</f>
        <v>40057</v>
      </c>
      <c r="B105" s="40">
        <f>[4]Curves!$E111</f>
        <v>4.242</v>
      </c>
      <c r="C105" s="118">
        <f>[4]Curves!$B111</f>
        <v>0.39750000000000002</v>
      </c>
      <c r="D105" s="40">
        <f t="shared" si="4"/>
        <v>4.6395</v>
      </c>
      <c r="E105" s="40">
        <f>[4]Curves!$J111</f>
        <v>0.13</v>
      </c>
      <c r="F105" s="40">
        <f t="shared" si="5"/>
        <v>4.3719999999999999</v>
      </c>
      <c r="G105" s="40">
        <f>[4]Curves!$K111</f>
        <v>0.315</v>
      </c>
      <c r="H105" s="40">
        <f t="shared" si="6"/>
        <v>4.5570000000000004</v>
      </c>
      <c r="I105" s="40">
        <f>[4]Curves!$G111</f>
        <v>0.36</v>
      </c>
      <c r="J105" s="40">
        <f t="shared" si="7"/>
        <v>4.6020000000000003</v>
      </c>
    </row>
    <row r="106" spans="1:10" x14ac:dyDescent="0.2">
      <c r="A106" s="50">
        <f>[4]Curves!$A112</f>
        <v>40087</v>
      </c>
      <c r="B106" s="40">
        <f>[4]Curves!$E112</f>
        <v>4.0880000000000001</v>
      </c>
      <c r="C106" s="118">
        <f>[4]Curves!$B112</f>
        <v>0.4</v>
      </c>
      <c r="D106" s="40">
        <f t="shared" si="4"/>
        <v>4.4880000000000004</v>
      </c>
      <c r="E106" s="40">
        <f>[4]Curves!$J112</f>
        <v>0.13</v>
      </c>
      <c r="F106" s="40">
        <f t="shared" si="5"/>
        <v>4.218</v>
      </c>
      <c r="G106" s="40">
        <f>[4]Curves!$K112</f>
        <v>0.36</v>
      </c>
      <c r="H106" s="40">
        <f t="shared" si="6"/>
        <v>4.4480000000000004</v>
      </c>
      <c r="I106" s="40">
        <f>[4]Curves!$G112</f>
        <v>0.4</v>
      </c>
      <c r="J106" s="40">
        <f t="shared" si="7"/>
        <v>4.4880000000000004</v>
      </c>
    </row>
    <row r="107" spans="1:10" x14ac:dyDescent="0.2">
      <c r="A107" s="50">
        <f>[4]Curves!$A113</f>
        <v>40118</v>
      </c>
      <c r="B107" s="40">
        <f>[4]Curves!$E113</f>
        <v>4.093</v>
      </c>
      <c r="C107" s="118">
        <f>[4]Curves!$B113</f>
        <v>0.55500000000000005</v>
      </c>
      <c r="D107" s="40">
        <f t="shared" si="4"/>
        <v>4.6479999999999997</v>
      </c>
      <c r="E107" s="40">
        <f>[4]Curves!$J113</f>
        <v>0.13</v>
      </c>
      <c r="F107" s="40">
        <f t="shared" si="5"/>
        <v>4.2229999999999999</v>
      </c>
      <c r="G107" s="40">
        <f>[4]Curves!$K113</f>
        <v>0.46</v>
      </c>
      <c r="H107" s="40">
        <f t="shared" si="6"/>
        <v>4.5529999999999999</v>
      </c>
      <c r="I107" s="40">
        <f>[4]Curves!$G113</f>
        <v>0.73</v>
      </c>
      <c r="J107" s="40">
        <f t="shared" si="7"/>
        <v>4.8230000000000004</v>
      </c>
    </row>
    <row r="108" spans="1:10" x14ac:dyDescent="0.2">
      <c r="A108" s="50">
        <f>[4]Curves!$A114</f>
        <v>40148</v>
      </c>
      <c r="B108" s="40">
        <f>[4]Curves!$E114</f>
        <v>4.1310000000000002</v>
      </c>
      <c r="C108" s="118">
        <f>[4]Curves!$B114</f>
        <v>0.91</v>
      </c>
      <c r="D108" s="40">
        <f t="shared" si="4"/>
        <v>5.0410000000000004</v>
      </c>
      <c r="E108" s="40">
        <f>[4]Curves!$J114</f>
        <v>0.13</v>
      </c>
      <c r="F108" s="40">
        <f t="shared" si="5"/>
        <v>4.2610000000000001</v>
      </c>
      <c r="G108" s="40">
        <f>[4]Curves!$K114</f>
        <v>0.77</v>
      </c>
      <c r="H108" s="40">
        <f t="shared" si="6"/>
        <v>4.9009999999999998</v>
      </c>
      <c r="I108" s="40">
        <f>[4]Curves!$G114</f>
        <v>0.98</v>
      </c>
      <c r="J108" s="40">
        <f t="shared" si="7"/>
        <v>5.1110000000000007</v>
      </c>
    </row>
    <row r="109" spans="1:10" x14ac:dyDescent="0.2">
      <c r="A109" s="50">
        <f>[4]Curves!$A115</f>
        <v>40179</v>
      </c>
      <c r="B109" s="40">
        <f>[4]Curves!$E115</f>
        <v>4.1760000000000002</v>
      </c>
      <c r="C109" s="118">
        <f>[4]Curves!$B115</f>
        <v>1.2150000000000001</v>
      </c>
      <c r="D109" s="40">
        <f t="shared" si="4"/>
        <v>5.391</v>
      </c>
      <c r="E109" s="40">
        <f>[4]Curves!$J115</f>
        <v>4.4999999999999998E-2</v>
      </c>
      <c r="F109" s="40">
        <f t="shared" si="5"/>
        <v>4.2210000000000001</v>
      </c>
      <c r="G109" s="40">
        <f>[4]Curves!$K115</f>
        <v>1.04</v>
      </c>
      <c r="H109" s="40">
        <f t="shared" si="6"/>
        <v>5.2160000000000002</v>
      </c>
      <c r="I109" s="40">
        <f>[4]Curves!$G115</f>
        <v>1.6</v>
      </c>
      <c r="J109" s="40">
        <f t="shared" si="7"/>
        <v>5.7759999999999998</v>
      </c>
    </row>
    <row r="110" spans="1:10" x14ac:dyDescent="0.2">
      <c r="A110" s="50">
        <f>[4]Curves!$A116</f>
        <v>40210</v>
      </c>
      <c r="B110" s="40">
        <f>[4]Curves!$E116</f>
        <v>4.2140000000000004</v>
      </c>
      <c r="C110" s="118">
        <f>[4]Curves!$B116</f>
        <v>1.2150000000000001</v>
      </c>
      <c r="D110" s="40">
        <f t="shared" si="4"/>
        <v>5.4290000000000003</v>
      </c>
      <c r="E110" s="40">
        <f>[4]Curves!$J116</f>
        <v>4.4999999999999998E-2</v>
      </c>
      <c r="F110" s="40">
        <f t="shared" si="5"/>
        <v>4.2590000000000003</v>
      </c>
      <c r="G110" s="40">
        <f>[4]Curves!$K116</f>
        <v>1.04</v>
      </c>
      <c r="H110" s="40">
        <f t="shared" si="6"/>
        <v>5.2540000000000004</v>
      </c>
      <c r="I110" s="40">
        <f>[4]Curves!$G116</f>
        <v>1.6</v>
      </c>
      <c r="J110" s="40">
        <f t="shared" si="7"/>
        <v>5.8140000000000001</v>
      </c>
    </row>
    <row r="111" spans="1:10" x14ac:dyDescent="0.2">
      <c r="A111" s="50">
        <f>[4]Curves!$A117</f>
        <v>40238</v>
      </c>
      <c r="B111" s="40">
        <f>[4]Curves!$E117</f>
        <v>4.2080000000000002</v>
      </c>
      <c r="C111" s="118">
        <f>[4]Curves!$B117</f>
        <v>0.65500000000000003</v>
      </c>
      <c r="D111" s="40">
        <f t="shared" si="4"/>
        <v>4.8630000000000004</v>
      </c>
      <c r="E111" s="40">
        <f>[4]Curves!$J117</f>
        <v>4.4999999999999998E-2</v>
      </c>
      <c r="F111" s="40">
        <f t="shared" si="5"/>
        <v>4.2530000000000001</v>
      </c>
      <c r="G111" s="40">
        <f>[4]Curves!$K117</f>
        <v>0.54</v>
      </c>
      <c r="H111" s="40">
        <f t="shared" si="6"/>
        <v>4.7480000000000002</v>
      </c>
      <c r="I111" s="40">
        <f>[4]Curves!$G117</f>
        <v>0.72</v>
      </c>
      <c r="J111" s="40">
        <f t="shared" si="7"/>
        <v>4.9279999999999999</v>
      </c>
    </row>
    <row r="112" spans="1:10" x14ac:dyDescent="0.2">
      <c r="A112" s="50">
        <f>[4]Curves!$A118</f>
        <v>40269</v>
      </c>
      <c r="B112" s="40">
        <f>[4]Curves!$E118</f>
        <v>4.2080000000000002</v>
      </c>
      <c r="C112" s="118">
        <f>[4]Curves!$B118</f>
        <v>0.435</v>
      </c>
      <c r="D112" s="40">
        <f t="shared" si="4"/>
        <v>4.6429999999999998</v>
      </c>
      <c r="E112" s="40">
        <f>[4]Curves!$J118</f>
        <v>4.4999999999999998E-2</v>
      </c>
      <c r="F112" s="40">
        <f t="shared" si="5"/>
        <v>4.2530000000000001</v>
      </c>
      <c r="G112" s="40">
        <f>[4]Curves!$K118</f>
        <v>0.36</v>
      </c>
      <c r="H112" s="40">
        <f t="shared" si="6"/>
        <v>4.5680000000000005</v>
      </c>
      <c r="I112" s="40">
        <f>[4]Curves!$G118</f>
        <v>0.38</v>
      </c>
      <c r="J112" s="40">
        <f t="shared" si="7"/>
        <v>4.5880000000000001</v>
      </c>
    </row>
    <row r="113" spans="1:10" x14ac:dyDescent="0.2">
      <c r="A113" s="50">
        <f>[4]Curves!$A119</f>
        <v>40299</v>
      </c>
      <c r="B113" s="40">
        <f>[4]Curves!$E119</f>
        <v>4.3559999999999999</v>
      </c>
      <c r="C113" s="118">
        <f>[4]Curves!$B119</f>
        <v>0.38500000000000001</v>
      </c>
      <c r="D113" s="40">
        <f t="shared" si="4"/>
        <v>4.7409999999999997</v>
      </c>
      <c r="E113" s="40">
        <f>[4]Curves!$J119</f>
        <v>4.4999999999999998E-2</v>
      </c>
      <c r="F113" s="40">
        <f t="shared" si="5"/>
        <v>4.4009999999999998</v>
      </c>
      <c r="G113" s="40">
        <f>[4]Curves!$K119</f>
        <v>0.32500000000000001</v>
      </c>
      <c r="H113" s="40">
        <f t="shared" si="6"/>
        <v>4.681</v>
      </c>
      <c r="I113" s="40">
        <f>[4]Curves!$G119</f>
        <v>0.33</v>
      </c>
      <c r="J113" s="40">
        <f t="shared" si="7"/>
        <v>4.6859999999999999</v>
      </c>
    </row>
    <row r="114" spans="1:10" x14ac:dyDescent="0.2">
      <c r="A114" s="50">
        <f>[4]Curves!$A120</f>
        <v>40330</v>
      </c>
      <c r="B114" s="40">
        <f>[4]Curves!$E120</f>
        <v>4.508</v>
      </c>
      <c r="C114" s="118">
        <f>[4]Curves!$B120</f>
        <v>0.38500000000000001</v>
      </c>
      <c r="D114" s="40">
        <f t="shared" si="4"/>
        <v>4.8929999999999998</v>
      </c>
      <c r="E114" s="40">
        <f>[4]Curves!$J120</f>
        <v>4.4999999999999998E-2</v>
      </c>
      <c r="F114" s="40">
        <f t="shared" si="5"/>
        <v>4.5529999999999999</v>
      </c>
      <c r="G114" s="40">
        <f>[4]Curves!$K120</f>
        <v>0.33500000000000002</v>
      </c>
      <c r="H114" s="40">
        <f t="shared" si="6"/>
        <v>4.843</v>
      </c>
      <c r="I114" s="40">
        <f>[4]Curves!$G120</f>
        <v>0.37</v>
      </c>
      <c r="J114" s="40">
        <f t="shared" si="7"/>
        <v>4.8780000000000001</v>
      </c>
    </row>
    <row r="115" spans="1:10" x14ac:dyDescent="0.2">
      <c r="A115" s="50">
        <f>[4]Curves!$A121</f>
        <v>40360</v>
      </c>
      <c r="B115" s="40">
        <f>[4]Curves!$E121</f>
        <v>4.5754999999999999</v>
      </c>
      <c r="C115" s="118">
        <f>[4]Curves!$B121</f>
        <v>0.39750000000000002</v>
      </c>
      <c r="D115" s="40">
        <f t="shared" si="4"/>
        <v>4.9729999999999999</v>
      </c>
      <c r="E115" s="40">
        <f>[4]Curves!$J121</f>
        <v>4.4999999999999998E-2</v>
      </c>
      <c r="F115" s="40">
        <f t="shared" si="5"/>
        <v>4.6204999999999998</v>
      </c>
      <c r="G115" s="40">
        <f>[4]Curves!$K121</f>
        <v>0.35</v>
      </c>
      <c r="H115" s="40">
        <f t="shared" si="6"/>
        <v>4.9254999999999995</v>
      </c>
      <c r="I115" s="40">
        <f>[4]Curves!$G121</f>
        <v>0.41</v>
      </c>
      <c r="J115" s="40">
        <f t="shared" si="7"/>
        <v>4.9855</v>
      </c>
    </row>
    <row r="116" spans="1:10" x14ac:dyDescent="0.2">
      <c r="A116" s="50">
        <f>[4]Curves!$A122</f>
        <v>40391</v>
      </c>
      <c r="B116" s="40">
        <f>[4]Curves!$E122</f>
        <v>4.4885000000000002</v>
      </c>
      <c r="C116" s="118">
        <f>[4]Curves!$B122</f>
        <v>0.4</v>
      </c>
      <c r="D116" s="40">
        <f t="shared" si="4"/>
        <v>4.8885000000000005</v>
      </c>
      <c r="E116" s="40">
        <f>[4]Curves!$J122</f>
        <v>0.13</v>
      </c>
      <c r="F116" s="40">
        <f t="shared" si="5"/>
        <v>4.6185</v>
      </c>
      <c r="G116" s="40">
        <f>[4]Curves!$K122</f>
        <v>0.35</v>
      </c>
      <c r="H116" s="40">
        <f t="shared" si="6"/>
        <v>4.8384999999999998</v>
      </c>
      <c r="I116" s="40">
        <f>[4]Curves!$G122</f>
        <v>0.41</v>
      </c>
      <c r="J116" s="40">
        <f t="shared" si="7"/>
        <v>4.8985000000000003</v>
      </c>
    </row>
    <row r="117" spans="1:10" x14ac:dyDescent="0.2">
      <c r="A117" s="50">
        <f>[4]Curves!$A123</f>
        <v>40422</v>
      </c>
      <c r="B117" s="40">
        <f>[4]Curves!$E123</f>
        <v>4.3494999999999999</v>
      </c>
      <c r="C117" s="118">
        <f>[4]Curves!$B123</f>
        <v>0.39750000000000002</v>
      </c>
      <c r="D117" s="40">
        <f t="shared" si="4"/>
        <v>4.7469999999999999</v>
      </c>
      <c r="E117" s="40">
        <f>[4]Curves!$J123</f>
        <v>0.13</v>
      </c>
      <c r="F117" s="40">
        <f t="shared" si="5"/>
        <v>4.4794999999999998</v>
      </c>
      <c r="G117" s="40">
        <f>[4]Curves!$K123</f>
        <v>0.315</v>
      </c>
      <c r="H117" s="40">
        <f t="shared" si="6"/>
        <v>4.6645000000000003</v>
      </c>
      <c r="I117" s="40">
        <f>[4]Curves!$G123</f>
        <v>0.36</v>
      </c>
      <c r="J117" s="40">
        <f t="shared" si="7"/>
        <v>4.7095000000000002</v>
      </c>
    </row>
    <row r="118" spans="1:10" x14ac:dyDescent="0.2">
      <c r="A118" s="50">
        <f>[4]Curves!$A124</f>
        <v>40452</v>
      </c>
      <c r="B118" s="40">
        <f>[4]Curves!$E124</f>
        <v>4.1955</v>
      </c>
      <c r="C118" s="118">
        <f>[4]Curves!$B124</f>
        <v>0.4</v>
      </c>
      <c r="D118" s="40">
        <f t="shared" si="4"/>
        <v>4.5955000000000004</v>
      </c>
      <c r="E118" s="40">
        <f>[4]Curves!$J124</f>
        <v>0.13</v>
      </c>
      <c r="F118" s="40">
        <f t="shared" si="5"/>
        <v>4.3254999999999999</v>
      </c>
      <c r="G118" s="40">
        <f>[4]Curves!$K124</f>
        <v>0.36</v>
      </c>
      <c r="H118" s="40">
        <f t="shared" si="6"/>
        <v>4.5555000000000003</v>
      </c>
      <c r="I118" s="40">
        <f>[4]Curves!$G124</f>
        <v>0.4</v>
      </c>
      <c r="J118" s="40">
        <f t="shared" si="7"/>
        <v>4.5955000000000004</v>
      </c>
    </row>
    <row r="119" spans="1:10" x14ac:dyDescent="0.2">
      <c r="A119" s="50">
        <f>[4]Curves!$A125</f>
        <v>40483</v>
      </c>
      <c r="B119" s="40">
        <f>[4]Curves!$E125</f>
        <v>4.2004999999999999</v>
      </c>
      <c r="C119" s="118">
        <f>[4]Curves!$B125</f>
        <v>0.55500000000000005</v>
      </c>
      <c r="D119" s="40">
        <f t="shared" si="4"/>
        <v>4.7554999999999996</v>
      </c>
      <c r="E119" s="40">
        <f>[4]Curves!$J125</f>
        <v>0.13</v>
      </c>
      <c r="F119" s="40">
        <f t="shared" si="5"/>
        <v>4.3304999999999998</v>
      </c>
      <c r="G119" s="40">
        <f>[4]Curves!$K125</f>
        <v>0.46</v>
      </c>
      <c r="H119" s="40">
        <f t="shared" si="6"/>
        <v>4.6604999999999999</v>
      </c>
      <c r="I119" s="40">
        <f>[4]Curves!$G125</f>
        <v>0.73</v>
      </c>
      <c r="J119" s="40">
        <f t="shared" si="7"/>
        <v>4.9305000000000003</v>
      </c>
    </row>
    <row r="120" spans="1:10" x14ac:dyDescent="0.2">
      <c r="A120" s="50">
        <f>[4]Curves!$A126</f>
        <v>40513</v>
      </c>
      <c r="B120" s="40">
        <f>[4]Curves!$E126</f>
        <v>4.2385000000000002</v>
      </c>
      <c r="C120" s="118">
        <f>[4]Curves!$B126</f>
        <v>0.91</v>
      </c>
      <c r="D120" s="40">
        <f t="shared" si="4"/>
        <v>5.1485000000000003</v>
      </c>
      <c r="E120" s="40">
        <f>[4]Curves!$J126</f>
        <v>0.13</v>
      </c>
      <c r="F120" s="40">
        <f t="shared" si="5"/>
        <v>4.3685</v>
      </c>
      <c r="G120" s="40">
        <f>[4]Curves!$K126</f>
        <v>0.77</v>
      </c>
      <c r="H120" s="40">
        <f t="shared" si="6"/>
        <v>5.0084999999999997</v>
      </c>
      <c r="I120" s="40">
        <f>[4]Curves!$G126</f>
        <v>0.98</v>
      </c>
      <c r="J120" s="40">
        <f t="shared" si="7"/>
        <v>5.2185000000000006</v>
      </c>
    </row>
    <row r="121" spans="1:10" x14ac:dyDescent="0.2">
      <c r="A121" s="50">
        <f>[4]Curves!$A127</f>
        <v>40544</v>
      </c>
      <c r="B121" s="40">
        <f>[4]Curves!$E127</f>
        <v>4.2835000000000001</v>
      </c>
      <c r="C121" s="118">
        <f>[4]Curves!$B127</f>
        <v>1.2150000000000001</v>
      </c>
      <c r="D121" s="40">
        <f t="shared" si="4"/>
        <v>5.4984999999999999</v>
      </c>
      <c r="E121" s="40">
        <f>[4]Curves!$J127</f>
        <v>4.4999999999999998E-2</v>
      </c>
      <c r="F121" s="40">
        <f t="shared" si="5"/>
        <v>4.3285</v>
      </c>
      <c r="G121" s="40">
        <f>[4]Curves!$K127</f>
        <v>1.04</v>
      </c>
      <c r="H121" s="40">
        <f t="shared" si="6"/>
        <v>5.3235000000000001</v>
      </c>
      <c r="I121" s="40">
        <f>[4]Curves!$G127</f>
        <v>1.6</v>
      </c>
      <c r="J121" s="40">
        <f t="shared" si="7"/>
        <v>5.8834999999999997</v>
      </c>
    </row>
    <row r="122" spans="1:10" x14ac:dyDescent="0.2">
      <c r="A122" s="50">
        <f>[4]Curves!$A128</f>
        <v>40575</v>
      </c>
      <c r="B122" s="40">
        <f>[4]Curves!$E128</f>
        <v>4.3215000000000003</v>
      </c>
      <c r="C122" s="118">
        <f>[4]Curves!$B128</f>
        <v>1.2150000000000001</v>
      </c>
      <c r="D122" s="40">
        <f t="shared" si="4"/>
        <v>5.5365000000000002</v>
      </c>
      <c r="E122" s="40">
        <f>[4]Curves!$J128</f>
        <v>4.4999999999999998E-2</v>
      </c>
      <c r="F122" s="40">
        <f t="shared" si="5"/>
        <v>4.3665000000000003</v>
      </c>
      <c r="G122" s="40">
        <f>[4]Curves!$K128</f>
        <v>1.04</v>
      </c>
      <c r="H122" s="40">
        <f t="shared" si="6"/>
        <v>5.3615000000000004</v>
      </c>
      <c r="I122" s="40">
        <f>[4]Curves!$G128</f>
        <v>1.6</v>
      </c>
      <c r="J122" s="40">
        <f t="shared" si="7"/>
        <v>5.9215</v>
      </c>
    </row>
    <row r="123" spans="1:10" x14ac:dyDescent="0.2">
      <c r="A123" s="50">
        <f>[4]Curves!$A129</f>
        <v>40603</v>
      </c>
      <c r="B123" s="40">
        <f>[4]Curves!$E129</f>
        <v>4.3155000000000001</v>
      </c>
      <c r="C123" s="118">
        <f>[4]Curves!$B129</f>
        <v>0.65500000000000003</v>
      </c>
      <c r="D123" s="40">
        <f t="shared" si="4"/>
        <v>4.9705000000000004</v>
      </c>
      <c r="E123" s="40">
        <f>[4]Curves!$J129</f>
        <v>4.4999999999999998E-2</v>
      </c>
      <c r="F123" s="40">
        <f t="shared" si="5"/>
        <v>4.3605</v>
      </c>
      <c r="G123" s="40">
        <f>[4]Curves!$K129</f>
        <v>0.54</v>
      </c>
      <c r="H123" s="40">
        <f t="shared" si="6"/>
        <v>4.8555000000000001</v>
      </c>
      <c r="I123" s="40">
        <f>[4]Curves!$G129</f>
        <v>0.72</v>
      </c>
      <c r="J123" s="40">
        <f t="shared" si="7"/>
        <v>5.0354999999999999</v>
      </c>
    </row>
    <row r="124" spans="1:10" x14ac:dyDescent="0.2">
      <c r="A124" s="50">
        <f>[4]Curves!$A130</f>
        <v>40634</v>
      </c>
      <c r="B124" s="40">
        <f>[4]Curves!$E130</f>
        <v>4.3155000000000001</v>
      </c>
      <c r="C124" s="118">
        <f>[4]Curves!$B130</f>
        <v>0.435</v>
      </c>
      <c r="D124" s="40">
        <f t="shared" si="4"/>
        <v>4.7504999999999997</v>
      </c>
      <c r="E124" s="40">
        <f>[4]Curves!$J130</f>
        <v>4.4999999999999998E-2</v>
      </c>
      <c r="F124" s="40">
        <f t="shared" si="5"/>
        <v>4.3605</v>
      </c>
      <c r="G124" s="40">
        <f>[4]Curves!$K130</f>
        <v>0.36</v>
      </c>
      <c r="H124" s="40">
        <f t="shared" si="6"/>
        <v>4.6755000000000004</v>
      </c>
      <c r="I124" s="40">
        <f>[4]Curves!$G130</f>
        <v>0.38</v>
      </c>
      <c r="J124" s="40">
        <f t="shared" si="7"/>
        <v>4.6955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37188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26.03260634920635</v>
      </c>
      <c r="D9" s="22">
        <f ca="1">IF(ISERROR(AVERAGE(OFFSET('Off Peak Curve Sum'!$D$6,1,0,7,1))),0,AVERAGE(OFFSET('Off Peak Curve Sum'!$D$6,1,0,7,1)))</f>
        <v>23.964285714285715</v>
      </c>
      <c r="E9" s="22">
        <f ca="1">IF(ISERROR((SUM(OFFSET('Off Peak Curve Sum'!$D$6,9,0,24,1))+ 6* 'Off Peak Curve Sum'!$D$38)/30), 'Off Peak Curve Sum'!$D$38,(SUM(OFFSET('Off Peak Curve Sum'!$D$6,9,0,24,1))+ 6* 'Off Peak Curve Sum'!$D$38)/30)</f>
        <v>25.085533333333334</v>
      </c>
      <c r="F9" s="22">
        <f>VLOOKUP(F$7,'Off Peak Curve Sum'!$A$7:$AG$161,4)</f>
        <v>29.048000000000002</v>
      </c>
      <c r="G9" s="23">
        <f t="shared" ref="G9:G15" ca="1" si="4">AVERAGE(D9,E9,F9)</f>
        <v>26.03260634920635</v>
      </c>
      <c r="H9" s="130">
        <f t="shared" ref="H9:H15" si="5">AB9</f>
        <v>27.718</v>
      </c>
      <c r="I9" s="130">
        <f t="shared" ref="I9:S9" si="6">AC9</f>
        <v>26.036000000000001</v>
      </c>
      <c r="J9" s="130">
        <f t="shared" si="6"/>
        <v>22.827000000000002</v>
      </c>
      <c r="K9" s="130">
        <f t="shared" si="6"/>
        <v>18.917000000000002</v>
      </c>
      <c r="L9" s="130">
        <f t="shared" si="6"/>
        <v>20.218</v>
      </c>
      <c r="M9" s="130">
        <f t="shared" si="6"/>
        <v>21.292000000000002</v>
      </c>
      <c r="N9" s="130">
        <f t="shared" si="6"/>
        <v>29.274000000000001</v>
      </c>
      <c r="O9" s="130">
        <f t="shared" si="6"/>
        <v>33.097000000000001</v>
      </c>
      <c r="P9" s="130">
        <f t="shared" si="6"/>
        <v>28.4</v>
      </c>
      <c r="Q9" s="130">
        <f t="shared" si="6"/>
        <v>26.42</v>
      </c>
      <c r="R9" s="130">
        <f t="shared" si="6"/>
        <v>22.75</v>
      </c>
      <c r="S9" s="130">
        <f t="shared" si="6"/>
        <v>29.049000000000003</v>
      </c>
      <c r="T9" s="23">
        <f t="shared" ref="T9:T15" si="7">AVERAGE(AB9:AM9)</f>
        <v>25.499833333333331</v>
      </c>
      <c r="U9" s="23">
        <f t="shared" ref="U9:U15" si="8">AVERAGE(AN9:AY9)</f>
        <v>26.728333333333335</v>
      </c>
      <c r="V9" s="23">
        <f t="shared" ref="V9:V15" si="9">AVERAGE(AZ9:EE9)</f>
        <v>27.514940476190471</v>
      </c>
      <c r="W9" s="14"/>
      <c r="X9" s="64">
        <f t="shared" ref="X9:X15" ca="1" si="10">AVERAGE(D9:F9,AB9:EE9)</f>
        <v>27.171989360789354</v>
      </c>
      <c r="Y9" s="16"/>
      <c r="Z9" s="39"/>
      <c r="AB9" s="22">
        <f>VLOOKUP(AB$7,'Off Peak Curve Sum'!$A$7:$AG$161,4)</f>
        <v>27.718</v>
      </c>
      <c r="AC9" s="22">
        <f>VLOOKUP(AC$7,'Off Peak Curve Sum'!$A$7:$AG$161,4)</f>
        <v>26.036000000000001</v>
      </c>
      <c r="AD9" s="22">
        <f>VLOOKUP(AD$7,'Off Peak Curve Sum'!$A$7:$AG$161,4)</f>
        <v>22.827000000000002</v>
      </c>
      <c r="AE9" s="22">
        <f>VLOOKUP(AE$7,'Off Peak Curve Sum'!$A$7:$AG$161,4)</f>
        <v>18.917000000000002</v>
      </c>
      <c r="AF9" s="22">
        <f>VLOOKUP(AF$7,'Off Peak Curve Sum'!$A$7:$AG$161,4)</f>
        <v>20.218</v>
      </c>
      <c r="AG9" s="22">
        <f>VLOOKUP(AG$7,'Off Peak Curve Sum'!$A$7:$AG$161,4)</f>
        <v>21.292000000000002</v>
      </c>
      <c r="AH9" s="22">
        <f>VLOOKUP(AH$7,'Off Peak Curve Sum'!$A$7:$AG$161,4)</f>
        <v>29.274000000000001</v>
      </c>
      <c r="AI9" s="22">
        <f>VLOOKUP(AI$7,'Off Peak Curve Sum'!$A$7:$AG$161,4)</f>
        <v>33.097000000000001</v>
      </c>
      <c r="AJ9" s="22">
        <f>VLOOKUP(AJ$7,'Off Peak Curve Sum'!$A$7:$AG$161,4)</f>
        <v>28.4</v>
      </c>
      <c r="AK9" s="22">
        <f>VLOOKUP(AK$7,'Off Peak Curve Sum'!$A$7:$AG$161,4)</f>
        <v>26.42</v>
      </c>
      <c r="AL9" s="22">
        <f>VLOOKUP(AL$7,'Off Peak Curve Sum'!$A$7:$AG$161,4)</f>
        <v>22.75</v>
      </c>
      <c r="AM9" s="22">
        <f>VLOOKUP(AM$7,'Off Peak Curve Sum'!$A$7:$AG$161,4)</f>
        <v>29.049000000000003</v>
      </c>
      <c r="AN9" s="22">
        <f>VLOOKUP(AN$7,'Off Peak Curve Sum'!$A$7:$AG$161,4)</f>
        <v>28.855</v>
      </c>
      <c r="AO9" s="22">
        <f>VLOOKUP(AO$7,'Off Peak Curve Sum'!$A$7:$AG$161,4)</f>
        <v>27.857000000000003</v>
      </c>
      <c r="AP9" s="22">
        <f>VLOOKUP(AP$7,'Off Peak Curve Sum'!$A$7:$AG$161,4)</f>
        <v>25.677</v>
      </c>
      <c r="AQ9" s="22">
        <f>VLOOKUP(AQ$7,'Off Peak Curve Sum'!$A$7:$AG$161,4)</f>
        <v>22.533000000000001</v>
      </c>
      <c r="AR9" s="22">
        <f>VLOOKUP(AR$7,'Off Peak Curve Sum'!$A$7:$AG$161,4)</f>
        <v>12.161000000000001</v>
      </c>
      <c r="AS9" s="22">
        <f>VLOOKUP(AS$7,'Off Peak Curve Sum'!$A$7:$AG$161,4)</f>
        <v>15.167000000000002</v>
      </c>
      <c r="AT9" s="22">
        <f>VLOOKUP(AT$7,'Off Peak Curve Sum'!$A$7:$AG$161,4)</f>
        <v>35.758000000000003</v>
      </c>
      <c r="AU9" s="22">
        <f>VLOOKUP(AU$7,'Off Peak Curve Sum'!$A$7:$AG$161,4)</f>
        <v>37.79</v>
      </c>
      <c r="AV9" s="22">
        <f>VLOOKUP(AV$7,'Off Peak Curve Sum'!$A$7:$AG$161,4)</f>
        <v>32.251000000000005</v>
      </c>
      <c r="AW9" s="22">
        <f>VLOOKUP(AW$7,'Off Peak Curve Sum'!$A$7:$AG$161,4)</f>
        <v>28.549000000000003</v>
      </c>
      <c r="AX9" s="22">
        <f>VLOOKUP(AX$7,'Off Peak Curve Sum'!$A$7:$AG$161,4)</f>
        <v>23.9</v>
      </c>
      <c r="AY9" s="22">
        <f>VLOOKUP(AY$7,'Off Peak Curve Sum'!$A$7:$AG$161,4)</f>
        <v>30.242000000000001</v>
      </c>
      <c r="AZ9" s="22">
        <f>VLOOKUP(AZ$7,'Off Peak Curve Sum'!$A$7:$AG$161,4)</f>
        <v>28.149000000000001</v>
      </c>
      <c r="BA9" s="22">
        <f>VLOOKUP(BA$7,'Off Peak Curve Sum'!$A$7:$AG$161,4)</f>
        <v>27.264000000000003</v>
      </c>
      <c r="BB9" s="22">
        <f>VLOOKUP(BB$7,'Off Peak Curve Sum'!$A$7:$AG$161,4)</f>
        <v>25.791</v>
      </c>
      <c r="BC9" s="22">
        <f>VLOOKUP(BC$7,'Off Peak Curve Sum'!$A$7:$AG$161,4)</f>
        <v>23.229000000000003</v>
      </c>
      <c r="BD9" s="22">
        <f>VLOOKUP(BD$7,'Off Peak Curve Sum'!$A$7:$AG$161,4)</f>
        <v>14.353000000000002</v>
      </c>
      <c r="BE9" s="22">
        <f>VLOOKUP(BE$7,'Off Peak Curve Sum'!$A$7:$AG$161,4)</f>
        <v>17.574000000000002</v>
      </c>
      <c r="BF9" s="22">
        <f>VLOOKUP(BF$7,'Off Peak Curve Sum'!$A$7:$AG$161,4)</f>
        <v>33.994999999999997</v>
      </c>
      <c r="BG9" s="22">
        <f>VLOOKUP(BG$7,'Off Peak Curve Sum'!$A$7:$AG$161,4)</f>
        <v>35.652999999999999</v>
      </c>
      <c r="BH9" s="22">
        <f>VLOOKUP(BH$7,'Off Peak Curve Sum'!$A$7:$AG$161,4)</f>
        <v>31.221</v>
      </c>
      <c r="BI9" s="22">
        <f>VLOOKUP(BI$7,'Off Peak Curve Sum'!$A$7:$AG$161,4)</f>
        <v>28.184999999999999</v>
      </c>
      <c r="BJ9" s="22">
        <f>VLOOKUP(BJ$7,'Off Peak Curve Sum'!$A$7:$AG$161,4)</f>
        <v>24.66</v>
      </c>
      <c r="BK9" s="22">
        <f>VLOOKUP(BK$7,'Off Peak Curve Sum'!$A$7:$AG$161,4)</f>
        <v>29.776</v>
      </c>
      <c r="BL9" s="22">
        <f>VLOOKUP(BL$7,'Off Peak Curve Sum'!$A$7:$AG$161,4)</f>
        <v>28.268000000000001</v>
      </c>
      <c r="BM9" s="22">
        <f>VLOOKUP(BM$7,'Off Peak Curve Sum'!$A$7:$AG$161,4)</f>
        <v>27.762</v>
      </c>
      <c r="BN9" s="22">
        <f>VLOOKUP(BN$7,'Off Peak Curve Sum'!$A$7:$AG$161,4)</f>
        <v>26.231000000000002</v>
      </c>
      <c r="BO9" s="22">
        <f>VLOOKUP(BO$7,'Off Peak Curve Sum'!$A$7:$AG$161,4)</f>
        <v>23.846</v>
      </c>
      <c r="BP9" s="22">
        <f>VLOOKUP(BP$7,'Off Peak Curve Sum'!$A$7:$AG$161,4)</f>
        <v>15.661000000000001</v>
      </c>
      <c r="BQ9" s="22">
        <f>VLOOKUP(BQ$7,'Off Peak Curve Sum'!$A$7:$AG$161,4)</f>
        <v>18.664000000000001</v>
      </c>
      <c r="BR9" s="22">
        <f>VLOOKUP(BR$7,'Off Peak Curve Sum'!$A$7:$AG$161,4)</f>
        <v>33.733000000000004</v>
      </c>
      <c r="BS9" s="22">
        <f>VLOOKUP(BS$7,'Off Peak Curve Sum'!$A$7:$AG$161,4)</f>
        <v>35.630000000000003</v>
      </c>
      <c r="BT9" s="22">
        <f>VLOOKUP(BT$7,'Off Peak Curve Sum'!$A$7:$AG$161,4)</f>
        <v>31.264000000000003</v>
      </c>
      <c r="BU9" s="22">
        <f>VLOOKUP(BU$7,'Off Peak Curve Sum'!$A$7:$AG$161,4)</f>
        <v>28.429000000000002</v>
      </c>
      <c r="BV9" s="22">
        <f>VLOOKUP(BV$7,'Off Peak Curve Sum'!$A$7:$AG$161,4)</f>
        <v>25.171000000000003</v>
      </c>
      <c r="BW9" s="22">
        <f>VLOOKUP(BW$7,'Off Peak Curve Sum'!$A$7:$AG$161,4)</f>
        <v>29.843</v>
      </c>
      <c r="BX9" s="22">
        <f>VLOOKUP(BX$7,'Off Peak Curve Sum'!$A$7:$AG$161,4)</f>
        <v>28.453000000000003</v>
      </c>
      <c r="BY9" s="22">
        <f>VLOOKUP(BY$7,'Off Peak Curve Sum'!$A$7:$AG$161,4)</f>
        <v>28.012</v>
      </c>
      <c r="BZ9" s="22">
        <f>VLOOKUP(BZ$7,'Off Peak Curve Sum'!$A$7:$AG$161,4)</f>
        <v>26.617000000000001</v>
      </c>
      <c r="CA9" s="22">
        <f>VLOOKUP(CA$7,'Off Peak Curve Sum'!$A$7:$AG$161,4)</f>
        <v>24.305</v>
      </c>
      <c r="CB9" s="22">
        <f>VLOOKUP(CB$7,'Off Peak Curve Sum'!$A$7:$AG$161,4)</f>
        <v>17.356999999999999</v>
      </c>
      <c r="CC9" s="22">
        <f>VLOOKUP(CC$7,'Off Peak Curve Sum'!$A$7:$AG$161,4)</f>
        <v>19.727</v>
      </c>
      <c r="CD9" s="22">
        <f>VLOOKUP(CD$7,'Off Peak Curve Sum'!$A$7:$AG$161,4)</f>
        <v>33.416000000000004</v>
      </c>
      <c r="CE9" s="22">
        <f>VLOOKUP(CE$7,'Off Peak Curve Sum'!$A$7:$AG$161,4)</f>
        <v>35.167999999999999</v>
      </c>
      <c r="CF9" s="22">
        <f>VLOOKUP(CF$7,'Off Peak Curve Sum'!$A$7:$AG$161,4)</f>
        <v>31.159000000000002</v>
      </c>
      <c r="CG9" s="22">
        <f>VLOOKUP(CG$7,'Off Peak Curve Sum'!$A$7:$AG$161,4)</f>
        <v>28.585000000000001</v>
      </c>
      <c r="CH9" s="22">
        <f>VLOOKUP(CH$7,'Off Peak Curve Sum'!$A$7:$AG$161,4)</f>
        <v>25.618000000000002</v>
      </c>
      <c r="CI9" s="22">
        <f>VLOOKUP(CI$7,'Off Peak Curve Sum'!$A$7:$AG$161,4)</f>
        <v>29.849</v>
      </c>
      <c r="CJ9" s="22">
        <f>VLOOKUP(CJ$7,'Off Peak Curve Sum'!$A$7:$AG$161,4)</f>
        <v>28.719000000000001</v>
      </c>
      <c r="CK9" s="22">
        <f>VLOOKUP(CK$7,'Off Peak Curve Sum'!$A$7:$AG$161,4)</f>
        <v>28.182000000000002</v>
      </c>
      <c r="CL9" s="22">
        <f>VLOOKUP(CL$7,'Off Peak Curve Sum'!$A$7:$AG$161,4)</f>
        <v>26.933</v>
      </c>
      <c r="CM9" s="22">
        <f>VLOOKUP(CM$7,'Off Peak Curve Sum'!$A$7:$AG$161,4)</f>
        <v>24.803000000000001</v>
      </c>
      <c r="CN9" s="22">
        <f>VLOOKUP(CN$7,'Off Peak Curve Sum'!$A$7:$AG$161,4)</f>
        <v>18.513000000000002</v>
      </c>
      <c r="CO9" s="22">
        <f>VLOOKUP(CO$7,'Off Peak Curve Sum'!$A$7:$AG$161,4)</f>
        <v>20.676000000000002</v>
      </c>
      <c r="CP9" s="22">
        <f>VLOOKUP(CP$7,'Off Peak Curve Sum'!$A$7:$AG$161,4)</f>
        <v>33.069000000000003</v>
      </c>
      <c r="CQ9" s="22">
        <f>VLOOKUP(CQ$7,'Off Peak Curve Sum'!$A$7:$AG$161,4)</f>
        <v>34.699000000000005</v>
      </c>
      <c r="CR9" s="22">
        <f>VLOOKUP(CR$7,'Off Peak Curve Sum'!$A$7:$AG$161,4)</f>
        <v>30.877000000000002</v>
      </c>
      <c r="CS9" s="22">
        <f>VLOOKUP(CS$7,'Off Peak Curve Sum'!$A$7:$AG$161,4)</f>
        <v>28.855</v>
      </c>
      <c r="CT9" s="22">
        <f>VLOOKUP(CT$7,'Off Peak Curve Sum'!$A$7:$AG$161,4)</f>
        <v>26.016000000000002</v>
      </c>
      <c r="CU9" s="22">
        <f>VLOOKUP(CU$7,'Off Peak Curve Sum'!$A$7:$AG$161,4)</f>
        <v>29.835000000000001</v>
      </c>
      <c r="CV9" s="22">
        <f>VLOOKUP(CV$7,'Off Peak Curve Sum'!$A$7:$AG$161,4)</f>
        <v>28.842000000000002</v>
      </c>
      <c r="CW9" s="22">
        <f>VLOOKUP(CW$7,'Off Peak Curve Sum'!$A$7:$AG$161,4)</f>
        <v>28.382000000000001</v>
      </c>
      <c r="CX9" s="22">
        <f>VLOOKUP(CX$7,'Off Peak Curve Sum'!$A$7:$AG$161,4)</f>
        <v>27.07</v>
      </c>
      <c r="CY9" s="22">
        <f>VLOOKUP(CY$7,'Off Peak Curve Sum'!$A$7:$AG$161,4)</f>
        <v>25.373000000000001</v>
      </c>
      <c r="CZ9" s="22">
        <f>VLOOKUP(CZ$7,'Off Peak Curve Sum'!$A$7:$AG$161,4)</f>
        <v>19.363</v>
      </c>
      <c r="DA9" s="22">
        <f>VLOOKUP(DA$7,'Off Peak Curve Sum'!$A$7:$AG$161,4)</f>
        <v>21.093</v>
      </c>
      <c r="DB9" s="22">
        <f>VLOOKUP(DB$7,'Off Peak Curve Sum'!$A$7:$AG$161,4)</f>
        <v>32.969000000000001</v>
      </c>
      <c r="DC9" s="22">
        <f>VLOOKUP(DC$7,'Off Peak Curve Sum'!$A$7:$AG$161,4)</f>
        <v>34.187000000000005</v>
      </c>
      <c r="DD9" s="22">
        <f>VLOOKUP(DD$7,'Off Peak Curve Sum'!$A$7:$AG$161,4)</f>
        <v>31.004999999999999</v>
      </c>
      <c r="DE9" s="22">
        <f>VLOOKUP(DE$7,'Off Peak Curve Sum'!$A$7:$AG$161,4)</f>
        <v>28.993000000000002</v>
      </c>
      <c r="DF9" s="22">
        <f>VLOOKUP(DF$7,'Off Peak Curve Sum'!$A$7:$AG$161,4)</f>
        <v>26.139000000000003</v>
      </c>
      <c r="DG9" s="22">
        <f>VLOOKUP(DG$7,'Off Peak Curve Sum'!$A$7:$AG$161,4)</f>
        <v>29.932000000000002</v>
      </c>
      <c r="DH9" s="22">
        <f>VLOOKUP(DH$7,'Off Peak Curve Sum'!$A$7:$AG$161,4)</f>
        <v>28.952000000000002</v>
      </c>
      <c r="DI9" s="22">
        <f>VLOOKUP(DI$7,'Off Peak Curve Sum'!$A$7:$AG$161,4)</f>
        <v>28.526</v>
      </c>
      <c r="DJ9" s="22">
        <f>VLOOKUP(DJ$7,'Off Peak Curve Sum'!$A$7:$AG$161,4)</f>
        <v>27.32</v>
      </c>
      <c r="DK9" s="22">
        <f>VLOOKUP(DK$7,'Off Peak Curve Sum'!$A$7:$AG$161,4)</f>
        <v>25.774000000000001</v>
      </c>
      <c r="DL9" s="22">
        <f>VLOOKUP(DL$7,'Off Peak Curve Sum'!$A$7:$AG$161,4)</f>
        <v>19.821000000000002</v>
      </c>
      <c r="DM9" s="22">
        <f>VLOOKUP(DM$7,'Off Peak Curve Sum'!$A$7:$AG$161,4)</f>
        <v>22.1</v>
      </c>
      <c r="DN9" s="22">
        <f>VLOOKUP(DN$7,'Off Peak Curve Sum'!$A$7:$AG$161,4)</f>
        <v>32.799999999999997</v>
      </c>
      <c r="DO9" s="22">
        <f>VLOOKUP(DO$7,'Off Peak Curve Sum'!$A$7:$AG$161,4)</f>
        <v>33.922000000000004</v>
      </c>
      <c r="DP9" s="22">
        <f>VLOOKUP(DP$7,'Off Peak Curve Sum'!$A$7:$AG$161,4)</f>
        <v>30.974</v>
      </c>
      <c r="DQ9" s="22">
        <f>VLOOKUP(DQ$7,'Off Peak Curve Sum'!$A$7:$AG$161,4)</f>
        <v>29.143000000000001</v>
      </c>
      <c r="DR9" s="22">
        <f>VLOOKUP(DR$7,'Off Peak Curve Sum'!$A$7:$AG$161,4)</f>
        <v>26.457000000000001</v>
      </c>
      <c r="DS9" s="22">
        <f>VLOOKUP(DS$7,'Off Peak Curve Sum'!$A$7:$AG$161,4)</f>
        <v>29.997</v>
      </c>
      <c r="DT9" s="22">
        <f>VLOOKUP(DT$7,'Off Peak Curve Sum'!$A$7:$AG$161,4)</f>
        <v>28.894000000000002</v>
      </c>
      <c r="DU9" s="22">
        <f>VLOOKUP(DU$7,'Off Peak Curve Sum'!$A$7:$AG$161,4)</f>
        <v>28.695</v>
      </c>
      <c r="DV9" s="22">
        <f>VLOOKUP(DV$7,'Off Peak Curve Sum'!$A$7:$AG$161,4)</f>
        <v>27.733000000000001</v>
      </c>
      <c r="DW9" s="22">
        <f>VLOOKUP(DW$7,'Off Peak Curve Sum'!$A$7:$AG$161,4)</f>
        <v>26.156000000000002</v>
      </c>
      <c r="DX9" s="22">
        <f>VLOOKUP(DX$7,'Off Peak Curve Sum'!$A$7:$AG$161,4)</f>
        <v>20.597000000000001</v>
      </c>
      <c r="DY9" s="22">
        <f>VLOOKUP(DY$7,'Off Peak Curve Sum'!$A$7:$AG$161,4)</f>
        <v>22.749000000000002</v>
      </c>
      <c r="DZ9" s="22">
        <f>VLOOKUP(DZ$7,'Off Peak Curve Sum'!$A$7:$AG$161,4)</f>
        <v>32.667000000000002</v>
      </c>
      <c r="EA9" s="22">
        <f>VLOOKUP(EA$7,'Off Peak Curve Sum'!$A$7:$AG$161,4)</f>
        <v>33.700000000000003</v>
      </c>
      <c r="EB9" s="22">
        <f>VLOOKUP(EB$7,'Off Peak Curve Sum'!$A$7:$AG$161,4)</f>
        <v>30.965</v>
      </c>
      <c r="EC9" s="22">
        <f>VLOOKUP(EC$7,'Off Peak Curve Sum'!$A$7:$AG$161,4)</f>
        <v>29.129000000000001</v>
      </c>
      <c r="ED9" s="22">
        <f>VLOOKUP(ED$7,'Off Peak Curve Sum'!$A$7:$AG$161,4)</f>
        <v>26.977</v>
      </c>
      <c r="EE9" s="22">
        <f>VLOOKUP(EE$7,'Off Peak Curve Sum'!$A$7:$AG$161,4)</f>
        <v>30.064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25.774555555555555</v>
      </c>
      <c r="D10" s="22">
        <f ca="1">IF(ISERROR(AVERAGE(OFFSET('Off Peak Curve Sum'!$C$6,1,0,7,1))),0,AVERAGE(OFFSET('Off Peak Curve Sum'!$C$6,1,0,7,1)))</f>
        <v>24</v>
      </c>
      <c r="E10" s="22">
        <f ca="1">IF(ISERROR((SUM(OFFSET('Off Peak Curve Sum'!$C$6,9,0,24,1))+ 6* 'Off Peak Curve Sum'!$C$38)/30), 'Off Peak Curve Sum'!$C$38,(SUM(OFFSET('Off Peak Curve Sum'!$C$6,9,0,24,1))+ 6* 'Off Peak Curve Sum'!$C$38)/30)</f>
        <v>25.041666666666668</v>
      </c>
      <c r="F10" s="22">
        <f>VLOOKUP(F$7,'Off Peak Curve Sum'!$A$7:$AG$161,3)</f>
        <v>28.282</v>
      </c>
      <c r="G10" s="23">
        <f t="shared" ca="1" si="4"/>
        <v>25.774555555555555</v>
      </c>
      <c r="H10" s="131">
        <f t="shared" si="5"/>
        <v>27.057000000000002</v>
      </c>
      <c r="I10" s="131">
        <f t="shared" ref="I10:S15" si="11">AC10</f>
        <v>25.736000000000001</v>
      </c>
      <c r="J10" s="131">
        <f t="shared" si="11"/>
        <v>23.819000000000003</v>
      </c>
      <c r="K10" s="131">
        <f t="shared" si="11"/>
        <v>20.100000000000001</v>
      </c>
      <c r="L10" s="131">
        <f t="shared" si="11"/>
        <v>21.597000000000001</v>
      </c>
      <c r="M10" s="131">
        <f t="shared" si="11"/>
        <v>22.667000000000002</v>
      </c>
      <c r="N10" s="131">
        <f t="shared" si="11"/>
        <v>31.194000000000003</v>
      </c>
      <c r="O10" s="131">
        <f t="shared" si="11"/>
        <v>35.758000000000003</v>
      </c>
      <c r="P10" s="131">
        <f t="shared" si="11"/>
        <v>30.15</v>
      </c>
      <c r="Q10" s="131">
        <f t="shared" si="11"/>
        <v>29.25</v>
      </c>
      <c r="R10" s="131">
        <f t="shared" si="11"/>
        <v>22.083000000000002</v>
      </c>
      <c r="S10" s="131">
        <f t="shared" si="11"/>
        <v>27.662000000000003</v>
      </c>
      <c r="T10" s="23">
        <f t="shared" si="7"/>
        <v>26.422750000000004</v>
      </c>
      <c r="U10" s="23">
        <f t="shared" si="8"/>
        <v>28.369166666666668</v>
      </c>
      <c r="V10" s="23">
        <f t="shared" si="9"/>
        <v>30.063833333333349</v>
      </c>
      <c r="W10" s="71"/>
      <c r="X10" s="74">
        <f t="shared" ca="1" si="10"/>
        <v>29.371069069069076</v>
      </c>
      <c r="Y10" s="16"/>
      <c r="Z10" s="39"/>
      <c r="AB10" s="25">
        <f>VLOOKUP(AB$7,'Off Peak Curve Sum'!$A$7:$AG$161,3)</f>
        <v>27.057000000000002</v>
      </c>
      <c r="AC10" s="25">
        <f>VLOOKUP(AC$7,'Off Peak Curve Sum'!$A$7:$AG$161,3)</f>
        <v>25.736000000000001</v>
      </c>
      <c r="AD10" s="25">
        <f>VLOOKUP(AD$7,'Off Peak Curve Sum'!$A$7:$AG$161,3)</f>
        <v>23.819000000000003</v>
      </c>
      <c r="AE10" s="25">
        <f>VLOOKUP(AE$7,'Off Peak Curve Sum'!$A$7:$AG$161,3)</f>
        <v>20.100000000000001</v>
      </c>
      <c r="AF10" s="25">
        <f>VLOOKUP(AF$7,'Off Peak Curve Sum'!$A$7:$AG$161,3)</f>
        <v>21.597000000000001</v>
      </c>
      <c r="AG10" s="25">
        <f>VLOOKUP(AG$7,'Off Peak Curve Sum'!$A$7:$AG$161,3)</f>
        <v>22.667000000000002</v>
      </c>
      <c r="AH10" s="25">
        <f>VLOOKUP(AH$7,'Off Peak Curve Sum'!$A$7:$AG$161,3)</f>
        <v>31.194000000000003</v>
      </c>
      <c r="AI10" s="25">
        <f>VLOOKUP(AI$7,'Off Peak Curve Sum'!$A$7:$AG$161,3)</f>
        <v>35.758000000000003</v>
      </c>
      <c r="AJ10" s="25">
        <f>VLOOKUP(AJ$7,'Off Peak Curve Sum'!$A$7:$AG$161,3)</f>
        <v>30.15</v>
      </c>
      <c r="AK10" s="25">
        <f>VLOOKUP(AK$7,'Off Peak Curve Sum'!$A$7:$AG$161,3)</f>
        <v>29.25</v>
      </c>
      <c r="AL10" s="25">
        <f>VLOOKUP(AL$7,'Off Peak Curve Sum'!$A$7:$AG$161,3)</f>
        <v>22.083000000000002</v>
      </c>
      <c r="AM10" s="25">
        <f>VLOOKUP(AM$7,'Off Peak Curve Sum'!$A$7:$AG$161,3)</f>
        <v>27.662000000000003</v>
      </c>
      <c r="AN10" s="25">
        <f>VLOOKUP(AN$7,'Off Peak Curve Sum'!$A$7:$AG$161,3)</f>
        <v>27.472000000000001</v>
      </c>
      <c r="AO10" s="25">
        <f>VLOOKUP(AO$7,'Off Peak Curve Sum'!$A$7:$AG$161,3)</f>
        <v>27.428000000000001</v>
      </c>
      <c r="AP10" s="25">
        <f>VLOOKUP(AP$7,'Off Peak Curve Sum'!$A$7:$AG$161,3)</f>
        <v>26.157</v>
      </c>
      <c r="AQ10" s="25">
        <f>VLOOKUP(AQ$7,'Off Peak Curve Sum'!$A$7:$AG$161,3)</f>
        <v>24.683</v>
      </c>
      <c r="AR10" s="25">
        <f>VLOOKUP(AR$7,'Off Peak Curve Sum'!$A$7:$AG$161,3)</f>
        <v>15.282</v>
      </c>
      <c r="AS10" s="25">
        <f>VLOOKUP(AS$7,'Off Peak Curve Sum'!$A$7:$AG$161,3)</f>
        <v>19.646000000000001</v>
      </c>
      <c r="AT10" s="25">
        <f>VLOOKUP(AT$7,'Off Peak Curve Sum'!$A$7:$AG$161,3)</f>
        <v>37.314</v>
      </c>
      <c r="AU10" s="25">
        <f>VLOOKUP(AU$7,'Off Peak Curve Sum'!$A$7:$AG$161,3)</f>
        <v>39.39</v>
      </c>
      <c r="AV10" s="25">
        <f>VLOOKUP(AV$7,'Off Peak Curve Sum'!$A$7:$AG$161,3)</f>
        <v>33.709000000000003</v>
      </c>
      <c r="AW10" s="25">
        <f>VLOOKUP(AW$7,'Off Peak Curve Sum'!$A$7:$AG$161,3)</f>
        <v>30.653000000000002</v>
      </c>
      <c r="AX10" s="25">
        <f>VLOOKUP(AX$7,'Off Peak Curve Sum'!$A$7:$AG$161,3)</f>
        <v>26.2</v>
      </c>
      <c r="AY10" s="25">
        <f>VLOOKUP(AY$7,'Off Peak Curve Sum'!$A$7:$AG$161,3)</f>
        <v>32.496000000000002</v>
      </c>
      <c r="AZ10" s="25">
        <f>VLOOKUP(AZ$7,'Off Peak Curve Sum'!$A$7:$AG$161,3)</f>
        <v>27.344999999999999</v>
      </c>
      <c r="BA10" s="25">
        <f>VLOOKUP(BA$7,'Off Peak Curve Sum'!$A$7:$AG$161,3)</f>
        <v>27.194000000000003</v>
      </c>
      <c r="BB10" s="25">
        <f>VLOOKUP(BB$7,'Off Peak Curve Sum'!$A$7:$AG$161,3)</f>
        <v>26.495000000000001</v>
      </c>
      <c r="BC10" s="25">
        <f>VLOOKUP(BC$7,'Off Peak Curve Sum'!$A$7:$AG$161,3)</f>
        <v>25.26</v>
      </c>
      <c r="BD10" s="25">
        <f>VLOOKUP(BD$7,'Off Peak Curve Sum'!$A$7:$AG$161,3)</f>
        <v>17.204999999999998</v>
      </c>
      <c r="BE10" s="25">
        <f>VLOOKUP(BE$7,'Off Peak Curve Sum'!$A$7:$AG$161,3)</f>
        <v>21.382000000000001</v>
      </c>
      <c r="BF10" s="25">
        <f>VLOOKUP(BF$7,'Off Peak Curve Sum'!$A$7:$AG$161,3)</f>
        <v>35.551000000000002</v>
      </c>
      <c r="BG10" s="25">
        <f>VLOOKUP(BG$7,'Off Peak Curve Sum'!$A$7:$AG$161,3)</f>
        <v>37.231999999999999</v>
      </c>
      <c r="BH10" s="25">
        <f>VLOOKUP(BH$7,'Off Peak Curve Sum'!$A$7:$AG$161,3)</f>
        <v>32.697000000000003</v>
      </c>
      <c r="BI10" s="25">
        <f>VLOOKUP(BI$7,'Off Peak Curve Sum'!$A$7:$AG$161,3)</f>
        <v>30.293000000000003</v>
      </c>
      <c r="BJ10" s="25">
        <f>VLOOKUP(BJ$7,'Off Peak Curve Sum'!$A$7:$AG$161,3)</f>
        <v>26.781000000000002</v>
      </c>
      <c r="BK10" s="25">
        <f>VLOOKUP(BK$7,'Off Peak Curve Sum'!$A$7:$AG$161,3)</f>
        <v>31.924000000000003</v>
      </c>
      <c r="BL10" s="25">
        <f>VLOOKUP(BL$7,'Off Peak Curve Sum'!$A$7:$AG$161,3)</f>
        <v>27.582000000000001</v>
      </c>
      <c r="BM10" s="25">
        <f>VLOOKUP(BM$7,'Off Peak Curve Sum'!$A$7:$AG$161,3)</f>
        <v>27.827000000000002</v>
      </c>
      <c r="BN10" s="25">
        <f>VLOOKUP(BN$7,'Off Peak Curve Sum'!$A$7:$AG$161,3)</f>
        <v>26.989000000000001</v>
      </c>
      <c r="BO10" s="25">
        <f>VLOOKUP(BO$7,'Off Peak Curve Sum'!$A$7:$AG$161,3)</f>
        <v>25.871000000000002</v>
      </c>
      <c r="BP10" s="25">
        <f>VLOOKUP(BP$7,'Off Peak Curve Sum'!$A$7:$AG$161,3)</f>
        <v>18.433</v>
      </c>
      <c r="BQ10" s="25">
        <f>VLOOKUP(BQ$7,'Off Peak Curve Sum'!$A$7:$AG$161,3)</f>
        <v>22.279</v>
      </c>
      <c r="BR10" s="25">
        <f>VLOOKUP(BR$7,'Off Peak Curve Sum'!$A$7:$AG$161,3)</f>
        <v>35.265000000000001</v>
      </c>
      <c r="BS10" s="25">
        <f>VLOOKUP(BS$7,'Off Peak Curve Sum'!$A$7:$AG$161,3)</f>
        <v>37.277999999999999</v>
      </c>
      <c r="BT10" s="25">
        <f>VLOOKUP(BT$7,'Off Peak Curve Sum'!$A$7:$AG$161,3)</f>
        <v>32.777000000000001</v>
      </c>
      <c r="BU10" s="25">
        <f>VLOOKUP(BU$7,'Off Peak Curve Sum'!$A$7:$AG$161,3)</f>
        <v>30.493000000000002</v>
      </c>
      <c r="BV10" s="25">
        <f>VLOOKUP(BV$7,'Off Peak Curve Sum'!$A$7:$AG$161,3)</f>
        <v>27.258000000000003</v>
      </c>
      <c r="BW10" s="25">
        <f>VLOOKUP(BW$7,'Off Peak Curve Sum'!$A$7:$AG$161,3)</f>
        <v>31.964000000000002</v>
      </c>
      <c r="BX10" s="25">
        <f>VLOOKUP(BX$7,'Off Peak Curve Sum'!$A$7:$AG$161,3)</f>
        <v>27.857000000000003</v>
      </c>
      <c r="BY10" s="25">
        <f>VLOOKUP(BY$7,'Off Peak Curve Sum'!$A$7:$AG$161,3)</f>
        <v>28.151</v>
      </c>
      <c r="BZ10" s="25">
        <f>VLOOKUP(BZ$7,'Off Peak Curve Sum'!$A$7:$AG$161,3)</f>
        <v>27.411000000000001</v>
      </c>
      <c r="CA10" s="25">
        <f>VLOOKUP(CA$7,'Off Peak Curve Sum'!$A$7:$AG$161,3)</f>
        <v>26.22</v>
      </c>
      <c r="CB10" s="25">
        <f>VLOOKUP(CB$7,'Off Peak Curve Sum'!$A$7:$AG$161,3)</f>
        <v>19.981999999999999</v>
      </c>
      <c r="CC10" s="25">
        <f>VLOOKUP(CC$7,'Off Peak Curve Sum'!$A$7:$AG$161,3)</f>
        <v>23.157</v>
      </c>
      <c r="CD10" s="25">
        <f>VLOOKUP(CD$7,'Off Peak Curve Sum'!$A$7:$AG$161,3)</f>
        <v>34.923000000000002</v>
      </c>
      <c r="CE10" s="25">
        <f>VLOOKUP(CE$7,'Off Peak Curve Sum'!$A$7:$AG$161,3)</f>
        <v>36.838999999999999</v>
      </c>
      <c r="CF10" s="25">
        <f>VLOOKUP(CF$7,'Off Peak Curve Sum'!$A$7:$AG$161,3)</f>
        <v>32.721000000000004</v>
      </c>
      <c r="CG10" s="25">
        <f>VLOOKUP(CG$7,'Off Peak Curve Sum'!$A$7:$AG$161,3)</f>
        <v>30.663</v>
      </c>
      <c r="CH10" s="25">
        <f>VLOOKUP(CH$7,'Off Peak Curve Sum'!$A$7:$AG$161,3)</f>
        <v>27.72</v>
      </c>
      <c r="CI10" s="25">
        <f>VLOOKUP(CI$7,'Off Peak Curve Sum'!$A$7:$AG$161,3)</f>
        <v>32.07</v>
      </c>
      <c r="CJ10" s="25">
        <f>VLOOKUP(CJ$7,'Off Peak Curve Sum'!$A$7:$AG$161,3)</f>
        <v>28.274999999999999</v>
      </c>
      <c r="CK10" s="25">
        <f>VLOOKUP(CK$7,'Off Peak Curve Sum'!$A$7:$AG$161,3)</f>
        <v>28.423000000000002</v>
      </c>
      <c r="CL10" s="25">
        <f>VLOOKUP(CL$7,'Off Peak Curve Sum'!$A$7:$AG$161,3)</f>
        <v>27.814</v>
      </c>
      <c r="CM10" s="25">
        <f>VLOOKUP(CM$7,'Off Peak Curve Sum'!$A$7:$AG$161,3)</f>
        <v>26.754999999999999</v>
      </c>
      <c r="CN10" s="25">
        <f>VLOOKUP(CN$7,'Off Peak Curve Sum'!$A$7:$AG$161,3)</f>
        <v>21.125</v>
      </c>
      <c r="CO10" s="25">
        <f>VLOOKUP(CO$7,'Off Peak Curve Sum'!$A$7:$AG$161,3)</f>
        <v>24.097000000000001</v>
      </c>
      <c r="CP10" s="25">
        <f>VLOOKUP(CP$7,'Off Peak Curve Sum'!$A$7:$AG$161,3)</f>
        <v>34.869999999999997</v>
      </c>
      <c r="CQ10" s="25">
        <f>VLOOKUP(CQ$7,'Off Peak Curve Sum'!$A$7:$AG$161,3)</f>
        <v>36.721000000000004</v>
      </c>
      <c r="CR10" s="25">
        <f>VLOOKUP(CR$7,'Off Peak Curve Sum'!$A$7:$AG$161,3)</f>
        <v>32.798000000000002</v>
      </c>
      <c r="CS10" s="25">
        <f>VLOOKUP(CS$7,'Off Peak Curve Sum'!$A$7:$AG$161,3)</f>
        <v>31.263000000000002</v>
      </c>
      <c r="CT10" s="25">
        <f>VLOOKUP(CT$7,'Off Peak Curve Sum'!$A$7:$AG$161,3)</f>
        <v>28.523</v>
      </c>
      <c r="CU10" s="25">
        <f>VLOOKUP(CU$7,'Off Peak Curve Sum'!$A$7:$AG$161,3)</f>
        <v>32.582999999999998</v>
      </c>
      <c r="CV10" s="25">
        <f>VLOOKUP(CV$7,'Off Peak Curve Sum'!$A$7:$AG$161,3)</f>
        <v>29.329000000000001</v>
      </c>
      <c r="CW10" s="25">
        <f>VLOOKUP(CW$7,'Off Peak Curve Sum'!$A$7:$AG$161,3)</f>
        <v>29.498000000000001</v>
      </c>
      <c r="CX10" s="25">
        <f>VLOOKUP(CX$7,'Off Peak Curve Sum'!$A$7:$AG$161,3)</f>
        <v>28.768000000000001</v>
      </c>
      <c r="CY10" s="25">
        <f>VLOOKUP(CY$7,'Off Peak Curve Sum'!$A$7:$AG$161,3)</f>
        <v>28.086000000000002</v>
      </c>
      <c r="CZ10" s="25">
        <f>VLOOKUP(CZ$7,'Off Peak Curve Sum'!$A$7:$AG$161,3)</f>
        <v>22.587</v>
      </c>
      <c r="DA10" s="25">
        <f>VLOOKUP(DA$7,'Off Peak Curve Sum'!$A$7:$AG$161,3)</f>
        <v>25.221</v>
      </c>
      <c r="DB10" s="25">
        <f>VLOOKUP(DB$7,'Off Peak Curve Sum'!$A$7:$AG$161,3)</f>
        <v>35.867000000000004</v>
      </c>
      <c r="DC10" s="25">
        <f>VLOOKUP(DC$7,'Off Peak Curve Sum'!$A$7:$AG$161,3)</f>
        <v>37.255000000000003</v>
      </c>
      <c r="DD10" s="25">
        <f>VLOOKUP(DD$7,'Off Peak Curve Sum'!$A$7:$AG$161,3)</f>
        <v>33.968000000000004</v>
      </c>
      <c r="DE10" s="25">
        <f>VLOOKUP(DE$7,'Off Peak Curve Sum'!$A$7:$AG$161,3)</f>
        <v>32.283999999999999</v>
      </c>
      <c r="DF10" s="25">
        <f>VLOOKUP(DF$7,'Off Peak Curve Sum'!$A$7:$AG$161,3)</f>
        <v>29.613000000000003</v>
      </c>
      <c r="DG10" s="25">
        <f>VLOOKUP(DG$7,'Off Peak Curve Sum'!$A$7:$AG$161,3)</f>
        <v>33.564</v>
      </c>
      <c r="DH10" s="25">
        <f>VLOOKUP(DH$7,'Off Peak Curve Sum'!$A$7:$AG$161,3)</f>
        <v>30.565000000000001</v>
      </c>
      <c r="DI10" s="25">
        <f>VLOOKUP(DI$7,'Off Peak Curve Sum'!$A$7:$AG$161,3)</f>
        <v>30.679000000000002</v>
      </c>
      <c r="DJ10" s="25">
        <f>VLOOKUP(DJ$7,'Off Peak Curve Sum'!$A$7:$AG$161,3)</f>
        <v>30.035</v>
      </c>
      <c r="DK10" s="25">
        <f>VLOOKUP(DK$7,'Off Peak Curve Sum'!$A$7:$AG$161,3)</f>
        <v>29.364999999999998</v>
      </c>
      <c r="DL10" s="25">
        <f>VLOOKUP(DL$7,'Off Peak Curve Sum'!$A$7:$AG$161,3)</f>
        <v>23.839000000000002</v>
      </c>
      <c r="DM10" s="25">
        <f>VLOOKUP(DM$7,'Off Peak Curve Sum'!$A$7:$AG$161,3)</f>
        <v>26.817</v>
      </c>
      <c r="DN10" s="25">
        <f>VLOOKUP(DN$7,'Off Peak Curve Sum'!$A$7:$AG$161,3)</f>
        <v>36.835000000000001</v>
      </c>
      <c r="DO10" s="25">
        <f>VLOOKUP(DO$7,'Off Peak Curve Sum'!$A$7:$AG$161,3)</f>
        <v>38.167999999999999</v>
      </c>
      <c r="DP10" s="25">
        <f>VLOOKUP(DP$7,'Off Peak Curve Sum'!$A$7:$AG$161,3)</f>
        <v>35.033000000000001</v>
      </c>
      <c r="DQ10" s="25">
        <f>VLOOKUP(DQ$7,'Off Peak Curve Sum'!$A$7:$AG$161,3)</f>
        <v>33.395000000000003</v>
      </c>
      <c r="DR10" s="25">
        <f>VLOOKUP(DR$7,'Off Peak Curve Sum'!$A$7:$AG$161,3)</f>
        <v>30.908000000000001</v>
      </c>
      <c r="DS10" s="25">
        <f>VLOOKUP(DS$7,'Off Peak Curve Sum'!$A$7:$AG$161,3)</f>
        <v>34.640999999999998</v>
      </c>
      <c r="DT10" s="25">
        <f>VLOOKUP(DT$7,'Off Peak Curve Sum'!$A$7:$AG$161,3)</f>
        <v>31.635000000000002</v>
      </c>
      <c r="DU10" s="25">
        <f>VLOOKUP(DU$7,'Off Peak Curve Sum'!$A$7:$AG$161,3)</f>
        <v>31.903000000000002</v>
      </c>
      <c r="DV10" s="25">
        <f>VLOOKUP(DV$7,'Off Peak Curve Sum'!$A$7:$AG$161,3)</f>
        <v>31.367000000000001</v>
      </c>
      <c r="DW10" s="25">
        <f>VLOOKUP(DW$7,'Off Peak Curve Sum'!$A$7:$AG$161,3)</f>
        <v>30.647000000000002</v>
      </c>
      <c r="DX10" s="25">
        <f>VLOOKUP(DX$7,'Off Peak Curve Sum'!$A$7:$AG$161,3)</f>
        <v>25.44</v>
      </c>
      <c r="DY10" s="25">
        <f>VLOOKUP(DY$7,'Off Peak Curve Sum'!$A$7:$AG$161,3)</f>
        <v>28.234999999999999</v>
      </c>
      <c r="DZ10" s="25">
        <f>VLOOKUP(DZ$7,'Off Peak Curve Sum'!$A$7:$AG$161,3)</f>
        <v>37.811</v>
      </c>
      <c r="EA10" s="25">
        <f>VLOOKUP(EA$7,'Off Peak Curve Sum'!$A$7:$AG$161,3)</f>
        <v>39.097000000000001</v>
      </c>
      <c r="EB10" s="25">
        <f>VLOOKUP(EB$7,'Off Peak Curve Sum'!$A$7:$AG$161,3)</f>
        <v>36.108000000000004</v>
      </c>
      <c r="EC10" s="25">
        <f>VLOOKUP(EC$7,'Off Peak Curve Sum'!$A$7:$AG$161,3)</f>
        <v>34.494999999999997</v>
      </c>
      <c r="ED10" s="25">
        <f>VLOOKUP(ED$7,'Off Peak Curve Sum'!$A$7:$AG$161,3)</f>
        <v>32.249000000000002</v>
      </c>
      <c r="EE10" s="25">
        <f>VLOOKUP(EE$7,'Off Peak Curve Sum'!$A$7:$AG$161,3)</f>
        <v>35.719000000000001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26.651179365079368</v>
      </c>
      <c r="D11" s="22">
        <f ca="1">IF(ISERROR(AVERAGE(OFFSET('Off Peak Curve Sum'!$E$6,1,0,7,1))),0,AVERAGE(OFFSET('Off Peak Curve Sum'!$E$6,1,0,7,1)))</f>
        <v>23.848571428571429</v>
      </c>
      <c r="E11" s="22">
        <f ca="1">IF(ISERROR((SUM(OFFSET('Off Peak Curve Sum'!$E$6,9,0,24,1))+ 6* 'Off Peak Curve Sum'!$E$38)/30), 'Off Peak Curve Sum'!$E$38,(SUM(OFFSET('Off Peak Curve Sum'!$E$6,9,0,24,1))+ 6* 'Off Peak Curve Sum'!$E$38)/30)</f>
        <v>24.975966666666668</v>
      </c>
      <c r="F11" s="22">
        <f>VLOOKUP(F$7,'Off Peak Curve Sum'!$A$7:$AG$161,5)</f>
        <v>31.129000000000001</v>
      </c>
      <c r="G11" s="23">
        <f t="shared" ca="1" si="4"/>
        <v>26.651179365079368</v>
      </c>
      <c r="H11" s="131">
        <f t="shared" si="5"/>
        <v>30.423000000000002</v>
      </c>
      <c r="I11" s="131">
        <f t="shared" si="11"/>
        <v>29.571000000000002</v>
      </c>
      <c r="J11" s="131">
        <f t="shared" si="11"/>
        <v>27.992000000000001</v>
      </c>
      <c r="K11" s="131">
        <f t="shared" si="11"/>
        <v>23.433</v>
      </c>
      <c r="L11" s="131">
        <f t="shared" si="11"/>
        <v>25.742000000000001</v>
      </c>
      <c r="M11" s="131">
        <f t="shared" si="11"/>
        <v>27.458000000000002</v>
      </c>
      <c r="N11" s="131">
        <f t="shared" si="11"/>
        <v>30.798000000000002</v>
      </c>
      <c r="O11" s="131">
        <f t="shared" si="11"/>
        <v>31.766000000000002</v>
      </c>
      <c r="P11" s="131">
        <f t="shared" si="11"/>
        <v>30.75</v>
      </c>
      <c r="Q11" s="131">
        <f t="shared" si="11"/>
        <v>26.395</v>
      </c>
      <c r="R11" s="131">
        <f t="shared" si="11"/>
        <v>27.729000000000003</v>
      </c>
      <c r="S11" s="131">
        <f t="shared" si="11"/>
        <v>29.492000000000001</v>
      </c>
      <c r="T11" s="23">
        <f t="shared" si="7"/>
        <v>28.462416666666666</v>
      </c>
      <c r="U11" s="23">
        <f t="shared" si="8"/>
        <v>27.983166666666662</v>
      </c>
      <c r="V11" s="23">
        <f t="shared" si="9"/>
        <v>28.49079761904763</v>
      </c>
      <c r="W11" s="71"/>
      <c r="X11" s="74">
        <f t="shared" ca="1" si="10"/>
        <v>28.38313097383098</v>
      </c>
      <c r="Y11" s="16"/>
      <c r="Z11" s="39"/>
      <c r="AB11" s="25">
        <f>VLOOKUP(AB$7,'Off Peak Curve Sum'!$A$7:$AG$161,5)</f>
        <v>30.423000000000002</v>
      </c>
      <c r="AC11" s="25">
        <f>VLOOKUP(AC$7,'Off Peak Curve Sum'!$A$7:$AG$161,5)</f>
        <v>29.571000000000002</v>
      </c>
      <c r="AD11" s="25">
        <f>VLOOKUP(AD$7,'Off Peak Curve Sum'!$A$7:$AG$161,5)</f>
        <v>27.992000000000001</v>
      </c>
      <c r="AE11" s="25">
        <f>VLOOKUP(AE$7,'Off Peak Curve Sum'!$A$7:$AG$161,5)</f>
        <v>23.433</v>
      </c>
      <c r="AF11" s="25">
        <f>VLOOKUP(AF$7,'Off Peak Curve Sum'!$A$7:$AG$161,5)</f>
        <v>25.742000000000001</v>
      </c>
      <c r="AG11" s="25">
        <f>VLOOKUP(AG$7,'Off Peak Curve Sum'!$A$7:$AG$161,5)</f>
        <v>27.458000000000002</v>
      </c>
      <c r="AH11" s="25">
        <f>VLOOKUP(AH$7,'Off Peak Curve Sum'!$A$7:$AG$161,5)</f>
        <v>30.798000000000002</v>
      </c>
      <c r="AI11" s="25">
        <f>VLOOKUP(AI$7,'Off Peak Curve Sum'!$A$7:$AG$161,5)</f>
        <v>31.766000000000002</v>
      </c>
      <c r="AJ11" s="25">
        <f>VLOOKUP(AJ$7,'Off Peak Curve Sum'!$A$7:$AG$161,5)</f>
        <v>30.75</v>
      </c>
      <c r="AK11" s="25">
        <f>VLOOKUP(AK$7,'Off Peak Curve Sum'!$A$7:$AG$161,5)</f>
        <v>26.395</v>
      </c>
      <c r="AL11" s="25">
        <f>VLOOKUP(AL$7,'Off Peak Curve Sum'!$A$7:$AG$161,5)</f>
        <v>27.729000000000003</v>
      </c>
      <c r="AM11" s="25">
        <f>VLOOKUP(AM$7,'Off Peak Curve Sum'!$A$7:$AG$161,5)</f>
        <v>29.492000000000001</v>
      </c>
      <c r="AN11" s="25">
        <f>VLOOKUP(AN$7,'Off Peak Curve Sum'!$A$7:$AG$161,5)</f>
        <v>29.184999999999999</v>
      </c>
      <c r="AO11" s="25">
        <f>VLOOKUP(AO$7,'Off Peak Curve Sum'!$A$7:$AG$161,5)</f>
        <v>27.428000000000001</v>
      </c>
      <c r="AP11" s="25">
        <f>VLOOKUP(AP$7,'Off Peak Curve Sum'!$A$7:$AG$161,5)</f>
        <v>26.516000000000002</v>
      </c>
      <c r="AQ11" s="25">
        <f>VLOOKUP(AQ$7,'Off Peak Curve Sum'!$A$7:$AG$161,5)</f>
        <v>24.8</v>
      </c>
      <c r="AR11" s="25">
        <f>VLOOKUP(AR$7,'Off Peak Curve Sum'!$A$7:$AG$161,5)</f>
        <v>25.524000000000001</v>
      </c>
      <c r="AS11" s="25">
        <f>VLOOKUP(AS$7,'Off Peak Curve Sum'!$A$7:$AG$161,5)</f>
        <v>27.25</v>
      </c>
      <c r="AT11" s="25">
        <f>VLOOKUP(AT$7,'Off Peak Curve Sum'!$A$7:$AG$161,5)</f>
        <v>30.101000000000003</v>
      </c>
      <c r="AU11" s="25">
        <f>VLOOKUP(AU$7,'Off Peak Curve Sum'!$A$7:$AG$161,5)</f>
        <v>30.028000000000002</v>
      </c>
      <c r="AV11" s="25">
        <f>VLOOKUP(AV$7,'Off Peak Curve Sum'!$A$7:$AG$161,5)</f>
        <v>29.147000000000002</v>
      </c>
      <c r="AW11" s="25">
        <f>VLOOKUP(AW$7,'Off Peak Curve Sum'!$A$7:$AG$161,5)</f>
        <v>28.258000000000003</v>
      </c>
      <c r="AX11" s="25">
        <f>VLOOKUP(AX$7,'Off Peak Curve Sum'!$A$7:$AG$161,5)</f>
        <v>27.774999999999999</v>
      </c>
      <c r="AY11" s="25">
        <f>VLOOKUP(AY$7,'Off Peak Curve Sum'!$A$7:$AG$161,5)</f>
        <v>29.786000000000001</v>
      </c>
      <c r="AZ11" s="25">
        <f>VLOOKUP(AZ$7,'Off Peak Curve Sum'!$A$7:$AG$161,5)</f>
        <v>28.818000000000001</v>
      </c>
      <c r="BA11" s="25">
        <f>VLOOKUP(BA$7,'Off Peak Curve Sum'!$A$7:$AG$161,5)</f>
        <v>27.38</v>
      </c>
      <c r="BB11" s="25">
        <f>VLOOKUP(BB$7,'Off Peak Curve Sum'!$A$7:$AG$161,5)</f>
        <v>26.913</v>
      </c>
      <c r="BC11" s="25">
        <f>VLOOKUP(BC$7,'Off Peak Curve Sum'!$A$7:$AG$161,5)</f>
        <v>25.263000000000002</v>
      </c>
      <c r="BD11" s="25">
        <f>VLOOKUP(BD$7,'Off Peak Curve Sum'!$A$7:$AG$161,5)</f>
        <v>25.62</v>
      </c>
      <c r="BE11" s="25">
        <f>VLOOKUP(BE$7,'Off Peak Curve Sum'!$A$7:$AG$161,5)</f>
        <v>27.543000000000003</v>
      </c>
      <c r="BF11" s="25">
        <f>VLOOKUP(BF$7,'Off Peak Curve Sum'!$A$7:$AG$161,5)</f>
        <v>29.015000000000001</v>
      </c>
      <c r="BG11" s="25">
        <f>VLOOKUP(BG$7,'Off Peak Curve Sum'!$A$7:$AG$161,5)</f>
        <v>29.684999999999999</v>
      </c>
      <c r="BH11" s="25">
        <f>VLOOKUP(BH$7,'Off Peak Curve Sum'!$A$7:$AG$161,5)</f>
        <v>28.803000000000001</v>
      </c>
      <c r="BI11" s="25">
        <f>VLOOKUP(BI$7,'Off Peak Curve Sum'!$A$7:$AG$161,5)</f>
        <v>28.315000000000001</v>
      </c>
      <c r="BJ11" s="25">
        <f>VLOOKUP(BJ$7,'Off Peak Curve Sum'!$A$7:$AG$161,5)</f>
        <v>28.12</v>
      </c>
      <c r="BK11" s="25">
        <f>VLOOKUP(BK$7,'Off Peak Curve Sum'!$A$7:$AG$161,5)</f>
        <v>29.527000000000001</v>
      </c>
      <c r="BL11" s="25">
        <f>VLOOKUP(BL$7,'Off Peak Curve Sum'!$A$7:$AG$161,5)</f>
        <v>28.784000000000002</v>
      </c>
      <c r="BM11" s="25">
        <f>VLOOKUP(BM$7,'Off Peak Curve Sum'!$A$7:$AG$161,5)</f>
        <v>27.791</v>
      </c>
      <c r="BN11" s="25">
        <f>VLOOKUP(BN$7,'Off Peak Curve Sum'!$A$7:$AG$161,5)</f>
        <v>27.24</v>
      </c>
      <c r="BO11" s="25">
        <f>VLOOKUP(BO$7,'Off Peak Curve Sum'!$A$7:$AG$161,5)</f>
        <v>25.591000000000001</v>
      </c>
      <c r="BP11" s="25">
        <f>VLOOKUP(BP$7,'Off Peak Curve Sum'!$A$7:$AG$161,5)</f>
        <v>25.822000000000003</v>
      </c>
      <c r="BQ11" s="25">
        <f>VLOOKUP(BQ$7,'Off Peak Curve Sum'!$A$7:$AG$161,5)</f>
        <v>27.733000000000001</v>
      </c>
      <c r="BR11" s="25">
        <f>VLOOKUP(BR$7,'Off Peak Curve Sum'!$A$7:$AG$161,5)</f>
        <v>28.394000000000002</v>
      </c>
      <c r="BS11" s="25">
        <f>VLOOKUP(BS$7,'Off Peak Curve Sum'!$A$7:$AG$161,5)</f>
        <v>30.651</v>
      </c>
      <c r="BT11" s="25">
        <f>VLOOKUP(BT$7,'Off Peak Curve Sum'!$A$7:$AG$161,5)</f>
        <v>29.017000000000003</v>
      </c>
      <c r="BU11" s="25">
        <f>VLOOKUP(BU$7,'Off Peak Curve Sum'!$A$7:$AG$161,5)</f>
        <v>28.508000000000003</v>
      </c>
      <c r="BV11" s="25">
        <f>VLOOKUP(BV$7,'Off Peak Curve Sum'!$A$7:$AG$161,5)</f>
        <v>28.323</v>
      </c>
      <c r="BW11" s="25">
        <f>VLOOKUP(BW$7,'Off Peak Curve Sum'!$A$7:$AG$161,5)</f>
        <v>29.516000000000002</v>
      </c>
      <c r="BX11" s="25">
        <f>VLOOKUP(BX$7,'Off Peak Curve Sum'!$A$7:$AG$161,5)</f>
        <v>28.949000000000002</v>
      </c>
      <c r="BY11" s="25">
        <f>VLOOKUP(BY$7,'Off Peak Curve Sum'!$A$7:$AG$161,5)</f>
        <v>28.099</v>
      </c>
      <c r="BZ11" s="25">
        <f>VLOOKUP(BZ$7,'Off Peak Curve Sum'!$A$7:$AG$161,5)</f>
        <v>27.613000000000003</v>
      </c>
      <c r="CA11" s="25">
        <f>VLOOKUP(CA$7,'Off Peak Curve Sum'!$A$7:$AG$161,5)</f>
        <v>25.73</v>
      </c>
      <c r="CB11" s="25">
        <f>VLOOKUP(CB$7,'Off Peak Curve Sum'!$A$7:$AG$161,5)</f>
        <v>26.358000000000001</v>
      </c>
      <c r="CC11" s="25">
        <f>VLOOKUP(CC$7,'Off Peak Curve Sum'!$A$7:$AG$161,5)</f>
        <v>27.964000000000002</v>
      </c>
      <c r="CD11" s="25">
        <f>VLOOKUP(CD$7,'Off Peak Curve Sum'!$A$7:$AG$161,5)</f>
        <v>28.233000000000001</v>
      </c>
      <c r="CE11" s="25">
        <f>VLOOKUP(CE$7,'Off Peak Curve Sum'!$A$7:$AG$161,5)</f>
        <v>30.743000000000002</v>
      </c>
      <c r="CF11" s="25">
        <f>VLOOKUP(CF$7,'Off Peak Curve Sum'!$A$7:$AG$161,5)</f>
        <v>29.096</v>
      </c>
      <c r="CG11" s="25">
        <f>VLOOKUP(CG$7,'Off Peak Curve Sum'!$A$7:$AG$161,5)</f>
        <v>28.695</v>
      </c>
      <c r="CH11" s="25">
        <f>VLOOKUP(CH$7,'Off Peak Curve Sum'!$A$7:$AG$161,5)</f>
        <v>28.545000000000002</v>
      </c>
      <c r="CI11" s="25">
        <f>VLOOKUP(CI$7,'Off Peak Curve Sum'!$A$7:$AG$161,5)</f>
        <v>29.35</v>
      </c>
      <c r="CJ11" s="25">
        <f>VLOOKUP(CJ$7,'Off Peak Curve Sum'!$A$7:$AG$161,5)</f>
        <v>29.136000000000003</v>
      </c>
      <c r="CK11" s="25">
        <f>VLOOKUP(CK$7,'Off Peak Curve Sum'!$A$7:$AG$161,5)</f>
        <v>28.257000000000001</v>
      </c>
      <c r="CL11" s="25">
        <f>VLOOKUP(CL$7,'Off Peak Curve Sum'!$A$7:$AG$161,5)</f>
        <v>27.824999999999999</v>
      </c>
      <c r="CM11" s="25">
        <f>VLOOKUP(CM$7,'Off Peak Curve Sum'!$A$7:$AG$161,5)</f>
        <v>26.088000000000001</v>
      </c>
      <c r="CN11" s="25">
        <f>VLOOKUP(CN$7,'Off Peak Curve Sum'!$A$7:$AG$161,5)</f>
        <v>26.67</v>
      </c>
      <c r="CO11" s="25">
        <f>VLOOKUP(CO$7,'Off Peak Curve Sum'!$A$7:$AG$161,5)</f>
        <v>28.134</v>
      </c>
      <c r="CP11" s="25">
        <f>VLOOKUP(CP$7,'Off Peak Curve Sum'!$A$7:$AG$161,5)</f>
        <v>28.019000000000002</v>
      </c>
      <c r="CQ11" s="25">
        <f>VLOOKUP(CQ$7,'Off Peak Curve Sum'!$A$7:$AG$161,5)</f>
        <v>30.778000000000002</v>
      </c>
      <c r="CR11" s="25">
        <f>VLOOKUP(CR$7,'Off Peak Curve Sum'!$A$7:$AG$161,5)</f>
        <v>28.586000000000002</v>
      </c>
      <c r="CS11" s="25">
        <f>VLOOKUP(CS$7,'Off Peak Curve Sum'!$A$7:$AG$161,5)</f>
        <v>29.015000000000001</v>
      </c>
      <c r="CT11" s="25">
        <f>VLOOKUP(CT$7,'Off Peak Curve Sum'!$A$7:$AG$161,5)</f>
        <v>28.669</v>
      </c>
      <c r="CU11" s="25">
        <f>VLOOKUP(CU$7,'Off Peak Curve Sum'!$A$7:$AG$161,5)</f>
        <v>29.392000000000003</v>
      </c>
      <c r="CV11" s="25">
        <f>VLOOKUP(CV$7,'Off Peak Curve Sum'!$A$7:$AG$161,5)</f>
        <v>29.363000000000003</v>
      </c>
      <c r="CW11" s="25">
        <f>VLOOKUP(CW$7,'Off Peak Curve Sum'!$A$7:$AG$161,5)</f>
        <v>28.621000000000002</v>
      </c>
      <c r="CX11" s="25">
        <f>VLOOKUP(CX$7,'Off Peak Curve Sum'!$A$7:$AG$161,5)</f>
        <v>28.024000000000001</v>
      </c>
      <c r="CY11" s="25">
        <f>VLOOKUP(CY$7,'Off Peak Curve Sum'!$A$7:$AG$161,5)</f>
        <v>26.748000000000001</v>
      </c>
      <c r="CZ11" s="25">
        <f>VLOOKUP(CZ$7,'Off Peak Curve Sum'!$A$7:$AG$161,5)</f>
        <v>27.015000000000001</v>
      </c>
      <c r="DA11" s="25">
        <f>VLOOKUP(DA$7,'Off Peak Curve Sum'!$A$7:$AG$161,5)</f>
        <v>28.088000000000001</v>
      </c>
      <c r="DB11" s="25">
        <f>VLOOKUP(DB$7,'Off Peak Curve Sum'!$A$7:$AG$161,5)</f>
        <v>28.538</v>
      </c>
      <c r="DC11" s="25">
        <f>VLOOKUP(DC$7,'Off Peak Curve Sum'!$A$7:$AG$161,5)</f>
        <v>30.392000000000003</v>
      </c>
      <c r="DD11" s="25">
        <f>VLOOKUP(DD$7,'Off Peak Curve Sum'!$A$7:$AG$161,5)</f>
        <v>29.338000000000001</v>
      </c>
      <c r="DE11" s="25">
        <f>VLOOKUP(DE$7,'Off Peak Curve Sum'!$A$7:$AG$161,5)</f>
        <v>29.292000000000002</v>
      </c>
      <c r="DF11" s="25">
        <f>VLOOKUP(DF$7,'Off Peak Curve Sum'!$A$7:$AG$161,5)</f>
        <v>28.822000000000003</v>
      </c>
      <c r="DG11" s="25">
        <f>VLOOKUP(DG$7,'Off Peak Curve Sum'!$A$7:$AG$161,5)</f>
        <v>29.746000000000002</v>
      </c>
      <c r="DH11" s="25">
        <f>VLOOKUP(DH$7,'Off Peak Curve Sum'!$A$7:$AG$161,5)</f>
        <v>29.59</v>
      </c>
      <c r="DI11" s="25">
        <f>VLOOKUP(DI$7,'Off Peak Curve Sum'!$A$7:$AG$161,5)</f>
        <v>28.896000000000001</v>
      </c>
      <c r="DJ11" s="25">
        <f>VLOOKUP(DJ$7,'Off Peak Curve Sum'!$A$7:$AG$161,5)</f>
        <v>28.372</v>
      </c>
      <c r="DK11" s="25">
        <f>VLOOKUP(DK$7,'Off Peak Curve Sum'!$A$7:$AG$161,5)</f>
        <v>27.121000000000002</v>
      </c>
      <c r="DL11" s="25">
        <f>VLOOKUP(DL$7,'Off Peak Curve Sum'!$A$7:$AG$161,5)</f>
        <v>27.077000000000002</v>
      </c>
      <c r="DM11" s="25">
        <f>VLOOKUP(DM$7,'Off Peak Curve Sum'!$A$7:$AG$161,5)</f>
        <v>28.678000000000001</v>
      </c>
      <c r="DN11" s="25">
        <f>VLOOKUP(DN$7,'Off Peak Curve Sum'!$A$7:$AG$161,5)</f>
        <v>28.566000000000003</v>
      </c>
      <c r="DO11" s="25">
        <f>VLOOKUP(DO$7,'Off Peak Curve Sum'!$A$7:$AG$161,5)</f>
        <v>30.594000000000001</v>
      </c>
      <c r="DP11" s="25">
        <f>VLOOKUP(DP$7,'Off Peak Curve Sum'!$A$7:$AG$161,5)</f>
        <v>29.523</v>
      </c>
      <c r="DQ11" s="25">
        <f>VLOOKUP(DQ$7,'Off Peak Curve Sum'!$A$7:$AG$161,5)</f>
        <v>29.563000000000002</v>
      </c>
      <c r="DR11" s="25">
        <f>VLOOKUP(DR$7,'Off Peak Curve Sum'!$A$7:$AG$161,5)</f>
        <v>29.106000000000002</v>
      </c>
      <c r="DS11" s="25">
        <f>VLOOKUP(DS$7,'Off Peak Curve Sum'!$A$7:$AG$161,5)</f>
        <v>29.896000000000001</v>
      </c>
      <c r="DT11" s="25">
        <f>VLOOKUP(DT$7,'Off Peak Curve Sum'!$A$7:$AG$161,5)</f>
        <v>29.628</v>
      </c>
      <c r="DU11" s="25">
        <f>VLOOKUP(DU$7,'Off Peak Curve Sum'!$A$7:$AG$161,5)</f>
        <v>29.2</v>
      </c>
      <c r="DV11" s="25">
        <f>VLOOKUP(DV$7,'Off Peak Curve Sum'!$A$7:$AG$161,5)</f>
        <v>28.869</v>
      </c>
      <c r="DW11" s="25">
        <f>VLOOKUP(DW$7,'Off Peak Curve Sum'!$A$7:$AG$161,5)</f>
        <v>27.483000000000001</v>
      </c>
      <c r="DX11" s="25">
        <f>VLOOKUP(DX$7,'Off Peak Curve Sum'!$A$7:$AG$161,5)</f>
        <v>27.387</v>
      </c>
      <c r="DY11" s="25">
        <f>VLOOKUP(DY$7,'Off Peak Curve Sum'!$A$7:$AG$161,5)</f>
        <v>28.942</v>
      </c>
      <c r="DZ11" s="25">
        <f>VLOOKUP(DZ$7,'Off Peak Curve Sum'!$A$7:$AG$161,5)</f>
        <v>28.602</v>
      </c>
      <c r="EA11" s="25">
        <f>VLOOKUP(EA$7,'Off Peak Curve Sum'!$A$7:$AG$161,5)</f>
        <v>30.803000000000001</v>
      </c>
      <c r="EB11" s="25">
        <f>VLOOKUP(EB$7,'Off Peak Curve Sum'!$A$7:$AG$161,5)</f>
        <v>29.716000000000001</v>
      </c>
      <c r="EC11" s="25">
        <f>VLOOKUP(EC$7,'Off Peak Curve Sum'!$A$7:$AG$161,5)</f>
        <v>29.714000000000002</v>
      </c>
      <c r="ED11" s="25">
        <f>VLOOKUP(ED$7,'Off Peak Curve Sum'!$A$7:$AG$161,5)</f>
        <v>29.535</v>
      </c>
      <c r="EE11" s="25">
        <f>VLOOKUP(EE$7,'Off Peak Curve Sum'!$A$7:$AG$161,5)</f>
        <v>30.063000000000002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24.520125239998944</v>
      </c>
      <c r="D12" s="22">
        <f ca="1">IF(ISERROR(AVERAGE(OFFSET('Off Peak Curve Sum'!$I$6,1,0,7,1))),0,AVERAGE(OFFSET('Off Peak Curve Sum'!$I$6,1,0,7,1)))</f>
        <v>26.139642857142857</v>
      </c>
      <c r="E12" s="22">
        <f ca="1">IF(ISERROR((SUM(OFFSET('Off Peak Curve Sum'!$I$6,9,0,24,1))+ 6* 'Off Peak Curve Sum'!$I$38)/30), 'Off Peak Curve Sum'!$I$38,(SUM(OFFSET('Off Peak Curve Sum'!$I$6,9,0,24,1))+ 6* 'Off Peak Curve Sum'!$I$38)/30)</f>
        <v>21.041732862853973</v>
      </c>
      <c r="F12" s="22">
        <f>VLOOKUP(F$7,'Off Peak Curve Sum'!$A$7:$AG$161,9)</f>
        <v>26.379000000000001</v>
      </c>
      <c r="G12" s="23">
        <f t="shared" ca="1" si="4"/>
        <v>24.520125239998944</v>
      </c>
      <c r="H12" s="131">
        <f t="shared" si="5"/>
        <v>27.661000000000001</v>
      </c>
      <c r="I12" s="131">
        <f t="shared" si="11"/>
        <v>26.411000000000001</v>
      </c>
      <c r="J12" s="131">
        <f t="shared" si="11"/>
        <v>25.319000000000003</v>
      </c>
      <c r="K12" s="131">
        <f t="shared" si="11"/>
        <v>23.483000000000001</v>
      </c>
      <c r="L12" s="131">
        <f t="shared" si="11"/>
        <v>25.742000000000001</v>
      </c>
      <c r="M12" s="131">
        <f t="shared" si="11"/>
        <v>27.125</v>
      </c>
      <c r="N12" s="131">
        <f t="shared" si="11"/>
        <v>30.98</v>
      </c>
      <c r="O12" s="131">
        <f t="shared" si="11"/>
        <v>31.766000000000002</v>
      </c>
      <c r="P12" s="131">
        <f t="shared" si="11"/>
        <v>28.024999999999999</v>
      </c>
      <c r="Q12" s="131">
        <f t="shared" si="11"/>
        <v>26.226000000000003</v>
      </c>
      <c r="R12" s="131">
        <f t="shared" si="11"/>
        <v>24.25</v>
      </c>
      <c r="S12" s="131">
        <f t="shared" si="11"/>
        <v>27.629000000000001</v>
      </c>
      <c r="T12" s="23">
        <f t="shared" si="7"/>
        <v>27.051416666666668</v>
      </c>
      <c r="U12" s="23">
        <f t="shared" si="8"/>
        <v>16.358583333333332</v>
      </c>
      <c r="V12" s="23">
        <f t="shared" si="9"/>
        <v>18.657154761904764</v>
      </c>
      <c r="W12" s="71"/>
      <c r="X12" s="74">
        <f t="shared" ca="1" si="10"/>
        <v>19.474606988468441</v>
      </c>
      <c r="Y12" s="16"/>
      <c r="Z12" s="39"/>
      <c r="AB12" s="25">
        <f>VLOOKUP(AB$7,'Off Peak Curve Sum'!$A$7:$AG$161,9)</f>
        <v>27.661000000000001</v>
      </c>
      <c r="AC12" s="25">
        <f>VLOOKUP(AC$7,'Off Peak Curve Sum'!$A$7:$AG$161,9)</f>
        <v>26.411000000000001</v>
      </c>
      <c r="AD12" s="25">
        <f>VLOOKUP(AD$7,'Off Peak Curve Sum'!$A$7:$AG$161,9)</f>
        <v>25.319000000000003</v>
      </c>
      <c r="AE12" s="25">
        <f>VLOOKUP(AE$7,'Off Peak Curve Sum'!$A$7:$AG$161,9)</f>
        <v>23.483000000000001</v>
      </c>
      <c r="AF12" s="25">
        <f>VLOOKUP(AF$7,'Off Peak Curve Sum'!$A$7:$AG$161,9)</f>
        <v>25.742000000000001</v>
      </c>
      <c r="AG12" s="25">
        <f>VLOOKUP(AG$7,'Off Peak Curve Sum'!$A$7:$AG$161,9)</f>
        <v>27.125</v>
      </c>
      <c r="AH12" s="25">
        <f>VLOOKUP(AH$7,'Off Peak Curve Sum'!$A$7:$AG$161,9)</f>
        <v>30.98</v>
      </c>
      <c r="AI12" s="25">
        <f>VLOOKUP(AI$7,'Off Peak Curve Sum'!$A$7:$AG$161,9)</f>
        <v>31.766000000000002</v>
      </c>
      <c r="AJ12" s="25">
        <f>VLOOKUP(AJ$7,'Off Peak Curve Sum'!$A$7:$AG$161,9)</f>
        <v>28.024999999999999</v>
      </c>
      <c r="AK12" s="25">
        <f>VLOOKUP(AK$7,'Off Peak Curve Sum'!$A$7:$AG$161,9)</f>
        <v>26.226000000000003</v>
      </c>
      <c r="AL12" s="25">
        <f>VLOOKUP(AL$7,'Off Peak Curve Sum'!$A$7:$AG$161,9)</f>
        <v>24.25</v>
      </c>
      <c r="AM12" s="25">
        <f>VLOOKUP(AM$7,'Off Peak Curve Sum'!$A$7:$AG$161,9)</f>
        <v>27.629000000000001</v>
      </c>
      <c r="AN12" s="25">
        <f>VLOOKUP(AN$7,'Off Peak Curve Sum'!$A$7:$AG$161,9)</f>
        <v>15.976000000000001</v>
      </c>
      <c r="AO12" s="25">
        <f>VLOOKUP(AO$7,'Off Peak Curve Sum'!$A$7:$AG$161,9)</f>
        <v>15.857000000000001</v>
      </c>
      <c r="AP12" s="25">
        <f>VLOOKUP(AP$7,'Off Peak Curve Sum'!$A$7:$AG$161,9)</f>
        <v>15.379000000000001</v>
      </c>
      <c r="AQ12" s="25">
        <f>VLOOKUP(AQ$7,'Off Peak Curve Sum'!$A$7:$AG$161,9)</f>
        <v>14.133000000000001</v>
      </c>
      <c r="AR12" s="25">
        <f>VLOOKUP(AR$7,'Off Peak Curve Sum'!$A$7:$AG$161,9)</f>
        <v>14.718</v>
      </c>
      <c r="AS12" s="25">
        <f>VLOOKUP(AS$7,'Off Peak Curve Sum'!$A$7:$AG$161,9)</f>
        <v>15.417000000000002</v>
      </c>
      <c r="AT12" s="25">
        <f>VLOOKUP(AT$7,'Off Peak Curve Sum'!$A$7:$AG$161,9)</f>
        <v>18.964000000000002</v>
      </c>
      <c r="AU12" s="25">
        <f>VLOOKUP(AU$7,'Off Peak Curve Sum'!$A$7:$AG$161,9)</f>
        <v>19.222000000000001</v>
      </c>
      <c r="AV12" s="25">
        <f>VLOOKUP(AV$7,'Off Peak Curve Sum'!$A$7:$AG$161,9)</f>
        <v>19.875</v>
      </c>
      <c r="AW12" s="25">
        <f>VLOOKUP(AW$7,'Off Peak Curve Sum'!$A$7:$AG$161,9)</f>
        <v>15.097000000000001</v>
      </c>
      <c r="AX12" s="25">
        <f>VLOOKUP(AX$7,'Off Peak Curve Sum'!$A$7:$AG$161,9)</f>
        <v>13.975</v>
      </c>
      <c r="AY12" s="25">
        <f>VLOOKUP(AY$7,'Off Peak Curve Sum'!$A$7:$AG$161,9)</f>
        <v>17.690000000000001</v>
      </c>
      <c r="AZ12" s="25">
        <f>VLOOKUP(AZ$7,'Off Peak Curve Sum'!$A$7:$AG$161,9)</f>
        <v>16.341000000000001</v>
      </c>
      <c r="BA12" s="25">
        <f>VLOOKUP(BA$7,'Off Peak Curve Sum'!$A$7:$AG$161,9)</f>
        <v>16.923000000000002</v>
      </c>
      <c r="BB12" s="25">
        <f>VLOOKUP(BB$7,'Off Peak Curve Sum'!$A$7:$AG$161,9)</f>
        <v>15.954000000000001</v>
      </c>
      <c r="BC12" s="25">
        <f>VLOOKUP(BC$7,'Off Peak Curve Sum'!$A$7:$AG$161,9)</f>
        <v>15.25</v>
      </c>
      <c r="BD12" s="25">
        <f>VLOOKUP(BD$7,'Off Peak Curve Sum'!$A$7:$AG$161,9)</f>
        <v>13.054</v>
      </c>
      <c r="BE12" s="25">
        <f>VLOOKUP(BE$7,'Off Peak Curve Sum'!$A$7:$AG$161,9)</f>
        <v>13.533000000000001</v>
      </c>
      <c r="BF12" s="25">
        <f>VLOOKUP(BF$7,'Off Peak Curve Sum'!$A$7:$AG$161,9)</f>
        <v>14.72</v>
      </c>
      <c r="BG12" s="25">
        <f>VLOOKUP(BG$7,'Off Peak Curve Sum'!$A$7:$AG$161,9)</f>
        <v>17.914000000000001</v>
      </c>
      <c r="BH12" s="25">
        <f>VLOOKUP(BH$7,'Off Peak Curve Sum'!$A$7:$AG$161,9)</f>
        <v>20.469000000000001</v>
      </c>
      <c r="BI12" s="25">
        <f>VLOOKUP(BI$7,'Off Peak Curve Sum'!$A$7:$AG$161,9)</f>
        <v>15.179</v>
      </c>
      <c r="BJ12" s="25">
        <f>VLOOKUP(BJ$7,'Off Peak Curve Sum'!$A$7:$AG$161,9)</f>
        <v>13.489000000000001</v>
      </c>
      <c r="BK12" s="25">
        <f>VLOOKUP(BK$7,'Off Peak Curve Sum'!$A$7:$AG$161,9)</f>
        <v>16.984000000000002</v>
      </c>
      <c r="BL12" s="25">
        <f>VLOOKUP(BL$7,'Off Peak Curve Sum'!$A$7:$AG$161,9)</f>
        <v>17.917999999999999</v>
      </c>
      <c r="BM12" s="25">
        <f>VLOOKUP(BM$7,'Off Peak Curve Sum'!$A$7:$AG$161,9)</f>
        <v>18.667999999999999</v>
      </c>
      <c r="BN12" s="25">
        <f>VLOOKUP(BN$7,'Off Peak Curve Sum'!$A$7:$AG$161,9)</f>
        <v>17.661000000000001</v>
      </c>
      <c r="BO12" s="25">
        <f>VLOOKUP(BO$7,'Off Peak Curve Sum'!$A$7:$AG$161,9)</f>
        <v>16.303000000000001</v>
      </c>
      <c r="BP12" s="25">
        <f>VLOOKUP(BP$7,'Off Peak Curve Sum'!$A$7:$AG$161,9)</f>
        <v>14.059000000000001</v>
      </c>
      <c r="BQ12" s="25">
        <f>VLOOKUP(BQ$7,'Off Peak Curve Sum'!$A$7:$AG$161,9)</f>
        <v>11.864000000000001</v>
      </c>
      <c r="BR12" s="25">
        <f>VLOOKUP(BR$7,'Off Peak Curve Sum'!$A$7:$AG$161,9)</f>
        <v>15.648000000000001</v>
      </c>
      <c r="BS12" s="25">
        <f>VLOOKUP(BS$7,'Off Peak Curve Sum'!$A$7:$AG$161,9)</f>
        <v>19.617000000000001</v>
      </c>
      <c r="BT12" s="25">
        <f>VLOOKUP(BT$7,'Off Peak Curve Sum'!$A$7:$AG$161,9)</f>
        <v>20.655000000000001</v>
      </c>
      <c r="BU12" s="25">
        <f>VLOOKUP(BU$7,'Off Peak Curve Sum'!$A$7:$AG$161,9)</f>
        <v>14.688000000000001</v>
      </c>
      <c r="BV12" s="25">
        <f>VLOOKUP(BV$7,'Off Peak Curve Sum'!$A$7:$AG$161,9)</f>
        <v>13.924000000000001</v>
      </c>
      <c r="BW12" s="25">
        <f>VLOOKUP(BW$7,'Off Peak Curve Sum'!$A$7:$AG$161,9)</f>
        <v>17.394000000000002</v>
      </c>
      <c r="BX12" s="25">
        <f>VLOOKUP(BX$7,'Off Peak Curve Sum'!$A$7:$AG$161,9)</f>
        <v>18.058</v>
      </c>
      <c r="BY12" s="25">
        <f>VLOOKUP(BY$7,'Off Peak Curve Sum'!$A$7:$AG$161,9)</f>
        <v>18.798000000000002</v>
      </c>
      <c r="BZ12" s="25">
        <f>VLOOKUP(BZ$7,'Off Peak Curve Sum'!$A$7:$AG$161,9)</f>
        <v>17.801000000000002</v>
      </c>
      <c r="CA12" s="25">
        <f>VLOOKUP(CA$7,'Off Peak Curve Sum'!$A$7:$AG$161,9)</f>
        <v>16.167999999999999</v>
      </c>
      <c r="CB12" s="25">
        <f>VLOOKUP(CB$7,'Off Peak Curve Sum'!$A$7:$AG$161,9)</f>
        <v>14.523000000000001</v>
      </c>
      <c r="CC12" s="25">
        <f>VLOOKUP(CC$7,'Off Peak Curve Sum'!$A$7:$AG$161,9)</f>
        <v>12.004000000000001</v>
      </c>
      <c r="CD12" s="25">
        <f>VLOOKUP(CD$7,'Off Peak Curve Sum'!$A$7:$AG$161,9)</f>
        <v>15.788</v>
      </c>
      <c r="CE12" s="25">
        <f>VLOOKUP(CE$7,'Off Peak Curve Sum'!$A$7:$AG$161,9)</f>
        <v>19.757000000000001</v>
      </c>
      <c r="CF12" s="25">
        <f>VLOOKUP(CF$7,'Off Peak Curve Sum'!$A$7:$AG$161,9)</f>
        <v>20.772000000000002</v>
      </c>
      <c r="CG12" s="25">
        <f>VLOOKUP(CG$7,'Off Peak Curve Sum'!$A$7:$AG$161,9)</f>
        <v>14.707000000000001</v>
      </c>
      <c r="CH12" s="25">
        <f>VLOOKUP(CH$7,'Off Peak Curve Sum'!$A$7:$AG$161,9)</f>
        <v>13.938000000000001</v>
      </c>
      <c r="CI12" s="25">
        <f>VLOOKUP(CI$7,'Off Peak Curve Sum'!$A$7:$AG$161,9)</f>
        <v>17.164000000000001</v>
      </c>
      <c r="CJ12" s="25">
        <f>VLOOKUP(CJ$7,'Off Peak Curve Sum'!$A$7:$AG$161,9)</f>
        <v>19.754999999999999</v>
      </c>
      <c r="CK12" s="25">
        <f>VLOOKUP(CK$7,'Off Peak Curve Sum'!$A$7:$AG$161,9)</f>
        <v>20.594999999999999</v>
      </c>
      <c r="CL12" s="25">
        <f>VLOOKUP(CL$7,'Off Peak Curve Sum'!$A$7:$AG$161,9)</f>
        <v>19.684999999999999</v>
      </c>
      <c r="CM12" s="25">
        <f>VLOOKUP(CM$7,'Off Peak Curve Sum'!$A$7:$AG$161,9)</f>
        <v>17.806000000000001</v>
      </c>
      <c r="CN12" s="25">
        <f>VLOOKUP(CN$7,'Off Peak Curve Sum'!$A$7:$AG$161,9)</f>
        <v>16.193999999999999</v>
      </c>
      <c r="CO12" s="25">
        <f>VLOOKUP(CO$7,'Off Peak Curve Sum'!$A$7:$AG$161,9)</f>
        <v>16.593</v>
      </c>
      <c r="CP12" s="25">
        <f>VLOOKUP(CP$7,'Off Peak Curve Sum'!$A$7:$AG$161,9)</f>
        <v>21.645</v>
      </c>
      <c r="CQ12" s="25">
        <f>VLOOKUP(CQ$7,'Off Peak Curve Sum'!$A$7:$AG$161,9)</f>
        <v>27.156000000000002</v>
      </c>
      <c r="CR12" s="25">
        <f>VLOOKUP(CR$7,'Off Peak Curve Sum'!$A$7:$AG$161,9)</f>
        <v>25.993000000000002</v>
      </c>
      <c r="CS12" s="25">
        <f>VLOOKUP(CS$7,'Off Peak Curve Sum'!$A$7:$AG$161,9)</f>
        <v>19.405000000000001</v>
      </c>
      <c r="CT12" s="25">
        <f>VLOOKUP(CT$7,'Off Peak Curve Sum'!$A$7:$AG$161,9)</f>
        <v>16.786999999999999</v>
      </c>
      <c r="CU12" s="25">
        <f>VLOOKUP(CU$7,'Off Peak Curve Sum'!$A$7:$AG$161,9)</f>
        <v>19.791</v>
      </c>
      <c r="CV12" s="25">
        <f>VLOOKUP(CV$7,'Off Peak Curve Sum'!$A$7:$AG$161,9)</f>
        <v>19.934000000000001</v>
      </c>
      <c r="CW12" s="25">
        <f>VLOOKUP(CW$7,'Off Peak Curve Sum'!$A$7:$AG$161,9)</f>
        <v>20.807000000000002</v>
      </c>
      <c r="CX12" s="25">
        <f>VLOOKUP(CX$7,'Off Peak Curve Sum'!$A$7:$AG$161,9)</f>
        <v>19.656000000000002</v>
      </c>
      <c r="CY12" s="25">
        <f>VLOOKUP(CY$7,'Off Peak Curve Sum'!$A$7:$AG$161,9)</f>
        <v>18.564</v>
      </c>
      <c r="CZ12" s="25">
        <f>VLOOKUP(CZ$7,'Off Peak Curve Sum'!$A$7:$AG$161,9)</f>
        <v>16.374000000000002</v>
      </c>
      <c r="DA12" s="25">
        <f>VLOOKUP(DA$7,'Off Peak Curve Sum'!$A$7:$AG$161,9)</f>
        <v>15.513</v>
      </c>
      <c r="DB12" s="25">
        <f>VLOOKUP(DB$7,'Off Peak Curve Sum'!$A$7:$AG$161,9)</f>
        <v>22.654</v>
      </c>
      <c r="DC12" s="25">
        <f>VLOOKUP(DC$7,'Off Peak Curve Sum'!$A$7:$AG$161,9)</f>
        <v>26.939</v>
      </c>
      <c r="DD12" s="25">
        <f>VLOOKUP(DD$7,'Off Peak Curve Sum'!$A$7:$AG$161,9)</f>
        <v>27.064</v>
      </c>
      <c r="DE12" s="25">
        <f>VLOOKUP(DE$7,'Off Peak Curve Sum'!$A$7:$AG$161,9)</f>
        <v>19.584</v>
      </c>
      <c r="DF12" s="25">
        <f>VLOOKUP(DF$7,'Off Peak Curve Sum'!$A$7:$AG$161,9)</f>
        <v>16.292000000000002</v>
      </c>
      <c r="DG12" s="25">
        <f>VLOOKUP(DG$7,'Off Peak Curve Sum'!$A$7:$AG$161,9)</f>
        <v>20.545999999999999</v>
      </c>
      <c r="DH12" s="25">
        <f>VLOOKUP(DH$7,'Off Peak Curve Sum'!$A$7:$AG$161,9)</f>
        <v>20.074000000000002</v>
      </c>
      <c r="DI12" s="25">
        <f>VLOOKUP(DI$7,'Off Peak Curve Sum'!$A$7:$AG$161,9)</f>
        <v>20.925000000000001</v>
      </c>
      <c r="DJ12" s="25">
        <f>VLOOKUP(DJ$7,'Off Peak Curve Sum'!$A$7:$AG$161,9)</f>
        <v>19.795999999999999</v>
      </c>
      <c r="DK12" s="25">
        <f>VLOOKUP(DK$7,'Off Peak Curve Sum'!$A$7:$AG$161,9)</f>
        <v>18.714000000000002</v>
      </c>
      <c r="DL12" s="25">
        <f>VLOOKUP(DL$7,'Off Peak Curve Sum'!$A$7:$AG$161,9)</f>
        <v>15.866000000000001</v>
      </c>
      <c r="DM12" s="25">
        <f>VLOOKUP(DM$7,'Off Peak Curve Sum'!$A$7:$AG$161,9)</f>
        <v>16.923000000000002</v>
      </c>
      <c r="DN12" s="25">
        <f>VLOOKUP(DN$7,'Off Peak Curve Sum'!$A$7:$AG$161,9)</f>
        <v>22.784000000000002</v>
      </c>
      <c r="DO12" s="25">
        <f>VLOOKUP(DO$7,'Off Peak Curve Sum'!$A$7:$AG$161,9)</f>
        <v>27.067</v>
      </c>
      <c r="DP12" s="25">
        <f>VLOOKUP(DP$7,'Off Peak Curve Sum'!$A$7:$AG$161,9)</f>
        <v>27.152000000000001</v>
      </c>
      <c r="DQ12" s="25">
        <f>VLOOKUP(DQ$7,'Off Peak Curve Sum'!$A$7:$AG$161,9)</f>
        <v>19.734000000000002</v>
      </c>
      <c r="DR12" s="25">
        <f>VLOOKUP(DR$7,'Off Peak Curve Sum'!$A$7:$AG$161,9)</f>
        <v>16.411999999999999</v>
      </c>
      <c r="DS12" s="25">
        <f>VLOOKUP(DS$7,'Off Peak Curve Sum'!$A$7:$AG$161,9)</f>
        <v>20.686</v>
      </c>
      <c r="DT12" s="25">
        <f>VLOOKUP(DT$7,'Off Peak Curve Sum'!$A$7:$AG$161,9)</f>
        <v>19.934999999999999</v>
      </c>
      <c r="DU12" s="25">
        <f>VLOOKUP(DU$7,'Off Peak Curve Sum'!$A$7:$AG$161,9)</f>
        <v>21.135000000000002</v>
      </c>
      <c r="DV12" s="25">
        <f>VLOOKUP(DV$7,'Off Peak Curve Sum'!$A$7:$AG$161,9)</f>
        <v>20.234000000000002</v>
      </c>
      <c r="DW12" s="25">
        <f>VLOOKUP(DW$7,'Off Peak Curve Sum'!$A$7:$AG$161,9)</f>
        <v>18.874000000000002</v>
      </c>
      <c r="DX12" s="25">
        <f>VLOOKUP(DX$7,'Off Peak Curve Sum'!$A$7:$AG$161,9)</f>
        <v>15.996</v>
      </c>
      <c r="DY12" s="25">
        <f>VLOOKUP(DY$7,'Off Peak Curve Sum'!$A$7:$AG$161,9)</f>
        <v>17.143000000000001</v>
      </c>
      <c r="DZ12" s="25">
        <f>VLOOKUP(DZ$7,'Off Peak Curve Sum'!$A$7:$AG$161,9)</f>
        <v>22.934000000000001</v>
      </c>
      <c r="EA12" s="25">
        <f>VLOOKUP(EA$7,'Off Peak Curve Sum'!$A$7:$AG$161,9)</f>
        <v>27.218</v>
      </c>
      <c r="EB12" s="25">
        <f>VLOOKUP(EB$7,'Off Peak Curve Sum'!$A$7:$AG$161,9)</f>
        <v>27.25</v>
      </c>
      <c r="EC12" s="25">
        <f>VLOOKUP(EC$7,'Off Peak Curve Sum'!$A$7:$AG$161,9)</f>
        <v>19.268000000000001</v>
      </c>
      <c r="ED12" s="25">
        <f>VLOOKUP(ED$7,'Off Peak Curve Sum'!$A$7:$AG$161,9)</f>
        <v>17.236000000000001</v>
      </c>
      <c r="EE12" s="25">
        <f>VLOOKUP(EE$7,'Off Peak Curve Sum'!$A$7:$AG$161,9)</f>
        <v>20.826000000000001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23.549269841269844</v>
      </c>
      <c r="D13" s="22">
        <f ca="1">IF(ISERROR(AVERAGE(OFFSET('Off Peak Curve Sum'!$F$6,1,0,7,1))),0,AVERAGE(OFFSET('Off Peak Curve Sum'!$F$6,1,0,7,1)))</f>
        <v>22.577142857142857</v>
      </c>
      <c r="E13" s="22">
        <f ca="1">IF(ISERROR((SUM(OFFSET('Off Peak Curve Sum'!$F$6,9,0,24,1))+ 6* 'Off Peak Curve Sum'!$F$38)/30), 'Off Peak Curve Sum'!$F$38,(SUM(OFFSET('Off Peak Curve Sum'!$F$6,9,0,24,1))+ 6* 'Off Peak Curve Sum'!$F$38)/30)</f>
        <v>21.691666666666666</v>
      </c>
      <c r="F13" s="22">
        <f>VLOOKUP(F$7,'Off Peak Curve Sum'!$A$7:$AG$161,6)</f>
        <v>26.379000000000001</v>
      </c>
      <c r="G13" s="23">
        <f t="shared" ca="1" si="4"/>
        <v>23.549269841269844</v>
      </c>
      <c r="H13" s="131">
        <f t="shared" si="5"/>
        <v>27.661000000000001</v>
      </c>
      <c r="I13" s="131">
        <f t="shared" si="11"/>
        <v>26.411000000000001</v>
      </c>
      <c r="J13" s="131">
        <f t="shared" si="11"/>
        <v>25.319000000000003</v>
      </c>
      <c r="K13" s="131">
        <f t="shared" si="11"/>
        <v>25.7</v>
      </c>
      <c r="L13" s="131">
        <f t="shared" si="11"/>
        <v>26.371000000000002</v>
      </c>
      <c r="M13" s="131">
        <f t="shared" si="11"/>
        <v>26.875</v>
      </c>
      <c r="N13" s="131">
        <f t="shared" si="11"/>
        <v>32.302</v>
      </c>
      <c r="O13" s="131">
        <f t="shared" si="11"/>
        <v>32.831000000000003</v>
      </c>
      <c r="P13" s="131">
        <f t="shared" si="11"/>
        <v>28.024999999999999</v>
      </c>
      <c r="Q13" s="131">
        <f t="shared" si="11"/>
        <v>26.226000000000003</v>
      </c>
      <c r="R13" s="131">
        <f t="shared" si="11"/>
        <v>24.25</v>
      </c>
      <c r="S13" s="131">
        <f t="shared" si="11"/>
        <v>27.629000000000001</v>
      </c>
      <c r="T13" s="23">
        <f t="shared" si="7"/>
        <v>27.466666666666672</v>
      </c>
      <c r="U13" s="23">
        <f t="shared" si="8"/>
        <v>27.323666666666664</v>
      </c>
      <c r="V13" s="23">
        <f t="shared" si="9"/>
        <v>28.100464285714295</v>
      </c>
      <c r="W13" s="71"/>
      <c r="X13" s="74">
        <f t="shared" ca="1" si="10"/>
        <v>27.824962247962262</v>
      </c>
      <c r="Y13" s="12"/>
      <c r="Z13" s="39"/>
      <c r="AA13" s="39"/>
      <c r="AB13" s="25">
        <f>VLOOKUP(AB$7,'Off Peak Curve Sum'!$A$7:$AG$161,6)</f>
        <v>27.661000000000001</v>
      </c>
      <c r="AC13" s="25">
        <f>VLOOKUP(AC$7,'Off Peak Curve Sum'!$A$7:$AG$161,6)</f>
        <v>26.411000000000001</v>
      </c>
      <c r="AD13" s="25">
        <f>VLOOKUP(AD$7,'Off Peak Curve Sum'!$A$7:$AG$161,6)</f>
        <v>25.319000000000003</v>
      </c>
      <c r="AE13" s="25">
        <f>VLOOKUP(AE$7,'Off Peak Curve Sum'!$A$7:$AG$161,6)</f>
        <v>25.7</v>
      </c>
      <c r="AF13" s="25">
        <f>VLOOKUP(AF$7,'Off Peak Curve Sum'!$A$7:$AG$161,6)</f>
        <v>26.371000000000002</v>
      </c>
      <c r="AG13" s="25">
        <f>VLOOKUP(AG$7,'Off Peak Curve Sum'!$A$7:$AG$161,6)</f>
        <v>26.875</v>
      </c>
      <c r="AH13" s="25">
        <f>VLOOKUP(AH$7,'Off Peak Curve Sum'!$A$7:$AG$161,6)</f>
        <v>32.302</v>
      </c>
      <c r="AI13" s="25">
        <f>VLOOKUP(AI$7,'Off Peak Curve Sum'!$A$7:$AG$161,6)</f>
        <v>32.831000000000003</v>
      </c>
      <c r="AJ13" s="25">
        <f>VLOOKUP(AJ$7,'Off Peak Curve Sum'!$A$7:$AG$161,6)</f>
        <v>28.024999999999999</v>
      </c>
      <c r="AK13" s="25">
        <f>VLOOKUP(AK$7,'Off Peak Curve Sum'!$A$7:$AG$161,6)</f>
        <v>26.226000000000003</v>
      </c>
      <c r="AL13" s="25">
        <f>VLOOKUP(AL$7,'Off Peak Curve Sum'!$A$7:$AG$161,6)</f>
        <v>24.25</v>
      </c>
      <c r="AM13" s="25">
        <f>VLOOKUP(AM$7,'Off Peak Curve Sum'!$A$7:$AG$161,6)</f>
        <v>27.629000000000001</v>
      </c>
      <c r="AN13" s="25">
        <f>VLOOKUP(AN$7,'Off Peak Curve Sum'!$A$7:$AG$161,6)</f>
        <v>26.782</v>
      </c>
      <c r="AO13" s="25">
        <f>VLOOKUP(AO$7,'Off Peak Curve Sum'!$A$7:$AG$161,6)</f>
        <v>26.571000000000002</v>
      </c>
      <c r="AP13" s="25">
        <f>VLOOKUP(AP$7,'Off Peak Curve Sum'!$A$7:$AG$161,6)</f>
        <v>26.004000000000001</v>
      </c>
      <c r="AQ13" s="25">
        <f>VLOOKUP(AQ$7,'Off Peak Curve Sum'!$A$7:$AG$161,6)</f>
        <v>25.65</v>
      </c>
      <c r="AR13" s="25">
        <f>VLOOKUP(AR$7,'Off Peak Curve Sum'!$A$7:$AG$161,6)</f>
        <v>25.343</v>
      </c>
      <c r="AS13" s="25">
        <f>VLOOKUP(AS$7,'Off Peak Curve Sum'!$A$7:$AG$161,6)</f>
        <v>26.187000000000001</v>
      </c>
      <c r="AT13" s="25">
        <f>VLOOKUP(AT$7,'Off Peak Curve Sum'!$A$7:$AG$161,6)</f>
        <v>28.682000000000002</v>
      </c>
      <c r="AU13" s="25">
        <f>VLOOKUP(AU$7,'Off Peak Curve Sum'!$A$7:$AG$161,6)</f>
        <v>32.581000000000003</v>
      </c>
      <c r="AV13" s="25">
        <f>VLOOKUP(AV$7,'Off Peak Curve Sum'!$A$7:$AG$161,6)</f>
        <v>31.042000000000002</v>
      </c>
      <c r="AW13" s="25">
        <f>VLOOKUP(AW$7,'Off Peak Curve Sum'!$A$7:$AG$161,6)</f>
        <v>25.646000000000001</v>
      </c>
      <c r="AX13" s="25">
        <f>VLOOKUP(AX$7,'Off Peak Curve Sum'!$A$7:$AG$161,6)</f>
        <v>24.9</v>
      </c>
      <c r="AY13" s="25">
        <f>VLOOKUP(AY$7,'Off Peak Curve Sum'!$A$7:$AG$161,6)</f>
        <v>28.496000000000002</v>
      </c>
      <c r="AZ13" s="25">
        <f>VLOOKUP(AZ$7,'Off Peak Curve Sum'!$A$7:$AG$161,6)</f>
        <v>27.155000000000001</v>
      </c>
      <c r="BA13" s="25">
        <f>VLOOKUP(BA$7,'Off Peak Curve Sum'!$A$7:$AG$161,6)</f>
        <v>26.771000000000001</v>
      </c>
      <c r="BB13" s="25">
        <f>VLOOKUP(BB$7,'Off Peak Curve Sum'!$A$7:$AG$161,6)</f>
        <v>26.611000000000001</v>
      </c>
      <c r="BC13" s="25">
        <f>VLOOKUP(BC$7,'Off Peak Curve Sum'!$A$7:$AG$161,6)</f>
        <v>26.529</v>
      </c>
      <c r="BD13" s="25">
        <f>VLOOKUP(BD$7,'Off Peak Curve Sum'!$A$7:$AG$161,6)</f>
        <v>26.128</v>
      </c>
      <c r="BE13" s="25">
        <f>VLOOKUP(BE$7,'Off Peak Curve Sum'!$A$7:$AG$161,6)</f>
        <v>26.936</v>
      </c>
      <c r="BF13" s="25">
        <f>VLOOKUP(BF$7,'Off Peak Curve Sum'!$A$7:$AG$161,6)</f>
        <v>27.725000000000001</v>
      </c>
      <c r="BG13" s="25">
        <f>VLOOKUP(BG$7,'Off Peak Curve Sum'!$A$7:$AG$161,6)</f>
        <v>30.565000000000001</v>
      </c>
      <c r="BH13" s="25">
        <f>VLOOKUP(BH$7,'Off Peak Curve Sum'!$A$7:$AG$161,6)</f>
        <v>30.154</v>
      </c>
      <c r="BI13" s="25">
        <f>VLOOKUP(BI$7,'Off Peak Curve Sum'!$A$7:$AG$161,6)</f>
        <v>25.757000000000001</v>
      </c>
      <c r="BJ13" s="25">
        <f>VLOOKUP(BJ$7,'Off Peak Curve Sum'!$A$7:$AG$161,6)</f>
        <v>26.014000000000003</v>
      </c>
      <c r="BK13" s="25">
        <f>VLOOKUP(BK$7,'Off Peak Curve Sum'!$A$7:$AG$161,6)</f>
        <v>29.152000000000001</v>
      </c>
      <c r="BL13" s="25">
        <f>VLOOKUP(BL$7,'Off Peak Curve Sum'!$A$7:$AG$161,6)</f>
        <v>28.148</v>
      </c>
      <c r="BM13" s="25">
        <f>VLOOKUP(BM$7,'Off Peak Curve Sum'!$A$7:$AG$161,6)</f>
        <v>27.545000000000002</v>
      </c>
      <c r="BN13" s="25">
        <f>VLOOKUP(BN$7,'Off Peak Curve Sum'!$A$7:$AG$161,6)</f>
        <v>27.285</v>
      </c>
      <c r="BO13" s="25">
        <f>VLOOKUP(BO$7,'Off Peak Curve Sum'!$A$7:$AG$161,6)</f>
        <v>26.754999999999999</v>
      </c>
      <c r="BP13" s="25">
        <f>VLOOKUP(BP$7,'Off Peak Curve Sum'!$A$7:$AG$161,6)</f>
        <v>26.313000000000002</v>
      </c>
      <c r="BQ13" s="25">
        <f>VLOOKUP(BQ$7,'Off Peak Curve Sum'!$A$7:$AG$161,6)</f>
        <v>27.201000000000001</v>
      </c>
      <c r="BR13" s="25">
        <f>VLOOKUP(BR$7,'Off Peak Curve Sum'!$A$7:$AG$161,6)</f>
        <v>27.399000000000001</v>
      </c>
      <c r="BS13" s="25">
        <f>VLOOKUP(BS$7,'Off Peak Curve Sum'!$A$7:$AG$161,6)</f>
        <v>31.599</v>
      </c>
      <c r="BT13" s="25">
        <f>VLOOKUP(BT$7,'Off Peak Curve Sum'!$A$7:$AG$161,6)</f>
        <v>30.226000000000003</v>
      </c>
      <c r="BU13" s="25">
        <f>VLOOKUP(BU$7,'Off Peak Curve Sum'!$A$7:$AG$161,6)</f>
        <v>25.67</v>
      </c>
      <c r="BV13" s="25">
        <f>VLOOKUP(BV$7,'Off Peak Curve Sum'!$A$7:$AG$161,6)</f>
        <v>26.168000000000003</v>
      </c>
      <c r="BW13" s="25">
        <f>VLOOKUP(BW$7,'Off Peak Curve Sum'!$A$7:$AG$161,6)</f>
        <v>29.254999999999999</v>
      </c>
      <c r="BX13" s="25">
        <f>VLOOKUP(BX$7,'Off Peak Curve Sum'!$A$7:$AG$161,6)</f>
        <v>27.628</v>
      </c>
      <c r="BY13" s="25">
        <f>VLOOKUP(BY$7,'Off Peak Curve Sum'!$A$7:$AG$161,6)</f>
        <v>27.596</v>
      </c>
      <c r="BZ13" s="25">
        <f>VLOOKUP(BZ$7,'Off Peak Curve Sum'!$A$7:$AG$161,6)</f>
        <v>27.378</v>
      </c>
      <c r="CA13" s="25">
        <f>VLOOKUP(CA$7,'Off Peak Curve Sum'!$A$7:$AG$161,6)</f>
        <v>27.054000000000002</v>
      </c>
      <c r="CB13" s="25">
        <f>VLOOKUP(CB$7,'Off Peak Curve Sum'!$A$7:$AG$161,6)</f>
        <v>26.913</v>
      </c>
      <c r="CC13" s="25">
        <f>VLOOKUP(CC$7,'Off Peak Curve Sum'!$A$7:$AG$161,6)</f>
        <v>27.484999999999999</v>
      </c>
      <c r="CD13" s="25">
        <f>VLOOKUP(CD$7,'Off Peak Curve Sum'!$A$7:$AG$161,6)</f>
        <v>27.234000000000002</v>
      </c>
      <c r="CE13" s="25">
        <f>VLOOKUP(CE$7,'Off Peak Curve Sum'!$A$7:$AG$161,6)</f>
        <v>31.113000000000003</v>
      </c>
      <c r="CF13" s="25">
        <f>VLOOKUP(CF$7,'Off Peak Curve Sum'!$A$7:$AG$161,6)</f>
        <v>30.035</v>
      </c>
      <c r="CG13" s="25">
        <f>VLOOKUP(CG$7,'Off Peak Curve Sum'!$A$7:$AG$161,6)</f>
        <v>26.171000000000003</v>
      </c>
      <c r="CH13" s="25">
        <f>VLOOKUP(CH$7,'Off Peak Curve Sum'!$A$7:$AG$161,6)</f>
        <v>26.921000000000003</v>
      </c>
      <c r="CI13" s="25">
        <f>VLOOKUP(CI$7,'Off Peak Curve Sum'!$A$7:$AG$161,6)</f>
        <v>29.833000000000002</v>
      </c>
      <c r="CJ13" s="25">
        <f>VLOOKUP(CJ$7,'Off Peak Curve Sum'!$A$7:$AG$161,6)</f>
        <v>28.86</v>
      </c>
      <c r="CK13" s="25">
        <f>VLOOKUP(CK$7,'Off Peak Curve Sum'!$A$7:$AG$161,6)</f>
        <v>28.187000000000001</v>
      </c>
      <c r="CL13" s="25">
        <f>VLOOKUP(CL$7,'Off Peak Curve Sum'!$A$7:$AG$161,6)</f>
        <v>28.014000000000003</v>
      </c>
      <c r="CM13" s="25">
        <f>VLOOKUP(CM$7,'Off Peak Curve Sum'!$A$7:$AG$161,6)</f>
        <v>27.741</v>
      </c>
      <c r="CN13" s="25">
        <f>VLOOKUP(CN$7,'Off Peak Curve Sum'!$A$7:$AG$161,6)</f>
        <v>27.56</v>
      </c>
      <c r="CO13" s="25">
        <f>VLOOKUP(CO$7,'Off Peak Curve Sum'!$A$7:$AG$161,6)</f>
        <v>27.785</v>
      </c>
      <c r="CP13" s="25">
        <f>VLOOKUP(CP$7,'Off Peak Curve Sum'!$A$7:$AG$161,6)</f>
        <v>26.375</v>
      </c>
      <c r="CQ13" s="25">
        <f>VLOOKUP(CQ$7,'Off Peak Curve Sum'!$A$7:$AG$161,6)</f>
        <v>30.002000000000002</v>
      </c>
      <c r="CR13" s="25">
        <f>VLOOKUP(CR$7,'Off Peak Curve Sum'!$A$7:$AG$161,6)</f>
        <v>29.098000000000003</v>
      </c>
      <c r="CS13" s="25">
        <f>VLOOKUP(CS$7,'Off Peak Curve Sum'!$A$7:$AG$161,6)</f>
        <v>26.332000000000001</v>
      </c>
      <c r="CT13" s="25">
        <f>VLOOKUP(CT$7,'Off Peak Curve Sum'!$A$7:$AG$161,6)</f>
        <v>27.017000000000003</v>
      </c>
      <c r="CU13" s="25">
        <f>VLOOKUP(CU$7,'Off Peak Curve Sum'!$A$7:$AG$161,6)</f>
        <v>29.871000000000002</v>
      </c>
      <c r="CV13" s="25">
        <f>VLOOKUP(CV$7,'Off Peak Curve Sum'!$A$7:$AG$161,6)</f>
        <v>28.416</v>
      </c>
      <c r="CW13" s="25">
        <f>VLOOKUP(CW$7,'Off Peak Curve Sum'!$A$7:$AG$161,6)</f>
        <v>28.224</v>
      </c>
      <c r="CX13" s="25">
        <f>VLOOKUP(CX$7,'Off Peak Curve Sum'!$A$7:$AG$161,6)</f>
        <v>27.906000000000002</v>
      </c>
      <c r="CY13" s="25">
        <f>VLOOKUP(CY$7,'Off Peak Curve Sum'!$A$7:$AG$161,6)</f>
        <v>27.916</v>
      </c>
      <c r="CZ13" s="25">
        <f>VLOOKUP(CZ$7,'Off Peak Curve Sum'!$A$7:$AG$161,6)</f>
        <v>27.67</v>
      </c>
      <c r="DA13" s="25">
        <f>VLOOKUP(DA$7,'Off Peak Curve Sum'!$A$7:$AG$161,6)</f>
        <v>27.724</v>
      </c>
      <c r="DB13" s="25">
        <f>VLOOKUP(DB$7,'Off Peak Curve Sum'!$A$7:$AG$161,6)</f>
        <v>27.823</v>
      </c>
      <c r="DC13" s="25">
        <f>VLOOKUP(DC$7,'Off Peak Curve Sum'!$A$7:$AG$161,6)</f>
        <v>29.533000000000001</v>
      </c>
      <c r="DD13" s="25">
        <f>VLOOKUP(DD$7,'Off Peak Curve Sum'!$A$7:$AG$161,6)</f>
        <v>29.824999999999999</v>
      </c>
      <c r="DE13" s="25">
        <f>VLOOKUP(DE$7,'Off Peak Curve Sum'!$A$7:$AG$161,6)</f>
        <v>26.529</v>
      </c>
      <c r="DF13" s="25">
        <f>VLOOKUP(DF$7,'Off Peak Curve Sum'!$A$7:$AG$161,6)</f>
        <v>27.222000000000001</v>
      </c>
      <c r="DG13" s="25">
        <f>VLOOKUP(DG$7,'Off Peak Curve Sum'!$A$7:$AG$161,6)</f>
        <v>30.229000000000003</v>
      </c>
      <c r="DH13" s="25">
        <f>VLOOKUP(DH$7,'Off Peak Curve Sum'!$A$7:$AG$161,6)</f>
        <v>28.69</v>
      </c>
      <c r="DI13" s="25">
        <f>VLOOKUP(DI$7,'Off Peak Curve Sum'!$A$7:$AG$161,6)</f>
        <v>28.475000000000001</v>
      </c>
      <c r="DJ13" s="25">
        <f>VLOOKUP(DJ$7,'Off Peak Curve Sum'!$A$7:$AG$161,6)</f>
        <v>28.213000000000001</v>
      </c>
      <c r="DK13" s="25">
        <f>VLOOKUP(DK$7,'Off Peak Curve Sum'!$A$7:$AG$161,6)</f>
        <v>28.466000000000001</v>
      </c>
      <c r="DL13" s="25">
        <f>VLOOKUP(DL$7,'Off Peak Curve Sum'!$A$7:$AG$161,6)</f>
        <v>28.164999999999999</v>
      </c>
      <c r="DM13" s="25">
        <f>VLOOKUP(DM$7,'Off Peak Curve Sum'!$A$7:$AG$161,6)</f>
        <v>28.289000000000001</v>
      </c>
      <c r="DN13" s="25">
        <f>VLOOKUP(DN$7,'Off Peak Curve Sum'!$A$7:$AG$161,6)</f>
        <v>27.199000000000002</v>
      </c>
      <c r="DO13" s="25">
        <f>VLOOKUP(DO$7,'Off Peak Curve Sum'!$A$7:$AG$161,6)</f>
        <v>28.412000000000003</v>
      </c>
      <c r="DP13" s="25">
        <f>VLOOKUP(DP$7,'Off Peak Curve Sum'!$A$7:$AG$161,6)</f>
        <v>29.492000000000001</v>
      </c>
      <c r="DQ13" s="25">
        <f>VLOOKUP(DQ$7,'Off Peak Curve Sum'!$A$7:$AG$161,6)</f>
        <v>26.974</v>
      </c>
      <c r="DR13" s="25">
        <f>VLOOKUP(DR$7,'Off Peak Curve Sum'!$A$7:$AG$161,6)</f>
        <v>27.958000000000002</v>
      </c>
      <c r="DS13" s="25">
        <f>VLOOKUP(DS$7,'Off Peak Curve Sum'!$A$7:$AG$161,6)</f>
        <v>30.778000000000002</v>
      </c>
      <c r="DT13" s="25">
        <f>VLOOKUP(DT$7,'Off Peak Curve Sum'!$A$7:$AG$161,6)</f>
        <v>29.649000000000001</v>
      </c>
      <c r="DU13" s="25">
        <f>VLOOKUP(DU$7,'Off Peak Curve Sum'!$A$7:$AG$161,6)</f>
        <v>29.021000000000001</v>
      </c>
      <c r="DV13" s="25">
        <f>VLOOKUP(DV$7,'Off Peak Curve Sum'!$A$7:$AG$161,6)</f>
        <v>28.933</v>
      </c>
      <c r="DW13" s="25">
        <f>VLOOKUP(DW$7,'Off Peak Curve Sum'!$A$7:$AG$161,6)</f>
        <v>28.572000000000003</v>
      </c>
      <c r="DX13" s="25">
        <f>VLOOKUP(DX$7,'Off Peak Curve Sum'!$A$7:$AG$161,6)</f>
        <v>28.222000000000001</v>
      </c>
      <c r="DY13" s="25">
        <f>VLOOKUP(DY$7,'Off Peak Curve Sum'!$A$7:$AG$161,6)</f>
        <v>28.504999999999999</v>
      </c>
      <c r="DZ13" s="25">
        <f>VLOOKUP(DZ$7,'Off Peak Curve Sum'!$A$7:$AG$161,6)</f>
        <v>27.798000000000002</v>
      </c>
      <c r="EA13" s="25">
        <f>VLOOKUP(EA$7,'Off Peak Curve Sum'!$A$7:$AG$161,6)</f>
        <v>29.063000000000002</v>
      </c>
      <c r="EB13" s="25">
        <f>VLOOKUP(EB$7,'Off Peak Curve Sum'!$A$7:$AG$161,6)</f>
        <v>29.761000000000003</v>
      </c>
      <c r="EC13" s="25">
        <f>VLOOKUP(EC$7,'Off Peak Curve Sum'!$A$7:$AG$161,6)</f>
        <v>26.677</v>
      </c>
      <c r="ED13" s="25">
        <f>VLOOKUP(ED$7,'Off Peak Curve Sum'!$A$7:$AG$161,6)</f>
        <v>28.052</v>
      </c>
      <c r="EE13" s="25">
        <f>VLOOKUP(EE$7,'Off Peak Curve Sum'!$A$7:$AG$161,6)</f>
        <v>30.794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22.060160317460316</v>
      </c>
      <c r="D14" s="22">
        <f ca="1">IF(ISERROR(AVERAGE(OFFSET('Off Peak Curve Sum'!$B$6,1,0,7,1))),0,AVERAGE(OFFSET('Off Peak Curve Sum'!$B$6,1,0,7,1)))</f>
        <v>21.985714285714288</v>
      </c>
      <c r="E14" s="22">
        <f ca="1">IF(ISERROR((SUM(OFFSET('Off Peak Curve Sum'!$B$6,9,0,24,1))+ 6* 'Off Peak Curve Sum'!$B$38)/30), 'Off Peak Curve Sum'!$B$38,(SUM(OFFSET('Off Peak Curve Sum'!$B$6,9,0,24,1))+ 6* 'Off Peak Curve Sum'!$B$38)/30)</f>
        <v>19.936766666666664</v>
      </c>
      <c r="F14" s="22">
        <f>VLOOKUP(F$7,'Off Peak Curve Sum'!$A$7:$AG$161,2)</f>
        <v>24.258000000000003</v>
      </c>
      <c r="G14" s="23">
        <f t="shared" ca="1" si="4"/>
        <v>22.060160317460316</v>
      </c>
      <c r="H14" s="131">
        <f t="shared" si="5"/>
        <v>24.238</v>
      </c>
      <c r="I14" s="131">
        <f t="shared" si="11"/>
        <v>24.482000000000003</v>
      </c>
      <c r="J14" s="131">
        <f t="shared" si="11"/>
        <v>23.879000000000001</v>
      </c>
      <c r="K14" s="131">
        <f t="shared" si="11"/>
        <v>24.1</v>
      </c>
      <c r="L14" s="131">
        <f t="shared" si="11"/>
        <v>23.573</v>
      </c>
      <c r="M14" s="131">
        <f t="shared" si="11"/>
        <v>22.333000000000002</v>
      </c>
      <c r="N14" s="131">
        <f t="shared" si="11"/>
        <v>30.823</v>
      </c>
      <c r="O14" s="131">
        <f t="shared" si="11"/>
        <v>32.032000000000004</v>
      </c>
      <c r="P14" s="131">
        <f t="shared" si="11"/>
        <v>26.7</v>
      </c>
      <c r="Q14" s="131">
        <f t="shared" si="11"/>
        <v>24.726000000000003</v>
      </c>
      <c r="R14" s="131">
        <f t="shared" si="11"/>
        <v>23</v>
      </c>
      <c r="S14" s="131">
        <f t="shared" si="11"/>
        <v>22.694000000000003</v>
      </c>
      <c r="T14" s="23">
        <f t="shared" si="7"/>
        <v>25.215000000000003</v>
      </c>
      <c r="U14" s="23">
        <f t="shared" si="8"/>
        <v>24.694666666666667</v>
      </c>
      <c r="V14" s="23">
        <f t="shared" si="9"/>
        <v>25.491869047619058</v>
      </c>
      <c r="W14" s="71"/>
      <c r="X14" s="74">
        <f t="shared" ca="1" si="10"/>
        <v>25.283004332904341</v>
      </c>
      <c r="Y14" s="12"/>
      <c r="Z14" s="39"/>
      <c r="AA14" s="39"/>
      <c r="AB14" s="25">
        <f>VLOOKUP(AB$7,'Off Peak Curve Sum'!$A$7:$AG$161,2)</f>
        <v>24.238</v>
      </c>
      <c r="AC14" s="25">
        <f>VLOOKUP(AC$7,'Off Peak Curve Sum'!$A$7:$AG$161,2)</f>
        <v>24.482000000000003</v>
      </c>
      <c r="AD14" s="25">
        <f>VLOOKUP(AD$7,'Off Peak Curve Sum'!$A$7:$AG$161,2)</f>
        <v>23.879000000000001</v>
      </c>
      <c r="AE14" s="25">
        <f>VLOOKUP(AE$7,'Off Peak Curve Sum'!$A$7:$AG$161,2)</f>
        <v>24.1</v>
      </c>
      <c r="AF14" s="25">
        <f>VLOOKUP(AF$7,'Off Peak Curve Sum'!$A$7:$AG$161,2)</f>
        <v>23.573</v>
      </c>
      <c r="AG14" s="25">
        <f>VLOOKUP(AG$7,'Off Peak Curve Sum'!$A$7:$AG$161,2)</f>
        <v>22.333000000000002</v>
      </c>
      <c r="AH14" s="25">
        <f>VLOOKUP(AH$7,'Off Peak Curve Sum'!$A$7:$AG$161,2)</f>
        <v>30.823</v>
      </c>
      <c r="AI14" s="25">
        <f>VLOOKUP(AI$7,'Off Peak Curve Sum'!$A$7:$AG$161,2)</f>
        <v>32.032000000000004</v>
      </c>
      <c r="AJ14" s="25">
        <f>VLOOKUP(AJ$7,'Off Peak Curve Sum'!$A$7:$AG$161,2)</f>
        <v>26.7</v>
      </c>
      <c r="AK14" s="25">
        <f>VLOOKUP(AK$7,'Off Peak Curve Sum'!$A$7:$AG$161,2)</f>
        <v>24.726000000000003</v>
      </c>
      <c r="AL14" s="25">
        <f>VLOOKUP(AL$7,'Off Peak Curve Sum'!$A$7:$AG$161,2)</f>
        <v>23</v>
      </c>
      <c r="AM14" s="25">
        <f>VLOOKUP(AM$7,'Off Peak Curve Sum'!$A$7:$AG$161,2)</f>
        <v>22.694000000000003</v>
      </c>
      <c r="AN14" s="25">
        <f>VLOOKUP(AN$7,'Off Peak Curve Sum'!$A$7:$AG$161,2)</f>
        <v>23.573</v>
      </c>
      <c r="AO14" s="25">
        <f>VLOOKUP(AO$7,'Off Peak Curve Sum'!$A$7:$AG$161,2)</f>
        <v>23.679000000000002</v>
      </c>
      <c r="AP14" s="25">
        <f>VLOOKUP(AP$7,'Off Peak Curve Sum'!$A$7:$AG$161,2)</f>
        <v>23.032</v>
      </c>
      <c r="AQ14" s="25">
        <f>VLOOKUP(AQ$7,'Off Peak Curve Sum'!$A$7:$AG$161,2)</f>
        <v>22.667000000000002</v>
      </c>
      <c r="AR14" s="25">
        <f>VLOOKUP(AR$7,'Off Peak Curve Sum'!$A$7:$AG$161,2)</f>
        <v>22.25</v>
      </c>
      <c r="AS14" s="25">
        <f>VLOOKUP(AS$7,'Off Peak Curve Sum'!$A$7:$AG$161,2)</f>
        <v>22.458000000000002</v>
      </c>
      <c r="AT14" s="25">
        <f>VLOOKUP(AT$7,'Off Peak Curve Sum'!$A$7:$AG$161,2)</f>
        <v>27.934999999999999</v>
      </c>
      <c r="AU14" s="25">
        <f>VLOOKUP(AU$7,'Off Peak Curve Sum'!$A$7:$AG$161,2)</f>
        <v>31.29</v>
      </c>
      <c r="AV14" s="25">
        <f>VLOOKUP(AV$7,'Off Peak Curve Sum'!$A$7:$AG$161,2)</f>
        <v>29.125</v>
      </c>
      <c r="AW14" s="25">
        <f>VLOOKUP(AW$7,'Off Peak Curve Sum'!$A$7:$AG$161,2)</f>
        <v>25.887</v>
      </c>
      <c r="AX14" s="25">
        <f>VLOOKUP(AX$7,'Off Peak Curve Sum'!$A$7:$AG$161,2)</f>
        <v>21.65</v>
      </c>
      <c r="AY14" s="25">
        <f>VLOOKUP(AY$7,'Off Peak Curve Sum'!$A$7:$AG$161,2)</f>
        <v>22.79</v>
      </c>
      <c r="AZ14" s="25">
        <f>VLOOKUP(AZ$7,'Off Peak Curve Sum'!$A$7:$AG$161,2)</f>
        <v>24.076000000000001</v>
      </c>
      <c r="BA14" s="25">
        <f>VLOOKUP(BA$7,'Off Peak Curve Sum'!$A$7:$AG$161,2)</f>
        <v>24.011000000000003</v>
      </c>
      <c r="BB14" s="25">
        <f>VLOOKUP(BB$7,'Off Peak Curve Sum'!$A$7:$AG$161,2)</f>
        <v>23.835000000000001</v>
      </c>
      <c r="BC14" s="25">
        <f>VLOOKUP(BC$7,'Off Peak Curve Sum'!$A$7:$AG$161,2)</f>
        <v>23.383000000000003</v>
      </c>
      <c r="BD14" s="25">
        <f>VLOOKUP(BD$7,'Off Peak Curve Sum'!$A$7:$AG$161,2)</f>
        <v>22.763999999999999</v>
      </c>
      <c r="BE14" s="25">
        <f>VLOOKUP(BE$7,'Off Peak Curve Sum'!$A$7:$AG$161,2)</f>
        <v>23.484000000000002</v>
      </c>
      <c r="BF14" s="25">
        <f>VLOOKUP(BF$7,'Off Peak Curve Sum'!$A$7:$AG$161,2)</f>
        <v>27.279</v>
      </c>
      <c r="BG14" s="25">
        <f>VLOOKUP(BG$7,'Off Peak Curve Sum'!$A$7:$AG$161,2)</f>
        <v>29.864999999999998</v>
      </c>
      <c r="BH14" s="25">
        <f>VLOOKUP(BH$7,'Off Peak Curve Sum'!$A$7:$AG$161,2)</f>
        <v>28.317</v>
      </c>
      <c r="BI14" s="25">
        <f>VLOOKUP(BI$7,'Off Peak Curve Sum'!$A$7:$AG$161,2)</f>
        <v>25.847000000000001</v>
      </c>
      <c r="BJ14" s="25">
        <f>VLOOKUP(BJ$7,'Off Peak Curve Sum'!$A$7:$AG$161,2)</f>
        <v>22.745000000000001</v>
      </c>
      <c r="BK14" s="25">
        <f>VLOOKUP(BK$7,'Off Peak Curve Sum'!$A$7:$AG$161,2)</f>
        <v>23.459</v>
      </c>
      <c r="BL14" s="25">
        <f>VLOOKUP(BL$7,'Off Peak Curve Sum'!$A$7:$AG$161,2)</f>
        <v>24.284000000000002</v>
      </c>
      <c r="BM14" s="25">
        <f>VLOOKUP(BM$7,'Off Peak Curve Sum'!$A$7:$AG$161,2)</f>
        <v>24.564</v>
      </c>
      <c r="BN14" s="25">
        <f>VLOOKUP(BN$7,'Off Peak Curve Sum'!$A$7:$AG$161,2)</f>
        <v>24.263000000000002</v>
      </c>
      <c r="BO14" s="25">
        <f>VLOOKUP(BO$7,'Off Peak Curve Sum'!$A$7:$AG$161,2)</f>
        <v>23.864999999999998</v>
      </c>
      <c r="BP14" s="25">
        <f>VLOOKUP(BP$7,'Off Peak Curve Sum'!$A$7:$AG$161,2)</f>
        <v>23.27</v>
      </c>
      <c r="BQ14" s="25">
        <f>VLOOKUP(BQ$7,'Off Peak Curve Sum'!$A$7:$AG$161,2)</f>
        <v>23.802</v>
      </c>
      <c r="BR14" s="25">
        <f>VLOOKUP(BR$7,'Off Peak Curve Sum'!$A$7:$AG$161,2)</f>
        <v>26.323</v>
      </c>
      <c r="BS14" s="25">
        <f>VLOOKUP(BS$7,'Off Peak Curve Sum'!$A$7:$AG$161,2)</f>
        <v>29.971</v>
      </c>
      <c r="BT14" s="25">
        <f>VLOOKUP(BT$7,'Off Peak Curve Sum'!$A$7:$AG$161,2)</f>
        <v>27.973000000000003</v>
      </c>
      <c r="BU14" s="25">
        <f>VLOOKUP(BU$7,'Off Peak Curve Sum'!$A$7:$AG$161,2)</f>
        <v>26.047000000000001</v>
      </c>
      <c r="BV14" s="25">
        <f>VLOOKUP(BV$7,'Off Peak Curve Sum'!$A$7:$AG$161,2)</f>
        <v>23.25</v>
      </c>
      <c r="BW14" s="25">
        <f>VLOOKUP(BW$7,'Off Peak Curve Sum'!$A$7:$AG$161,2)</f>
        <v>23.913</v>
      </c>
      <c r="BX14" s="25">
        <f>VLOOKUP(BX$7,'Off Peak Curve Sum'!$A$7:$AG$161,2)</f>
        <v>24.65</v>
      </c>
      <c r="BY14" s="25">
        <f>VLOOKUP(BY$7,'Off Peak Curve Sum'!$A$7:$AG$161,2)</f>
        <v>24.931000000000001</v>
      </c>
      <c r="BZ14" s="25">
        <f>VLOOKUP(BZ$7,'Off Peak Curve Sum'!$A$7:$AG$161,2)</f>
        <v>24.678000000000001</v>
      </c>
      <c r="CA14" s="25">
        <f>VLOOKUP(CA$7,'Off Peak Curve Sum'!$A$7:$AG$161,2)</f>
        <v>24.148</v>
      </c>
      <c r="CB14" s="25">
        <f>VLOOKUP(CB$7,'Off Peak Curve Sum'!$A$7:$AG$161,2)</f>
        <v>23.96</v>
      </c>
      <c r="CC14" s="25">
        <f>VLOOKUP(CC$7,'Off Peak Curve Sum'!$A$7:$AG$161,2)</f>
        <v>24.12</v>
      </c>
      <c r="CD14" s="25">
        <f>VLOOKUP(CD$7,'Off Peak Curve Sum'!$A$7:$AG$161,2)</f>
        <v>26.048999999999999</v>
      </c>
      <c r="CE14" s="25">
        <f>VLOOKUP(CE$7,'Off Peak Curve Sum'!$A$7:$AG$161,2)</f>
        <v>29.372</v>
      </c>
      <c r="CF14" s="25">
        <f>VLOOKUP(CF$7,'Off Peak Curve Sum'!$A$7:$AG$161,2)</f>
        <v>27.667000000000002</v>
      </c>
      <c r="CG14" s="25">
        <f>VLOOKUP(CG$7,'Off Peak Curve Sum'!$A$7:$AG$161,2)</f>
        <v>26.23</v>
      </c>
      <c r="CH14" s="25">
        <f>VLOOKUP(CH$7,'Off Peak Curve Sum'!$A$7:$AG$161,2)</f>
        <v>23.73</v>
      </c>
      <c r="CI14" s="25">
        <f>VLOOKUP(CI$7,'Off Peak Curve Sum'!$A$7:$AG$161,2)</f>
        <v>24.125</v>
      </c>
      <c r="CJ14" s="25">
        <f>VLOOKUP(CJ$7,'Off Peak Curve Sum'!$A$7:$AG$161,2)</f>
        <v>25.18</v>
      </c>
      <c r="CK14" s="25">
        <f>VLOOKUP(CK$7,'Off Peak Curve Sum'!$A$7:$AG$161,2)</f>
        <v>25.273</v>
      </c>
      <c r="CL14" s="25">
        <f>VLOOKUP(CL$7,'Off Peak Curve Sum'!$A$7:$AG$161,2)</f>
        <v>25.055</v>
      </c>
      <c r="CM14" s="25">
        <f>VLOOKUP(CM$7,'Off Peak Curve Sum'!$A$7:$AG$161,2)</f>
        <v>24.588000000000001</v>
      </c>
      <c r="CN14" s="25">
        <f>VLOOKUP(CN$7,'Off Peak Curve Sum'!$A$7:$AG$161,2)</f>
        <v>24.4</v>
      </c>
      <c r="CO14" s="25">
        <f>VLOOKUP(CO$7,'Off Peak Curve Sum'!$A$7:$AG$161,2)</f>
        <v>24.425000000000001</v>
      </c>
      <c r="CP14" s="25">
        <f>VLOOKUP(CP$7,'Off Peak Curve Sum'!$A$7:$AG$161,2)</f>
        <v>25.814</v>
      </c>
      <c r="CQ14" s="25">
        <f>VLOOKUP(CQ$7,'Off Peak Curve Sum'!$A$7:$AG$161,2)</f>
        <v>28.861000000000001</v>
      </c>
      <c r="CR14" s="25">
        <f>VLOOKUP(CR$7,'Off Peak Curve Sum'!$A$7:$AG$161,2)</f>
        <v>26.83</v>
      </c>
      <c r="CS14" s="25">
        <f>VLOOKUP(CS$7,'Off Peak Curve Sum'!$A$7:$AG$161,2)</f>
        <v>26.597000000000001</v>
      </c>
      <c r="CT14" s="25">
        <f>VLOOKUP(CT$7,'Off Peak Curve Sum'!$A$7:$AG$161,2)</f>
        <v>24.183</v>
      </c>
      <c r="CU14" s="25">
        <f>VLOOKUP(CU$7,'Off Peak Curve Sum'!$A$7:$AG$161,2)</f>
        <v>24.546000000000003</v>
      </c>
      <c r="CV14" s="25">
        <f>VLOOKUP(CV$7,'Off Peak Curve Sum'!$A$7:$AG$161,2)</f>
        <v>25.487000000000002</v>
      </c>
      <c r="CW14" s="25">
        <f>VLOOKUP(CW$7,'Off Peak Curve Sum'!$A$7:$AG$161,2)</f>
        <v>25.611000000000001</v>
      </c>
      <c r="CX14" s="25">
        <f>VLOOKUP(CX$7,'Off Peak Curve Sum'!$A$7:$AG$161,2)</f>
        <v>25.244</v>
      </c>
      <c r="CY14" s="25">
        <f>VLOOKUP(CY$7,'Off Peak Curve Sum'!$A$7:$AG$161,2)</f>
        <v>25.117000000000001</v>
      </c>
      <c r="CZ14" s="25">
        <f>VLOOKUP(CZ$7,'Off Peak Curve Sum'!$A$7:$AG$161,2)</f>
        <v>24.771000000000001</v>
      </c>
      <c r="DA14" s="25">
        <f>VLOOKUP(DA$7,'Off Peak Curve Sum'!$A$7:$AG$161,2)</f>
        <v>24.218</v>
      </c>
      <c r="DB14" s="25">
        <f>VLOOKUP(DB$7,'Off Peak Curve Sum'!$A$7:$AG$161,2)</f>
        <v>26.412000000000003</v>
      </c>
      <c r="DC14" s="25">
        <f>VLOOKUP(DC$7,'Off Peak Curve Sum'!$A$7:$AG$161,2)</f>
        <v>27.597000000000001</v>
      </c>
      <c r="DD14" s="25">
        <f>VLOOKUP(DD$7,'Off Peak Curve Sum'!$A$7:$AG$161,2)</f>
        <v>27.287000000000003</v>
      </c>
      <c r="DE14" s="25">
        <f>VLOOKUP(DE$7,'Off Peak Curve Sum'!$A$7:$AG$161,2)</f>
        <v>26.784000000000002</v>
      </c>
      <c r="DF14" s="25">
        <f>VLOOKUP(DF$7,'Off Peak Curve Sum'!$A$7:$AG$161,2)</f>
        <v>24.312000000000001</v>
      </c>
      <c r="DG14" s="25">
        <f>VLOOKUP(DG$7,'Off Peak Curve Sum'!$A$7:$AG$161,2)</f>
        <v>25.094000000000001</v>
      </c>
      <c r="DH14" s="25">
        <f>VLOOKUP(DH$7,'Off Peak Curve Sum'!$A$7:$AG$161,2)</f>
        <v>25.78</v>
      </c>
      <c r="DI14" s="25">
        <f>VLOOKUP(DI$7,'Off Peak Curve Sum'!$A$7:$AG$161,2)</f>
        <v>25.88</v>
      </c>
      <c r="DJ14" s="25">
        <f>VLOOKUP(DJ$7,'Off Peak Curve Sum'!$A$7:$AG$161,2)</f>
        <v>25.579000000000001</v>
      </c>
      <c r="DK14" s="25">
        <f>VLOOKUP(DK$7,'Off Peak Curve Sum'!$A$7:$AG$161,2)</f>
        <v>25.47</v>
      </c>
      <c r="DL14" s="25">
        <f>VLOOKUP(DL$7,'Off Peak Curve Sum'!$A$7:$AG$161,2)</f>
        <v>24.948</v>
      </c>
      <c r="DM14" s="25">
        <f>VLOOKUP(DM$7,'Off Peak Curve Sum'!$A$7:$AG$161,2)</f>
        <v>24.96</v>
      </c>
      <c r="DN14" s="25">
        <f>VLOOKUP(DN$7,'Off Peak Curve Sum'!$A$7:$AG$161,2)</f>
        <v>26.333000000000002</v>
      </c>
      <c r="DO14" s="25">
        <f>VLOOKUP(DO$7,'Off Peak Curve Sum'!$A$7:$AG$161,2)</f>
        <v>27.281000000000002</v>
      </c>
      <c r="DP14" s="25">
        <f>VLOOKUP(DP$7,'Off Peak Curve Sum'!$A$7:$AG$161,2)</f>
        <v>27.183</v>
      </c>
      <c r="DQ14" s="25">
        <f>VLOOKUP(DQ$7,'Off Peak Curve Sum'!$A$7:$AG$161,2)</f>
        <v>26.981000000000002</v>
      </c>
      <c r="DR14" s="25">
        <f>VLOOKUP(DR$7,'Off Peak Curve Sum'!$A$7:$AG$161,2)</f>
        <v>24.679000000000002</v>
      </c>
      <c r="DS14" s="25">
        <f>VLOOKUP(DS$7,'Off Peak Curve Sum'!$A$7:$AG$161,2)</f>
        <v>25.439</v>
      </c>
      <c r="DT14" s="25">
        <f>VLOOKUP(DT$7,'Off Peak Curve Sum'!$A$7:$AG$161,2)</f>
        <v>25.926000000000002</v>
      </c>
      <c r="DU14" s="25">
        <f>VLOOKUP(DU$7,'Off Peak Curve Sum'!$A$7:$AG$161,2)</f>
        <v>26.171000000000003</v>
      </c>
      <c r="DV14" s="25">
        <f>VLOOKUP(DV$7,'Off Peak Curve Sum'!$A$7:$AG$161,2)</f>
        <v>26.037000000000003</v>
      </c>
      <c r="DW14" s="25">
        <f>VLOOKUP(DW$7,'Off Peak Curve Sum'!$A$7:$AG$161,2)</f>
        <v>25.811</v>
      </c>
      <c r="DX14" s="25">
        <f>VLOOKUP(DX$7,'Off Peak Curve Sum'!$A$7:$AG$161,2)</f>
        <v>25.303000000000001</v>
      </c>
      <c r="DY14" s="25">
        <f>VLOOKUP(DY$7,'Off Peak Curve Sum'!$A$7:$AG$161,2)</f>
        <v>25.217000000000002</v>
      </c>
      <c r="DZ14" s="25">
        <f>VLOOKUP(DZ$7,'Off Peak Curve Sum'!$A$7:$AG$161,2)</f>
        <v>26.268000000000001</v>
      </c>
      <c r="EA14" s="25">
        <f>VLOOKUP(EA$7,'Off Peak Curve Sum'!$A$7:$AG$161,2)</f>
        <v>27.003</v>
      </c>
      <c r="EB14" s="25">
        <f>VLOOKUP(EB$7,'Off Peak Curve Sum'!$A$7:$AG$161,2)</f>
        <v>27.094000000000001</v>
      </c>
      <c r="EC14" s="25">
        <f>VLOOKUP(EC$7,'Off Peak Curve Sum'!$A$7:$AG$161,2)</f>
        <v>27.007000000000001</v>
      </c>
      <c r="ED14" s="25">
        <f>VLOOKUP(ED$7,'Off Peak Curve Sum'!$A$7:$AG$161,2)</f>
        <v>25.273</v>
      </c>
      <c r="EE14" s="25">
        <f>VLOOKUP(EE$7,'Off Peak Curve Sum'!$A$7:$AG$161,2)</f>
        <v>25.758000000000003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22.726826984126983</v>
      </c>
      <c r="D15" s="22">
        <f ca="1">IF(ISERROR(AVERAGE(OFFSET('Off Peak Curve Sum'!$G$6,1,0,7,1))),0,AVERAGE(OFFSET('Off Peak Curve Sum'!$G$6,1,0,7,1)))</f>
        <v>22.485714285714288</v>
      </c>
      <c r="E15" s="22">
        <f ca="1">IF(ISERROR((SUM(OFFSET('Off Peak Curve Sum'!$G$6,9,0,24,1))+ 6* 'Off Peak Curve Sum'!$G$38)/30), 'Off Peak Curve Sum'!$G$38,(SUM(OFFSET('Off Peak Curve Sum'!$G$6,9,0,24,1))+ 6* 'Off Peak Curve Sum'!$G$38)/30)</f>
        <v>20.436766666666664</v>
      </c>
      <c r="F15" s="22">
        <f>VLOOKUP(F$7,'Off Peak Curve Sum'!$A$7:$AG$161,7)</f>
        <v>25.258000000000003</v>
      </c>
      <c r="G15" s="23">
        <f t="shared" ca="1" si="4"/>
        <v>22.726826984126983</v>
      </c>
      <c r="H15" s="131">
        <f t="shared" si="5"/>
        <v>24.988</v>
      </c>
      <c r="I15" s="131">
        <f t="shared" si="11"/>
        <v>25.112000000000002</v>
      </c>
      <c r="J15" s="131">
        <f t="shared" si="11"/>
        <v>24.509</v>
      </c>
      <c r="K15" s="131">
        <f t="shared" si="11"/>
        <v>25.1</v>
      </c>
      <c r="L15" s="131">
        <f t="shared" si="11"/>
        <v>25.073</v>
      </c>
      <c r="M15" s="131">
        <f t="shared" si="11"/>
        <v>24.833000000000002</v>
      </c>
      <c r="N15" s="131">
        <f t="shared" si="11"/>
        <v>34.323</v>
      </c>
      <c r="O15" s="131">
        <f t="shared" si="11"/>
        <v>37.032000000000004</v>
      </c>
      <c r="P15" s="131">
        <f t="shared" si="11"/>
        <v>30.2</v>
      </c>
      <c r="Q15" s="131">
        <f t="shared" si="11"/>
        <v>25.976000000000003</v>
      </c>
      <c r="R15" s="131">
        <f t="shared" si="11"/>
        <v>24</v>
      </c>
      <c r="S15" s="131">
        <f t="shared" si="11"/>
        <v>23.694000000000003</v>
      </c>
      <c r="T15" s="23">
        <f t="shared" si="7"/>
        <v>27.070000000000004</v>
      </c>
      <c r="U15" s="23">
        <f t="shared" si="8"/>
        <v>26.362166666666671</v>
      </c>
      <c r="V15" s="23">
        <f t="shared" si="9"/>
        <v>27.079369047619053</v>
      </c>
      <c r="W15" s="78"/>
      <c r="X15" s="65">
        <f t="shared" ca="1" si="10"/>
        <v>26.883184513084522</v>
      </c>
      <c r="Y15" s="12"/>
      <c r="Z15" s="39"/>
      <c r="AB15" s="22">
        <f>VLOOKUP(AB$7,'Off Peak Curve Sum'!$A$7:$AG$161,7)</f>
        <v>24.988</v>
      </c>
      <c r="AC15" s="22">
        <f>VLOOKUP(AC$7,'Off Peak Curve Sum'!$A$7:$AG$161,7)</f>
        <v>25.112000000000002</v>
      </c>
      <c r="AD15" s="22">
        <f>VLOOKUP(AD$7,'Off Peak Curve Sum'!$A$7:$AG$161,7)</f>
        <v>24.509</v>
      </c>
      <c r="AE15" s="22">
        <f>VLOOKUP(AE$7,'Off Peak Curve Sum'!$A$7:$AG$161,7)</f>
        <v>25.1</v>
      </c>
      <c r="AF15" s="22">
        <f>VLOOKUP(AF$7,'Off Peak Curve Sum'!$A$7:$AG$161,7)</f>
        <v>25.073</v>
      </c>
      <c r="AG15" s="22">
        <f>VLOOKUP(AG$7,'Off Peak Curve Sum'!$A$7:$AG$161,7)</f>
        <v>24.833000000000002</v>
      </c>
      <c r="AH15" s="22">
        <f>VLOOKUP(AH$7,'Off Peak Curve Sum'!$A$7:$AG$161,7)</f>
        <v>34.323</v>
      </c>
      <c r="AI15" s="22">
        <f>VLOOKUP(AI$7,'Off Peak Curve Sum'!$A$7:$AG$161,7)</f>
        <v>37.032000000000004</v>
      </c>
      <c r="AJ15" s="22">
        <f>VLOOKUP(AJ$7,'Off Peak Curve Sum'!$A$7:$AG$161,7)</f>
        <v>30.2</v>
      </c>
      <c r="AK15" s="22">
        <f>VLOOKUP(AK$7,'Off Peak Curve Sum'!$A$7:$AG$161,7)</f>
        <v>25.976000000000003</v>
      </c>
      <c r="AL15" s="22">
        <f>VLOOKUP(AL$7,'Off Peak Curve Sum'!$A$7:$AG$161,7)</f>
        <v>24</v>
      </c>
      <c r="AM15" s="22">
        <f>VLOOKUP(AM$7,'Off Peak Curve Sum'!$A$7:$AG$161,7)</f>
        <v>23.694000000000003</v>
      </c>
      <c r="AN15" s="22">
        <f>VLOOKUP(AN$7,'Off Peak Curve Sum'!$A$7:$AG$161,7)</f>
        <v>24.573</v>
      </c>
      <c r="AO15" s="22">
        <f>VLOOKUP(AO$7,'Off Peak Curve Sum'!$A$7:$AG$161,7)</f>
        <v>24.679000000000002</v>
      </c>
      <c r="AP15" s="22">
        <f>VLOOKUP(AP$7,'Off Peak Curve Sum'!$A$7:$AG$161,7)</f>
        <v>24.032</v>
      </c>
      <c r="AQ15" s="22">
        <f>VLOOKUP(AQ$7,'Off Peak Curve Sum'!$A$7:$AG$161,7)</f>
        <v>23.667000000000002</v>
      </c>
      <c r="AR15" s="22">
        <f>VLOOKUP(AR$7,'Off Peak Curve Sum'!$A$7:$AG$161,7)</f>
        <v>23.25</v>
      </c>
      <c r="AS15" s="22">
        <f>VLOOKUP(AS$7,'Off Peak Curve Sum'!$A$7:$AG$161,7)</f>
        <v>24.708000000000002</v>
      </c>
      <c r="AT15" s="22">
        <f>VLOOKUP(AT$7,'Off Peak Curve Sum'!$A$7:$AG$161,7)</f>
        <v>30.934999999999999</v>
      </c>
      <c r="AU15" s="22">
        <f>VLOOKUP(AU$7,'Off Peak Curve Sum'!$A$7:$AG$161,7)</f>
        <v>35.29</v>
      </c>
      <c r="AV15" s="22">
        <f>VLOOKUP(AV$7,'Off Peak Curve Sum'!$A$7:$AG$161,7)</f>
        <v>32.125</v>
      </c>
      <c r="AW15" s="22">
        <f>VLOOKUP(AW$7,'Off Peak Curve Sum'!$A$7:$AG$161,7)</f>
        <v>27.017000000000003</v>
      </c>
      <c r="AX15" s="22">
        <f>VLOOKUP(AX$7,'Off Peak Curve Sum'!$A$7:$AG$161,7)</f>
        <v>22.53</v>
      </c>
      <c r="AY15" s="22">
        <f>VLOOKUP(AY$7,'Off Peak Curve Sum'!$A$7:$AG$161,7)</f>
        <v>23.54</v>
      </c>
      <c r="AZ15" s="22">
        <f>VLOOKUP(AZ$7,'Off Peak Curve Sum'!$A$7:$AG$161,7)</f>
        <v>25.176000000000002</v>
      </c>
      <c r="BA15" s="22">
        <f>VLOOKUP(BA$7,'Off Peak Curve Sum'!$A$7:$AG$161,7)</f>
        <v>25.111000000000001</v>
      </c>
      <c r="BB15" s="22">
        <f>VLOOKUP(BB$7,'Off Peak Curve Sum'!$A$7:$AG$161,7)</f>
        <v>24.934999999999999</v>
      </c>
      <c r="BC15" s="22">
        <f>VLOOKUP(BC$7,'Off Peak Curve Sum'!$A$7:$AG$161,7)</f>
        <v>24.483000000000001</v>
      </c>
      <c r="BD15" s="22">
        <f>VLOOKUP(BD$7,'Off Peak Curve Sum'!$A$7:$AG$161,7)</f>
        <v>23.864000000000001</v>
      </c>
      <c r="BE15" s="22">
        <f>VLOOKUP(BE$7,'Off Peak Curve Sum'!$A$7:$AG$161,7)</f>
        <v>25.644000000000002</v>
      </c>
      <c r="BF15" s="22">
        <f>VLOOKUP(BF$7,'Off Peak Curve Sum'!$A$7:$AG$161,7)</f>
        <v>30.079000000000001</v>
      </c>
      <c r="BG15" s="22">
        <f>VLOOKUP(BG$7,'Off Peak Curve Sum'!$A$7:$AG$161,7)</f>
        <v>33.515000000000001</v>
      </c>
      <c r="BH15" s="22">
        <f>VLOOKUP(BH$7,'Off Peak Curve Sum'!$A$7:$AG$161,7)</f>
        <v>31.117000000000001</v>
      </c>
      <c r="BI15" s="22">
        <f>VLOOKUP(BI$7,'Off Peak Curve Sum'!$A$7:$AG$161,7)</f>
        <v>27.047000000000001</v>
      </c>
      <c r="BJ15" s="22">
        <f>VLOOKUP(BJ$7,'Off Peak Curve Sum'!$A$7:$AG$161,7)</f>
        <v>23.734999999999999</v>
      </c>
      <c r="BK15" s="22">
        <f>VLOOKUP(BK$7,'Off Peak Curve Sum'!$A$7:$AG$161,7)</f>
        <v>24.349</v>
      </c>
      <c r="BL15" s="22">
        <f>VLOOKUP(BL$7,'Off Peak Curve Sum'!$A$7:$AG$161,7)</f>
        <v>25.444000000000003</v>
      </c>
      <c r="BM15" s="22">
        <f>VLOOKUP(BM$7,'Off Peak Curve Sum'!$A$7:$AG$161,7)</f>
        <v>25.724</v>
      </c>
      <c r="BN15" s="22">
        <f>VLOOKUP(BN$7,'Off Peak Curve Sum'!$A$7:$AG$161,7)</f>
        <v>25.423000000000002</v>
      </c>
      <c r="BO15" s="22">
        <f>VLOOKUP(BO$7,'Off Peak Curve Sum'!$A$7:$AG$161,7)</f>
        <v>25.024999999999999</v>
      </c>
      <c r="BP15" s="22">
        <f>VLOOKUP(BP$7,'Off Peak Curve Sum'!$A$7:$AG$161,7)</f>
        <v>24.43</v>
      </c>
      <c r="BQ15" s="22">
        <f>VLOOKUP(BQ$7,'Off Peak Curve Sum'!$A$7:$AG$161,7)</f>
        <v>25.872</v>
      </c>
      <c r="BR15" s="22">
        <f>VLOOKUP(BR$7,'Off Peak Curve Sum'!$A$7:$AG$161,7)</f>
        <v>28.923000000000002</v>
      </c>
      <c r="BS15" s="22">
        <f>VLOOKUP(BS$7,'Off Peak Curve Sum'!$A$7:$AG$161,7)</f>
        <v>33.291000000000004</v>
      </c>
      <c r="BT15" s="22">
        <f>VLOOKUP(BT$7,'Off Peak Curve Sum'!$A$7:$AG$161,7)</f>
        <v>30.573</v>
      </c>
      <c r="BU15" s="22">
        <f>VLOOKUP(BU$7,'Off Peak Curve Sum'!$A$7:$AG$161,7)</f>
        <v>27.297000000000001</v>
      </c>
      <c r="BV15" s="22">
        <f>VLOOKUP(BV$7,'Off Peak Curve Sum'!$A$7:$AG$161,7)</f>
        <v>24.32</v>
      </c>
      <c r="BW15" s="22">
        <f>VLOOKUP(BW$7,'Off Peak Curve Sum'!$A$7:$AG$161,7)</f>
        <v>24.893000000000001</v>
      </c>
      <c r="BX15" s="22">
        <f>VLOOKUP(BX$7,'Off Peak Curve Sum'!$A$7:$AG$161,7)</f>
        <v>25.86</v>
      </c>
      <c r="BY15" s="22">
        <f>VLOOKUP(BY$7,'Off Peak Curve Sum'!$A$7:$AG$161,7)</f>
        <v>26.141000000000002</v>
      </c>
      <c r="BZ15" s="22">
        <f>VLOOKUP(BZ$7,'Off Peak Curve Sum'!$A$7:$AG$161,7)</f>
        <v>25.888000000000002</v>
      </c>
      <c r="CA15" s="22">
        <f>VLOOKUP(CA$7,'Off Peak Curve Sum'!$A$7:$AG$161,7)</f>
        <v>25.358000000000001</v>
      </c>
      <c r="CB15" s="22">
        <f>VLOOKUP(CB$7,'Off Peak Curve Sum'!$A$7:$AG$161,7)</f>
        <v>25.17</v>
      </c>
      <c r="CC15" s="22">
        <f>VLOOKUP(CC$7,'Off Peak Curve Sum'!$A$7:$AG$161,7)</f>
        <v>26.1</v>
      </c>
      <c r="CD15" s="22">
        <f>VLOOKUP(CD$7,'Off Peak Curve Sum'!$A$7:$AG$161,7)</f>
        <v>28.479000000000003</v>
      </c>
      <c r="CE15" s="22">
        <f>VLOOKUP(CE$7,'Off Peak Curve Sum'!$A$7:$AG$161,7)</f>
        <v>32.411999999999999</v>
      </c>
      <c r="CF15" s="22">
        <f>VLOOKUP(CF$7,'Off Peak Curve Sum'!$A$7:$AG$161,7)</f>
        <v>30.097000000000001</v>
      </c>
      <c r="CG15" s="22">
        <f>VLOOKUP(CG$7,'Off Peak Curve Sum'!$A$7:$AG$161,7)</f>
        <v>27.51</v>
      </c>
      <c r="CH15" s="22">
        <f>VLOOKUP(CH$7,'Off Peak Curve Sum'!$A$7:$AG$161,7)</f>
        <v>24.86</v>
      </c>
      <c r="CI15" s="22">
        <f>VLOOKUP(CI$7,'Off Peak Curve Sum'!$A$7:$AG$161,7)</f>
        <v>25.175000000000001</v>
      </c>
      <c r="CJ15" s="22">
        <f>VLOOKUP(CJ$7,'Off Peak Curve Sum'!$A$7:$AG$161,7)</f>
        <v>26.41</v>
      </c>
      <c r="CK15" s="22">
        <f>VLOOKUP(CK$7,'Off Peak Curve Sum'!$A$7:$AG$161,7)</f>
        <v>26.503</v>
      </c>
      <c r="CL15" s="22">
        <f>VLOOKUP(CL$7,'Off Peak Curve Sum'!$A$7:$AG$161,7)</f>
        <v>26.285</v>
      </c>
      <c r="CM15" s="22">
        <f>VLOOKUP(CM$7,'Off Peak Curve Sum'!$A$7:$AG$161,7)</f>
        <v>25.818000000000001</v>
      </c>
      <c r="CN15" s="22">
        <f>VLOOKUP(CN$7,'Off Peak Curve Sum'!$A$7:$AG$161,7)</f>
        <v>25.63</v>
      </c>
      <c r="CO15" s="22">
        <f>VLOOKUP(CO$7,'Off Peak Curve Sum'!$A$7:$AG$161,7)</f>
        <v>26.344999999999999</v>
      </c>
      <c r="CP15" s="22">
        <f>VLOOKUP(CP$7,'Off Peak Curve Sum'!$A$7:$AG$161,7)</f>
        <v>28.134</v>
      </c>
      <c r="CQ15" s="22">
        <f>VLOOKUP(CQ$7,'Off Peak Curve Sum'!$A$7:$AG$161,7)</f>
        <v>31.731000000000002</v>
      </c>
      <c r="CR15" s="22">
        <f>VLOOKUP(CR$7,'Off Peak Curve Sum'!$A$7:$AG$161,7)</f>
        <v>29.15</v>
      </c>
      <c r="CS15" s="22">
        <f>VLOOKUP(CS$7,'Off Peak Curve Sum'!$A$7:$AG$161,7)</f>
        <v>27.887</v>
      </c>
      <c r="CT15" s="22">
        <f>VLOOKUP(CT$7,'Off Peak Curve Sum'!$A$7:$AG$161,7)</f>
        <v>25.343</v>
      </c>
      <c r="CU15" s="22">
        <f>VLOOKUP(CU$7,'Off Peak Curve Sum'!$A$7:$AG$161,7)</f>
        <v>25.626000000000001</v>
      </c>
      <c r="CV15" s="22">
        <f>VLOOKUP(CV$7,'Off Peak Curve Sum'!$A$7:$AG$161,7)</f>
        <v>26.717000000000002</v>
      </c>
      <c r="CW15" s="22">
        <f>VLOOKUP(CW$7,'Off Peak Curve Sum'!$A$7:$AG$161,7)</f>
        <v>26.841000000000001</v>
      </c>
      <c r="CX15" s="22">
        <f>VLOOKUP(CX$7,'Off Peak Curve Sum'!$A$7:$AG$161,7)</f>
        <v>26.474</v>
      </c>
      <c r="CY15" s="22">
        <f>VLOOKUP(CY$7,'Off Peak Curve Sum'!$A$7:$AG$161,7)</f>
        <v>26.347000000000001</v>
      </c>
      <c r="CZ15" s="22">
        <f>VLOOKUP(CZ$7,'Off Peak Curve Sum'!$A$7:$AG$161,7)</f>
        <v>26.001000000000001</v>
      </c>
      <c r="DA15" s="22">
        <f>VLOOKUP(DA$7,'Off Peak Curve Sum'!$A$7:$AG$161,7)</f>
        <v>26.088000000000001</v>
      </c>
      <c r="DB15" s="22">
        <f>VLOOKUP(DB$7,'Off Peak Curve Sum'!$A$7:$AG$161,7)</f>
        <v>28.642000000000003</v>
      </c>
      <c r="DC15" s="22">
        <f>VLOOKUP(DC$7,'Off Peak Curve Sum'!$A$7:$AG$161,7)</f>
        <v>30.337</v>
      </c>
      <c r="DD15" s="22">
        <f>VLOOKUP(DD$7,'Off Peak Curve Sum'!$A$7:$AG$161,7)</f>
        <v>29.527000000000001</v>
      </c>
      <c r="DE15" s="22">
        <f>VLOOKUP(DE$7,'Off Peak Curve Sum'!$A$7:$AG$161,7)</f>
        <v>28.074000000000002</v>
      </c>
      <c r="DF15" s="22">
        <f>VLOOKUP(DF$7,'Off Peak Curve Sum'!$A$7:$AG$161,7)</f>
        <v>25.482000000000003</v>
      </c>
      <c r="DG15" s="22">
        <f>VLOOKUP(DG$7,'Off Peak Curve Sum'!$A$7:$AG$161,7)</f>
        <v>26.194000000000003</v>
      </c>
      <c r="DH15" s="22">
        <f>VLOOKUP(DH$7,'Off Peak Curve Sum'!$A$7:$AG$161,7)</f>
        <v>27.01</v>
      </c>
      <c r="DI15" s="22">
        <f>VLOOKUP(DI$7,'Off Peak Curve Sum'!$A$7:$AG$161,7)</f>
        <v>27.11</v>
      </c>
      <c r="DJ15" s="22">
        <f>VLOOKUP(DJ$7,'Off Peak Curve Sum'!$A$7:$AG$161,7)</f>
        <v>26.819000000000003</v>
      </c>
      <c r="DK15" s="22">
        <f>VLOOKUP(DK$7,'Off Peak Curve Sum'!$A$7:$AG$161,7)</f>
        <v>26.71</v>
      </c>
      <c r="DL15" s="22">
        <f>VLOOKUP(DL$7,'Off Peak Curve Sum'!$A$7:$AG$161,7)</f>
        <v>26.188000000000002</v>
      </c>
      <c r="DM15" s="22">
        <f>VLOOKUP(DM$7,'Off Peak Curve Sum'!$A$7:$AG$161,7)</f>
        <v>26.78</v>
      </c>
      <c r="DN15" s="22">
        <f>VLOOKUP(DN$7,'Off Peak Curve Sum'!$A$7:$AG$161,7)</f>
        <v>28.483000000000001</v>
      </c>
      <c r="DO15" s="22">
        <f>VLOOKUP(DO$7,'Off Peak Curve Sum'!$A$7:$AG$161,7)</f>
        <v>29.901</v>
      </c>
      <c r="DP15" s="22">
        <f>VLOOKUP(DP$7,'Off Peak Curve Sum'!$A$7:$AG$161,7)</f>
        <v>29.343</v>
      </c>
      <c r="DQ15" s="22">
        <f>VLOOKUP(DQ$7,'Off Peak Curve Sum'!$A$7:$AG$161,7)</f>
        <v>28.271000000000001</v>
      </c>
      <c r="DR15" s="22">
        <f>VLOOKUP(DR$7,'Off Peak Curve Sum'!$A$7:$AG$161,7)</f>
        <v>25.849</v>
      </c>
      <c r="DS15" s="22">
        <f>VLOOKUP(DS$7,'Off Peak Curve Sum'!$A$7:$AG$161,7)</f>
        <v>26.549000000000003</v>
      </c>
      <c r="DT15" s="22">
        <f>VLOOKUP(DT$7,'Off Peak Curve Sum'!$A$7:$AG$161,7)</f>
        <v>27.136000000000003</v>
      </c>
      <c r="DU15" s="22">
        <f>VLOOKUP(DU$7,'Off Peak Curve Sum'!$A$7:$AG$161,7)</f>
        <v>27.381</v>
      </c>
      <c r="DV15" s="22">
        <f>VLOOKUP(DV$7,'Off Peak Curve Sum'!$A$7:$AG$161,7)</f>
        <v>27.247</v>
      </c>
      <c r="DW15" s="22">
        <f>VLOOKUP(DW$7,'Off Peak Curve Sum'!$A$7:$AG$161,7)</f>
        <v>27.021000000000001</v>
      </c>
      <c r="DX15" s="22">
        <f>VLOOKUP(DX$7,'Off Peak Curve Sum'!$A$7:$AG$161,7)</f>
        <v>26.513000000000002</v>
      </c>
      <c r="DY15" s="22">
        <f>VLOOKUP(DY$7,'Off Peak Curve Sum'!$A$7:$AG$161,7)</f>
        <v>26.967000000000002</v>
      </c>
      <c r="DZ15" s="22">
        <f>VLOOKUP(DZ$7,'Off Peak Curve Sum'!$A$7:$AG$161,7)</f>
        <v>28.318000000000001</v>
      </c>
      <c r="EA15" s="22">
        <f>VLOOKUP(EA$7,'Off Peak Curve Sum'!$A$7:$AG$161,7)</f>
        <v>29.473000000000003</v>
      </c>
      <c r="EB15" s="22">
        <f>VLOOKUP(EB$7,'Off Peak Curve Sum'!$A$7:$AG$161,7)</f>
        <v>29.144000000000002</v>
      </c>
      <c r="EC15" s="22">
        <f>VLOOKUP(EC$7,'Off Peak Curve Sum'!$A$7:$AG$161,7)</f>
        <v>28.267000000000003</v>
      </c>
      <c r="ED15" s="22">
        <f>VLOOKUP(ED$7,'Off Peak Curve Sum'!$A$7:$AG$161,7)</f>
        <v>26.423000000000002</v>
      </c>
      <c r="EE15" s="22">
        <f>VLOOKUP(EE$7,'Off Peak Curve Sum'!$A$7:$AG$161,7)</f>
        <v>26.858000000000001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29.672591686366307</v>
      </c>
      <c r="D18" s="22">
        <f ca="1">IF(ISERROR(AVERAGE(OFFSET('Off Peak Curve Sum'!$R$6,1,0,7,1))),0,AVERAGE(OFFSET('Off Peak Curve Sum'!$R$6,1,0,7,1)))</f>
        <v>28.714835848127091</v>
      </c>
      <c r="E18" s="22">
        <f ca="1">IF(ISERROR((SUM(OFFSET('Off Peak Curve Sum'!$R$6,9,0,24,1))+ 6* 'Off Peak Curve Sum'!$R$38)/30), 'Off Peak Curve Sum'!$R$38,(SUM(OFFSET('Off Peak Curve Sum'!$R$6,9,0,24,1))+ 6* 'Off Peak Curve Sum'!$R$38)/30)</f>
        <v>32.020939210971839</v>
      </c>
      <c r="F18" s="22">
        <f>VLOOKUP(F$7,'Off Peak Curve Sum'!$A$7:$AG$161,3)</f>
        <v>28.282</v>
      </c>
      <c r="G18" s="23">
        <f ca="1">AVERAGE(D18,E18,F18)</f>
        <v>29.672591686366307</v>
      </c>
      <c r="H18" s="131">
        <f t="shared" ref="H18:S18" si="12">AB18</f>
        <v>27.057000000000002</v>
      </c>
      <c r="I18" s="131">
        <f t="shared" si="12"/>
        <v>25.736000000000001</v>
      </c>
      <c r="J18" s="131">
        <f t="shared" si="12"/>
        <v>23.819000000000003</v>
      </c>
      <c r="K18" s="131">
        <f t="shared" si="12"/>
        <v>20.100000000000001</v>
      </c>
      <c r="L18" s="131">
        <f t="shared" si="12"/>
        <v>21.597000000000001</v>
      </c>
      <c r="M18" s="131">
        <f t="shared" si="12"/>
        <v>22.667000000000002</v>
      </c>
      <c r="N18" s="131">
        <f t="shared" si="12"/>
        <v>31.194000000000003</v>
      </c>
      <c r="O18" s="131">
        <f t="shared" si="12"/>
        <v>35.758000000000003</v>
      </c>
      <c r="P18" s="131">
        <f t="shared" si="12"/>
        <v>30.15</v>
      </c>
      <c r="Q18" s="131">
        <f t="shared" si="12"/>
        <v>29.25</v>
      </c>
      <c r="R18" s="131">
        <f t="shared" si="12"/>
        <v>22.083000000000002</v>
      </c>
      <c r="S18" s="131">
        <f t="shared" si="12"/>
        <v>27.662000000000003</v>
      </c>
      <c r="T18" s="23">
        <f>AVERAGE(AB18:AM18)</f>
        <v>26.422750000000004</v>
      </c>
      <c r="U18" s="23">
        <f>AVERAGE(AN18:AY18)</f>
        <v>28.369166666666668</v>
      </c>
      <c r="V18" s="23">
        <f>AVERAGE(AZ18:EE18)</f>
        <v>30.063833333333349</v>
      </c>
      <c r="W18" s="78"/>
      <c r="X18" s="65">
        <f ca="1">AVERAGE(D18:F18,AB18:EE18)</f>
        <v>29.476421396928824</v>
      </c>
      <c r="Y18" s="12"/>
      <c r="Z18" s="39"/>
      <c r="AB18" s="22">
        <f>VLOOKUP(AB$7,'Off Peak Curve Sum'!$A$7:$AG$161,3)</f>
        <v>27.057000000000002</v>
      </c>
      <c r="AC18" s="22">
        <f>VLOOKUP(AC$7,'Off Peak Curve Sum'!$A$7:$AG$161,3)</f>
        <v>25.736000000000001</v>
      </c>
      <c r="AD18" s="22">
        <f>VLOOKUP(AD$7,'Off Peak Curve Sum'!$A$7:$AG$161,3)</f>
        <v>23.819000000000003</v>
      </c>
      <c r="AE18" s="22">
        <f>VLOOKUP(AE$7,'Off Peak Curve Sum'!$A$7:$AG$161,3)</f>
        <v>20.100000000000001</v>
      </c>
      <c r="AF18" s="22">
        <f>VLOOKUP(AF$7,'Off Peak Curve Sum'!$A$7:$AG$161,3)</f>
        <v>21.597000000000001</v>
      </c>
      <c r="AG18" s="22">
        <f>VLOOKUP(AG$7,'Off Peak Curve Sum'!$A$7:$AG$161,3)</f>
        <v>22.667000000000002</v>
      </c>
      <c r="AH18" s="22">
        <f>VLOOKUP(AH$7,'Off Peak Curve Sum'!$A$7:$AG$161,3)</f>
        <v>31.194000000000003</v>
      </c>
      <c r="AI18" s="22">
        <f>VLOOKUP(AI$7,'Off Peak Curve Sum'!$A$7:$AG$161,3)</f>
        <v>35.758000000000003</v>
      </c>
      <c r="AJ18" s="22">
        <f>VLOOKUP(AJ$7,'Off Peak Curve Sum'!$A$7:$AG$161,3)</f>
        <v>30.15</v>
      </c>
      <c r="AK18" s="22">
        <f>VLOOKUP(AK$7,'Off Peak Curve Sum'!$A$7:$AG$161,3)</f>
        <v>29.25</v>
      </c>
      <c r="AL18" s="22">
        <f>VLOOKUP(AL$7,'Off Peak Curve Sum'!$A$7:$AG$161,3)</f>
        <v>22.083000000000002</v>
      </c>
      <c r="AM18" s="22">
        <f>VLOOKUP(AM$7,'Off Peak Curve Sum'!$A$7:$AG$161,3)</f>
        <v>27.662000000000003</v>
      </c>
      <c r="AN18" s="22">
        <f>VLOOKUP(AN$7,'Off Peak Curve Sum'!$A$7:$AG$161,3)</f>
        <v>27.472000000000001</v>
      </c>
      <c r="AO18" s="22">
        <f>VLOOKUP(AO$7,'Off Peak Curve Sum'!$A$7:$AG$161,3)</f>
        <v>27.428000000000001</v>
      </c>
      <c r="AP18" s="22">
        <f>VLOOKUP(AP$7,'Off Peak Curve Sum'!$A$7:$AG$161,3)</f>
        <v>26.157</v>
      </c>
      <c r="AQ18" s="22">
        <f>VLOOKUP(AQ$7,'Off Peak Curve Sum'!$A$7:$AG$161,3)</f>
        <v>24.683</v>
      </c>
      <c r="AR18" s="22">
        <f>VLOOKUP(AR$7,'Off Peak Curve Sum'!$A$7:$AG$161,3)</f>
        <v>15.282</v>
      </c>
      <c r="AS18" s="22">
        <f>VLOOKUP(AS$7,'Off Peak Curve Sum'!$A$7:$AG$161,3)</f>
        <v>19.646000000000001</v>
      </c>
      <c r="AT18" s="22">
        <f>VLOOKUP(AT$7,'Off Peak Curve Sum'!$A$7:$AG$161,3)</f>
        <v>37.314</v>
      </c>
      <c r="AU18" s="22">
        <f>VLOOKUP(AU$7,'Off Peak Curve Sum'!$A$7:$AG$161,3)</f>
        <v>39.39</v>
      </c>
      <c r="AV18" s="22">
        <f>VLOOKUP(AV$7,'Off Peak Curve Sum'!$A$7:$AG$161,3)</f>
        <v>33.709000000000003</v>
      </c>
      <c r="AW18" s="22">
        <f>VLOOKUP(AW$7,'Off Peak Curve Sum'!$A$7:$AG$161,3)</f>
        <v>30.653000000000002</v>
      </c>
      <c r="AX18" s="22">
        <f>VLOOKUP(AX$7,'Off Peak Curve Sum'!$A$7:$AG$161,3)</f>
        <v>26.2</v>
      </c>
      <c r="AY18" s="22">
        <f>VLOOKUP(AY$7,'Off Peak Curve Sum'!$A$7:$AG$161,3)</f>
        <v>32.496000000000002</v>
      </c>
      <c r="AZ18" s="22">
        <f>VLOOKUP(AZ$7,'Off Peak Curve Sum'!$A$7:$AG$161,3)</f>
        <v>27.344999999999999</v>
      </c>
      <c r="BA18" s="22">
        <f>VLOOKUP(BA$7,'Off Peak Curve Sum'!$A$7:$AG$161,3)</f>
        <v>27.194000000000003</v>
      </c>
      <c r="BB18" s="22">
        <f>VLOOKUP(BB$7,'Off Peak Curve Sum'!$A$7:$AG$161,3)</f>
        <v>26.495000000000001</v>
      </c>
      <c r="BC18" s="22">
        <f>VLOOKUP(BC$7,'Off Peak Curve Sum'!$A$7:$AG$161,3)</f>
        <v>25.26</v>
      </c>
      <c r="BD18" s="22">
        <f>VLOOKUP(BD$7,'Off Peak Curve Sum'!$A$7:$AG$161,3)</f>
        <v>17.204999999999998</v>
      </c>
      <c r="BE18" s="22">
        <f>VLOOKUP(BE$7,'Off Peak Curve Sum'!$A$7:$AG$161,3)</f>
        <v>21.382000000000001</v>
      </c>
      <c r="BF18" s="22">
        <f>VLOOKUP(BF$7,'Off Peak Curve Sum'!$A$7:$AG$161,3)</f>
        <v>35.551000000000002</v>
      </c>
      <c r="BG18" s="22">
        <f>VLOOKUP(BG$7,'Off Peak Curve Sum'!$A$7:$AG$161,3)</f>
        <v>37.231999999999999</v>
      </c>
      <c r="BH18" s="22">
        <f>VLOOKUP(BH$7,'Off Peak Curve Sum'!$A$7:$AG$161,3)</f>
        <v>32.697000000000003</v>
      </c>
      <c r="BI18" s="22">
        <f>VLOOKUP(BI$7,'Off Peak Curve Sum'!$A$7:$AG$161,3)</f>
        <v>30.293000000000003</v>
      </c>
      <c r="BJ18" s="22">
        <f>VLOOKUP(BJ$7,'Off Peak Curve Sum'!$A$7:$AG$161,3)</f>
        <v>26.781000000000002</v>
      </c>
      <c r="BK18" s="22">
        <f>VLOOKUP(BK$7,'Off Peak Curve Sum'!$A$7:$AG$161,3)</f>
        <v>31.924000000000003</v>
      </c>
      <c r="BL18" s="22">
        <f>VLOOKUP(BL$7,'Off Peak Curve Sum'!$A$7:$AG$161,3)</f>
        <v>27.582000000000001</v>
      </c>
      <c r="BM18" s="22">
        <f>VLOOKUP(BM$7,'Off Peak Curve Sum'!$A$7:$AG$161,3)</f>
        <v>27.827000000000002</v>
      </c>
      <c r="BN18" s="22">
        <f>VLOOKUP(BN$7,'Off Peak Curve Sum'!$A$7:$AG$161,3)</f>
        <v>26.989000000000001</v>
      </c>
      <c r="BO18" s="22">
        <f>VLOOKUP(BO$7,'Off Peak Curve Sum'!$A$7:$AG$161,3)</f>
        <v>25.871000000000002</v>
      </c>
      <c r="BP18" s="22">
        <f>VLOOKUP(BP$7,'Off Peak Curve Sum'!$A$7:$AG$161,3)</f>
        <v>18.433</v>
      </c>
      <c r="BQ18" s="22">
        <f>VLOOKUP(BQ$7,'Off Peak Curve Sum'!$A$7:$AG$161,3)</f>
        <v>22.279</v>
      </c>
      <c r="BR18" s="22">
        <f>VLOOKUP(BR$7,'Off Peak Curve Sum'!$A$7:$AG$161,3)</f>
        <v>35.265000000000001</v>
      </c>
      <c r="BS18" s="22">
        <f>VLOOKUP(BS$7,'Off Peak Curve Sum'!$A$7:$AG$161,3)</f>
        <v>37.277999999999999</v>
      </c>
      <c r="BT18" s="22">
        <f>VLOOKUP(BT$7,'Off Peak Curve Sum'!$A$7:$AG$161,3)</f>
        <v>32.777000000000001</v>
      </c>
      <c r="BU18" s="22">
        <f>VLOOKUP(BU$7,'Off Peak Curve Sum'!$A$7:$AG$161,3)</f>
        <v>30.493000000000002</v>
      </c>
      <c r="BV18" s="22">
        <f>VLOOKUP(BV$7,'Off Peak Curve Sum'!$A$7:$AG$161,3)</f>
        <v>27.258000000000003</v>
      </c>
      <c r="BW18" s="22">
        <f>VLOOKUP(BW$7,'Off Peak Curve Sum'!$A$7:$AG$161,3)</f>
        <v>31.964000000000002</v>
      </c>
      <c r="BX18" s="22">
        <f>VLOOKUP(BX$7,'Off Peak Curve Sum'!$A$7:$AG$161,3)</f>
        <v>27.857000000000003</v>
      </c>
      <c r="BY18" s="22">
        <f>VLOOKUP(BY$7,'Off Peak Curve Sum'!$A$7:$AG$161,3)</f>
        <v>28.151</v>
      </c>
      <c r="BZ18" s="22">
        <f>VLOOKUP(BZ$7,'Off Peak Curve Sum'!$A$7:$AG$161,3)</f>
        <v>27.411000000000001</v>
      </c>
      <c r="CA18" s="22">
        <f>VLOOKUP(CA$7,'Off Peak Curve Sum'!$A$7:$AG$161,3)</f>
        <v>26.22</v>
      </c>
      <c r="CB18" s="22">
        <f>VLOOKUP(CB$7,'Off Peak Curve Sum'!$A$7:$AG$161,3)</f>
        <v>19.981999999999999</v>
      </c>
      <c r="CC18" s="22">
        <f>VLOOKUP(CC$7,'Off Peak Curve Sum'!$A$7:$AG$161,3)</f>
        <v>23.157</v>
      </c>
      <c r="CD18" s="22">
        <f>VLOOKUP(CD$7,'Off Peak Curve Sum'!$A$7:$AG$161,3)</f>
        <v>34.923000000000002</v>
      </c>
      <c r="CE18" s="22">
        <f>VLOOKUP(CE$7,'Off Peak Curve Sum'!$A$7:$AG$161,3)</f>
        <v>36.838999999999999</v>
      </c>
      <c r="CF18" s="22">
        <f>VLOOKUP(CF$7,'Off Peak Curve Sum'!$A$7:$AG$161,3)</f>
        <v>32.721000000000004</v>
      </c>
      <c r="CG18" s="22">
        <f>VLOOKUP(CG$7,'Off Peak Curve Sum'!$A$7:$AG$161,3)</f>
        <v>30.663</v>
      </c>
      <c r="CH18" s="22">
        <f>VLOOKUP(CH$7,'Off Peak Curve Sum'!$A$7:$AG$161,3)</f>
        <v>27.72</v>
      </c>
      <c r="CI18" s="22">
        <f>VLOOKUP(CI$7,'Off Peak Curve Sum'!$A$7:$AG$161,3)</f>
        <v>32.07</v>
      </c>
      <c r="CJ18" s="22">
        <f>VLOOKUP(CJ$7,'Off Peak Curve Sum'!$A$7:$AG$161,3)</f>
        <v>28.274999999999999</v>
      </c>
      <c r="CK18" s="22">
        <f>VLOOKUP(CK$7,'Off Peak Curve Sum'!$A$7:$AG$161,3)</f>
        <v>28.423000000000002</v>
      </c>
      <c r="CL18" s="22">
        <f>VLOOKUP(CL$7,'Off Peak Curve Sum'!$A$7:$AG$161,3)</f>
        <v>27.814</v>
      </c>
      <c r="CM18" s="22">
        <f>VLOOKUP(CM$7,'Off Peak Curve Sum'!$A$7:$AG$161,3)</f>
        <v>26.754999999999999</v>
      </c>
      <c r="CN18" s="22">
        <f>VLOOKUP(CN$7,'Off Peak Curve Sum'!$A$7:$AG$161,3)</f>
        <v>21.125</v>
      </c>
      <c r="CO18" s="22">
        <f>VLOOKUP(CO$7,'Off Peak Curve Sum'!$A$7:$AG$161,3)</f>
        <v>24.097000000000001</v>
      </c>
      <c r="CP18" s="22">
        <f>VLOOKUP(CP$7,'Off Peak Curve Sum'!$A$7:$AG$161,3)</f>
        <v>34.869999999999997</v>
      </c>
      <c r="CQ18" s="22">
        <f>VLOOKUP(CQ$7,'Off Peak Curve Sum'!$A$7:$AG$161,3)</f>
        <v>36.721000000000004</v>
      </c>
      <c r="CR18" s="22">
        <f>VLOOKUP(CR$7,'Off Peak Curve Sum'!$A$7:$AG$161,3)</f>
        <v>32.798000000000002</v>
      </c>
      <c r="CS18" s="22">
        <f>VLOOKUP(CS$7,'Off Peak Curve Sum'!$A$7:$AG$161,3)</f>
        <v>31.263000000000002</v>
      </c>
      <c r="CT18" s="22">
        <f>VLOOKUP(CT$7,'Off Peak Curve Sum'!$A$7:$AG$161,3)</f>
        <v>28.523</v>
      </c>
      <c r="CU18" s="22">
        <f>VLOOKUP(CU$7,'Off Peak Curve Sum'!$A$7:$AG$161,3)</f>
        <v>32.582999999999998</v>
      </c>
      <c r="CV18" s="22">
        <f>VLOOKUP(CV$7,'Off Peak Curve Sum'!$A$7:$AG$161,3)</f>
        <v>29.329000000000001</v>
      </c>
      <c r="CW18" s="22">
        <f>VLOOKUP(CW$7,'Off Peak Curve Sum'!$A$7:$AG$161,3)</f>
        <v>29.498000000000001</v>
      </c>
      <c r="CX18" s="22">
        <f>VLOOKUP(CX$7,'Off Peak Curve Sum'!$A$7:$AG$161,3)</f>
        <v>28.768000000000001</v>
      </c>
      <c r="CY18" s="22">
        <f>VLOOKUP(CY$7,'Off Peak Curve Sum'!$A$7:$AG$161,3)</f>
        <v>28.086000000000002</v>
      </c>
      <c r="CZ18" s="22">
        <f>VLOOKUP(CZ$7,'Off Peak Curve Sum'!$A$7:$AG$161,3)</f>
        <v>22.587</v>
      </c>
      <c r="DA18" s="22">
        <f>VLOOKUP(DA$7,'Off Peak Curve Sum'!$A$7:$AG$161,3)</f>
        <v>25.221</v>
      </c>
      <c r="DB18" s="22">
        <f>VLOOKUP(DB$7,'Off Peak Curve Sum'!$A$7:$AG$161,3)</f>
        <v>35.867000000000004</v>
      </c>
      <c r="DC18" s="22">
        <f>VLOOKUP(DC$7,'Off Peak Curve Sum'!$A$7:$AG$161,3)</f>
        <v>37.255000000000003</v>
      </c>
      <c r="DD18" s="22">
        <f>VLOOKUP(DD$7,'Off Peak Curve Sum'!$A$7:$AG$161,3)</f>
        <v>33.968000000000004</v>
      </c>
      <c r="DE18" s="22">
        <f>VLOOKUP(DE$7,'Off Peak Curve Sum'!$A$7:$AG$161,3)</f>
        <v>32.283999999999999</v>
      </c>
      <c r="DF18" s="22">
        <f>VLOOKUP(DF$7,'Off Peak Curve Sum'!$A$7:$AG$161,3)</f>
        <v>29.613000000000003</v>
      </c>
      <c r="DG18" s="22">
        <f>VLOOKUP(DG$7,'Off Peak Curve Sum'!$A$7:$AG$161,3)</f>
        <v>33.564</v>
      </c>
      <c r="DH18" s="22">
        <f>VLOOKUP(DH$7,'Off Peak Curve Sum'!$A$7:$AG$161,3)</f>
        <v>30.565000000000001</v>
      </c>
      <c r="DI18" s="22">
        <f>VLOOKUP(DI$7,'Off Peak Curve Sum'!$A$7:$AG$161,3)</f>
        <v>30.679000000000002</v>
      </c>
      <c r="DJ18" s="22">
        <f>VLOOKUP(DJ$7,'Off Peak Curve Sum'!$A$7:$AG$161,3)</f>
        <v>30.035</v>
      </c>
      <c r="DK18" s="22">
        <f>VLOOKUP(DK$7,'Off Peak Curve Sum'!$A$7:$AG$161,3)</f>
        <v>29.364999999999998</v>
      </c>
      <c r="DL18" s="22">
        <f>VLOOKUP(DL$7,'Off Peak Curve Sum'!$A$7:$AG$161,3)</f>
        <v>23.839000000000002</v>
      </c>
      <c r="DM18" s="22">
        <f>VLOOKUP(DM$7,'Off Peak Curve Sum'!$A$7:$AG$161,3)</f>
        <v>26.817</v>
      </c>
      <c r="DN18" s="22">
        <f>VLOOKUP(DN$7,'Off Peak Curve Sum'!$A$7:$AG$161,3)</f>
        <v>36.835000000000001</v>
      </c>
      <c r="DO18" s="22">
        <f>VLOOKUP(DO$7,'Off Peak Curve Sum'!$A$7:$AG$161,3)</f>
        <v>38.167999999999999</v>
      </c>
      <c r="DP18" s="22">
        <f>VLOOKUP(DP$7,'Off Peak Curve Sum'!$A$7:$AG$161,3)</f>
        <v>35.033000000000001</v>
      </c>
      <c r="DQ18" s="22">
        <f>VLOOKUP(DQ$7,'Off Peak Curve Sum'!$A$7:$AG$161,3)</f>
        <v>33.395000000000003</v>
      </c>
      <c r="DR18" s="22">
        <f>VLOOKUP(DR$7,'Off Peak Curve Sum'!$A$7:$AG$161,3)</f>
        <v>30.908000000000001</v>
      </c>
      <c r="DS18" s="22">
        <f>VLOOKUP(DS$7,'Off Peak Curve Sum'!$A$7:$AG$161,3)</f>
        <v>34.640999999999998</v>
      </c>
      <c r="DT18" s="22">
        <f>VLOOKUP(DT$7,'Off Peak Curve Sum'!$A$7:$AG$161,3)</f>
        <v>31.635000000000002</v>
      </c>
      <c r="DU18" s="22">
        <f>VLOOKUP(DU$7,'Off Peak Curve Sum'!$A$7:$AG$161,3)</f>
        <v>31.903000000000002</v>
      </c>
      <c r="DV18" s="22">
        <f>VLOOKUP(DV$7,'Off Peak Curve Sum'!$A$7:$AG$161,3)</f>
        <v>31.367000000000001</v>
      </c>
      <c r="DW18" s="22">
        <f>VLOOKUP(DW$7,'Off Peak Curve Sum'!$A$7:$AG$161,3)</f>
        <v>30.647000000000002</v>
      </c>
      <c r="DX18" s="22">
        <f>VLOOKUP(DX$7,'Off Peak Curve Sum'!$A$7:$AG$161,3)</f>
        <v>25.44</v>
      </c>
      <c r="DY18" s="22">
        <f>VLOOKUP(DY$7,'Off Peak Curve Sum'!$A$7:$AG$161,3)</f>
        <v>28.234999999999999</v>
      </c>
      <c r="DZ18" s="22">
        <f>VLOOKUP(DZ$7,'Off Peak Curve Sum'!$A$7:$AG$161,3)</f>
        <v>37.811</v>
      </c>
      <c r="EA18" s="22">
        <f>VLOOKUP(EA$7,'Off Peak Curve Sum'!$A$7:$AG$161,3)</f>
        <v>39.097000000000001</v>
      </c>
      <c r="EB18" s="22">
        <f>VLOOKUP(EB$7,'Off Peak Curve Sum'!$A$7:$AG$161,3)</f>
        <v>36.108000000000004</v>
      </c>
      <c r="EC18" s="22">
        <f>VLOOKUP(EC$7,'Off Peak Curve Sum'!$A$7:$AG$161,3)</f>
        <v>34.494999999999997</v>
      </c>
      <c r="ED18" s="22">
        <f>VLOOKUP(ED$7,'Off Peak Curve Sum'!$A$7:$AG$161,3)</f>
        <v>32.249000000000002</v>
      </c>
      <c r="EE18" s="22">
        <f>VLOOKUP(EE$7,'Off Peak Curve Sum'!$A$7:$AG$161,3)</f>
        <v>35.719000000000001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32.166666666666664</v>
      </c>
      <c r="D28" s="73">
        <f ca="1">IF(ISERROR(AVERAGE(OFFSET('Sat Curve Sum'!$D$6,1,0,1,1))),0,AVERAGE(OFFSET('Sat Curve Sum'!$D$6,1,0,1,1)))</f>
        <v>28</v>
      </c>
      <c r="E28" s="73">
        <f ca="1">IF(ISERROR((SUM(OFFSET('Sat Curve Sum'!$D$6,2,0,4,1))+ 0* 'Sat Curve Sum Backup'!$D$9)/4), 'Sat Curve Sum Backup'!$D$9,(SUM(OFFSET('Sat Curve Sum'!$D$6,2,0,4,1))+ 0* 'Sat Curve Sum Backup'!$D$9)/4)</f>
        <v>30</v>
      </c>
      <c r="F28" s="73">
        <f>VLOOKUP(F$7,'Sat Curve Sum'!$A$7:$AG$161,4)</f>
        <v>38.5</v>
      </c>
      <c r="G28" s="72">
        <f t="shared" ref="G28:G34" ca="1" si="14">AVERAGE(D28,E28,F28)</f>
        <v>32.166666666666664</v>
      </c>
      <c r="H28" s="130">
        <f t="shared" ref="H28:H34" si="15">AB28</f>
        <v>38.5</v>
      </c>
      <c r="I28" s="130">
        <f t="shared" ref="I28:S28" si="16">AC28</f>
        <v>36</v>
      </c>
      <c r="J28" s="130">
        <f t="shared" si="16"/>
        <v>32.75</v>
      </c>
      <c r="K28" s="130">
        <f t="shared" si="16"/>
        <v>30.5</v>
      </c>
      <c r="L28" s="130">
        <f t="shared" si="16"/>
        <v>28.5</v>
      </c>
      <c r="M28" s="130">
        <f t="shared" si="16"/>
        <v>29.5</v>
      </c>
      <c r="N28" s="130">
        <f t="shared" si="16"/>
        <v>43</v>
      </c>
      <c r="O28" s="130">
        <f t="shared" si="16"/>
        <v>50</v>
      </c>
      <c r="P28" s="130">
        <f t="shared" si="16"/>
        <v>43</v>
      </c>
      <c r="Q28" s="130">
        <f t="shared" si="16"/>
        <v>39</v>
      </c>
      <c r="R28" s="130">
        <f t="shared" si="16"/>
        <v>37</v>
      </c>
      <c r="S28" s="130">
        <f t="shared" si="16"/>
        <v>38.5</v>
      </c>
      <c r="T28" s="72">
        <f t="shared" ref="T28:T34" si="17">AVERAGE(AB28:AM28)</f>
        <v>37.1875</v>
      </c>
      <c r="U28" s="72">
        <f t="shared" ref="U28:U34" si="18">AVERAGE(AN28:AY28)</f>
        <v>40.083333333333336</v>
      </c>
      <c r="V28" s="86">
        <f t="shared" ref="V28:V34" si="19">AVERAGE(AZ28:EE28)</f>
        <v>41.729523809523805</v>
      </c>
      <c r="W28" s="14"/>
      <c r="X28" s="64">
        <f t="shared" ref="X28:X34" ca="1" si="20">AVERAGE(D28:F28,AB28:EE28)</f>
        <v>40.802072072072065</v>
      </c>
      <c r="Y28" s="16"/>
      <c r="Z28" s="39"/>
      <c r="AB28" s="22">
        <f>VLOOKUP(AB$7,'Sat Curve Sum'!$A$7:$AG$161,4)</f>
        <v>38.5</v>
      </c>
      <c r="AC28" s="22">
        <f>VLOOKUP(AC$7,'Sat Curve Sum'!$A$7:$AG$161,4)</f>
        <v>36</v>
      </c>
      <c r="AD28" s="22">
        <f>VLOOKUP(AD$7,'Sat Curve Sum'!$A$7:$AG$161,4)</f>
        <v>32.75</v>
      </c>
      <c r="AE28" s="22">
        <f>VLOOKUP(AE$7,'Sat Curve Sum'!$A$7:$AG$161,4)</f>
        <v>30.5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43</v>
      </c>
      <c r="AI28" s="22">
        <f>VLOOKUP(AI$7,'Sat Curve Sum'!$A$7:$AG$161,4)</f>
        <v>50</v>
      </c>
      <c r="AJ28" s="22">
        <f>VLOOKUP(AJ$7,'Sat Curve Sum'!$A$7:$AG$161,4)</f>
        <v>43</v>
      </c>
      <c r="AK28" s="22">
        <f>VLOOKUP(AK$7,'Sat Curve Sum'!$A$7:$AG$161,4)</f>
        <v>39</v>
      </c>
      <c r="AL28" s="22">
        <f>VLOOKUP(AL$7,'Sat Curve Sum'!$A$7:$AG$161,4)</f>
        <v>37</v>
      </c>
      <c r="AM28" s="22">
        <f>VLOOKUP(AM$7,'Sat Curve Sum'!$A$7:$AG$161,4)</f>
        <v>38.5</v>
      </c>
      <c r="AN28" s="22">
        <f>VLOOKUP(AN$7,'Sat Curve Sum'!$A$7:$AG$161,4)</f>
        <v>42</v>
      </c>
      <c r="AO28" s="22">
        <f>VLOOKUP(AO$7,'Sat Curve Sum'!$A$7:$AG$161,4)</f>
        <v>41</v>
      </c>
      <c r="AP28" s="22">
        <f>VLOOKUP(AP$7,'Sat Curve Sum'!$A$7:$AG$161,4)</f>
        <v>36</v>
      </c>
      <c r="AQ28" s="22">
        <f>VLOOKUP(AQ$7,'Sat Curve Sum'!$A$7:$AG$161,4)</f>
        <v>33</v>
      </c>
      <c r="AR28" s="22">
        <f>VLOOKUP(AR$7,'Sat Curve Sum'!$A$7:$AG$161,4)</f>
        <v>29</v>
      </c>
      <c r="AS28" s="22">
        <f>VLOOKUP(AS$7,'Sat Curve Sum'!$A$7:$AG$161,4)</f>
        <v>30</v>
      </c>
      <c r="AT28" s="22">
        <f>VLOOKUP(AT$7,'Sat Curve Sum'!$A$7:$AG$161,4)</f>
        <v>49</v>
      </c>
      <c r="AU28" s="22">
        <f>VLOOKUP(AU$7,'Sat Curve Sum'!$A$7:$AG$161,4)</f>
        <v>57</v>
      </c>
      <c r="AV28" s="22">
        <f>VLOOKUP(AV$7,'Sat Curve Sum'!$A$7:$AG$161,4)</f>
        <v>47</v>
      </c>
      <c r="AW28" s="22">
        <f>VLOOKUP(AW$7,'Sat Curve Sum'!$A$7:$AG$161,4)</f>
        <v>41</v>
      </c>
      <c r="AX28" s="22">
        <f>VLOOKUP(AX$7,'Sat Curve Sum'!$A$7:$AG$161,4)</f>
        <v>37</v>
      </c>
      <c r="AY28" s="22">
        <f>VLOOKUP(AY$7,'Sat Curve Sum'!$A$7:$AG$161,4)</f>
        <v>39</v>
      </c>
      <c r="AZ28" s="22">
        <f>VLOOKUP(AZ$7,'Sat Curve Sum'!$A$7:$AG$161,4)</f>
        <v>42.13</v>
      </c>
      <c r="BA28" s="22">
        <f>VLOOKUP(BA$7,'Sat Curve Sum'!$A$7:$AG$161,4)</f>
        <v>41.27</v>
      </c>
      <c r="BB28" s="22">
        <f>VLOOKUP(BB$7,'Sat Curve Sum'!$A$7:$AG$161,4)</f>
        <v>36.979999999999997</v>
      </c>
      <c r="BC28" s="22">
        <f>VLOOKUP(BC$7,'Sat Curve Sum'!$A$7:$AG$161,4)</f>
        <v>34.4</v>
      </c>
      <c r="BD28" s="22">
        <f>VLOOKUP(BD$7,'Sat Curve Sum'!$A$7:$AG$161,4)</f>
        <v>30.97</v>
      </c>
      <c r="BE28" s="22">
        <f>VLOOKUP(BE$7,'Sat Curve Sum'!$A$7:$AG$161,4)</f>
        <v>31.83</v>
      </c>
      <c r="BF28" s="22">
        <f>VLOOKUP(BF$7,'Sat Curve Sum'!$A$7:$AG$161,4)</f>
        <v>48.14</v>
      </c>
      <c r="BG28" s="22">
        <f>VLOOKUP(BG$7,'Sat Curve Sum'!$A$7:$AG$161,4)</f>
        <v>55.01</v>
      </c>
      <c r="BH28" s="22">
        <f>VLOOKUP(BH$7,'Sat Curve Sum'!$A$7:$AG$161,4)</f>
        <v>46.42</v>
      </c>
      <c r="BI28" s="22">
        <f>VLOOKUP(BI$7,'Sat Curve Sum'!$A$7:$AG$161,4)</f>
        <v>41.27</v>
      </c>
      <c r="BJ28" s="22">
        <f>VLOOKUP(BJ$7,'Sat Curve Sum'!$A$7:$AG$161,4)</f>
        <v>37.840000000000003</v>
      </c>
      <c r="BK28" s="22">
        <f>VLOOKUP(BK$7,'Sat Curve Sum'!$A$7:$AG$161,4)</f>
        <v>39.56</v>
      </c>
      <c r="BL28" s="22">
        <f>VLOOKUP(BL$7,'Sat Curve Sum'!$A$7:$AG$161,4)</f>
        <v>42.24</v>
      </c>
      <c r="BM28" s="22">
        <f>VLOOKUP(BM$7,'Sat Curve Sum'!$A$7:$AG$161,4)</f>
        <v>41.5</v>
      </c>
      <c r="BN28" s="22">
        <f>VLOOKUP(BN$7,'Sat Curve Sum'!$A$7:$AG$161,4)</f>
        <v>37.83</v>
      </c>
      <c r="BO28" s="22">
        <f>VLOOKUP(BO$7,'Sat Curve Sum'!$A$7:$AG$161,4)</f>
        <v>35.619999999999997</v>
      </c>
      <c r="BP28" s="22">
        <f>VLOOKUP(BP$7,'Sat Curve Sum'!$A$7:$AG$161,4)</f>
        <v>32.68</v>
      </c>
      <c r="BQ28" s="22">
        <f>VLOOKUP(BQ$7,'Sat Curve Sum'!$A$7:$AG$161,4)</f>
        <v>33.409999999999997</v>
      </c>
      <c r="BR28" s="22">
        <f>VLOOKUP(BR$7,'Sat Curve Sum'!$A$7:$AG$161,4)</f>
        <v>47.4</v>
      </c>
      <c r="BS28" s="22">
        <f>VLOOKUP(BS$7,'Sat Curve Sum'!$A$7:$AG$161,4)</f>
        <v>53.29</v>
      </c>
      <c r="BT28" s="22">
        <f>VLOOKUP(BT$7,'Sat Curve Sum'!$A$7:$AG$161,4)</f>
        <v>45.93</v>
      </c>
      <c r="BU28" s="22">
        <f>VLOOKUP(BU$7,'Sat Curve Sum'!$A$7:$AG$161,4)</f>
        <v>41.52</v>
      </c>
      <c r="BV28" s="22">
        <f>VLOOKUP(BV$7,'Sat Curve Sum'!$A$7:$AG$161,4)</f>
        <v>38.57</v>
      </c>
      <c r="BW28" s="22">
        <f>VLOOKUP(BW$7,'Sat Curve Sum'!$A$7:$AG$161,4)</f>
        <v>40.049999999999997</v>
      </c>
      <c r="BX28" s="22">
        <f>VLOOKUP(BX$7,'Sat Curve Sum'!$A$7:$AG$161,4)</f>
        <v>42.51</v>
      </c>
      <c r="BY28" s="22">
        <f>VLOOKUP(BY$7,'Sat Curve Sum'!$A$7:$AG$161,4)</f>
        <v>41.84</v>
      </c>
      <c r="BZ28" s="22">
        <f>VLOOKUP(BZ$7,'Sat Curve Sum'!$A$7:$AG$161,4)</f>
        <v>38.5</v>
      </c>
      <c r="CA28" s="22">
        <f>VLOOKUP(CA$7,'Sat Curve Sum'!$A$7:$AG$161,4)</f>
        <v>36.49</v>
      </c>
      <c r="CB28" s="22">
        <f>VLOOKUP(CB$7,'Sat Curve Sum'!$A$7:$AG$161,4)</f>
        <v>33.82</v>
      </c>
      <c r="CC28" s="22">
        <f>VLOOKUP(CC$7,'Sat Curve Sum'!$A$7:$AG$161,4)</f>
        <v>34.49</v>
      </c>
      <c r="CD28" s="22">
        <f>VLOOKUP(CD$7,'Sat Curve Sum'!$A$7:$AG$161,4)</f>
        <v>47.2</v>
      </c>
      <c r="CE28" s="22">
        <f>VLOOKUP(CE$7,'Sat Curve Sum'!$A$7:$AG$161,4)</f>
        <v>52.56</v>
      </c>
      <c r="CF28" s="22">
        <f>VLOOKUP(CF$7,'Sat Curve Sum'!$A$7:$AG$161,4)</f>
        <v>45.87</v>
      </c>
      <c r="CG28" s="22">
        <f>VLOOKUP(CG$7,'Sat Curve Sum'!$A$7:$AG$161,4)</f>
        <v>41.86</v>
      </c>
      <c r="CH28" s="22">
        <f>VLOOKUP(CH$7,'Sat Curve Sum'!$A$7:$AG$161,4)</f>
        <v>39.18</v>
      </c>
      <c r="CI28" s="22">
        <f>VLOOKUP(CI$7,'Sat Curve Sum'!$A$7:$AG$161,4)</f>
        <v>40.520000000000003</v>
      </c>
      <c r="CJ28" s="22">
        <f>VLOOKUP(CJ$7,'Sat Curve Sum'!$A$7:$AG$161,4)</f>
        <v>42.78</v>
      </c>
      <c r="CK28" s="22">
        <f>VLOOKUP(CK$7,'Sat Curve Sum'!$A$7:$AG$161,4)</f>
        <v>42.18</v>
      </c>
      <c r="CL28" s="22">
        <f>VLOOKUP(CL$7,'Sat Curve Sum'!$A$7:$AG$161,4)</f>
        <v>39.14</v>
      </c>
      <c r="CM28" s="22">
        <f>VLOOKUP(CM$7,'Sat Curve Sum'!$A$7:$AG$161,4)</f>
        <v>37.32</v>
      </c>
      <c r="CN28" s="22">
        <f>VLOOKUP(CN$7,'Sat Curve Sum'!$A$7:$AG$161,4)</f>
        <v>34.89</v>
      </c>
      <c r="CO28" s="22">
        <f>VLOOKUP(CO$7,'Sat Curve Sum'!$A$7:$AG$161,4)</f>
        <v>35.51</v>
      </c>
      <c r="CP28" s="22">
        <f>VLOOKUP(CP$7,'Sat Curve Sum'!$A$7:$AG$161,4)</f>
        <v>47.06</v>
      </c>
      <c r="CQ28" s="22">
        <f>VLOOKUP(CQ$7,'Sat Curve Sum'!$A$7:$AG$161,4)</f>
        <v>51.93</v>
      </c>
      <c r="CR28" s="22">
        <f>VLOOKUP(CR$7,'Sat Curve Sum'!$A$7:$AG$161,4)</f>
        <v>45.85</v>
      </c>
      <c r="CS28" s="22">
        <f>VLOOKUP(CS$7,'Sat Curve Sum'!$A$7:$AG$161,4)</f>
        <v>42.21</v>
      </c>
      <c r="CT28" s="22">
        <f>VLOOKUP(CT$7,'Sat Curve Sum'!$A$7:$AG$161,4)</f>
        <v>39.78</v>
      </c>
      <c r="CU28" s="22">
        <f>VLOOKUP(CU$7,'Sat Curve Sum'!$A$7:$AG$161,4)</f>
        <v>41</v>
      </c>
      <c r="CV28" s="22">
        <f>VLOOKUP(CV$7,'Sat Curve Sum'!$A$7:$AG$161,4)</f>
        <v>43.2</v>
      </c>
      <c r="CW28" s="22">
        <f>VLOOKUP(CW$7,'Sat Curve Sum'!$A$7:$AG$161,4)</f>
        <v>42.64</v>
      </c>
      <c r="CX28" s="22">
        <f>VLOOKUP(CX$7,'Sat Curve Sum'!$A$7:$AG$161,4)</f>
        <v>39.81</v>
      </c>
      <c r="CY28" s="22">
        <f>VLOOKUP(CY$7,'Sat Curve Sum'!$A$7:$AG$161,4)</f>
        <v>38.119999999999997</v>
      </c>
      <c r="CZ28" s="22">
        <f>VLOOKUP(CZ$7,'Sat Curve Sum'!$A$7:$AG$161,4)</f>
        <v>35.86</v>
      </c>
      <c r="DA28" s="22">
        <f>VLOOKUP(DA$7,'Sat Curve Sum'!$A$7:$AG$161,4)</f>
        <v>36.43</v>
      </c>
      <c r="DB28" s="22">
        <f>VLOOKUP(DB$7,'Sat Curve Sum'!$A$7:$AG$161,4)</f>
        <v>47.19</v>
      </c>
      <c r="DC28" s="22">
        <f>VLOOKUP(DC$7,'Sat Curve Sum'!$A$7:$AG$161,4)</f>
        <v>51.72</v>
      </c>
      <c r="DD28" s="22">
        <f>VLOOKUP(DD$7,'Sat Curve Sum'!$A$7:$AG$161,4)</f>
        <v>46.06</v>
      </c>
      <c r="DE28" s="22">
        <f>VLOOKUP(DE$7,'Sat Curve Sum'!$A$7:$AG$161,4)</f>
        <v>42.67</v>
      </c>
      <c r="DF28" s="22">
        <f>VLOOKUP(DF$7,'Sat Curve Sum'!$A$7:$AG$161,4)</f>
        <v>40.409999999999997</v>
      </c>
      <c r="DG28" s="22">
        <f>VLOOKUP(DG$7,'Sat Curve Sum'!$A$7:$AG$161,4)</f>
        <v>41.54</v>
      </c>
      <c r="DH28" s="22">
        <f>VLOOKUP(DH$7,'Sat Curve Sum'!$A$7:$AG$161,4)</f>
        <v>43.62</v>
      </c>
      <c r="DI28" s="22">
        <f>VLOOKUP(DI$7,'Sat Curve Sum'!$A$7:$AG$161,4)</f>
        <v>43.1</v>
      </c>
      <c r="DJ28" s="22">
        <f>VLOOKUP(DJ$7,'Sat Curve Sum'!$A$7:$AG$161,4)</f>
        <v>40.47</v>
      </c>
      <c r="DK28" s="22">
        <f>VLOOKUP(DK$7,'Sat Curve Sum'!$A$7:$AG$161,4)</f>
        <v>38.9</v>
      </c>
      <c r="DL28" s="22">
        <f>VLOOKUP(DL$7,'Sat Curve Sum'!$A$7:$AG$161,4)</f>
        <v>36.79</v>
      </c>
      <c r="DM28" s="22">
        <f>VLOOKUP(DM$7,'Sat Curve Sum'!$A$7:$AG$161,4)</f>
        <v>37.32</v>
      </c>
      <c r="DN28" s="22">
        <f>VLOOKUP(DN$7,'Sat Curve Sum'!$A$7:$AG$161,4)</f>
        <v>47.34</v>
      </c>
      <c r="DO28" s="22">
        <f>VLOOKUP(DO$7,'Sat Curve Sum'!$A$7:$AG$161,4)</f>
        <v>51.56</v>
      </c>
      <c r="DP28" s="22">
        <f>VLOOKUP(DP$7,'Sat Curve Sum'!$A$7:$AG$161,4)</f>
        <v>46.29</v>
      </c>
      <c r="DQ28" s="22">
        <f>VLOOKUP(DQ$7,'Sat Curve Sum'!$A$7:$AG$161,4)</f>
        <v>43.13</v>
      </c>
      <c r="DR28" s="22">
        <f>VLOOKUP(DR$7,'Sat Curve Sum'!$A$7:$AG$161,4)</f>
        <v>41.03</v>
      </c>
      <c r="DS28" s="22">
        <f>VLOOKUP(DS$7,'Sat Curve Sum'!$A$7:$AG$161,4)</f>
        <v>42.09</v>
      </c>
      <c r="DT28" s="22">
        <f>VLOOKUP(DT$7,'Sat Curve Sum'!$A$7:$AG$161,4)</f>
        <v>44.05</v>
      </c>
      <c r="DU28" s="22">
        <f>VLOOKUP(DU$7,'Sat Curve Sum'!$A$7:$AG$161,4)</f>
        <v>43.57</v>
      </c>
      <c r="DV28" s="22">
        <f>VLOOKUP(DV$7,'Sat Curve Sum'!$A$7:$AG$161,4)</f>
        <v>41.12</v>
      </c>
      <c r="DW28" s="22">
        <f>VLOOKUP(DW$7,'Sat Curve Sum'!$A$7:$AG$161,4)</f>
        <v>39.65</v>
      </c>
      <c r="DX28" s="22">
        <f>VLOOKUP(DX$7,'Sat Curve Sum'!$A$7:$AG$161,4)</f>
        <v>37.700000000000003</v>
      </c>
      <c r="DY28" s="22">
        <f>VLOOKUP(DY$7,'Sat Curve Sum'!$A$7:$AG$161,4)</f>
        <v>38.19</v>
      </c>
      <c r="DZ28" s="22">
        <f>VLOOKUP(DZ$7,'Sat Curve Sum'!$A$7:$AG$161,4)</f>
        <v>47.51</v>
      </c>
      <c r="EA28" s="22">
        <f>VLOOKUP(EA$7,'Sat Curve Sum'!$A$7:$AG$161,4)</f>
        <v>51.44</v>
      </c>
      <c r="EB28" s="22">
        <f>VLOOKUP(EB$7,'Sat Curve Sum'!$A$7:$AG$161,4)</f>
        <v>46.54</v>
      </c>
      <c r="EC28" s="22">
        <f>VLOOKUP(EC$7,'Sat Curve Sum'!$A$7:$AG$161,4)</f>
        <v>43.6</v>
      </c>
      <c r="ED28" s="22">
        <f>VLOOKUP(ED$7,'Sat Curve Sum'!$A$7:$AG$161,4)</f>
        <v>41.64</v>
      </c>
      <c r="EE28" s="22">
        <f>VLOOKUP(EE$7,'Sat Curve Sum'!$A$7:$AG$161,4)</f>
        <v>42.63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32.5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Sum'!$C$6,2,0,4,1))+ 0* 'Sat Curve Sum Backup'!$C$9)/4), 'Sat Curve Sum Backup'!$C$9,(SUM(OFFSET('Sat Curve Sum'!$C$6,2,0,4,1))+ 0* 'Sat Curve Sum Backup'!$C$9)/4)</f>
        <v>30.75</v>
      </c>
      <c r="F29" s="25">
        <f>VLOOKUP(F$7,'Sat Curve Sum'!$A$7:$AG$161,3)</f>
        <v>38.75</v>
      </c>
      <c r="G29" s="23">
        <f t="shared" ca="1" si="14"/>
        <v>32.5</v>
      </c>
      <c r="H29" s="131">
        <f t="shared" si="15"/>
        <v>38.5</v>
      </c>
      <c r="I29" s="131">
        <f t="shared" ref="I29:S34" si="21">AC29</f>
        <v>35.9</v>
      </c>
      <c r="J29" s="131">
        <f t="shared" si="21"/>
        <v>32.75</v>
      </c>
      <c r="K29" s="131">
        <f t="shared" si="21"/>
        <v>32.5</v>
      </c>
      <c r="L29" s="131">
        <f t="shared" si="21"/>
        <v>31</v>
      </c>
      <c r="M29" s="131">
        <f t="shared" si="21"/>
        <v>32</v>
      </c>
      <c r="N29" s="131">
        <f t="shared" si="21"/>
        <v>46</v>
      </c>
      <c r="O29" s="131">
        <f t="shared" si="21"/>
        <v>52.5</v>
      </c>
      <c r="P29" s="131">
        <f t="shared" si="21"/>
        <v>46.5</v>
      </c>
      <c r="Q29" s="131">
        <f t="shared" si="21"/>
        <v>39</v>
      </c>
      <c r="R29" s="131">
        <f t="shared" si="21"/>
        <v>37</v>
      </c>
      <c r="S29" s="131">
        <f t="shared" si="21"/>
        <v>38.5</v>
      </c>
      <c r="T29" s="23">
        <f t="shared" si="17"/>
        <v>38.512499999999996</v>
      </c>
      <c r="U29" s="23">
        <f t="shared" si="18"/>
        <v>41.916666666666664</v>
      </c>
      <c r="V29" s="75">
        <f t="shared" si="19"/>
        <v>44.22940476190476</v>
      </c>
      <c r="W29" s="71"/>
      <c r="X29" s="74">
        <f t="shared" ca="1" si="20"/>
        <v>43.04432432432435</v>
      </c>
      <c r="Y29" s="16"/>
      <c r="Z29" s="39"/>
      <c r="AB29" s="25">
        <f>VLOOKUP(AB$7,'Sat Curve Sum'!$A$7:$AG$161,3)</f>
        <v>38.5</v>
      </c>
      <c r="AC29" s="25">
        <f>VLOOKUP(AC$7,'Sat Curve Sum'!$A$7:$AG$161,3)</f>
        <v>35.9</v>
      </c>
      <c r="AD29" s="25">
        <f>VLOOKUP(AD$7,'Sat Curve Sum'!$A$7:$AG$161,3)</f>
        <v>32.75</v>
      </c>
      <c r="AE29" s="25">
        <f>VLOOKUP(AE$7,'Sat Curve Sum'!$A$7:$AG$161,3)</f>
        <v>32.5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46</v>
      </c>
      <c r="AI29" s="25">
        <f>VLOOKUP(AI$7,'Sat Curve Sum'!$A$7:$AG$161,3)</f>
        <v>52.5</v>
      </c>
      <c r="AJ29" s="25">
        <f>VLOOKUP(AJ$7,'Sat Curve Sum'!$A$7:$AG$161,3)</f>
        <v>46.5</v>
      </c>
      <c r="AK29" s="25">
        <f>VLOOKUP(AK$7,'Sat Curve Sum'!$A$7:$AG$161,3)</f>
        <v>39</v>
      </c>
      <c r="AL29" s="25">
        <f>VLOOKUP(AL$7,'Sat Curve Sum'!$A$7:$AG$161,3)</f>
        <v>37</v>
      </c>
      <c r="AM29" s="25">
        <f>VLOOKUP(AM$7,'Sat Curve Sum'!$A$7:$AG$161,3)</f>
        <v>38.5</v>
      </c>
      <c r="AN29" s="25">
        <f>VLOOKUP(AN$7,'Sat Curve Sum'!$A$7:$AG$161,3)</f>
        <v>42.25</v>
      </c>
      <c r="AO29" s="25">
        <f>VLOOKUP(AO$7,'Sat Curve Sum'!$A$7:$AG$161,3)</f>
        <v>41.5</v>
      </c>
      <c r="AP29" s="25">
        <f>VLOOKUP(AP$7,'Sat Curve Sum'!$A$7:$AG$161,3)</f>
        <v>36.75</v>
      </c>
      <c r="AQ29" s="25">
        <f>VLOOKUP(AQ$7,'Sat Curve Sum'!$A$7:$AG$161,3)</f>
        <v>36.5</v>
      </c>
      <c r="AR29" s="25">
        <f>VLOOKUP(AR$7,'Sat Curve Sum'!$A$7:$AG$161,3)</f>
        <v>32.5</v>
      </c>
      <c r="AS29" s="25">
        <f>VLOOKUP(AS$7,'Sat Curve Sum'!$A$7:$AG$161,3)</f>
        <v>30.75</v>
      </c>
      <c r="AT29" s="25">
        <f>VLOOKUP(AT$7,'Sat Curve Sum'!$A$7:$AG$161,3)</f>
        <v>53.5</v>
      </c>
      <c r="AU29" s="25">
        <f>VLOOKUP(AU$7,'Sat Curve Sum'!$A$7:$AG$161,3)</f>
        <v>60.5</v>
      </c>
      <c r="AV29" s="25">
        <f>VLOOKUP(AV$7,'Sat Curve Sum'!$A$7:$AG$161,3)</f>
        <v>50.5</v>
      </c>
      <c r="AW29" s="25">
        <f>VLOOKUP(AW$7,'Sat Curve Sum'!$A$7:$AG$161,3)</f>
        <v>41.5</v>
      </c>
      <c r="AX29" s="25">
        <f>VLOOKUP(AX$7,'Sat Curve Sum'!$A$7:$AG$161,3)</f>
        <v>37.5</v>
      </c>
      <c r="AY29" s="25">
        <f>VLOOKUP(AY$7,'Sat Curve Sum'!$A$7:$AG$161,3)</f>
        <v>39.25</v>
      </c>
      <c r="AZ29" s="25">
        <f>VLOOKUP(AZ$7,'Sat Curve Sum'!$A$7:$AG$161,3)</f>
        <v>42.61</v>
      </c>
      <c r="BA29" s="25">
        <f>VLOOKUP(BA$7,'Sat Curve Sum'!$A$7:$AG$161,3)</f>
        <v>41.96</v>
      </c>
      <c r="BB29" s="25">
        <f>VLOOKUP(BB$7,'Sat Curve Sum'!$A$7:$AG$161,3)</f>
        <v>37.89</v>
      </c>
      <c r="BC29" s="25">
        <f>VLOOKUP(BC$7,'Sat Curve Sum'!$A$7:$AG$161,3)</f>
        <v>37.67</v>
      </c>
      <c r="BD29" s="25">
        <f>VLOOKUP(BD$7,'Sat Curve Sum'!$A$7:$AG$161,3)</f>
        <v>34.24</v>
      </c>
      <c r="BE29" s="25">
        <f>VLOOKUP(BE$7,'Sat Curve Sum'!$A$7:$AG$161,3)</f>
        <v>32.74</v>
      </c>
      <c r="BF29" s="25">
        <f>VLOOKUP(BF$7,'Sat Curve Sum'!$A$7:$AG$161,3)</f>
        <v>52.26</v>
      </c>
      <c r="BG29" s="25">
        <f>VLOOKUP(BG$7,'Sat Curve Sum'!$A$7:$AG$161,3)</f>
        <v>58.27</v>
      </c>
      <c r="BH29" s="25">
        <f>VLOOKUP(BH$7,'Sat Curve Sum'!$A$7:$AG$161,3)</f>
        <v>49.69</v>
      </c>
      <c r="BI29" s="25">
        <f>VLOOKUP(BI$7,'Sat Curve Sum'!$A$7:$AG$161,3)</f>
        <v>41.96</v>
      </c>
      <c r="BJ29" s="25">
        <f>VLOOKUP(BJ$7,'Sat Curve Sum'!$A$7:$AG$161,3)</f>
        <v>38.53</v>
      </c>
      <c r="BK29" s="25">
        <f>VLOOKUP(BK$7,'Sat Curve Sum'!$A$7:$AG$161,3)</f>
        <v>40.03</v>
      </c>
      <c r="BL29" s="25">
        <f>VLOOKUP(BL$7,'Sat Curve Sum'!$A$7:$AG$161,3)</f>
        <v>42.88</v>
      </c>
      <c r="BM29" s="25">
        <f>VLOOKUP(BM$7,'Sat Curve Sum'!$A$7:$AG$161,3)</f>
        <v>42.34</v>
      </c>
      <c r="BN29" s="25">
        <f>VLOOKUP(BN$7,'Sat Curve Sum'!$A$7:$AG$161,3)</f>
        <v>38.85</v>
      </c>
      <c r="BO29" s="25">
        <f>VLOOKUP(BO$7,'Sat Curve Sum'!$A$7:$AG$161,3)</f>
        <v>38.67</v>
      </c>
      <c r="BP29" s="25">
        <f>VLOOKUP(BP$7,'Sat Curve Sum'!$A$7:$AG$161,3)</f>
        <v>35.74</v>
      </c>
      <c r="BQ29" s="25">
        <f>VLOOKUP(BQ$7,'Sat Curve Sum'!$A$7:$AG$161,3)</f>
        <v>34.46</v>
      </c>
      <c r="BR29" s="25">
        <f>VLOOKUP(BR$7,'Sat Curve Sum'!$A$7:$AG$161,3)</f>
        <v>51.2</v>
      </c>
      <c r="BS29" s="25">
        <f>VLOOKUP(BS$7,'Sat Curve Sum'!$A$7:$AG$161,3)</f>
        <v>56.35</v>
      </c>
      <c r="BT29" s="25">
        <f>VLOOKUP(BT$7,'Sat Curve Sum'!$A$7:$AG$161,3)</f>
        <v>49</v>
      </c>
      <c r="BU29" s="25">
        <f>VLOOKUP(BU$7,'Sat Curve Sum'!$A$7:$AG$161,3)</f>
        <v>42.39</v>
      </c>
      <c r="BV29" s="25">
        <f>VLOOKUP(BV$7,'Sat Curve Sum'!$A$7:$AG$161,3)</f>
        <v>39.450000000000003</v>
      </c>
      <c r="BW29" s="25">
        <f>VLOOKUP(BW$7,'Sat Curve Sum'!$A$7:$AG$161,3)</f>
        <v>40.74</v>
      </c>
      <c r="BX29" s="25">
        <f>VLOOKUP(BX$7,'Sat Curve Sum'!$A$7:$AG$161,3)</f>
        <v>43.61</v>
      </c>
      <c r="BY29" s="25">
        <f>VLOOKUP(BY$7,'Sat Curve Sum'!$A$7:$AG$161,3)</f>
        <v>43.11</v>
      </c>
      <c r="BZ29" s="25">
        <f>VLOOKUP(BZ$7,'Sat Curve Sum'!$A$7:$AG$161,3)</f>
        <v>39.92</v>
      </c>
      <c r="CA29" s="25">
        <f>VLOOKUP(CA$7,'Sat Curve Sum'!$A$7:$AG$161,3)</f>
        <v>39.76</v>
      </c>
      <c r="CB29" s="25">
        <f>VLOOKUP(CB$7,'Sat Curve Sum'!$A$7:$AG$161,3)</f>
        <v>37.07</v>
      </c>
      <c r="CC29" s="25">
        <f>VLOOKUP(CC$7,'Sat Curve Sum'!$A$7:$AG$161,3)</f>
        <v>35.9</v>
      </c>
      <c r="CD29" s="25">
        <f>VLOOKUP(CD$7,'Sat Curve Sum'!$A$7:$AG$161,3)</f>
        <v>51.23</v>
      </c>
      <c r="CE29" s="25">
        <f>VLOOKUP(CE$7,'Sat Curve Sum'!$A$7:$AG$161,3)</f>
        <v>55.95</v>
      </c>
      <c r="CF29" s="25">
        <f>VLOOKUP(CF$7,'Sat Curve Sum'!$A$7:$AG$161,3)</f>
        <v>49.22</v>
      </c>
      <c r="CG29" s="25">
        <f>VLOOKUP(CG$7,'Sat Curve Sum'!$A$7:$AG$161,3)</f>
        <v>43.16</v>
      </c>
      <c r="CH29" s="25">
        <f>VLOOKUP(CH$7,'Sat Curve Sum'!$A$7:$AG$161,3)</f>
        <v>40.479999999999997</v>
      </c>
      <c r="CI29" s="25">
        <f>VLOOKUP(CI$7,'Sat Curve Sum'!$A$7:$AG$161,3)</f>
        <v>41.66</v>
      </c>
      <c r="CJ29" s="25">
        <f>VLOOKUP(CJ$7,'Sat Curve Sum'!$A$7:$AG$161,3)</f>
        <v>44.34</v>
      </c>
      <c r="CK29" s="25">
        <f>VLOOKUP(CK$7,'Sat Curve Sum'!$A$7:$AG$161,3)</f>
        <v>43.88</v>
      </c>
      <c r="CL29" s="25">
        <f>VLOOKUP(CL$7,'Sat Curve Sum'!$A$7:$AG$161,3)</f>
        <v>40.96</v>
      </c>
      <c r="CM29" s="25">
        <f>VLOOKUP(CM$7,'Sat Curve Sum'!$A$7:$AG$161,3)</f>
        <v>40.82</v>
      </c>
      <c r="CN29" s="25">
        <f>VLOOKUP(CN$7,'Sat Curve Sum'!$A$7:$AG$161,3)</f>
        <v>38.36</v>
      </c>
      <c r="CO29" s="25">
        <f>VLOOKUP(CO$7,'Sat Curve Sum'!$A$7:$AG$161,3)</f>
        <v>37.28</v>
      </c>
      <c r="CP29" s="25">
        <f>VLOOKUP(CP$7,'Sat Curve Sum'!$A$7:$AG$161,3)</f>
        <v>51.32</v>
      </c>
      <c r="CQ29" s="25">
        <f>VLOOKUP(CQ$7,'Sat Curve Sum'!$A$7:$AG$161,3)</f>
        <v>55.65</v>
      </c>
      <c r="CR29" s="25">
        <f>VLOOKUP(CR$7,'Sat Curve Sum'!$A$7:$AG$161,3)</f>
        <v>49.48</v>
      </c>
      <c r="CS29" s="25">
        <f>VLOOKUP(CS$7,'Sat Curve Sum'!$A$7:$AG$161,3)</f>
        <v>43.94</v>
      </c>
      <c r="CT29" s="25">
        <f>VLOOKUP(CT$7,'Sat Curve Sum'!$A$7:$AG$161,3)</f>
        <v>41.48</v>
      </c>
      <c r="CU29" s="25">
        <f>VLOOKUP(CU$7,'Sat Curve Sum'!$A$7:$AG$161,3)</f>
        <v>42.57</v>
      </c>
      <c r="CV29" s="25">
        <f>VLOOKUP(CV$7,'Sat Curve Sum'!$A$7:$AG$161,3)</f>
        <v>45.07</v>
      </c>
      <c r="CW29" s="25">
        <f>VLOOKUP(CW$7,'Sat Curve Sum'!$A$7:$AG$161,3)</f>
        <v>44.65</v>
      </c>
      <c r="CX29" s="25">
        <f>VLOOKUP(CX$7,'Sat Curve Sum'!$A$7:$AG$161,3)</f>
        <v>41.92</v>
      </c>
      <c r="CY29" s="25">
        <f>VLOOKUP(CY$7,'Sat Curve Sum'!$A$7:$AG$161,3)</f>
        <v>41.78</v>
      </c>
      <c r="CZ29" s="25">
        <f>VLOOKUP(CZ$7,'Sat Curve Sum'!$A$7:$AG$161,3)</f>
        <v>39.479999999999997</v>
      </c>
      <c r="DA29" s="25">
        <f>VLOOKUP(DA$7,'Sat Curve Sum'!$A$7:$AG$161,3)</f>
        <v>38.479999999999997</v>
      </c>
      <c r="DB29" s="25">
        <f>VLOOKUP(DB$7,'Sat Curve Sum'!$A$7:$AG$161,3)</f>
        <v>51.61</v>
      </c>
      <c r="DC29" s="25">
        <f>VLOOKUP(DC$7,'Sat Curve Sum'!$A$7:$AG$161,3)</f>
        <v>55.66</v>
      </c>
      <c r="DD29" s="25">
        <f>VLOOKUP(DD$7,'Sat Curve Sum'!$A$7:$AG$161,3)</f>
        <v>49.89</v>
      </c>
      <c r="DE29" s="25">
        <f>VLOOKUP(DE$7,'Sat Curve Sum'!$A$7:$AG$161,3)</f>
        <v>44.71</v>
      </c>
      <c r="DF29" s="25">
        <f>VLOOKUP(DF$7,'Sat Curve Sum'!$A$7:$AG$161,3)</f>
        <v>42.41</v>
      </c>
      <c r="DG29" s="25">
        <f>VLOOKUP(DG$7,'Sat Curve Sum'!$A$7:$AG$161,3)</f>
        <v>43.42</v>
      </c>
      <c r="DH29" s="25">
        <f>VLOOKUP(DH$7,'Sat Curve Sum'!$A$7:$AG$161,3)</f>
        <v>45.81</v>
      </c>
      <c r="DI29" s="25">
        <f>VLOOKUP(DI$7,'Sat Curve Sum'!$A$7:$AG$161,3)</f>
        <v>45.41</v>
      </c>
      <c r="DJ29" s="25">
        <f>VLOOKUP(DJ$7,'Sat Curve Sum'!$A$7:$AG$161,3)</f>
        <v>42.86</v>
      </c>
      <c r="DK29" s="25">
        <f>VLOOKUP(DK$7,'Sat Curve Sum'!$A$7:$AG$161,3)</f>
        <v>42.73</v>
      </c>
      <c r="DL29" s="25">
        <f>VLOOKUP(DL$7,'Sat Curve Sum'!$A$7:$AG$161,3)</f>
        <v>40.58</v>
      </c>
      <c r="DM29" s="25">
        <f>VLOOKUP(DM$7,'Sat Curve Sum'!$A$7:$AG$161,3)</f>
        <v>39.64</v>
      </c>
      <c r="DN29" s="25">
        <f>VLOOKUP(DN$7,'Sat Curve Sum'!$A$7:$AG$161,3)</f>
        <v>51.93</v>
      </c>
      <c r="DO29" s="25">
        <f>VLOOKUP(DO$7,'Sat Curve Sum'!$A$7:$AG$161,3)</f>
        <v>55.71</v>
      </c>
      <c r="DP29" s="25">
        <f>VLOOKUP(DP$7,'Sat Curve Sum'!$A$7:$AG$161,3)</f>
        <v>50.32</v>
      </c>
      <c r="DQ29" s="25">
        <f>VLOOKUP(DQ$7,'Sat Curve Sum'!$A$7:$AG$161,3)</f>
        <v>45.47</v>
      </c>
      <c r="DR29" s="25">
        <f>VLOOKUP(DR$7,'Sat Curve Sum'!$A$7:$AG$161,3)</f>
        <v>43.32</v>
      </c>
      <c r="DS29" s="25">
        <f>VLOOKUP(DS$7,'Sat Curve Sum'!$A$7:$AG$161,3)</f>
        <v>44.27</v>
      </c>
      <c r="DT29" s="25">
        <f>VLOOKUP(DT$7,'Sat Curve Sum'!$A$7:$AG$161,3)</f>
        <v>46.55</v>
      </c>
      <c r="DU29" s="25">
        <f>VLOOKUP(DU$7,'Sat Curve Sum'!$A$7:$AG$161,3)</f>
        <v>46.18</v>
      </c>
      <c r="DV29" s="25">
        <f>VLOOKUP(DV$7,'Sat Curve Sum'!$A$7:$AG$161,3)</f>
        <v>43.79</v>
      </c>
      <c r="DW29" s="25">
        <f>VLOOKUP(DW$7,'Sat Curve Sum'!$A$7:$AG$161,3)</f>
        <v>43.67</v>
      </c>
      <c r="DX29" s="25">
        <f>VLOOKUP(DX$7,'Sat Curve Sum'!$A$7:$AG$161,3)</f>
        <v>41.66</v>
      </c>
      <c r="DY29" s="25">
        <f>VLOOKUP(DY$7,'Sat Curve Sum'!$A$7:$AG$161,3)</f>
        <v>40.78</v>
      </c>
      <c r="DZ29" s="25">
        <f>VLOOKUP(DZ$7,'Sat Curve Sum'!$A$7:$AG$161,3)</f>
        <v>52.27</v>
      </c>
      <c r="EA29" s="25">
        <f>VLOOKUP(EA$7,'Sat Curve Sum'!$A$7:$AG$161,3)</f>
        <v>55.81</v>
      </c>
      <c r="EB29" s="25">
        <f>VLOOKUP(EB$7,'Sat Curve Sum'!$A$7:$AG$161,3)</f>
        <v>50.77</v>
      </c>
      <c r="EC29" s="25">
        <f>VLOOKUP(EC$7,'Sat Curve Sum'!$A$7:$AG$161,3)</f>
        <v>46.24</v>
      </c>
      <c r="ED29" s="25">
        <f>VLOOKUP(ED$7,'Sat Curve Sum'!$A$7:$AG$161,3)</f>
        <v>44.23</v>
      </c>
      <c r="EE29" s="25">
        <f>VLOOKUP(EE$7,'Sat Curve Sum'!$A$7:$AG$161,3)</f>
        <v>45.12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32.783333333333331</v>
      </c>
      <c r="D30" s="25">
        <f ca="1">IF(ISERROR(AVERAGE(OFFSET('Sat Curve Sum'!$E$6,1,0,1,1))),0,AVERAGE(OFFSET('Sat Curve Sum'!$E$6,1,0,1,1)))</f>
        <v>28.35</v>
      </c>
      <c r="E30" s="25">
        <f ca="1">IF(ISERROR((SUM(OFFSET('Sat Curve Sum'!$E$6,2,0,4,1))+ 0* 'Sat Curve Sum Backup'!$E$9)/4), 'Sat Curve Sum Backup'!$E$9,(SUM(OFFSET('Sat Curve Sum'!$E$6,2,0,4,1))+ 0* 'Sat Curve Sum Backup'!$E$9)/4)</f>
        <v>31.5</v>
      </c>
      <c r="F30" s="25">
        <f>VLOOKUP(F$7,'Sat Curve Sum'!$A$7:$AG$161,5)</f>
        <v>38.5</v>
      </c>
      <c r="G30" s="23">
        <f t="shared" ca="1" si="14"/>
        <v>32.783333333333331</v>
      </c>
      <c r="H30" s="131">
        <f t="shared" si="15"/>
        <v>38.25</v>
      </c>
      <c r="I30" s="131">
        <f t="shared" si="21"/>
        <v>37.5</v>
      </c>
      <c r="J30" s="131">
        <f t="shared" si="21"/>
        <v>36</v>
      </c>
      <c r="K30" s="131">
        <f t="shared" si="21"/>
        <v>33.25</v>
      </c>
      <c r="L30" s="131">
        <f t="shared" si="21"/>
        <v>33</v>
      </c>
      <c r="M30" s="131">
        <f t="shared" si="21"/>
        <v>39.5</v>
      </c>
      <c r="N30" s="131">
        <f t="shared" si="21"/>
        <v>49</v>
      </c>
      <c r="O30" s="131">
        <f t="shared" si="21"/>
        <v>55.25</v>
      </c>
      <c r="P30" s="131">
        <f t="shared" si="21"/>
        <v>48</v>
      </c>
      <c r="Q30" s="131">
        <f t="shared" si="21"/>
        <v>40.75</v>
      </c>
      <c r="R30" s="131">
        <f t="shared" si="21"/>
        <v>39.75</v>
      </c>
      <c r="S30" s="131">
        <f t="shared" si="21"/>
        <v>41.75</v>
      </c>
      <c r="T30" s="23">
        <f t="shared" si="17"/>
        <v>41</v>
      </c>
      <c r="U30" s="23">
        <f t="shared" si="18"/>
        <v>44.25</v>
      </c>
      <c r="V30" s="75">
        <f t="shared" si="19"/>
        <v>45.616785714285712</v>
      </c>
      <c r="W30" s="71"/>
      <c r="X30" s="74">
        <f t="shared" ca="1" si="20"/>
        <v>44.62306306306305</v>
      </c>
      <c r="Y30" s="16"/>
      <c r="Z30" s="39"/>
      <c r="AB30" s="25">
        <f>VLOOKUP(AB$7,'Sat Curve Sum'!$A$7:$AG$161,5)</f>
        <v>38.25</v>
      </c>
      <c r="AC30" s="25">
        <f>VLOOKUP(AC$7,'Sat Curve Sum'!$A$7:$AG$161,5)</f>
        <v>37.5</v>
      </c>
      <c r="AD30" s="25">
        <f>VLOOKUP(AD$7,'Sat Curve Sum'!$A$7:$AG$161,5)</f>
        <v>36</v>
      </c>
      <c r="AE30" s="25">
        <f>VLOOKUP(AE$7,'Sat Curve Sum'!$A$7:$AG$161,5)</f>
        <v>33.25</v>
      </c>
      <c r="AF30" s="25">
        <f>VLOOKUP(AF$7,'Sat Curve Sum'!$A$7:$AG$161,5)</f>
        <v>33</v>
      </c>
      <c r="AG30" s="25">
        <f>VLOOKUP(AG$7,'Sat Curve Sum'!$A$7:$AG$161,5)</f>
        <v>39.5</v>
      </c>
      <c r="AH30" s="25">
        <f>VLOOKUP(AH$7,'Sat Curve Sum'!$A$7:$AG$161,5)</f>
        <v>49</v>
      </c>
      <c r="AI30" s="25">
        <f>VLOOKUP(AI$7,'Sat Curve Sum'!$A$7:$AG$161,5)</f>
        <v>55.25</v>
      </c>
      <c r="AJ30" s="25">
        <f>VLOOKUP(AJ$7,'Sat Curve Sum'!$A$7:$AG$161,5)</f>
        <v>48</v>
      </c>
      <c r="AK30" s="25">
        <f>VLOOKUP(AK$7,'Sat Curve Sum'!$A$7:$AG$161,5)</f>
        <v>40.75</v>
      </c>
      <c r="AL30" s="25">
        <f>VLOOKUP(AL$7,'Sat Curve Sum'!$A$7:$AG$161,5)</f>
        <v>39.75</v>
      </c>
      <c r="AM30" s="25">
        <f>VLOOKUP(AM$7,'Sat Curve Sum'!$A$7:$AG$161,5)</f>
        <v>41.75</v>
      </c>
      <c r="AN30" s="25">
        <f>VLOOKUP(AN$7,'Sat Curve Sum'!$A$7:$AG$161,5)</f>
        <v>42</v>
      </c>
      <c r="AO30" s="25">
        <f>VLOOKUP(AO$7,'Sat Curve Sum'!$A$7:$AG$161,5)</f>
        <v>40</v>
      </c>
      <c r="AP30" s="25">
        <f>VLOOKUP(AP$7,'Sat Curve Sum'!$A$7:$AG$161,5)</f>
        <v>38</v>
      </c>
      <c r="AQ30" s="25">
        <f>VLOOKUP(AQ$7,'Sat Curve Sum'!$A$7:$AG$161,5)</f>
        <v>37.5</v>
      </c>
      <c r="AR30" s="25">
        <f>VLOOKUP(AR$7,'Sat Curve Sum'!$A$7:$AG$161,5)</f>
        <v>38</v>
      </c>
      <c r="AS30" s="25">
        <f>VLOOKUP(AS$7,'Sat Curve Sum'!$A$7:$AG$161,5)</f>
        <v>43</v>
      </c>
      <c r="AT30" s="25">
        <f>VLOOKUP(AT$7,'Sat Curve Sum'!$A$7:$AG$161,5)</f>
        <v>53.25</v>
      </c>
      <c r="AU30" s="25">
        <f>VLOOKUP(AU$7,'Sat Curve Sum'!$A$7:$AG$161,5)</f>
        <v>61.75</v>
      </c>
      <c r="AV30" s="25">
        <f>VLOOKUP(AV$7,'Sat Curve Sum'!$A$7:$AG$161,5)</f>
        <v>56.75</v>
      </c>
      <c r="AW30" s="25">
        <f>VLOOKUP(AW$7,'Sat Curve Sum'!$A$7:$AG$161,5)</f>
        <v>39.25</v>
      </c>
      <c r="AX30" s="25">
        <f>VLOOKUP(AX$7,'Sat Curve Sum'!$A$7:$AG$161,5)</f>
        <v>39.25</v>
      </c>
      <c r="AY30" s="25">
        <f>VLOOKUP(AY$7,'Sat Curve Sum'!$A$7:$AG$161,5)</f>
        <v>42.25</v>
      </c>
      <c r="AZ30" s="25">
        <f>VLOOKUP(AZ$7,'Sat Curve Sum'!$A$7:$AG$161,5)</f>
        <v>42.48</v>
      </c>
      <c r="BA30" s="25">
        <f>VLOOKUP(BA$7,'Sat Curve Sum'!$A$7:$AG$161,5)</f>
        <v>40.770000000000003</v>
      </c>
      <c r="BB30" s="25">
        <f>VLOOKUP(BB$7,'Sat Curve Sum'!$A$7:$AG$161,5)</f>
        <v>39.049999999999997</v>
      </c>
      <c r="BC30" s="25">
        <f>VLOOKUP(BC$7,'Sat Curve Sum'!$A$7:$AG$161,5)</f>
        <v>39.049999999999997</v>
      </c>
      <c r="BD30" s="25">
        <f>VLOOKUP(BD$7,'Sat Curve Sum'!$A$7:$AG$161,5)</f>
        <v>39.51</v>
      </c>
      <c r="BE30" s="25">
        <f>VLOOKUP(BE$7,'Sat Curve Sum'!$A$7:$AG$161,5)</f>
        <v>43.8</v>
      </c>
      <c r="BF30" s="25">
        <f>VLOOKUP(BF$7,'Sat Curve Sum'!$A$7:$AG$161,5)</f>
        <v>52.6</v>
      </c>
      <c r="BG30" s="25">
        <f>VLOOKUP(BG$7,'Sat Curve Sum'!$A$7:$AG$161,5)</f>
        <v>59.89</v>
      </c>
      <c r="BH30" s="25">
        <f>VLOOKUP(BH$7,'Sat Curve Sum'!$A$7:$AG$161,5)</f>
        <v>55.56</v>
      </c>
      <c r="BI30" s="25">
        <f>VLOOKUP(BI$7,'Sat Curve Sum'!$A$7:$AG$161,5)</f>
        <v>39.909999999999997</v>
      </c>
      <c r="BJ30" s="25">
        <f>VLOOKUP(BJ$7,'Sat Curve Sum'!$A$7:$AG$161,5)</f>
        <v>40.159999999999997</v>
      </c>
      <c r="BK30" s="25">
        <f>VLOOKUP(BK$7,'Sat Curve Sum'!$A$7:$AG$161,5)</f>
        <v>43.05</v>
      </c>
      <c r="BL30" s="25">
        <f>VLOOKUP(BL$7,'Sat Curve Sum'!$A$7:$AG$161,5)</f>
        <v>42.9</v>
      </c>
      <c r="BM30" s="25">
        <f>VLOOKUP(BM$7,'Sat Curve Sum'!$A$7:$AG$161,5)</f>
        <v>41.43</v>
      </c>
      <c r="BN30" s="25">
        <f>VLOOKUP(BN$7,'Sat Curve Sum'!$A$7:$AG$161,5)</f>
        <v>39.96</v>
      </c>
      <c r="BO30" s="25">
        <f>VLOOKUP(BO$7,'Sat Curve Sum'!$A$7:$AG$161,5)</f>
        <v>40.39</v>
      </c>
      <c r="BP30" s="25">
        <f>VLOOKUP(BP$7,'Sat Curve Sum'!$A$7:$AG$161,5)</f>
        <v>40.82</v>
      </c>
      <c r="BQ30" s="25">
        <f>VLOOKUP(BQ$7,'Sat Curve Sum'!$A$7:$AG$161,5)</f>
        <v>44.5</v>
      </c>
      <c r="BR30" s="25">
        <f>VLOOKUP(BR$7,'Sat Curve Sum'!$A$7:$AG$161,5)</f>
        <v>52.03</v>
      </c>
      <c r="BS30" s="25">
        <f>VLOOKUP(BS$7,'Sat Curve Sum'!$A$7:$AG$161,5)</f>
        <v>58.28</v>
      </c>
      <c r="BT30" s="25">
        <f>VLOOKUP(BT$7,'Sat Curve Sum'!$A$7:$AG$161,5)</f>
        <v>54.54</v>
      </c>
      <c r="BU30" s="25">
        <f>VLOOKUP(BU$7,'Sat Curve Sum'!$A$7:$AG$161,5)</f>
        <v>40.479999999999997</v>
      </c>
      <c r="BV30" s="25">
        <f>VLOOKUP(BV$7,'Sat Curve Sum'!$A$7:$AG$161,5)</f>
        <v>40.950000000000003</v>
      </c>
      <c r="BW30" s="25">
        <f>VLOOKUP(BW$7,'Sat Curve Sum'!$A$7:$AG$161,5)</f>
        <v>43.75</v>
      </c>
      <c r="BX30" s="25">
        <f>VLOOKUP(BX$7,'Sat Curve Sum'!$A$7:$AG$161,5)</f>
        <v>43.24</v>
      </c>
      <c r="BY30" s="25">
        <f>VLOOKUP(BY$7,'Sat Curve Sum'!$A$7:$AG$161,5)</f>
        <v>41.91</v>
      </c>
      <c r="BZ30" s="25">
        <f>VLOOKUP(BZ$7,'Sat Curve Sum'!$A$7:$AG$161,5)</f>
        <v>40.57</v>
      </c>
      <c r="CA30" s="25">
        <f>VLOOKUP(CA$7,'Sat Curve Sum'!$A$7:$AG$161,5)</f>
        <v>41.24</v>
      </c>
      <c r="CB30" s="25">
        <f>VLOOKUP(CB$7,'Sat Curve Sum'!$A$7:$AG$161,5)</f>
        <v>41.66</v>
      </c>
      <c r="CC30" s="25">
        <f>VLOOKUP(CC$7,'Sat Curve Sum'!$A$7:$AG$161,5)</f>
        <v>44.99</v>
      </c>
      <c r="CD30" s="25">
        <f>VLOOKUP(CD$7,'Sat Curve Sum'!$A$7:$AG$161,5)</f>
        <v>51.82</v>
      </c>
      <c r="CE30" s="25">
        <f>VLOOKUP(CE$7,'Sat Curve Sum'!$A$7:$AG$161,5)</f>
        <v>57.48</v>
      </c>
      <c r="CF30" s="25">
        <f>VLOOKUP(CF$7,'Sat Curve Sum'!$A$7:$AG$161,5)</f>
        <v>54.07</v>
      </c>
      <c r="CG30" s="25">
        <f>VLOOKUP(CG$7,'Sat Curve Sum'!$A$7:$AG$161,5)</f>
        <v>40.909999999999997</v>
      </c>
      <c r="CH30" s="25">
        <f>VLOOKUP(CH$7,'Sat Curve Sum'!$A$7:$AG$161,5)</f>
        <v>41.5</v>
      </c>
      <c r="CI30" s="25">
        <f>VLOOKUP(CI$7,'Sat Curve Sum'!$A$7:$AG$161,5)</f>
        <v>44.25</v>
      </c>
      <c r="CJ30" s="25">
        <f>VLOOKUP(CJ$7,'Sat Curve Sum'!$A$7:$AG$161,5)</f>
        <v>43.57</v>
      </c>
      <c r="CK30" s="25">
        <f>VLOOKUP(CK$7,'Sat Curve Sum'!$A$7:$AG$161,5)</f>
        <v>42.37</v>
      </c>
      <c r="CL30" s="25">
        <f>VLOOKUP(CL$7,'Sat Curve Sum'!$A$7:$AG$161,5)</f>
        <v>41.16</v>
      </c>
      <c r="CM30" s="25">
        <f>VLOOKUP(CM$7,'Sat Curve Sum'!$A$7:$AG$161,5)</f>
        <v>42.05</v>
      </c>
      <c r="CN30" s="25">
        <f>VLOOKUP(CN$7,'Sat Curve Sum'!$A$7:$AG$161,5)</f>
        <v>42.45</v>
      </c>
      <c r="CO30" s="25">
        <f>VLOOKUP(CO$7,'Sat Curve Sum'!$A$7:$AG$161,5)</f>
        <v>45.47</v>
      </c>
      <c r="CP30" s="25">
        <f>VLOOKUP(CP$7,'Sat Curve Sum'!$A$7:$AG$161,5)</f>
        <v>51.65</v>
      </c>
      <c r="CQ30" s="25">
        <f>VLOOKUP(CQ$7,'Sat Curve Sum'!$A$7:$AG$161,5)</f>
        <v>56.78</v>
      </c>
      <c r="CR30" s="25">
        <f>VLOOKUP(CR$7,'Sat Curve Sum'!$A$7:$AG$161,5)</f>
        <v>53.67</v>
      </c>
      <c r="CS30" s="25">
        <f>VLOOKUP(CS$7,'Sat Curve Sum'!$A$7:$AG$161,5)</f>
        <v>41.32</v>
      </c>
      <c r="CT30" s="25">
        <f>VLOOKUP(CT$7,'Sat Curve Sum'!$A$7:$AG$161,5)</f>
        <v>42.02</v>
      </c>
      <c r="CU30" s="25">
        <f>VLOOKUP(CU$7,'Sat Curve Sum'!$A$7:$AG$161,5)</f>
        <v>44.72</v>
      </c>
      <c r="CV30" s="25">
        <f>VLOOKUP(CV$7,'Sat Curve Sum'!$A$7:$AG$161,5)</f>
        <v>43.89</v>
      </c>
      <c r="CW30" s="25">
        <f>VLOOKUP(CW$7,'Sat Curve Sum'!$A$7:$AG$161,5)</f>
        <v>42.78</v>
      </c>
      <c r="CX30" s="25">
        <f>VLOOKUP(CX$7,'Sat Curve Sum'!$A$7:$AG$161,5)</f>
        <v>41.66</v>
      </c>
      <c r="CY30" s="25">
        <f>VLOOKUP(CY$7,'Sat Curve Sum'!$A$7:$AG$161,5)</f>
        <v>42.71</v>
      </c>
      <c r="CZ30" s="25">
        <f>VLOOKUP(CZ$7,'Sat Curve Sum'!$A$7:$AG$161,5)</f>
        <v>43.1</v>
      </c>
      <c r="DA30" s="25">
        <f>VLOOKUP(DA$7,'Sat Curve Sum'!$A$7:$AG$161,5)</f>
        <v>45.89</v>
      </c>
      <c r="DB30" s="25">
        <f>VLOOKUP(DB$7,'Sat Curve Sum'!$A$7:$AG$161,5)</f>
        <v>51.62</v>
      </c>
      <c r="DC30" s="25">
        <f>VLOOKUP(DC$7,'Sat Curve Sum'!$A$7:$AG$161,5)</f>
        <v>56.37</v>
      </c>
      <c r="DD30" s="25">
        <f>VLOOKUP(DD$7,'Sat Curve Sum'!$A$7:$AG$161,5)</f>
        <v>53.47</v>
      </c>
      <c r="DE30" s="25">
        <f>VLOOKUP(DE$7,'Sat Curve Sum'!$A$7:$AG$161,5)</f>
        <v>41.71</v>
      </c>
      <c r="DF30" s="25">
        <f>VLOOKUP(DF$7,'Sat Curve Sum'!$A$7:$AG$161,5)</f>
        <v>42.48</v>
      </c>
      <c r="DG30" s="25">
        <f>VLOOKUP(DG$7,'Sat Curve Sum'!$A$7:$AG$161,5)</f>
        <v>45.15</v>
      </c>
      <c r="DH30" s="25">
        <f>VLOOKUP(DH$7,'Sat Curve Sum'!$A$7:$AG$161,5)</f>
        <v>44.26</v>
      </c>
      <c r="DI30" s="25">
        <f>VLOOKUP(DI$7,'Sat Curve Sum'!$A$7:$AG$161,5)</f>
        <v>43.23</v>
      </c>
      <c r="DJ30" s="25">
        <f>VLOOKUP(DJ$7,'Sat Curve Sum'!$A$7:$AG$161,5)</f>
        <v>42.19</v>
      </c>
      <c r="DK30" s="25">
        <f>VLOOKUP(DK$7,'Sat Curve Sum'!$A$7:$AG$161,5)</f>
        <v>43.38</v>
      </c>
      <c r="DL30" s="25">
        <f>VLOOKUP(DL$7,'Sat Curve Sum'!$A$7:$AG$161,5)</f>
        <v>43.76</v>
      </c>
      <c r="DM30" s="25">
        <f>VLOOKUP(DM$7,'Sat Curve Sum'!$A$7:$AG$161,5)</f>
        <v>46.36</v>
      </c>
      <c r="DN30" s="25">
        <f>VLOOKUP(DN$7,'Sat Curve Sum'!$A$7:$AG$161,5)</f>
        <v>51.67</v>
      </c>
      <c r="DO30" s="25">
        <f>VLOOKUP(DO$7,'Sat Curve Sum'!$A$7:$AG$161,5)</f>
        <v>56.08</v>
      </c>
      <c r="DP30" s="25">
        <f>VLOOKUP(DP$7,'Sat Curve Sum'!$A$7:$AG$161,5)</f>
        <v>53.37</v>
      </c>
      <c r="DQ30" s="25">
        <f>VLOOKUP(DQ$7,'Sat Curve Sum'!$A$7:$AG$161,5)</f>
        <v>42.13</v>
      </c>
      <c r="DR30" s="25">
        <f>VLOOKUP(DR$7,'Sat Curve Sum'!$A$7:$AG$161,5)</f>
        <v>42.98</v>
      </c>
      <c r="DS30" s="25">
        <f>VLOOKUP(DS$7,'Sat Curve Sum'!$A$7:$AG$161,5)</f>
        <v>45.62</v>
      </c>
      <c r="DT30" s="25">
        <f>VLOOKUP(DT$7,'Sat Curve Sum'!$A$7:$AG$161,5)</f>
        <v>44.63</v>
      </c>
      <c r="DU30" s="25">
        <f>VLOOKUP(DU$7,'Sat Curve Sum'!$A$7:$AG$161,5)</f>
        <v>43.67</v>
      </c>
      <c r="DV30" s="25">
        <f>VLOOKUP(DV$7,'Sat Curve Sum'!$A$7:$AG$161,5)</f>
        <v>42.72</v>
      </c>
      <c r="DW30" s="25">
        <f>VLOOKUP(DW$7,'Sat Curve Sum'!$A$7:$AG$161,5)</f>
        <v>44.04</v>
      </c>
      <c r="DX30" s="25">
        <f>VLOOKUP(DX$7,'Sat Curve Sum'!$A$7:$AG$161,5)</f>
        <v>44.41</v>
      </c>
      <c r="DY30" s="25">
        <f>VLOOKUP(DY$7,'Sat Curve Sum'!$A$7:$AG$161,5)</f>
        <v>46.81</v>
      </c>
      <c r="DZ30" s="25">
        <f>VLOOKUP(DZ$7,'Sat Curve Sum'!$A$7:$AG$161,5)</f>
        <v>51.74</v>
      </c>
      <c r="EA30" s="25">
        <f>VLOOKUP(EA$7,'Sat Curve Sum'!$A$7:$AG$161,5)</f>
        <v>55.82</v>
      </c>
      <c r="EB30" s="25">
        <f>VLOOKUP(EB$7,'Sat Curve Sum'!$A$7:$AG$161,5)</f>
        <v>53.29</v>
      </c>
      <c r="EC30" s="25">
        <f>VLOOKUP(EC$7,'Sat Curve Sum'!$A$7:$AG$161,5)</f>
        <v>42.55</v>
      </c>
      <c r="ED30" s="25">
        <f>VLOOKUP(ED$7,'Sat Curve Sum'!$A$7:$AG$161,5)</f>
        <v>43.46</v>
      </c>
      <c r="EE30" s="25">
        <f>VLOOKUP(EE$7,'Sat Curve Sum'!$A$7:$AG$161,5)</f>
        <v>46.08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28.991666634877522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Sum'!$I$6,2,0,4,1))+ 0* 'Sat Curve Sum Backup'!$I$9)/4), 'Sat Curve Sum Backup'!$I$9,(SUM(OFFSET('Sat Curve Sum'!$I$6,2,0,4,1))+ 0* 'Sat Curve Sum Backup'!$I$9)/4)</f>
        <v>25.724999904632575</v>
      </c>
      <c r="F31" s="25">
        <f>VLOOKUP(F$7,'Sat Curve Sum'!$A$7:$AG$161,9)</f>
        <v>35.75</v>
      </c>
      <c r="G31" s="23">
        <f t="shared" ca="1" si="14"/>
        <v>28.991666634877522</v>
      </c>
      <c r="H31" s="131">
        <f t="shared" si="15"/>
        <v>36</v>
      </c>
      <c r="I31" s="131">
        <f t="shared" si="21"/>
        <v>35.75</v>
      </c>
      <c r="J31" s="131">
        <f t="shared" si="21"/>
        <v>34.75</v>
      </c>
      <c r="K31" s="131">
        <f t="shared" si="21"/>
        <v>33</v>
      </c>
      <c r="L31" s="131">
        <f t="shared" si="21"/>
        <v>33</v>
      </c>
      <c r="M31" s="131">
        <f t="shared" si="21"/>
        <v>39.5</v>
      </c>
      <c r="N31" s="131">
        <f t="shared" si="21"/>
        <v>48.25</v>
      </c>
      <c r="O31" s="131">
        <f t="shared" si="21"/>
        <v>55.25</v>
      </c>
      <c r="P31" s="131">
        <f t="shared" si="21"/>
        <v>47.75</v>
      </c>
      <c r="Q31" s="131">
        <f t="shared" si="21"/>
        <v>40</v>
      </c>
      <c r="R31" s="131">
        <f t="shared" si="21"/>
        <v>39</v>
      </c>
      <c r="S31" s="131">
        <f t="shared" si="21"/>
        <v>41</v>
      </c>
      <c r="T31" s="23">
        <f t="shared" si="17"/>
        <v>40.270833333333336</v>
      </c>
      <c r="U31" s="23">
        <f t="shared" si="18"/>
        <v>33.479166666666664</v>
      </c>
      <c r="V31" s="75">
        <f t="shared" si="19"/>
        <v>36.804761904761875</v>
      </c>
      <c r="W31" s="71"/>
      <c r="X31" s="74">
        <f t="shared" ca="1" si="20"/>
        <v>36.608783782924569</v>
      </c>
      <c r="Y31" s="16"/>
      <c r="Z31" s="39"/>
      <c r="AB31" s="25">
        <f>VLOOKUP(AB$7,'Sat Curve Sum'!$A$7:$AG$161,9)</f>
        <v>36</v>
      </c>
      <c r="AC31" s="25">
        <f>VLOOKUP(AC$7,'Sat Curve Sum'!$A$7:$AG$161,9)</f>
        <v>35.75</v>
      </c>
      <c r="AD31" s="25">
        <f>VLOOKUP(AD$7,'Sat Curve Sum'!$A$7:$AG$161,9)</f>
        <v>34.75</v>
      </c>
      <c r="AE31" s="25">
        <f>VLOOKUP(AE$7,'Sat Curve Sum'!$A$7:$AG$161,9)</f>
        <v>33</v>
      </c>
      <c r="AF31" s="25">
        <f>VLOOKUP(AF$7,'Sat Curve Sum'!$A$7:$AG$161,9)</f>
        <v>33</v>
      </c>
      <c r="AG31" s="25">
        <f>VLOOKUP(AG$7,'Sat Curve Sum'!$A$7:$AG$161,9)</f>
        <v>39.5</v>
      </c>
      <c r="AH31" s="25">
        <f>VLOOKUP(AH$7,'Sat Curve Sum'!$A$7:$AG$161,9)</f>
        <v>48.25</v>
      </c>
      <c r="AI31" s="25">
        <f>VLOOKUP(AI$7,'Sat Curve Sum'!$A$7:$AG$161,9)</f>
        <v>55.25</v>
      </c>
      <c r="AJ31" s="25">
        <f>VLOOKUP(AJ$7,'Sat Curve Sum'!$A$7:$AG$161,9)</f>
        <v>47.75</v>
      </c>
      <c r="AK31" s="25">
        <f>VLOOKUP(AK$7,'Sat Curve Sum'!$A$7:$AG$161,9)</f>
        <v>40</v>
      </c>
      <c r="AL31" s="25">
        <f>VLOOKUP(AL$7,'Sat Curve Sum'!$A$7:$AG$161,9)</f>
        <v>39</v>
      </c>
      <c r="AM31" s="25">
        <f>VLOOKUP(AM$7,'Sat Curve Sum'!$A$7:$AG$161,9)</f>
        <v>41</v>
      </c>
      <c r="AN31" s="25">
        <f>VLOOKUP(AN$7,'Sat Curve Sum'!$A$7:$AG$161,9)</f>
        <v>31</v>
      </c>
      <c r="AO31" s="25">
        <f>VLOOKUP(AO$7,'Sat Curve Sum'!$A$7:$AG$161,9)</f>
        <v>29.5</v>
      </c>
      <c r="AP31" s="25">
        <f>VLOOKUP(AP$7,'Sat Curve Sum'!$A$7:$AG$161,9)</f>
        <v>28</v>
      </c>
      <c r="AQ31" s="25">
        <f>VLOOKUP(AQ$7,'Sat Curve Sum'!$A$7:$AG$161,9)</f>
        <v>27.5</v>
      </c>
      <c r="AR31" s="25">
        <f>VLOOKUP(AR$7,'Sat Curve Sum'!$A$7:$AG$161,9)</f>
        <v>28</v>
      </c>
      <c r="AS31" s="25">
        <f>VLOOKUP(AS$7,'Sat Curve Sum'!$A$7:$AG$161,9)</f>
        <v>33</v>
      </c>
      <c r="AT31" s="25">
        <f>VLOOKUP(AT$7,'Sat Curve Sum'!$A$7:$AG$161,9)</f>
        <v>43.25</v>
      </c>
      <c r="AU31" s="25">
        <f>VLOOKUP(AU$7,'Sat Curve Sum'!$A$7:$AG$161,9)</f>
        <v>51.75</v>
      </c>
      <c r="AV31" s="25">
        <f>VLOOKUP(AV$7,'Sat Curve Sum'!$A$7:$AG$161,9)</f>
        <v>40.5</v>
      </c>
      <c r="AW31" s="25">
        <f>VLOOKUP(AW$7,'Sat Curve Sum'!$A$7:$AG$161,9)</f>
        <v>29.25</v>
      </c>
      <c r="AX31" s="25">
        <f>VLOOKUP(AX$7,'Sat Curve Sum'!$A$7:$AG$161,9)</f>
        <v>29.25</v>
      </c>
      <c r="AY31" s="25">
        <f>VLOOKUP(AY$7,'Sat Curve Sum'!$A$7:$AG$161,9)</f>
        <v>30.75</v>
      </c>
      <c r="AZ31" s="25">
        <f>VLOOKUP(AZ$7,'Sat Curve Sum'!$A$7:$AG$161,9)</f>
        <v>21.75</v>
      </c>
      <c r="BA31" s="25">
        <f>VLOOKUP(BA$7,'Sat Curve Sum'!$A$7:$AG$161,9)</f>
        <v>23.5</v>
      </c>
      <c r="BB31" s="25">
        <f>VLOOKUP(BB$7,'Sat Curve Sum'!$A$7:$AG$161,9)</f>
        <v>21.5</v>
      </c>
      <c r="BC31" s="25">
        <f>VLOOKUP(BC$7,'Sat Curve Sum'!$A$7:$AG$161,9)</f>
        <v>30.5</v>
      </c>
      <c r="BD31" s="25">
        <f>VLOOKUP(BD$7,'Sat Curve Sum'!$A$7:$AG$161,9)</f>
        <v>30</v>
      </c>
      <c r="BE31" s="25">
        <f>VLOOKUP(BE$7,'Sat Curve Sum'!$A$7:$AG$161,9)</f>
        <v>37</v>
      </c>
      <c r="BF31" s="25">
        <f>VLOOKUP(BF$7,'Sat Curve Sum'!$A$7:$AG$161,9)</f>
        <v>41</v>
      </c>
      <c r="BG31" s="25">
        <f>VLOOKUP(BG$7,'Sat Curve Sum'!$A$7:$AG$161,9)</f>
        <v>49.75</v>
      </c>
      <c r="BH31" s="25">
        <f>VLOOKUP(BH$7,'Sat Curve Sum'!$A$7:$AG$161,9)</f>
        <v>32.25</v>
      </c>
      <c r="BI31" s="25">
        <f>VLOOKUP(BI$7,'Sat Curve Sum'!$A$7:$AG$161,9)</f>
        <v>31.75</v>
      </c>
      <c r="BJ31" s="25">
        <f>VLOOKUP(BJ$7,'Sat Curve Sum'!$A$7:$AG$161,9)</f>
        <v>29.75</v>
      </c>
      <c r="BK31" s="25">
        <f>VLOOKUP(BK$7,'Sat Curve Sum'!$A$7:$AG$161,9)</f>
        <v>30.5</v>
      </c>
      <c r="BL31" s="25">
        <f>VLOOKUP(BL$7,'Sat Curve Sum'!$A$7:$AG$161,9)</f>
        <v>21.75</v>
      </c>
      <c r="BM31" s="25">
        <f>VLOOKUP(BM$7,'Sat Curve Sum'!$A$7:$AG$161,9)</f>
        <v>23.5</v>
      </c>
      <c r="BN31" s="25">
        <f>VLOOKUP(BN$7,'Sat Curve Sum'!$A$7:$AG$161,9)</f>
        <v>21.5</v>
      </c>
      <c r="BO31" s="25">
        <f>VLOOKUP(BO$7,'Sat Curve Sum'!$A$7:$AG$161,9)</f>
        <v>29.5</v>
      </c>
      <c r="BP31" s="25">
        <f>VLOOKUP(BP$7,'Sat Curve Sum'!$A$7:$AG$161,9)</f>
        <v>29</v>
      </c>
      <c r="BQ31" s="25">
        <f>VLOOKUP(BQ$7,'Sat Curve Sum'!$A$7:$AG$161,9)</f>
        <v>35</v>
      </c>
      <c r="BR31" s="25">
        <f>VLOOKUP(BR$7,'Sat Curve Sum'!$A$7:$AG$161,9)</f>
        <v>32</v>
      </c>
      <c r="BS31" s="25">
        <f>VLOOKUP(BS$7,'Sat Curve Sum'!$A$7:$AG$161,9)</f>
        <v>40.75</v>
      </c>
      <c r="BT31" s="25">
        <f>VLOOKUP(BT$7,'Sat Curve Sum'!$A$7:$AG$161,9)</f>
        <v>26.25</v>
      </c>
      <c r="BU31" s="25">
        <f>VLOOKUP(BU$7,'Sat Curve Sum'!$A$7:$AG$161,9)</f>
        <v>28.75</v>
      </c>
      <c r="BV31" s="25">
        <f>VLOOKUP(BV$7,'Sat Curve Sum'!$A$7:$AG$161,9)</f>
        <v>27.25</v>
      </c>
      <c r="BW31" s="25">
        <f>VLOOKUP(BW$7,'Sat Curve Sum'!$A$7:$AG$161,9)</f>
        <v>28</v>
      </c>
      <c r="BX31" s="25">
        <f>VLOOKUP(BX$7,'Sat Curve Sum'!$A$7:$AG$161,9)</f>
        <v>22</v>
      </c>
      <c r="BY31" s="25">
        <f>VLOOKUP(BY$7,'Sat Curve Sum'!$A$7:$AG$161,9)</f>
        <v>23.75</v>
      </c>
      <c r="BZ31" s="25">
        <f>VLOOKUP(BZ$7,'Sat Curve Sum'!$A$7:$AG$161,9)</f>
        <v>21.75</v>
      </c>
      <c r="CA31" s="25">
        <f>VLOOKUP(CA$7,'Sat Curve Sum'!$A$7:$AG$161,9)</f>
        <v>29.75</v>
      </c>
      <c r="CB31" s="25">
        <f>VLOOKUP(CB$7,'Sat Curve Sum'!$A$7:$AG$161,9)</f>
        <v>29.25</v>
      </c>
      <c r="CC31" s="25">
        <f>VLOOKUP(CC$7,'Sat Curve Sum'!$A$7:$AG$161,9)</f>
        <v>35.25</v>
      </c>
      <c r="CD31" s="25">
        <f>VLOOKUP(CD$7,'Sat Curve Sum'!$A$7:$AG$161,9)</f>
        <v>32.25</v>
      </c>
      <c r="CE31" s="25">
        <f>VLOOKUP(CE$7,'Sat Curve Sum'!$A$7:$AG$161,9)</f>
        <v>41</v>
      </c>
      <c r="CF31" s="25">
        <f>VLOOKUP(CF$7,'Sat Curve Sum'!$A$7:$AG$161,9)</f>
        <v>26.5</v>
      </c>
      <c r="CG31" s="25">
        <f>VLOOKUP(CG$7,'Sat Curve Sum'!$A$7:$AG$161,9)</f>
        <v>29</v>
      </c>
      <c r="CH31" s="25">
        <f>VLOOKUP(CH$7,'Sat Curve Sum'!$A$7:$AG$161,9)</f>
        <v>27.5</v>
      </c>
      <c r="CI31" s="25">
        <f>VLOOKUP(CI$7,'Sat Curve Sum'!$A$7:$AG$161,9)</f>
        <v>28.25</v>
      </c>
      <c r="CJ31" s="25">
        <f>VLOOKUP(CJ$7,'Sat Curve Sum'!$A$7:$AG$161,9)</f>
        <v>31.35</v>
      </c>
      <c r="CK31" s="25">
        <f>VLOOKUP(CK$7,'Sat Curve Sum'!$A$7:$AG$161,9)</f>
        <v>33.1</v>
      </c>
      <c r="CL31" s="25">
        <f>VLOOKUP(CL$7,'Sat Curve Sum'!$A$7:$AG$161,9)</f>
        <v>31.1</v>
      </c>
      <c r="CM31" s="25">
        <f>VLOOKUP(CM$7,'Sat Curve Sum'!$A$7:$AG$161,9)</f>
        <v>39.1</v>
      </c>
      <c r="CN31" s="25">
        <f>VLOOKUP(CN$7,'Sat Curve Sum'!$A$7:$AG$161,9)</f>
        <v>38.6</v>
      </c>
      <c r="CO31" s="25">
        <f>VLOOKUP(CO$7,'Sat Curve Sum'!$A$7:$AG$161,9)</f>
        <v>45.6</v>
      </c>
      <c r="CP31" s="25">
        <f>VLOOKUP(CP$7,'Sat Curve Sum'!$A$7:$AG$161,9)</f>
        <v>52.6</v>
      </c>
      <c r="CQ31" s="25">
        <f>VLOOKUP(CQ$7,'Sat Curve Sum'!$A$7:$AG$161,9)</f>
        <v>61.35</v>
      </c>
      <c r="CR31" s="25">
        <f>VLOOKUP(CR$7,'Sat Curve Sum'!$A$7:$AG$161,9)</f>
        <v>42.85</v>
      </c>
      <c r="CS31" s="25">
        <f>VLOOKUP(CS$7,'Sat Curve Sum'!$A$7:$AG$161,9)</f>
        <v>41.35</v>
      </c>
      <c r="CT31" s="25">
        <f>VLOOKUP(CT$7,'Sat Curve Sum'!$A$7:$AG$161,9)</f>
        <v>39.85</v>
      </c>
      <c r="CU31" s="25">
        <f>VLOOKUP(CU$7,'Sat Curve Sum'!$A$7:$AG$161,9)</f>
        <v>40.6</v>
      </c>
      <c r="CV31" s="25">
        <f>VLOOKUP(CV$7,'Sat Curve Sum'!$A$7:$AG$161,9)</f>
        <v>31.7</v>
      </c>
      <c r="CW31" s="25">
        <f>VLOOKUP(CW$7,'Sat Curve Sum'!$A$7:$AG$161,9)</f>
        <v>33.450000000000003</v>
      </c>
      <c r="CX31" s="25">
        <f>VLOOKUP(CX$7,'Sat Curve Sum'!$A$7:$AG$161,9)</f>
        <v>31.45</v>
      </c>
      <c r="CY31" s="25">
        <f>VLOOKUP(CY$7,'Sat Curve Sum'!$A$7:$AG$161,9)</f>
        <v>39.450000000000003</v>
      </c>
      <c r="CZ31" s="25">
        <f>VLOOKUP(CZ$7,'Sat Curve Sum'!$A$7:$AG$161,9)</f>
        <v>38.950000000000003</v>
      </c>
      <c r="DA31" s="25">
        <f>VLOOKUP(DA$7,'Sat Curve Sum'!$A$7:$AG$161,9)</f>
        <v>45.95</v>
      </c>
      <c r="DB31" s="25">
        <f>VLOOKUP(DB$7,'Sat Curve Sum'!$A$7:$AG$161,9)</f>
        <v>52.95</v>
      </c>
      <c r="DC31" s="25">
        <f>VLOOKUP(DC$7,'Sat Curve Sum'!$A$7:$AG$161,9)</f>
        <v>61.7</v>
      </c>
      <c r="DD31" s="25">
        <f>VLOOKUP(DD$7,'Sat Curve Sum'!$A$7:$AG$161,9)</f>
        <v>43.2</v>
      </c>
      <c r="DE31" s="25">
        <f>VLOOKUP(DE$7,'Sat Curve Sum'!$A$7:$AG$161,9)</f>
        <v>41.7</v>
      </c>
      <c r="DF31" s="25">
        <f>VLOOKUP(DF$7,'Sat Curve Sum'!$A$7:$AG$161,9)</f>
        <v>40.200000000000003</v>
      </c>
      <c r="DG31" s="25">
        <f>VLOOKUP(DG$7,'Sat Curve Sum'!$A$7:$AG$161,9)</f>
        <v>40.950000000000003</v>
      </c>
      <c r="DH31" s="25">
        <f>VLOOKUP(DH$7,'Sat Curve Sum'!$A$7:$AG$161,9)</f>
        <v>32.200000000000003</v>
      </c>
      <c r="DI31" s="25">
        <f>VLOOKUP(DI$7,'Sat Curve Sum'!$A$7:$AG$161,9)</f>
        <v>33.950000000000003</v>
      </c>
      <c r="DJ31" s="25">
        <f>VLOOKUP(DJ$7,'Sat Curve Sum'!$A$7:$AG$161,9)</f>
        <v>31.95</v>
      </c>
      <c r="DK31" s="25">
        <f>VLOOKUP(DK$7,'Sat Curve Sum'!$A$7:$AG$161,9)</f>
        <v>40</v>
      </c>
      <c r="DL31" s="25">
        <f>VLOOKUP(DL$7,'Sat Curve Sum'!$A$7:$AG$161,9)</f>
        <v>39.5</v>
      </c>
      <c r="DM31" s="25">
        <f>VLOOKUP(DM$7,'Sat Curve Sum'!$A$7:$AG$161,9)</f>
        <v>46.5</v>
      </c>
      <c r="DN31" s="25">
        <f>VLOOKUP(DN$7,'Sat Curve Sum'!$A$7:$AG$161,9)</f>
        <v>53.5</v>
      </c>
      <c r="DO31" s="25">
        <f>VLOOKUP(DO$7,'Sat Curve Sum'!$A$7:$AG$161,9)</f>
        <v>62.25</v>
      </c>
      <c r="DP31" s="25">
        <f>VLOOKUP(DP$7,'Sat Curve Sum'!$A$7:$AG$161,9)</f>
        <v>43.7</v>
      </c>
      <c r="DQ31" s="25">
        <f>VLOOKUP(DQ$7,'Sat Curve Sum'!$A$7:$AG$161,9)</f>
        <v>42.25</v>
      </c>
      <c r="DR31" s="25">
        <f>VLOOKUP(DR$7,'Sat Curve Sum'!$A$7:$AG$161,9)</f>
        <v>40.75</v>
      </c>
      <c r="DS31" s="25">
        <f>VLOOKUP(DS$7,'Sat Curve Sum'!$A$7:$AG$161,9)</f>
        <v>41.45</v>
      </c>
      <c r="DT31" s="25">
        <f>VLOOKUP(DT$7,'Sat Curve Sum'!$A$7:$AG$161,9)</f>
        <v>32.700000000000003</v>
      </c>
      <c r="DU31" s="25">
        <f>VLOOKUP(DU$7,'Sat Curve Sum'!$A$7:$AG$161,9)</f>
        <v>34.450000000000003</v>
      </c>
      <c r="DV31" s="25">
        <f>VLOOKUP(DV$7,'Sat Curve Sum'!$A$7:$AG$161,9)</f>
        <v>32.450000000000003</v>
      </c>
      <c r="DW31" s="25">
        <f>VLOOKUP(DW$7,'Sat Curve Sum'!$A$7:$AG$161,9)</f>
        <v>40.75</v>
      </c>
      <c r="DX31" s="25">
        <f>VLOOKUP(DX$7,'Sat Curve Sum'!$A$7:$AG$161,9)</f>
        <v>40.25</v>
      </c>
      <c r="DY31" s="25">
        <f>VLOOKUP(DY$7,'Sat Curve Sum'!$A$7:$AG$161,9)</f>
        <v>47.25</v>
      </c>
      <c r="DZ31" s="25">
        <f>VLOOKUP(DZ$7,'Sat Curve Sum'!$A$7:$AG$161,9)</f>
        <v>54.25</v>
      </c>
      <c r="EA31" s="25">
        <f>VLOOKUP(EA$7,'Sat Curve Sum'!$A$7:$AG$161,9)</f>
        <v>63</v>
      </c>
      <c r="EB31" s="25">
        <f>VLOOKUP(EB$7,'Sat Curve Sum'!$A$7:$AG$161,9)</f>
        <v>44.2</v>
      </c>
      <c r="EC31" s="25">
        <f>VLOOKUP(EC$7,'Sat Curve Sum'!$A$7:$AG$161,9)</f>
        <v>43</v>
      </c>
      <c r="ED31" s="25">
        <f>VLOOKUP(ED$7,'Sat Curve Sum'!$A$7:$AG$161,9)</f>
        <v>41.5</v>
      </c>
      <c r="EE31" s="25">
        <f>VLOOKUP(EE$7,'Sat Curve Sum'!$A$7:$AG$161,9)</f>
        <v>41.95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31.416666666666668</v>
      </c>
      <c r="D32" s="25">
        <f ca="1">IF(ISERROR(AVERAGE(OFFSET('Sat Curve Sum'!$F$6,1,0,1,1))),0,AVERAGE(OFFSET('Sat Curve Sum'!$F$6,1,0,1,1)))</f>
        <v>28.5</v>
      </c>
      <c r="E32" s="25">
        <f ca="1">IF(ISERROR((SUM(OFFSET('Sat Curve Sum'!$F$6,2,0,4,1))+ 0* 'Sat Curve Sum Backup'!$F$9)/4), 'Sat Curve Sum Backup'!$F$9,(SUM(OFFSET('Sat Curve Sum'!$F$6,2,0,4,1))+ 0* 'Sat Curve Sum Backup'!$F$9)/4)</f>
        <v>30</v>
      </c>
      <c r="F32" s="25">
        <f>VLOOKUP(F$7,'Sat Curve Sum'!$A$7:$AG$161,6)</f>
        <v>35.75</v>
      </c>
      <c r="G32" s="23">
        <f t="shared" ca="1" si="14"/>
        <v>31.416666666666668</v>
      </c>
      <c r="H32" s="131">
        <f t="shared" si="15"/>
        <v>36</v>
      </c>
      <c r="I32" s="131">
        <f t="shared" si="21"/>
        <v>35.75</v>
      </c>
      <c r="J32" s="131">
        <f t="shared" si="21"/>
        <v>34.75</v>
      </c>
      <c r="K32" s="131">
        <f t="shared" si="21"/>
        <v>33</v>
      </c>
      <c r="L32" s="131">
        <f t="shared" si="21"/>
        <v>34.5</v>
      </c>
      <c r="M32" s="131">
        <f t="shared" si="21"/>
        <v>40.5</v>
      </c>
      <c r="N32" s="131">
        <f t="shared" si="21"/>
        <v>48.25</v>
      </c>
      <c r="O32" s="131">
        <f t="shared" si="21"/>
        <v>56.25</v>
      </c>
      <c r="P32" s="131">
        <f t="shared" si="21"/>
        <v>47.75</v>
      </c>
      <c r="Q32" s="131">
        <f t="shared" si="21"/>
        <v>40</v>
      </c>
      <c r="R32" s="131">
        <f t="shared" si="21"/>
        <v>39</v>
      </c>
      <c r="S32" s="131">
        <f t="shared" si="21"/>
        <v>41</v>
      </c>
      <c r="T32" s="23">
        <f t="shared" si="17"/>
        <v>40.5625</v>
      </c>
      <c r="U32" s="23">
        <f t="shared" si="18"/>
        <v>44.25</v>
      </c>
      <c r="V32" s="75">
        <f t="shared" si="19"/>
        <v>45.26011904761905</v>
      </c>
      <c r="W32" s="71"/>
      <c r="X32" s="74">
        <f t="shared" ca="1" si="20"/>
        <v>44.268918918918921</v>
      </c>
      <c r="Y32" s="12"/>
      <c r="Z32" s="39"/>
      <c r="AA32" s="39"/>
      <c r="AB32" s="25">
        <f>VLOOKUP(AB$7,'Sat Curve Sum'!$A$7:$AG$161,6)</f>
        <v>36</v>
      </c>
      <c r="AC32" s="25">
        <f>VLOOKUP(AC$7,'Sat Curve Sum'!$A$7:$AG$161,6)</f>
        <v>35.75</v>
      </c>
      <c r="AD32" s="25">
        <f>VLOOKUP(AD$7,'Sat Curve Sum'!$A$7:$AG$161,6)</f>
        <v>34.75</v>
      </c>
      <c r="AE32" s="25">
        <f>VLOOKUP(AE$7,'Sat Curve Sum'!$A$7:$AG$161,6)</f>
        <v>33</v>
      </c>
      <c r="AF32" s="25">
        <f>VLOOKUP(AF$7,'Sat Curve Sum'!$A$7:$AG$161,6)</f>
        <v>34.5</v>
      </c>
      <c r="AG32" s="25">
        <f>VLOOKUP(AG$7,'Sat Curve Sum'!$A$7:$AG$161,6)</f>
        <v>40.5</v>
      </c>
      <c r="AH32" s="25">
        <f>VLOOKUP(AH$7,'Sat Curve Sum'!$A$7:$AG$161,6)</f>
        <v>48.25</v>
      </c>
      <c r="AI32" s="25">
        <f>VLOOKUP(AI$7,'Sat Curve Sum'!$A$7:$AG$161,6)</f>
        <v>56.25</v>
      </c>
      <c r="AJ32" s="25">
        <f>VLOOKUP(AJ$7,'Sat Curve Sum'!$A$7:$AG$161,6)</f>
        <v>47.75</v>
      </c>
      <c r="AK32" s="25">
        <f>VLOOKUP(AK$7,'Sat Curve Sum'!$A$7:$AG$161,6)</f>
        <v>40</v>
      </c>
      <c r="AL32" s="25">
        <f>VLOOKUP(AL$7,'Sat Curve Sum'!$A$7:$AG$161,6)</f>
        <v>39</v>
      </c>
      <c r="AM32" s="25">
        <f>VLOOKUP(AM$7,'Sat Curve Sum'!$A$7:$AG$161,6)</f>
        <v>41</v>
      </c>
      <c r="AN32" s="25">
        <f>VLOOKUP(AN$7,'Sat Curve Sum'!$A$7:$AG$161,6)</f>
        <v>41</v>
      </c>
      <c r="AO32" s="25">
        <f>VLOOKUP(AO$7,'Sat Curve Sum'!$A$7:$AG$161,6)</f>
        <v>39.5</v>
      </c>
      <c r="AP32" s="25">
        <f>VLOOKUP(AP$7,'Sat Curve Sum'!$A$7:$AG$161,6)</f>
        <v>38.75</v>
      </c>
      <c r="AQ32" s="25">
        <f>VLOOKUP(AQ$7,'Sat Curve Sum'!$A$7:$AG$161,6)</f>
        <v>38</v>
      </c>
      <c r="AR32" s="25">
        <f>VLOOKUP(AR$7,'Sat Curve Sum'!$A$7:$AG$161,6)</f>
        <v>38.75</v>
      </c>
      <c r="AS32" s="25">
        <f>VLOOKUP(AS$7,'Sat Curve Sum'!$A$7:$AG$161,6)</f>
        <v>43.25</v>
      </c>
      <c r="AT32" s="25">
        <f>VLOOKUP(AT$7,'Sat Curve Sum'!$A$7:$AG$161,6)</f>
        <v>57.75</v>
      </c>
      <c r="AU32" s="25">
        <f>VLOOKUP(AU$7,'Sat Curve Sum'!$A$7:$AG$161,6)</f>
        <v>63.5</v>
      </c>
      <c r="AV32" s="25">
        <f>VLOOKUP(AV$7,'Sat Curve Sum'!$A$7:$AG$161,6)</f>
        <v>50.5</v>
      </c>
      <c r="AW32" s="25">
        <f>VLOOKUP(AW$7,'Sat Curve Sum'!$A$7:$AG$161,6)</f>
        <v>39.75</v>
      </c>
      <c r="AX32" s="25">
        <f>VLOOKUP(AX$7,'Sat Curve Sum'!$A$7:$AG$161,6)</f>
        <v>39.5</v>
      </c>
      <c r="AY32" s="25">
        <f>VLOOKUP(AY$7,'Sat Curve Sum'!$A$7:$AG$161,6)</f>
        <v>40.75</v>
      </c>
      <c r="AZ32" s="25">
        <f>VLOOKUP(AZ$7,'Sat Curve Sum'!$A$7:$AG$161,6)</f>
        <v>39</v>
      </c>
      <c r="BA32" s="25">
        <f>VLOOKUP(BA$7,'Sat Curve Sum'!$A$7:$AG$161,6)</f>
        <v>39.26</v>
      </c>
      <c r="BB32" s="25">
        <f>VLOOKUP(BB$7,'Sat Curve Sum'!$A$7:$AG$161,6)</f>
        <v>38.43</v>
      </c>
      <c r="BC32" s="25">
        <f>VLOOKUP(BC$7,'Sat Curve Sum'!$A$7:$AG$161,6)</f>
        <v>37.6</v>
      </c>
      <c r="BD32" s="25">
        <f>VLOOKUP(BD$7,'Sat Curve Sum'!$A$7:$AG$161,6)</f>
        <v>38.43</v>
      </c>
      <c r="BE32" s="25">
        <f>VLOOKUP(BE$7,'Sat Curve Sum'!$A$7:$AG$161,6)</f>
        <v>43.41</v>
      </c>
      <c r="BF32" s="25">
        <f>VLOOKUP(BF$7,'Sat Curve Sum'!$A$7:$AG$161,6)</f>
        <v>59.46</v>
      </c>
      <c r="BG32" s="25">
        <f>VLOOKUP(BG$7,'Sat Curve Sum'!$A$7:$AG$161,6)</f>
        <v>65.819999999999993</v>
      </c>
      <c r="BH32" s="25">
        <f>VLOOKUP(BH$7,'Sat Curve Sum'!$A$7:$AG$161,6)</f>
        <v>51.44</v>
      </c>
      <c r="BI32" s="25">
        <f>VLOOKUP(BI$7,'Sat Curve Sum'!$A$7:$AG$161,6)</f>
        <v>39.549999999999997</v>
      </c>
      <c r="BJ32" s="25">
        <f>VLOOKUP(BJ$7,'Sat Curve Sum'!$A$7:$AG$161,6)</f>
        <v>39.270000000000003</v>
      </c>
      <c r="BK32" s="25">
        <f>VLOOKUP(BK$7,'Sat Curve Sum'!$A$7:$AG$161,6)</f>
        <v>40.659999999999997</v>
      </c>
      <c r="BL32" s="25">
        <f>VLOOKUP(BL$7,'Sat Curve Sum'!$A$7:$AG$161,6)</f>
        <v>39.26</v>
      </c>
      <c r="BM32" s="25">
        <f>VLOOKUP(BM$7,'Sat Curve Sum'!$A$7:$AG$161,6)</f>
        <v>39.520000000000003</v>
      </c>
      <c r="BN32" s="25">
        <f>VLOOKUP(BN$7,'Sat Curve Sum'!$A$7:$AG$161,6)</f>
        <v>38.69</v>
      </c>
      <c r="BO32" s="25">
        <f>VLOOKUP(BO$7,'Sat Curve Sum'!$A$7:$AG$161,6)</f>
        <v>37.86</v>
      </c>
      <c r="BP32" s="25">
        <f>VLOOKUP(BP$7,'Sat Curve Sum'!$A$7:$AG$161,6)</f>
        <v>38.69</v>
      </c>
      <c r="BQ32" s="25">
        <f>VLOOKUP(BQ$7,'Sat Curve Sum'!$A$7:$AG$161,6)</f>
        <v>43.71</v>
      </c>
      <c r="BR32" s="25">
        <f>VLOOKUP(BR$7,'Sat Curve Sum'!$A$7:$AG$161,6)</f>
        <v>59.86</v>
      </c>
      <c r="BS32" s="25">
        <f>VLOOKUP(BS$7,'Sat Curve Sum'!$A$7:$AG$161,6)</f>
        <v>66.27</v>
      </c>
      <c r="BT32" s="25">
        <f>VLOOKUP(BT$7,'Sat Curve Sum'!$A$7:$AG$161,6)</f>
        <v>51.79</v>
      </c>
      <c r="BU32" s="25">
        <f>VLOOKUP(BU$7,'Sat Curve Sum'!$A$7:$AG$161,6)</f>
        <v>39.81</v>
      </c>
      <c r="BV32" s="25">
        <f>VLOOKUP(BV$7,'Sat Curve Sum'!$A$7:$AG$161,6)</f>
        <v>39.54</v>
      </c>
      <c r="BW32" s="25">
        <f>VLOOKUP(BW$7,'Sat Curve Sum'!$A$7:$AG$161,6)</f>
        <v>40.93</v>
      </c>
      <c r="BX32" s="25">
        <f>VLOOKUP(BX$7,'Sat Curve Sum'!$A$7:$AG$161,6)</f>
        <v>39.53</v>
      </c>
      <c r="BY32" s="25">
        <f>VLOOKUP(BY$7,'Sat Curve Sum'!$A$7:$AG$161,6)</f>
        <v>39.79</v>
      </c>
      <c r="BZ32" s="25">
        <f>VLOOKUP(BZ$7,'Sat Curve Sum'!$A$7:$AG$161,6)</f>
        <v>38.950000000000003</v>
      </c>
      <c r="CA32" s="25">
        <f>VLOOKUP(CA$7,'Sat Curve Sum'!$A$7:$AG$161,6)</f>
        <v>38.11</v>
      </c>
      <c r="CB32" s="25">
        <f>VLOOKUP(CB$7,'Sat Curve Sum'!$A$7:$AG$161,6)</f>
        <v>38.950000000000003</v>
      </c>
      <c r="CC32" s="25">
        <f>VLOOKUP(CC$7,'Sat Curve Sum'!$A$7:$AG$161,6)</f>
        <v>44</v>
      </c>
      <c r="CD32" s="25">
        <f>VLOOKUP(CD$7,'Sat Curve Sum'!$A$7:$AG$161,6)</f>
        <v>60.26</v>
      </c>
      <c r="CE32" s="25">
        <f>VLOOKUP(CE$7,'Sat Curve Sum'!$A$7:$AG$161,6)</f>
        <v>66.709999999999994</v>
      </c>
      <c r="CF32" s="25">
        <f>VLOOKUP(CF$7,'Sat Curve Sum'!$A$7:$AG$161,6)</f>
        <v>52.13</v>
      </c>
      <c r="CG32" s="25">
        <f>VLOOKUP(CG$7,'Sat Curve Sum'!$A$7:$AG$161,6)</f>
        <v>40.08</v>
      </c>
      <c r="CH32" s="25">
        <f>VLOOKUP(CH$7,'Sat Curve Sum'!$A$7:$AG$161,6)</f>
        <v>39.799999999999997</v>
      </c>
      <c r="CI32" s="25">
        <f>VLOOKUP(CI$7,'Sat Curve Sum'!$A$7:$AG$161,6)</f>
        <v>41.2</v>
      </c>
      <c r="CJ32" s="25">
        <f>VLOOKUP(CJ$7,'Sat Curve Sum'!$A$7:$AG$161,6)</f>
        <v>39.79</v>
      </c>
      <c r="CK32" s="25">
        <f>VLOOKUP(CK$7,'Sat Curve Sum'!$A$7:$AG$161,6)</f>
        <v>40.06</v>
      </c>
      <c r="CL32" s="25">
        <f>VLOOKUP(CL$7,'Sat Curve Sum'!$A$7:$AG$161,6)</f>
        <v>39.21</v>
      </c>
      <c r="CM32" s="25">
        <f>VLOOKUP(CM$7,'Sat Curve Sum'!$A$7:$AG$161,6)</f>
        <v>38.369999999999997</v>
      </c>
      <c r="CN32" s="25">
        <f>VLOOKUP(CN$7,'Sat Curve Sum'!$A$7:$AG$161,6)</f>
        <v>39.21</v>
      </c>
      <c r="CO32" s="25">
        <f>VLOOKUP(CO$7,'Sat Curve Sum'!$A$7:$AG$161,6)</f>
        <v>44.29</v>
      </c>
      <c r="CP32" s="25">
        <f>VLOOKUP(CP$7,'Sat Curve Sum'!$A$7:$AG$161,6)</f>
        <v>60.66</v>
      </c>
      <c r="CQ32" s="25">
        <f>VLOOKUP(CQ$7,'Sat Curve Sum'!$A$7:$AG$161,6)</f>
        <v>67.16</v>
      </c>
      <c r="CR32" s="25">
        <f>VLOOKUP(CR$7,'Sat Curve Sum'!$A$7:$AG$161,6)</f>
        <v>52.48</v>
      </c>
      <c r="CS32" s="25">
        <f>VLOOKUP(CS$7,'Sat Curve Sum'!$A$7:$AG$161,6)</f>
        <v>40.35</v>
      </c>
      <c r="CT32" s="25">
        <f>VLOOKUP(CT$7,'Sat Curve Sum'!$A$7:$AG$161,6)</f>
        <v>40.07</v>
      </c>
      <c r="CU32" s="25">
        <f>VLOOKUP(CU$7,'Sat Curve Sum'!$A$7:$AG$161,6)</f>
        <v>41.48</v>
      </c>
      <c r="CV32" s="25">
        <f>VLOOKUP(CV$7,'Sat Curve Sum'!$A$7:$AG$161,6)</f>
        <v>40.06</v>
      </c>
      <c r="CW32" s="25">
        <f>VLOOKUP(CW$7,'Sat Curve Sum'!$A$7:$AG$161,6)</f>
        <v>40.32</v>
      </c>
      <c r="CX32" s="25">
        <f>VLOOKUP(CX$7,'Sat Curve Sum'!$A$7:$AG$161,6)</f>
        <v>39.47</v>
      </c>
      <c r="CY32" s="25">
        <f>VLOOKUP(CY$7,'Sat Curve Sum'!$A$7:$AG$161,6)</f>
        <v>38.619999999999997</v>
      </c>
      <c r="CZ32" s="25">
        <f>VLOOKUP(CZ$7,'Sat Curve Sum'!$A$7:$AG$161,6)</f>
        <v>39.47</v>
      </c>
      <c r="DA32" s="25">
        <f>VLOOKUP(DA$7,'Sat Curve Sum'!$A$7:$AG$161,6)</f>
        <v>44.59</v>
      </c>
      <c r="DB32" s="25">
        <f>VLOOKUP(DB$7,'Sat Curve Sum'!$A$7:$AG$161,6)</f>
        <v>61.06</v>
      </c>
      <c r="DC32" s="25">
        <f>VLOOKUP(DC$7,'Sat Curve Sum'!$A$7:$AG$161,6)</f>
        <v>67.599999999999994</v>
      </c>
      <c r="DD32" s="25">
        <f>VLOOKUP(DD$7,'Sat Curve Sum'!$A$7:$AG$161,6)</f>
        <v>52.83</v>
      </c>
      <c r="DE32" s="25">
        <f>VLOOKUP(DE$7,'Sat Curve Sum'!$A$7:$AG$161,6)</f>
        <v>40.61</v>
      </c>
      <c r="DF32" s="25">
        <f>VLOOKUP(DF$7,'Sat Curve Sum'!$A$7:$AG$161,6)</f>
        <v>40.33</v>
      </c>
      <c r="DG32" s="25">
        <f>VLOOKUP(DG$7,'Sat Curve Sum'!$A$7:$AG$161,6)</f>
        <v>41.75</v>
      </c>
      <c r="DH32" s="25">
        <f>VLOOKUP(DH$7,'Sat Curve Sum'!$A$7:$AG$161,6)</f>
        <v>40.32</v>
      </c>
      <c r="DI32" s="25">
        <f>VLOOKUP(DI$7,'Sat Curve Sum'!$A$7:$AG$161,6)</f>
        <v>40.590000000000003</v>
      </c>
      <c r="DJ32" s="25">
        <f>VLOOKUP(DJ$7,'Sat Curve Sum'!$A$7:$AG$161,6)</f>
        <v>39.729999999999997</v>
      </c>
      <c r="DK32" s="25">
        <f>VLOOKUP(DK$7,'Sat Curve Sum'!$A$7:$AG$161,6)</f>
        <v>38.869999999999997</v>
      </c>
      <c r="DL32" s="25">
        <f>VLOOKUP(DL$7,'Sat Curve Sum'!$A$7:$AG$161,6)</f>
        <v>39.729999999999997</v>
      </c>
      <c r="DM32" s="25">
        <f>VLOOKUP(DM$7,'Sat Curve Sum'!$A$7:$AG$161,6)</f>
        <v>44.88</v>
      </c>
      <c r="DN32" s="25">
        <f>VLOOKUP(DN$7,'Sat Curve Sum'!$A$7:$AG$161,6)</f>
        <v>61.47</v>
      </c>
      <c r="DO32" s="25">
        <f>VLOOKUP(DO$7,'Sat Curve Sum'!$A$7:$AG$161,6)</f>
        <v>68.05</v>
      </c>
      <c r="DP32" s="25">
        <f>VLOOKUP(DP$7,'Sat Curve Sum'!$A$7:$AG$161,6)</f>
        <v>53.18</v>
      </c>
      <c r="DQ32" s="25">
        <f>VLOOKUP(DQ$7,'Sat Curve Sum'!$A$7:$AG$161,6)</f>
        <v>40.880000000000003</v>
      </c>
      <c r="DR32" s="25">
        <f>VLOOKUP(DR$7,'Sat Curve Sum'!$A$7:$AG$161,6)</f>
        <v>40.6</v>
      </c>
      <c r="DS32" s="25">
        <f>VLOOKUP(DS$7,'Sat Curve Sum'!$A$7:$AG$161,6)</f>
        <v>42.03</v>
      </c>
      <c r="DT32" s="25">
        <f>VLOOKUP(DT$7,'Sat Curve Sum'!$A$7:$AG$161,6)</f>
        <v>40.590000000000003</v>
      </c>
      <c r="DU32" s="25">
        <f>VLOOKUP(DU$7,'Sat Curve Sum'!$A$7:$AG$161,6)</f>
        <v>40.85</v>
      </c>
      <c r="DV32" s="25">
        <f>VLOOKUP(DV$7,'Sat Curve Sum'!$A$7:$AG$161,6)</f>
        <v>39.99</v>
      </c>
      <c r="DW32" s="25">
        <f>VLOOKUP(DW$7,'Sat Curve Sum'!$A$7:$AG$161,6)</f>
        <v>39.130000000000003</v>
      </c>
      <c r="DX32" s="25">
        <f>VLOOKUP(DX$7,'Sat Curve Sum'!$A$7:$AG$161,6)</f>
        <v>39.99</v>
      </c>
      <c r="DY32" s="25">
        <f>VLOOKUP(DY$7,'Sat Curve Sum'!$A$7:$AG$161,6)</f>
        <v>45.17</v>
      </c>
      <c r="DZ32" s="25">
        <f>VLOOKUP(DZ$7,'Sat Curve Sum'!$A$7:$AG$161,6)</f>
        <v>61.87</v>
      </c>
      <c r="EA32" s="25">
        <f>VLOOKUP(EA$7,'Sat Curve Sum'!$A$7:$AG$161,6)</f>
        <v>68.489999999999995</v>
      </c>
      <c r="EB32" s="25">
        <f>VLOOKUP(EB$7,'Sat Curve Sum'!$A$7:$AG$161,6)</f>
        <v>53.52</v>
      </c>
      <c r="EC32" s="25">
        <f>VLOOKUP(EC$7,'Sat Curve Sum'!$A$7:$AG$161,6)</f>
        <v>41.15</v>
      </c>
      <c r="ED32" s="25">
        <f>VLOOKUP(ED$7,'Sat Curve Sum'!$A$7:$AG$161,6)</f>
        <v>40.86</v>
      </c>
      <c r="EE32" s="25">
        <f>VLOOKUP(EE$7,'Sat Curve Sum'!$A$7:$AG$161,6)</f>
        <v>42.3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30.25</v>
      </c>
      <c r="D33" s="25">
        <f ca="1">IF(ISERROR(AVERAGE(OFFSET('Sat Curve Sum'!$B$6,1,0,1,1))),0,AVERAGE(OFFSET('Sat Curve Sum'!$B$6,1,0,1,1)))</f>
        <v>28.5</v>
      </c>
      <c r="E33" s="25">
        <f ca="1">IF(ISERROR((SUM(OFFSET('Sat Curve Sum'!$B$6,2,0,4,1))+ 0* 'Sat Curve Sum Backup'!$B$9)/4), 'Sat Curve Sum Backup'!$B$9,(SUM(OFFSET('Sat Curve Sum'!$B$6,2,0,4,1))+ 0* 'Sat Curve Sum Backup'!$B$9)/4)</f>
        <v>28.75</v>
      </c>
      <c r="F33" s="25">
        <f>VLOOKUP(F$7,'Sat Curve Sum'!$A$7:$AG$161,2)</f>
        <v>33.5</v>
      </c>
      <c r="G33" s="23">
        <f t="shared" ca="1" si="14"/>
        <v>30.25</v>
      </c>
      <c r="H33" s="131">
        <f t="shared" si="15"/>
        <v>33.75</v>
      </c>
      <c r="I33" s="131">
        <f t="shared" si="21"/>
        <v>32.75</v>
      </c>
      <c r="J33" s="131">
        <f t="shared" si="21"/>
        <v>32.5</v>
      </c>
      <c r="K33" s="131">
        <f t="shared" si="21"/>
        <v>31.5</v>
      </c>
      <c r="L33" s="131">
        <f t="shared" si="21"/>
        <v>36.5</v>
      </c>
      <c r="M33" s="131">
        <f t="shared" si="21"/>
        <v>44</v>
      </c>
      <c r="N33" s="131">
        <f t="shared" si="21"/>
        <v>53</v>
      </c>
      <c r="O33" s="131">
        <f t="shared" si="21"/>
        <v>62</v>
      </c>
      <c r="P33" s="131">
        <f t="shared" si="21"/>
        <v>51</v>
      </c>
      <c r="Q33" s="131">
        <f t="shared" si="21"/>
        <v>38</v>
      </c>
      <c r="R33" s="131">
        <f t="shared" si="21"/>
        <v>36</v>
      </c>
      <c r="S33" s="131">
        <f t="shared" si="21"/>
        <v>36.5</v>
      </c>
      <c r="T33" s="23">
        <f t="shared" si="17"/>
        <v>40.625</v>
      </c>
      <c r="U33" s="23">
        <f t="shared" si="18"/>
        <v>42.083333333333336</v>
      </c>
      <c r="V33" s="75">
        <f t="shared" si="19"/>
        <v>43.286309523809535</v>
      </c>
      <c r="W33" s="71"/>
      <c r="X33" s="74">
        <f t="shared" ca="1" si="20"/>
        <v>42.516216216216215</v>
      </c>
      <c r="Y33" s="12"/>
      <c r="Z33" s="39"/>
      <c r="AA33" s="39"/>
      <c r="AB33" s="25">
        <f>VLOOKUP(AB$7,'Sat Curve Sum'!$A$7:$AG$161,2)</f>
        <v>33.75</v>
      </c>
      <c r="AC33" s="25">
        <f>VLOOKUP(AC$7,'Sat Curve Sum'!$A$7:$AG$161,2)</f>
        <v>32.75</v>
      </c>
      <c r="AD33" s="25">
        <f>VLOOKUP(AD$7,'Sat Curve Sum'!$A$7:$AG$161,2)</f>
        <v>32.5</v>
      </c>
      <c r="AE33" s="25">
        <f>VLOOKUP(AE$7,'Sat Curve Sum'!$A$7:$AG$161,2)</f>
        <v>31.5</v>
      </c>
      <c r="AF33" s="25">
        <f>VLOOKUP(AF$7,'Sat Curve Sum'!$A$7:$AG$161,2)</f>
        <v>36.5</v>
      </c>
      <c r="AG33" s="25">
        <f>VLOOKUP(AG$7,'Sat Curve Sum'!$A$7:$AG$161,2)</f>
        <v>44</v>
      </c>
      <c r="AH33" s="25">
        <f>VLOOKUP(AH$7,'Sat Curve Sum'!$A$7:$AG$161,2)</f>
        <v>53</v>
      </c>
      <c r="AI33" s="25">
        <f>VLOOKUP(AI$7,'Sat Curve Sum'!$A$7:$AG$161,2)</f>
        <v>62</v>
      </c>
      <c r="AJ33" s="25">
        <f>VLOOKUP(AJ$7,'Sat Curve Sum'!$A$7:$AG$161,2)</f>
        <v>51</v>
      </c>
      <c r="AK33" s="25">
        <f>VLOOKUP(AK$7,'Sat Curve Sum'!$A$7:$AG$161,2)</f>
        <v>38</v>
      </c>
      <c r="AL33" s="25">
        <f>VLOOKUP(AL$7,'Sat Curve Sum'!$A$7:$AG$161,2)</f>
        <v>36</v>
      </c>
      <c r="AM33" s="25">
        <f>VLOOKUP(AM$7,'Sat Curve Sum'!$A$7:$AG$161,2)</f>
        <v>36.5</v>
      </c>
      <c r="AN33" s="25">
        <f>VLOOKUP(AN$7,'Sat Curve Sum'!$A$7:$AG$161,2)</f>
        <v>36.5</v>
      </c>
      <c r="AO33" s="25">
        <f>VLOOKUP(AO$7,'Sat Curve Sum'!$A$7:$AG$161,2)</f>
        <v>36.5</v>
      </c>
      <c r="AP33" s="25">
        <f>VLOOKUP(AP$7,'Sat Curve Sum'!$A$7:$AG$161,2)</f>
        <v>36</v>
      </c>
      <c r="AQ33" s="25">
        <f>VLOOKUP(AQ$7,'Sat Curve Sum'!$A$7:$AG$161,2)</f>
        <v>35.5</v>
      </c>
      <c r="AR33" s="25">
        <f>VLOOKUP(AR$7,'Sat Curve Sum'!$A$7:$AG$161,2)</f>
        <v>36.5</v>
      </c>
      <c r="AS33" s="25">
        <f>VLOOKUP(AS$7,'Sat Curve Sum'!$A$7:$AG$161,2)</f>
        <v>43.5</v>
      </c>
      <c r="AT33" s="25">
        <f>VLOOKUP(AT$7,'Sat Curve Sum'!$A$7:$AG$161,2)</f>
        <v>54</v>
      </c>
      <c r="AU33" s="25">
        <f>VLOOKUP(AU$7,'Sat Curve Sum'!$A$7:$AG$161,2)</f>
        <v>62</v>
      </c>
      <c r="AV33" s="25">
        <f>VLOOKUP(AV$7,'Sat Curve Sum'!$A$7:$AG$161,2)</f>
        <v>51.5</v>
      </c>
      <c r="AW33" s="25">
        <f>VLOOKUP(AW$7,'Sat Curve Sum'!$A$7:$AG$161,2)</f>
        <v>38.5</v>
      </c>
      <c r="AX33" s="25">
        <f>VLOOKUP(AX$7,'Sat Curve Sum'!$A$7:$AG$161,2)</f>
        <v>37.5</v>
      </c>
      <c r="AY33" s="25">
        <f>VLOOKUP(AY$7,'Sat Curve Sum'!$A$7:$AG$161,2)</f>
        <v>37</v>
      </c>
      <c r="AZ33" s="25">
        <f>VLOOKUP(AZ$7,'Sat Curve Sum'!$A$7:$AG$161,2)</f>
        <v>37.21</v>
      </c>
      <c r="BA33" s="25">
        <f>VLOOKUP(BA$7,'Sat Curve Sum'!$A$7:$AG$161,2)</f>
        <v>37.21</v>
      </c>
      <c r="BB33" s="25">
        <f>VLOOKUP(BB$7,'Sat Curve Sum'!$A$7:$AG$161,2)</f>
        <v>36.75</v>
      </c>
      <c r="BC33" s="25">
        <f>VLOOKUP(BC$7,'Sat Curve Sum'!$A$7:$AG$161,2)</f>
        <v>36.29</v>
      </c>
      <c r="BD33" s="25">
        <f>VLOOKUP(BD$7,'Sat Curve Sum'!$A$7:$AG$161,2)</f>
        <v>37.21</v>
      </c>
      <c r="BE33" s="25">
        <f>VLOOKUP(BE$7,'Sat Curve Sum'!$A$7:$AG$161,2)</f>
        <v>43.7</v>
      </c>
      <c r="BF33" s="25">
        <f>VLOOKUP(BF$7,'Sat Curve Sum'!$A$7:$AG$161,2)</f>
        <v>53.43</v>
      </c>
      <c r="BG33" s="25">
        <f>VLOOKUP(BG$7,'Sat Curve Sum'!$A$7:$AG$161,2)</f>
        <v>60.84</v>
      </c>
      <c r="BH33" s="25">
        <f>VLOOKUP(BH$7,'Sat Curve Sum'!$A$7:$AG$161,2)</f>
        <v>51.11</v>
      </c>
      <c r="BI33" s="25">
        <f>VLOOKUP(BI$7,'Sat Curve Sum'!$A$7:$AG$161,2)</f>
        <v>39.07</v>
      </c>
      <c r="BJ33" s="25">
        <f>VLOOKUP(BJ$7,'Sat Curve Sum'!$A$7:$AG$161,2)</f>
        <v>38.14</v>
      </c>
      <c r="BK33" s="25">
        <f>VLOOKUP(BK$7,'Sat Curve Sum'!$A$7:$AG$161,2)</f>
        <v>37.68</v>
      </c>
      <c r="BL33" s="25">
        <f>VLOOKUP(BL$7,'Sat Curve Sum'!$A$7:$AG$161,2)</f>
        <v>37.47</v>
      </c>
      <c r="BM33" s="25">
        <f>VLOOKUP(BM$7,'Sat Curve Sum'!$A$7:$AG$161,2)</f>
        <v>37.47</v>
      </c>
      <c r="BN33" s="25">
        <f>VLOOKUP(BN$7,'Sat Curve Sum'!$A$7:$AG$161,2)</f>
        <v>37.01</v>
      </c>
      <c r="BO33" s="25">
        <f>VLOOKUP(BO$7,'Sat Curve Sum'!$A$7:$AG$161,2)</f>
        <v>36.54</v>
      </c>
      <c r="BP33" s="25">
        <f>VLOOKUP(BP$7,'Sat Curve Sum'!$A$7:$AG$161,2)</f>
        <v>37.479999999999997</v>
      </c>
      <c r="BQ33" s="25">
        <f>VLOOKUP(BQ$7,'Sat Curve Sum'!$A$7:$AG$161,2)</f>
        <v>44.01</v>
      </c>
      <c r="BR33" s="25">
        <f>VLOOKUP(BR$7,'Sat Curve Sum'!$A$7:$AG$161,2)</f>
        <v>53.81</v>
      </c>
      <c r="BS33" s="25">
        <f>VLOOKUP(BS$7,'Sat Curve Sum'!$A$7:$AG$161,2)</f>
        <v>61.27</v>
      </c>
      <c r="BT33" s="25">
        <f>VLOOKUP(BT$7,'Sat Curve Sum'!$A$7:$AG$161,2)</f>
        <v>51.47</v>
      </c>
      <c r="BU33" s="25">
        <f>VLOOKUP(BU$7,'Sat Curve Sum'!$A$7:$AG$161,2)</f>
        <v>39.340000000000003</v>
      </c>
      <c r="BV33" s="25">
        <f>VLOOKUP(BV$7,'Sat Curve Sum'!$A$7:$AG$161,2)</f>
        <v>38.409999999999997</v>
      </c>
      <c r="BW33" s="25">
        <f>VLOOKUP(BW$7,'Sat Curve Sum'!$A$7:$AG$161,2)</f>
        <v>37.94</v>
      </c>
      <c r="BX33" s="25">
        <f>VLOOKUP(BX$7,'Sat Curve Sum'!$A$7:$AG$161,2)</f>
        <v>37.74</v>
      </c>
      <c r="BY33" s="25">
        <f>VLOOKUP(BY$7,'Sat Curve Sum'!$A$7:$AG$161,2)</f>
        <v>37.74</v>
      </c>
      <c r="BZ33" s="25">
        <f>VLOOKUP(BZ$7,'Sat Curve Sum'!$A$7:$AG$161,2)</f>
        <v>37.270000000000003</v>
      </c>
      <c r="CA33" s="25">
        <f>VLOOKUP(CA$7,'Sat Curve Sum'!$A$7:$AG$161,2)</f>
        <v>36.799999999999997</v>
      </c>
      <c r="CB33" s="25">
        <f>VLOOKUP(CB$7,'Sat Curve Sum'!$A$7:$AG$161,2)</f>
        <v>37.74</v>
      </c>
      <c r="CC33" s="25">
        <f>VLOOKUP(CC$7,'Sat Curve Sum'!$A$7:$AG$161,2)</f>
        <v>44.32</v>
      </c>
      <c r="CD33" s="25">
        <f>VLOOKUP(CD$7,'Sat Curve Sum'!$A$7:$AG$161,2)</f>
        <v>54.18</v>
      </c>
      <c r="CE33" s="25">
        <f>VLOOKUP(CE$7,'Sat Curve Sum'!$A$7:$AG$161,2)</f>
        <v>61.7</v>
      </c>
      <c r="CF33" s="25">
        <f>VLOOKUP(CF$7,'Sat Curve Sum'!$A$7:$AG$161,2)</f>
        <v>51.84</v>
      </c>
      <c r="CG33" s="25">
        <f>VLOOKUP(CG$7,'Sat Curve Sum'!$A$7:$AG$161,2)</f>
        <v>39.619999999999997</v>
      </c>
      <c r="CH33" s="25">
        <f>VLOOKUP(CH$7,'Sat Curve Sum'!$A$7:$AG$161,2)</f>
        <v>38.68</v>
      </c>
      <c r="CI33" s="25">
        <f>VLOOKUP(CI$7,'Sat Curve Sum'!$A$7:$AG$161,2)</f>
        <v>38.21</v>
      </c>
      <c r="CJ33" s="25">
        <f>VLOOKUP(CJ$7,'Sat Curve Sum'!$A$7:$AG$161,2)</f>
        <v>38</v>
      </c>
      <c r="CK33" s="25">
        <f>VLOOKUP(CK$7,'Sat Curve Sum'!$A$7:$AG$161,2)</f>
        <v>38</v>
      </c>
      <c r="CL33" s="25">
        <f>VLOOKUP(CL$7,'Sat Curve Sum'!$A$7:$AG$161,2)</f>
        <v>37.53</v>
      </c>
      <c r="CM33" s="25">
        <f>VLOOKUP(CM$7,'Sat Curve Sum'!$A$7:$AG$161,2)</f>
        <v>37.06</v>
      </c>
      <c r="CN33" s="25">
        <f>VLOOKUP(CN$7,'Sat Curve Sum'!$A$7:$AG$161,2)</f>
        <v>38</v>
      </c>
      <c r="CO33" s="25">
        <f>VLOOKUP(CO$7,'Sat Curve Sum'!$A$7:$AG$161,2)</f>
        <v>44.63</v>
      </c>
      <c r="CP33" s="25">
        <f>VLOOKUP(CP$7,'Sat Curve Sum'!$A$7:$AG$161,2)</f>
        <v>54.56</v>
      </c>
      <c r="CQ33" s="25">
        <f>VLOOKUP(CQ$7,'Sat Curve Sum'!$A$7:$AG$161,2)</f>
        <v>62.13</v>
      </c>
      <c r="CR33" s="25">
        <f>VLOOKUP(CR$7,'Sat Curve Sum'!$A$7:$AG$161,2)</f>
        <v>52.2</v>
      </c>
      <c r="CS33" s="25">
        <f>VLOOKUP(CS$7,'Sat Curve Sum'!$A$7:$AG$161,2)</f>
        <v>39.9</v>
      </c>
      <c r="CT33" s="25">
        <f>VLOOKUP(CT$7,'Sat Curve Sum'!$A$7:$AG$161,2)</f>
        <v>38.950000000000003</v>
      </c>
      <c r="CU33" s="25">
        <f>VLOOKUP(CU$7,'Sat Curve Sum'!$A$7:$AG$161,2)</f>
        <v>38.479999999999997</v>
      </c>
      <c r="CV33" s="25">
        <f>VLOOKUP(CV$7,'Sat Curve Sum'!$A$7:$AG$161,2)</f>
        <v>38.26</v>
      </c>
      <c r="CW33" s="25">
        <f>VLOOKUP(CW$7,'Sat Curve Sum'!$A$7:$AG$161,2)</f>
        <v>38.270000000000003</v>
      </c>
      <c r="CX33" s="25">
        <f>VLOOKUP(CX$7,'Sat Curve Sum'!$A$7:$AG$161,2)</f>
        <v>37.79</v>
      </c>
      <c r="CY33" s="25">
        <f>VLOOKUP(CY$7,'Sat Curve Sum'!$A$7:$AG$161,2)</f>
        <v>37.31</v>
      </c>
      <c r="CZ33" s="25">
        <f>VLOOKUP(CZ$7,'Sat Curve Sum'!$A$7:$AG$161,2)</f>
        <v>38.270000000000003</v>
      </c>
      <c r="DA33" s="25">
        <f>VLOOKUP(DA$7,'Sat Curve Sum'!$A$7:$AG$161,2)</f>
        <v>44.94</v>
      </c>
      <c r="DB33" s="25">
        <f>VLOOKUP(DB$7,'Sat Curve Sum'!$A$7:$AG$161,2)</f>
        <v>54.94</v>
      </c>
      <c r="DC33" s="25">
        <f>VLOOKUP(DC$7,'Sat Curve Sum'!$A$7:$AG$161,2)</f>
        <v>62.56</v>
      </c>
      <c r="DD33" s="25">
        <f>VLOOKUP(DD$7,'Sat Curve Sum'!$A$7:$AG$161,2)</f>
        <v>52.56</v>
      </c>
      <c r="DE33" s="25">
        <f>VLOOKUP(DE$7,'Sat Curve Sum'!$A$7:$AG$161,2)</f>
        <v>40.17</v>
      </c>
      <c r="DF33" s="25">
        <f>VLOOKUP(DF$7,'Sat Curve Sum'!$A$7:$AG$161,2)</f>
        <v>39.22</v>
      </c>
      <c r="DG33" s="25">
        <f>VLOOKUP(DG$7,'Sat Curve Sum'!$A$7:$AG$161,2)</f>
        <v>38.74</v>
      </c>
      <c r="DH33" s="25">
        <f>VLOOKUP(DH$7,'Sat Curve Sum'!$A$7:$AG$161,2)</f>
        <v>38.53</v>
      </c>
      <c r="DI33" s="25">
        <f>VLOOKUP(DI$7,'Sat Curve Sum'!$A$7:$AG$161,2)</f>
        <v>38.53</v>
      </c>
      <c r="DJ33" s="25">
        <f>VLOOKUP(DJ$7,'Sat Curve Sum'!$A$7:$AG$161,2)</f>
        <v>38.049999999999997</v>
      </c>
      <c r="DK33" s="25">
        <f>VLOOKUP(DK$7,'Sat Curve Sum'!$A$7:$AG$161,2)</f>
        <v>37.57</v>
      </c>
      <c r="DL33" s="25">
        <f>VLOOKUP(DL$7,'Sat Curve Sum'!$A$7:$AG$161,2)</f>
        <v>38.53</v>
      </c>
      <c r="DM33" s="25">
        <f>VLOOKUP(DM$7,'Sat Curve Sum'!$A$7:$AG$161,2)</f>
        <v>45.25</v>
      </c>
      <c r="DN33" s="25">
        <f>VLOOKUP(DN$7,'Sat Curve Sum'!$A$7:$AG$161,2)</f>
        <v>55.32</v>
      </c>
      <c r="DO33" s="25">
        <f>VLOOKUP(DO$7,'Sat Curve Sum'!$A$7:$AG$161,2)</f>
        <v>62.99</v>
      </c>
      <c r="DP33" s="25">
        <f>VLOOKUP(DP$7,'Sat Curve Sum'!$A$7:$AG$161,2)</f>
        <v>52.92</v>
      </c>
      <c r="DQ33" s="25">
        <f>VLOOKUP(DQ$7,'Sat Curve Sum'!$A$7:$AG$161,2)</f>
        <v>40.450000000000003</v>
      </c>
      <c r="DR33" s="25">
        <f>VLOOKUP(DR$7,'Sat Curve Sum'!$A$7:$AG$161,2)</f>
        <v>39.49</v>
      </c>
      <c r="DS33" s="25">
        <f>VLOOKUP(DS$7,'Sat Curve Sum'!$A$7:$AG$161,2)</f>
        <v>39.01</v>
      </c>
      <c r="DT33" s="25">
        <f>VLOOKUP(DT$7,'Sat Curve Sum'!$A$7:$AG$161,2)</f>
        <v>38.79</v>
      </c>
      <c r="DU33" s="25">
        <f>VLOOKUP(DU$7,'Sat Curve Sum'!$A$7:$AG$161,2)</f>
        <v>38.79</v>
      </c>
      <c r="DV33" s="25">
        <f>VLOOKUP(DV$7,'Sat Curve Sum'!$A$7:$AG$161,2)</f>
        <v>38.31</v>
      </c>
      <c r="DW33" s="25">
        <f>VLOOKUP(DW$7,'Sat Curve Sum'!$A$7:$AG$161,2)</f>
        <v>37.83</v>
      </c>
      <c r="DX33" s="25">
        <f>VLOOKUP(DX$7,'Sat Curve Sum'!$A$7:$AG$161,2)</f>
        <v>38.79</v>
      </c>
      <c r="DY33" s="25">
        <f>VLOOKUP(DY$7,'Sat Curve Sum'!$A$7:$AG$161,2)</f>
        <v>45.55</v>
      </c>
      <c r="DZ33" s="25">
        <f>VLOOKUP(DZ$7,'Sat Curve Sum'!$A$7:$AG$161,2)</f>
        <v>55.7</v>
      </c>
      <c r="EA33" s="25">
        <f>VLOOKUP(EA$7,'Sat Curve Sum'!$A$7:$AG$161,2)</f>
        <v>63.43</v>
      </c>
      <c r="EB33" s="25">
        <f>VLOOKUP(EB$7,'Sat Curve Sum'!$A$7:$AG$161,2)</f>
        <v>53.28</v>
      </c>
      <c r="EC33" s="25">
        <f>VLOOKUP(EC$7,'Sat Curve Sum'!$A$7:$AG$161,2)</f>
        <v>40.729999999999997</v>
      </c>
      <c r="ED33" s="25">
        <f>VLOOKUP(ED$7,'Sat Curve Sum'!$A$7:$AG$161,2)</f>
        <v>39.76</v>
      </c>
      <c r="EE33" s="25">
        <f>VLOOKUP(EE$7,'Sat Curve Sum'!$A$7:$AG$161,2)</f>
        <v>39.28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30.916666666666668</v>
      </c>
      <c r="D34" s="22">
        <f ca="1">IF(ISERROR(AVERAGE(OFFSET('Sat Curve Sum'!$G$6,1,0,1,1))),0,AVERAGE(OFFSET('Sat Curve Sum'!$G$6,1,0,1,1)))</f>
        <v>29.5</v>
      </c>
      <c r="E34" s="22">
        <f ca="1">IF(ISERROR((SUM(OFFSET('Sat Curve Sum'!$G$6,2,0,4,1))+ 0* 'Sat Curve Sum Backup'!$G$9)/4), 'Sat Curve Sum Backup'!$G$9,(SUM(OFFSET('Sat Curve Sum'!$G$6,2,0,4,1))+ 0* 'Sat Curve Sum Backup'!$G$9)/4)</f>
        <v>29.75</v>
      </c>
      <c r="F34" s="22">
        <f>VLOOKUP(F$7,'Sat Curve Sum'!$A$7:$AG$161,7)</f>
        <v>33.5</v>
      </c>
      <c r="G34" s="23">
        <f t="shared" ca="1" si="14"/>
        <v>30.916666666666668</v>
      </c>
      <c r="H34" s="131">
        <f t="shared" si="15"/>
        <v>33.75</v>
      </c>
      <c r="I34" s="131">
        <f t="shared" si="21"/>
        <v>32.75</v>
      </c>
      <c r="J34" s="131">
        <f t="shared" si="21"/>
        <v>32.5</v>
      </c>
      <c r="K34" s="131">
        <f t="shared" si="21"/>
        <v>31.5</v>
      </c>
      <c r="L34" s="131">
        <f t="shared" si="21"/>
        <v>36.5</v>
      </c>
      <c r="M34" s="131">
        <f t="shared" si="21"/>
        <v>44</v>
      </c>
      <c r="N34" s="131">
        <f t="shared" si="21"/>
        <v>53</v>
      </c>
      <c r="O34" s="131">
        <f t="shared" si="21"/>
        <v>62</v>
      </c>
      <c r="P34" s="131">
        <f t="shared" si="21"/>
        <v>51</v>
      </c>
      <c r="Q34" s="131">
        <f t="shared" si="21"/>
        <v>38</v>
      </c>
      <c r="R34" s="131">
        <f t="shared" si="21"/>
        <v>36</v>
      </c>
      <c r="S34" s="131">
        <f t="shared" si="21"/>
        <v>36.5</v>
      </c>
      <c r="T34" s="23">
        <f t="shared" si="17"/>
        <v>40.625</v>
      </c>
      <c r="U34" s="23">
        <f t="shared" si="18"/>
        <v>42.083333333333336</v>
      </c>
      <c r="V34" s="75">
        <f t="shared" si="19"/>
        <v>43.286309523809535</v>
      </c>
      <c r="W34" s="71"/>
      <c r="X34" s="65">
        <f t="shared" ca="1" si="20"/>
        <v>42.534234234234233</v>
      </c>
      <c r="Y34" s="12"/>
      <c r="Z34" s="39"/>
      <c r="AB34" s="22">
        <f>VLOOKUP(AB$7,'Sat Curve Sum'!$A$7:$AG$161,7)</f>
        <v>33.75</v>
      </c>
      <c r="AC34" s="22">
        <f>VLOOKUP(AC$7,'Sat Curve Sum'!$A$7:$AG$161,7)</f>
        <v>32.75</v>
      </c>
      <c r="AD34" s="22">
        <f>VLOOKUP(AD$7,'Sat Curve Sum'!$A$7:$AG$161,7)</f>
        <v>32.5</v>
      </c>
      <c r="AE34" s="22">
        <f>VLOOKUP(AE$7,'Sat Curve Sum'!$A$7:$AG$161,7)</f>
        <v>31.5</v>
      </c>
      <c r="AF34" s="22">
        <f>VLOOKUP(AF$7,'Sat Curve Sum'!$A$7:$AG$161,7)</f>
        <v>36.5</v>
      </c>
      <c r="AG34" s="22">
        <f>VLOOKUP(AG$7,'Sat Curve Sum'!$A$7:$AG$161,7)</f>
        <v>44</v>
      </c>
      <c r="AH34" s="22">
        <f>VLOOKUP(AH$7,'Sat Curve Sum'!$A$7:$AG$161,7)</f>
        <v>53</v>
      </c>
      <c r="AI34" s="22">
        <f>VLOOKUP(AI$7,'Sat Curve Sum'!$A$7:$AG$161,7)</f>
        <v>62</v>
      </c>
      <c r="AJ34" s="22">
        <f>VLOOKUP(AJ$7,'Sat Curve Sum'!$A$7:$AG$161,7)</f>
        <v>51</v>
      </c>
      <c r="AK34" s="22">
        <f>VLOOKUP(AK$7,'Sat Curve Sum'!$A$7:$AG$161,7)</f>
        <v>38</v>
      </c>
      <c r="AL34" s="22">
        <f>VLOOKUP(AL$7,'Sat Curve Sum'!$A$7:$AG$161,7)</f>
        <v>36</v>
      </c>
      <c r="AM34" s="22">
        <f>VLOOKUP(AM$7,'Sat Curve Sum'!$A$7:$AG$161,7)</f>
        <v>36.5</v>
      </c>
      <c r="AN34" s="22">
        <f>VLOOKUP(AN$7,'Sat Curve Sum'!$A$7:$AG$161,7)</f>
        <v>36.5</v>
      </c>
      <c r="AO34" s="22">
        <f>VLOOKUP(AO$7,'Sat Curve Sum'!$A$7:$AG$161,7)</f>
        <v>36.5</v>
      </c>
      <c r="AP34" s="22">
        <f>VLOOKUP(AP$7,'Sat Curve Sum'!$A$7:$AG$161,7)</f>
        <v>36</v>
      </c>
      <c r="AQ34" s="22">
        <f>VLOOKUP(AQ$7,'Sat Curve Sum'!$A$7:$AG$161,7)</f>
        <v>35.5</v>
      </c>
      <c r="AR34" s="22">
        <f>VLOOKUP(AR$7,'Sat Curve Sum'!$A$7:$AG$161,7)</f>
        <v>36.5</v>
      </c>
      <c r="AS34" s="22">
        <f>VLOOKUP(AS$7,'Sat Curve Sum'!$A$7:$AG$161,7)</f>
        <v>43.5</v>
      </c>
      <c r="AT34" s="22">
        <f>VLOOKUP(AT$7,'Sat Curve Sum'!$A$7:$AG$161,7)</f>
        <v>54</v>
      </c>
      <c r="AU34" s="22">
        <f>VLOOKUP(AU$7,'Sat Curve Sum'!$A$7:$AG$161,7)</f>
        <v>62</v>
      </c>
      <c r="AV34" s="22">
        <f>VLOOKUP(AV$7,'Sat Curve Sum'!$A$7:$AG$161,7)</f>
        <v>51.5</v>
      </c>
      <c r="AW34" s="22">
        <f>VLOOKUP(AW$7,'Sat Curve Sum'!$A$7:$AG$161,7)</f>
        <v>38.5</v>
      </c>
      <c r="AX34" s="22">
        <f>VLOOKUP(AX$7,'Sat Curve Sum'!$A$7:$AG$161,7)</f>
        <v>37.5</v>
      </c>
      <c r="AY34" s="22">
        <f>VLOOKUP(AY$7,'Sat Curve Sum'!$A$7:$AG$161,7)</f>
        <v>37</v>
      </c>
      <c r="AZ34" s="22">
        <f>VLOOKUP(AZ$7,'Sat Curve Sum'!$A$7:$AG$161,7)</f>
        <v>37.21</v>
      </c>
      <c r="BA34" s="22">
        <f>VLOOKUP(BA$7,'Sat Curve Sum'!$A$7:$AG$161,7)</f>
        <v>37.21</v>
      </c>
      <c r="BB34" s="22">
        <f>VLOOKUP(BB$7,'Sat Curve Sum'!$A$7:$AG$161,7)</f>
        <v>36.75</v>
      </c>
      <c r="BC34" s="22">
        <f>VLOOKUP(BC$7,'Sat Curve Sum'!$A$7:$AG$161,7)</f>
        <v>36.29</v>
      </c>
      <c r="BD34" s="22">
        <f>VLOOKUP(BD$7,'Sat Curve Sum'!$A$7:$AG$161,7)</f>
        <v>37.21</v>
      </c>
      <c r="BE34" s="22">
        <f>VLOOKUP(BE$7,'Sat Curve Sum'!$A$7:$AG$161,7)</f>
        <v>43.7</v>
      </c>
      <c r="BF34" s="22">
        <f>VLOOKUP(BF$7,'Sat Curve Sum'!$A$7:$AG$161,7)</f>
        <v>53.43</v>
      </c>
      <c r="BG34" s="22">
        <f>VLOOKUP(BG$7,'Sat Curve Sum'!$A$7:$AG$161,7)</f>
        <v>60.84</v>
      </c>
      <c r="BH34" s="22">
        <f>VLOOKUP(BH$7,'Sat Curve Sum'!$A$7:$AG$161,7)</f>
        <v>51.11</v>
      </c>
      <c r="BI34" s="22">
        <f>VLOOKUP(BI$7,'Sat Curve Sum'!$A$7:$AG$161,7)</f>
        <v>39.07</v>
      </c>
      <c r="BJ34" s="22">
        <f>VLOOKUP(BJ$7,'Sat Curve Sum'!$A$7:$AG$161,7)</f>
        <v>38.14</v>
      </c>
      <c r="BK34" s="22">
        <f>VLOOKUP(BK$7,'Sat Curve Sum'!$A$7:$AG$161,7)</f>
        <v>37.68</v>
      </c>
      <c r="BL34" s="22">
        <f>VLOOKUP(BL$7,'Sat Curve Sum'!$A$7:$AG$161,7)</f>
        <v>37.47</v>
      </c>
      <c r="BM34" s="22">
        <f>VLOOKUP(BM$7,'Sat Curve Sum'!$A$7:$AG$161,7)</f>
        <v>37.47</v>
      </c>
      <c r="BN34" s="22">
        <f>VLOOKUP(BN$7,'Sat Curve Sum'!$A$7:$AG$161,7)</f>
        <v>37.01</v>
      </c>
      <c r="BO34" s="22">
        <f>VLOOKUP(BO$7,'Sat Curve Sum'!$A$7:$AG$161,7)</f>
        <v>36.54</v>
      </c>
      <c r="BP34" s="22">
        <f>VLOOKUP(BP$7,'Sat Curve Sum'!$A$7:$AG$161,7)</f>
        <v>37.479999999999997</v>
      </c>
      <c r="BQ34" s="22">
        <f>VLOOKUP(BQ$7,'Sat Curve Sum'!$A$7:$AG$161,7)</f>
        <v>44.01</v>
      </c>
      <c r="BR34" s="22">
        <f>VLOOKUP(BR$7,'Sat Curve Sum'!$A$7:$AG$161,7)</f>
        <v>53.81</v>
      </c>
      <c r="BS34" s="22">
        <f>VLOOKUP(BS$7,'Sat Curve Sum'!$A$7:$AG$161,7)</f>
        <v>61.27</v>
      </c>
      <c r="BT34" s="22">
        <f>VLOOKUP(BT$7,'Sat Curve Sum'!$A$7:$AG$161,7)</f>
        <v>51.47</v>
      </c>
      <c r="BU34" s="22">
        <f>VLOOKUP(BU$7,'Sat Curve Sum'!$A$7:$AG$161,7)</f>
        <v>39.340000000000003</v>
      </c>
      <c r="BV34" s="22">
        <f>VLOOKUP(BV$7,'Sat Curve Sum'!$A$7:$AG$161,7)</f>
        <v>38.409999999999997</v>
      </c>
      <c r="BW34" s="22">
        <f>VLOOKUP(BW$7,'Sat Curve Sum'!$A$7:$AG$161,7)</f>
        <v>37.94</v>
      </c>
      <c r="BX34" s="22">
        <f>VLOOKUP(BX$7,'Sat Curve Sum'!$A$7:$AG$161,7)</f>
        <v>37.74</v>
      </c>
      <c r="BY34" s="22">
        <f>VLOOKUP(BY$7,'Sat Curve Sum'!$A$7:$AG$161,7)</f>
        <v>37.74</v>
      </c>
      <c r="BZ34" s="22">
        <f>VLOOKUP(BZ$7,'Sat Curve Sum'!$A$7:$AG$161,7)</f>
        <v>37.270000000000003</v>
      </c>
      <c r="CA34" s="22">
        <f>VLOOKUP(CA$7,'Sat Curve Sum'!$A$7:$AG$161,7)</f>
        <v>36.799999999999997</v>
      </c>
      <c r="CB34" s="22">
        <f>VLOOKUP(CB$7,'Sat Curve Sum'!$A$7:$AG$161,7)</f>
        <v>37.74</v>
      </c>
      <c r="CC34" s="22">
        <f>VLOOKUP(CC$7,'Sat Curve Sum'!$A$7:$AG$161,7)</f>
        <v>44.32</v>
      </c>
      <c r="CD34" s="22">
        <f>VLOOKUP(CD$7,'Sat Curve Sum'!$A$7:$AG$161,7)</f>
        <v>54.18</v>
      </c>
      <c r="CE34" s="22">
        <f>VLOOKUP(CE$7,'Sat Curve Sum'!$A$7:$AG$161,7)</f>
        <v>61.7</v>
      </c>
      <c r="CF34" s="22">
        <f>VLOOKUP(CF$7,'Sat Curve Sum'!$A$7:$AG$161,7)</f>
        <v>51.84</v>
      </c>
      <c r="CG34" s="22">
        <f>VLOOKUP(CG$7,'Sat Curve Sum'!$A$7:$AG$161,7)</f>
        <v>39.619999999999997</v>
      </c>
      <c r="CH34" s="22">
        <f>VLOOKUP(CH$7,'Sat Curve Sum'!$A$7:$AG$161,7)</f>
        <v>38.68</v>
      </c>
      <c r="CI34" s="22">
        <f>VLOOKUP(CI$7,'Sat Curve Sum'!$A$7:$AG$161,7)</f>
        <v>38.21</v>
      </c>
      <c r="CJ34" s="22">
        <f>VLOOKUP(CJ$7,'Sat Curve Sum'!$A$7:$AG$161,7)</f>
        <v>38</v>
      </c>
      <c r="CK34" s="22">
        <f>VLOOKUP(CK$7,'Sat Curve Sum'!$A$7:$AG$161,7)</f>
        <v>38</v>
      </c>
      <c r="CL34" s="22">
        <f>VLOOKUP(CL$7,'Sat Curve Sum'!$A$7:$AG$161,7)</f>
        <v>37.53</v>
      </c>
      <c r="CM34" s="22">
        <f>VLOOKUP(CM$7,'Sat Curve Sum'!$A$7:$AG$161,7)</f>
        <v>37.06</v>
      </c>
      <c r="CN34" s="22">
        <f>VLOOKUP(CN$7,'Sat Curve Sum'!$A$7:$AG$161,7)</f>
        <v>38</v>
      </c>
      <c r="CO34" s="22">
        <f>VLOOKUP(CO$7,'Sat Curve Sum'!$A$7:$AG$161,7)</f>
        <v>44.63</v>
      </c>
      <c r="CP34" s="22">
        <f>VLOOKUP(CP$7,'Sat Curve Sum'!$A$7:$AG$161,7)</f>
        <v>54.56</v>
      </c>
      <c r="CQ34" s="22">
        <f>VLOOKUP(CQ$7,'Sat Curve Sum'!$A$7:$AG$161,7)</f>
        <v>62.13</v>
      </c>
      <c r="CR34" s="22">
        <f>VLOOKUP(CR$7,'Sat Curve Sum'!$A$7:$AG$161,7)</f>
        <v>52.2</v>
      </c>
      <c r="CS34" s="22">
        <f>VLOOKUP(CS$7,'Sat Curve Sum'!$A$7:$AG$161,7)</f>
        <v>39.9</v>
      </c>
      <c r="CT34" s="22">
        <f>VLOOKUP(CT$7,'Sat Curve Sum'!$A$7:$AG$161,7)</f>
        <v>38.950000000000003</v>
      </c>
      <c r="CU34" s="22">
        <f>VLOOKUP(CU$7,'Sat Curve Sum'!$A$7:$AG$161,7)</f>
        <v>38.479999999999997</v>
      </c>
      <c r="CV34" s="22">
        <f>VLOOKUP(CV$7,'Sat Curve Sum'!$A$7:$AG$161,7)</f>
        <v>38.26</v>
      </c>
      <c r="CW34" s="22">
        <f>VLOOKUP(CW$7,'Sat Curve Sum'!$A$7:$AG$161,7)</f>
        <v>38.270000000000003</v>
      </c>
      <c r="CX34" s="22">
        <f>VLOOKUP(CX$7,'Sat Curve Sum'!$A$7:$AG$161,7)</f>
        <v>37.79</v>
      </c>
      <c r="CY34" s="22">
        <f>VLOOKUP(CY$7,'Sat Curve Sum'!$A$7:$AG$161,7)</f>
        <v>37.31</v>
      </c>
      <c r="CZ34" s="22">
        <f>VLOOKUP(CZ$7,'Sat Curve Sum'!$A$7:$AG$161,7)</f>
        <v>38.270000000000003</v>
      </c>
      <c r="DA34" s="22">
        <f>VLOOKUP(DA$7,'Sat Curve Sum'!$A$7:$AG$161,7)</f>
        <v>44.94</v>
      </c>
      <c r="DB34" s="22">
        <f>VLOOKUP(DB$7,'Sat Curve Sum'!$A$7:$AG$161,7)</f>
        <v>54.94</v>
      </c>
      <c r="DC34" s="22">
        <f>VLOOKUP(DC$7,'Sat Curve Sum'!$A$7:$AG$161,7)</f>
        <v>62.56</v>
      </c>
      <c r="DD34" s="22">
        <f>VLOOKUP(DD$7,'Sat Curve Sum'!$A$7:$AG$161,7)</f>
        <v>52.56</v>
      </c>
      <c r="DE34" s="22">
        <f>VLOOKUP(DE$7,'Sat Curve Sum'!$A$7:$AG$161,7)</f>
        <v>40.17</v>
      </c>
      <c r="DF34" s="22">
        <f>VLOOKUP(DF$7,'Sat Curve Sum'!$A$7:$AG$161,7)</f>
        <v>39.22</v>
      </c>
      <c r="DG34" s="22">
        <f>VLOOKUP(DG$7,'Sat Curve Sum'!$A$7:$AG$161,7)</f>
        <v>38.74</v>
      </c>
      <c r="DH34" s="22">
        <f>VLOOKUP(DH$7,'Sat Curve Sum'!$A$7:$AG$161,7)</f>
        <v>38.53</v>
      </c>
      <c r="DI34" s="22">
        <f>VLOOKUP(DI$7,'Sat Curve Sum'!$A$7:$AG$161,7)</f>
        <v>38.53</v>
      </c>
      <c r="DJ34" s="22">
        <f>VLOOKUP(DJ$7,'Sat Curve Sum'!$A$7:$AG$161,7)</f>
        <v>38.049999999999997</v>
      </c>
      <c r="DK34" s="22">
        <f>VLOOKUP(DK$7,'Sat Curve Sum'!$A$7:$AG$161,7)</f>
        <v>37.57</v>
      </c>
      <c r="DL34" s="22">
        <f>VLOOKUP(DL$7,'Sat Curve Sum'!$A$7:$AG$161,7)</f>
        <v>38.53</v>
      </c>
      <c r="DM34" s="22">
        <f>VLOOKUP(DM$7,'Sat Curve Sum'!$A$7:$AG$161,7)</f>
        <v>45.25</v>
      </c>
      <c r="DN34" s="22">
        <f>VLOOKUP(DN$7,'Sat Curve Sum'!$A$7:$AG$161,7)</f>
        <v>55.32</v>
      </c>
      <c r="DO34" s="22">
        <f>VLOOKUP(DO$7,'Sat Curve Sum'!$A$7:$AG$161,7)</f>
        <v>62.99</v>
      </c>
      <c r="DP34" s="22">
        <f>VLOOKUP(DP$7,'Sat Curve Sum'!$A$7:$AG$161,7)</f>
        <v>52.92</v>
      </c>
      <c r="DQ34" s="22">
        <f>VLOOKUP(DQ$7,'Sat Curve Sum'!$A$7:$AG$161,7)</f>
        <v>40.450000000000003</v>
      </c>
      <c r="DR34" s="22">
        <f>VLOOKUP(DR$7,'Sat Curve Sum'!$A$7:$AG$161,7)</f>
        <v>39.49</v>
      </c>
      <c r="DS34" s="22">
        <f>VLOOKUP(DS$7,'Sat Curve Sum'!$A$7:$AG$161,7)</f>
        <v>39.01</v>
      </c>
      <c r="DT34" s="22">
        <f>VLOOKUP(DT$7,'Sat Curve Sum'!$A$7:$AG$161,7)</f>
        <v>38.79</v>
      </c>
      <c r="DU34" s="22">
        <f>VLOOKUP(DU$7,'Sat Curve Sum'!$A$7:$AG$161,7)</f>
        <v>38.79</v>
      </c>
      <c r="DV34" s="22">
        <f>VLOOKUP(DV$7,'Sat Curve Sum'!$A$7:$AG$161,7)</f>
        <v>38.31</v>
      </c>
      <c r="DW34" s="22">
        <f>VLOOKUP(DW$7,'Sat Curve Sum'!$A$7:$AG$161,7)</f>
        <v>37.83</v>
      </c>
      <c r="DX34" s="22">
        <f>VLOOKUP(DX$7,'Sat Curve Sum'!$A$7:$AG$161,7)</f>
        <v>38.79</v>
      </c>
      <c r="DY34" s="22">
        <f>VLOOKUP(DY$7,'Sat Curve Sum'!$A$7:$AG$161,7)</f>
        <v>45.55</v>
      </c>
      <c r="DZ34" s="22">
        <f>VLOOKUP(DZ$7,'Sat Curve Sum'!$A$7:$AG$161,7)</f>
        <v>55.7</v>
      </c>
      <c r="EA34" s="22">
        <f>VLOOKUP(EA$7,'Sat Curve Sum'!$A$7:$AG$161,7)</f>
        <v>63.43</v>
      </c>
      <c r="EB34" s="22">
        <f>VLOOKUP(EB$7,'Sat Curve Sum'!$A$7:$AG$161,7)</f>
        <v>53.28</v>
      </c>
      <c r="EC34" s="22">
        <f>VLOOKUP(EC$7,'Sat Curve Sum'!$A$7:$AG$161,7)</f>
        <v>40.729999999999997</v>
      </c>
      <c r="ED34" s="22">
        <f>VLOOKUP(ED$7,'Sat Curve Sum'!$A$7:$AG$161,7)</f>
        <v>39.76</v>
      </c>
      <c r="EE34" s="22">
        <f>VLOOKUP(EE$7,'Sat Curve Sum'!$A$7:$AG$161,7)</f>
        <v>39.28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35.734803186479652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Sum'!$C$6,2,0,4,1))+ 0* 'Sat Curve Sum Backup'!$C$9)/4), 'Sat Curve Sum Backup'!$C$9,(SUM(OFFSET('Sat Curve Sum'!$C$6,2,0,4,1))+ 0* 'Sat Curve Sum Backup'!$C$9)/4)</f>
        <v>30.75</v>
      </c>
      <c r="F37" s="22">
        <f>VLOOKUP(F$7,'Sat Curve Sum'!$A$7:$AG$161,18)</f>
        <v>48.454409559438957</v>
      </c>
      <c r="G37" s="23">
        <f ca="1">AVERAGE(D37,E37,F37)</f>
        <v>35.734803186479652</v>
      </c>
      <c r="H37" s="131">
        <f t="shared" ref="H37:S37" si="22">AB37</f>
        <v>56.144067215421316</v>
      </c>
      <c r="I37" s="131">
        <f t="shared" si="22"/>
        <v>55.763174789486044</v>
      </c>
      <c r="J37" s="131">
        <f t="shared" si="22"/>
        <v>54.312521957755536</v>
      </c>
      <c r="K37" s="131">
        <f t="shared" si="22"/>
        <v>49.80271830011332</v>
      </c>
      <c r="L37" s="131">
        <f t="shared" si="22"/>
        <v>50.365552581022953</v>
      </c>
      <c r="M37" s="131">
        <f t="shared" si="22"/>
        <v>51.206852993903219</v>
      </c>
      <c r="N37" s="131">
        <f t="shared" si="22"/>
        <v>49.876477583492957</v>
      </c>
      <c r="O37" s="131">
        <f t="shared" si="22"/>
        <v>50.593430508531881</v>
      </c>
      <c r="P37" s="131">
        <f t="shared" si="22"/>
        <v>50.593137859740494</v>
      </c>
      <c r="Q37" s="131">
        <f t="shared" si="22"/>
        <v>52.195569304912731</v>
      </c>
      <c r="R37" s="131">
        <f t="shared" si="22"/>
        <v>56.764199516052642</v>
      </c>
      <c r="S37" s="131">
        <f t="shared" si="22"/>
        <v>60.418116332760853</v>
      </c>
      <c r="T37" s="23">
        <f>AVERAGE(AB37:AM37)</f>
        <v>53.169651578599492</v>
      </c>
      <c r="U37" s="23">
        <f>AVERAGE(AN37:AY37)</f>
        <v>49.747578503363336</v>
      </c>
      <c r="V37" s="75">
        <f>AVERAGE(AZ37:EE37)</f>
        <v>44.48012049777207</v>
      </c>
      <c r="W37" s="71"/>
      <c r="X37" s="65">
        <f ca="1">AVERAGE(D37:F37,AB37:EE37)</f>
        <v>45.752624255458088</v>
      </c>
      <c r="Y37" s="12"/>
      <c r="Z37" s="39"/>
      <c r="AB37" s="22">
        <f>VLOOKUP(AB$7,'Sat Curve Sum'!$A$7:$AG$161,18)</f>
        <v>56.144067215421316</v>
      </c>
      <c r="AC37" s="22">
        <f>VLOOKUP(AC$7,'Sat Curve Sum'!$A$7:$AG$161,18)</f>
        <v>55.763174789486044</v>
      </c>
      <c r="AD37" s="22">
        <f>VLOOKUP(AD$7,'Sat Curve Sum'!$A$7:$AG$161,18)</f>
        <v>54.312521957755536</v>
      </c>
      <c r="AE37" s="22">
        <f>VLOOKUP(AE$7,'Sat Curve Sum'!$A$7:$AG$161,18)</f>
        <v>49.80271830011332</v>
      </c>
      <c r="AF37" s="22">
        <f>VLOOKUP(AF$7,'Sat Curve Sum'!$A$7:$AG$161,18)</f>
        <v>50.365552581022953</v>
      </c>
      <c r="AG37" s="22">
        <f>VLOOKUP(AG$7,'Sat Curve Sum'!$A$7:$AG$161,18)</f>
        <v>51.206852993903219</v>
      </c>
      <c r="AH37" s="22">
        <f>VLOOKUP(AH$7,'Sat Curve Sum'!$A$7:$AG$161,18)</f>
        <v>49.876477583492957</v>
      </c>
      <c r="AI37" s="22">
        <f>VLOOKUP(AI$7,'Sat Curve Sum'!$A$7:$AG$161,18)</f>
        <v>50.593430508531881</v>
      </c>
      <c r="AJ37" s="22">
        <f>VLOOKUP(AJ$7,'Sat Curve Sum'!$A$7:$AG$161,18)</f>
        <v>50.593137859740494</v>
      </c>
      <c r="AK37" s="22">
        <f>VLOOKUP(AK$7,'Sat Curve Sum'!$A$7:$AG$161,18)</f>
        <v>52.195569304912731</v>
      </c>
      <c r="AL37" s="22">
        <f>VLOOKUP(AL$7,'Sat Curve Sum'!$A$7:$AG$161,18)</f>
        <v>56.764199516052642</v>
      </c>
      <c r="AM37" s="22">
        <f>VLOOKUP(AM$7,'Sat Curve Sum'!$A$7:$AG$161,18)</f>
        <v>60.418116332760853</v>
      </c>
      <c r="AN37" s="22">
        <f>VLOOKUP(AN$7,'Sat Curve Sum'!$A$7:$AG$161,18)</f>
        <v>52.46585798188039</v>
      </c>
      <c r="AO37" s="22">
        <f>VLOOKUP(AO$7,'Sat Curve Sum'!$A$7:$AG$161,18)</f>
        <v>51.182618756725304</v>
      </c>
      <c r="AP37" s="22">
        <f>VLOOKUP(AP$7,'Sat Curve Sum'!$A$7:$AG$161,18)</f>
        <v>49.730731140172338</v>
      </c>
      <c r="AQ37" s="22">
        <f>VLOOKUP(AQ$7,'Sat Curve Sum'!$A$7:$AG$161,18)</f>
        <v>47.590322739711048</v>
      </c>
      <c r="AR37" s="22">
        <f>VLOOKUP(AR$7,'Sat Curve Sum'!$A$7:$AG$161,18)</f>
        <v>47.575707282066979</v>
      </c>
      <c r="AS37" s="22">
        <f>VLOOKUP(AS$7,'Sat Curve Sum'!$A$7:$AG$161,18)</f>
        <v>47.882029015658617</v>
      </c>
      <c r="AT37" s="22">
        <f>VLOOKUP(AT$7,'Sat Curve Sum'!$A$7:$AG$161,18)</f>
        <v>48.264381869710519</v>
      </c>
      <c r="AU37" s="22">
        <f>VLOOKUP(AU$7,'Sat Curve Sum'!$A$7:$AG$161,18)</f>
        <v>48.753230648035071</v>
      </c>
      <c r="AV37" s="22">
        <f>VLOOKUP(AV$7,'Sat Curve Sum'!$A$7:$AG$161,18)</f>
        <v>48.752413607662263</v>
      </c>
      <c r="AW37" s="22">
        <f>VLOOKUP(AW$7,'Sat Curve Sum'!$A$7:$AG$161,18)</f>
        <v>48.981546979471133</v>
      </c>
      <c r="AX37" s="22">
        <f>VLOOKUP(AX$7,'Sat Curve Sum'!$A$7:$AG$161,18)</f>
        <v>51.777796202112683</v>
      </c>
      <c r="AY37" s="22">
        <f>VLOOKUP(AY$7,'Sat Curve Sum'!$A$7:$AG$161,18)</f>
        <v>54.014305817153613</v>
      </c>
      <c r="AZ37" s="22">
        <f>VLOOKUP(AZ$7,'Sat Curve Sum'!$A$7:$AG$161,18)</f>
        <v>49.28531654910276</v>
      </c>
      <c r="BA37" s="22">
        <f>VLOOKUP(BA$7,'Sat Curve Sum'!$A$7:$AG$161,18)</f>
        <v>48.073990973481912</v>
      </c>
      <c r="BB37" s="22">
        <f>VLOOKUP(BB$7,'Sat Curve Sum'!$A$7:$AG$161,18)</f>
        <v>46.14619632452672</v>
      </c>
      <c r="BC37" s="22">
        <f>VLOOKUP(BC$7,'Sat Curve Sum'!$A$7:$AG$161,18)</f>
        <v>43.532099247031873</v>
      </c>
      <c r="BD37" s="22">
        <f>VLOOKUP(BD$7,'Sat Curve Sum'!$A$7:$AG$161,18)</f>
        <v>43.596171544347726</v>
      </c>
      <c r="BE37" s="22">
        <f>VLOOKUP(BE$7,'Sat Curve Sum'!$A$7:$AG$161,18)</f>
        <v>44.114539555404491</v>
      </c>
      <c r="BF37" s="22">
        <f>VLOOKUP(BF$7,'Sat Curve Sum'!$A$7:$AG$161,18)</f>
        <v>44.731274748326037</v>
      </c>
      <c r="BG37" s="22">
        <f>VLOOKUP(BG$7,'Sat Curve Sum'!$A$7:$AG$161,18)</f>
        <v>45.253644023435093</v>
      </c>
      <c r="BH37" s="22">
        <f>VLOOKUP(BH$7,'Sat Curve Sum'!$A$7:$AG$161,18)</f>
        <v>45.169639833819097</v>
      </c>
      <c r="BI37" s="22">
        <f>VLOOKUP(BI$7,'Sat Curve Sum'!$A$7:$AG$161,18)</f>
        <v>45.17080397123928</v>
      </c>
      <c r="BJ37" s="22">
        <f>VLOOKUP(BJ$7,'Sat Curve Sum'!$A$7:$AG$161,18)</f>
        <v>47.761147536961928</v>
      </c>
      <c r="BK37" s="22">
        <f>VLOOKUP(BK$7,'Sat Curve Sum'!$A$7:$AG$161,18)</f>
        <v>49.840216077242083</v>
      </c>
      <c r="BL37" s="22">
        <f>VLOOKUP(BL$7,'Sat Curve Sum'!$A$7:$AG$161,18)</f>
        <v>47.848493564567526</v>
      </c>
      <c r="BM37" s="22">
        <f>VLOOKUP(BM$7,'Sat Curve Sum'!$A$7:$AG$161,18)</f>
        <v>46.701898733537838</v>
      </c>
      <c r="BN37" s="22">
        <f>VLOOKUP(BN$7,'Sat Curve Sum'!$A$7:$AG$161,18)</f>
        <v>44.879651551472151</v>
      </c>
      <c r="BO37" s="22">
        <f>VLOOKUP(BO$7,'Sat Curve Sum'!$A$7:$AG$161,18)</f>
        <v>42.214729781194912</v>
      </c>
      <c r="BP37" s="22">
        <f>VLOOKUP(BP$7,'Sat Curve Sum'!$A$7:$AG$161,18)</f>
        <v>42.274607156174405</v>
      </c>
      <c r="BQ37" s="22">
        <f>VLOOKUP(BQ$7,'Sat Curve Sum'!$A$7:$AG$161,18)</f>
        <v>42.763590671160273</v>
      </c>
      <c r="BR37" s="22">
        <f>VLOOKUP(BR$7,'Sat Curve Sum'!$A$7:$AG$161,18)</f>
        <v>43.34573803718267</v>
      </c>
      <c r="BS37" s="22">
        <f>VLOOKUP(BS$7,'Sat Curve Sum'!$A$7:$AG$161,18)</f>
        <v>43.838701833930244</v>
      </c>
      <c r="BT37" s="22">
        <f>VLOOKUP(BT$7,'Sat Curve Sum'!$A$7:$AG$161,18)</f>
        <v>43.759137262343216</v>
      </c>
      <c r="BU37" s="22">
        <f>VLOOKUP(BU$7,'Sat Curve Sum'!$A$7:$AG$161,18)</f>
        <v>43.759208341733235</v>
      </c>
      <c r="BV37" s="22">
        <f>VLOOKUP(BV$7,'Sat Curve Sum'!$A$7:$AG$161,18)</f>
        <v>46.274204708772345</v>
      </c>
      <c r="BW37" s="22">
        <f>VLOOKUP(BW$7,'Sat Curve Sum'!$A$7:$AG$161,18)</f>
        <v>48.256149453209133</v>
      </c>
      <c r="BX37" s="22">
        <f>VLOOKUP(BX$7,'Sat Curve Sum'!$A$7:$AG$161,18)</f>
        <v>44.811880174904076</v>
      </c>
      <c r="BY37" s="22">
        <f>VLOOKUP(BY$7,'Sat Curve Sum'!$A$7:$AG$161,18)</f>
        <v>43.791343929984592</v>
      </c>
      <c r="BZ37" s="22">
        <f>VLOOKUP(BZ$7,'Sat Curve Sum'!$A$7:$AG$161,18)</f>
        <v>42.15001718811579</v>
      </c>
      <c r="CA37" s="22">
        <f>VLOOKUP(CA$7,'Sat Curve Sum'!$A$7:$AG$161,18)</f>
        <v>39.794825735331749</v>
      </c>
      <c r="CB37" s="22">
        <f>VLOOKUP(CB$7,'Sat Curve Sum'!$A$7:$AG$161,18)</f>
        <v>39.869102962116138</v>
      </c>
      <c r="CC37" s="22">
        <f>VLOOKUP(CC$7,'Sat Curve Sum'!$A$7:$AG$161,18)</f>
        <v>40.33792934226036</v>
      </c>
      <c r="CD37" s="22">
        <f>VLOOKUP(CD$7,'Sat Curve Sum'!$A$7:$AG$161,18)</f>
        <v>40.890663356993592</v>
      </c>
      <c r="CE37" s="22">
        <f>VLOOKUP(CE$7,'Sat Curve Sum'!$A$7:$AG$161,18)</f>
        <v>41.361462231641895</v>
      </c>
      <c r="CF37" s="22">
        <f>VLOOKUP(CF$7,'Sat Curve Sum'!$A$7:$AG$161,18)</f>
        <v>41.308046096584874</v>
      </c>
      <c r="CG37" s="22">
        <f>VLOOKUP(CG$7,'Sat Curve Sum'!$A$7:$AG$161,18)</f>
        <v>41.326225399344175</v>
      </c>
      <c r="CH37" s="22">
        <f>VLOOKUP(CH$7,'Sat Curve Sum'!$A$7:$AG$161,18)</f>
        <v>43.58555096890376</v>
      </c>
      <c r="CI37" s="22">
        <f>VLOOKUP(CI$7,'Sat Curve Sum'!$A$7:$AG$161,18)</f>
        <v>45.401444002367811</v>
      </c>
      <c r="CJ37" s="22">
        <f>VLOOKUP(CJ$7,'Sat Curve Sum'!$A$7:$AG$161,18)</f>
        <v>46.118250286221432</v>
      </c>
      <c r="CK37" s="22">
        <f>VLOOKUP(CK$7,'Sat Curve Sum'!$A$7:$AG$161,18)</f>
        <v>45.078921881089975</v>
      </c>
      <c r="CL37" s="22">
        <f>VLOOKUP(CL$7,'Sat Curve Sum'!$A$7:$AG$161,18)</f>
        <v>43.418356174733184</v>
      </c>
      <c r="CM37" s="22">
        <f>VLOOKUP(CM$7,'Sat Curve Sum'!$A$7:$AG$161,18)</f>
        <v>40.981250063833762</v>
      </c>
      <c r="CN37" s="22">
        <f>VLOOKUP(CN$7,'Sat Curve Sum'!$A$7:$AG$161,18)</f>
        <v>41.040857039400834</v>
      </c>
      <c r="CO37" s="22">
        <f>VLOOKUP(CO$7,'Sat Curve Sum'!$A$7:$AG$161,18)</f>
        <v>41.494639063976116</v>
      </c>
      <c r="CP37" s="22">
        <f>VLOOKUP(CP$7,'Sat Curve Sum'!$A$7:$AG$161,18)</f>
        <v>42.032004993564726</v>
      </c>
      <c r="CQ37" s="22">
        <f>VLOOKUP(CQ$7,'Sat Curve Sum'!$A$7:$AG$161,18)</f>
        <v>42.485695294983337</v>
      </c>
      <c r="CR37" s="22">
        <f>VLOOKUP(CR$7,'Sat Curve Sum'!$A$7:$AG$161,18)</f>
        <v>42.413720039155514</v>
      </c>
      <c r="CS37" s="22">
        <f>VLOOKUP(CS$7,'Sat Curve Sum'!$A$7:$AG$161,18)</f>
        <v>42.413389685886415</v>
      </c>
      <c r="CT37" s="22">
        <f>VLOOKUP(CT$7,'Sat Curve Sum'!$A$7:$AG$161,18)</f>
        <v>44.658787598516241</v>
      </c>
      <c r="CU37" s="22">
        <f>VLOOKUP(CU$7,'Sat Curve Sum'!$A$7:$AG$161,18)</f>
        <v>46.474075037437515</v>
      </c>
      <c r="CV37" s="22">
        <f>VLOOKUP(CV$7,'Sat Curve Sum'!$A$7:$AG$161,18)</f>
        <v>47.220151311080443</v>
      </c>
      <c r="CW37" s="22">
        <f>VLOOKUP(CW$7,'Sat Curve Sum'!$A$7:$AG$161,18)</f>
        <v>46.180347992063581</v>
      </c>
      <c r="CX37" s="22">
        <f>VLOOKUP(CX$7,'Sat Curve Sum'!$A$7:$AG$161,18)</f>
        <v>44.519418143906044</v>
      </c>
      <c r="CY37" s="22">
        <f>VLOOKUP(CY$7,'Sat Curve Sum'!$A$7:$AG$161,18)</f>
        <v>42.022305434321432</v>
      </c>
      <c r="CZ37" s="22">
        <f>VLOOKUP(CZ$7,'Sat Curve Sum'!$A$7:$AG$161,18)</f>
        <v>42.08142317131675</v>
      </c>
      <c r="DA37" s="22">
        <f>VLOOKUP(DA$7,'Sat Curve Sum'!$A$7:$AG$161,18)</f>
        <v>42.534648742205086</v>
      </c>
      <c r="DB37" s="22">
        <f>VLOOKUP(DB$7,'Sat Curve Sum'!$A$7:$AG$161,18)</f>
        <v>43.071451840079817</v>
      </c>
      <c r="DC37" s="22">
        <f>VLOOKUP(DC$7,'Sat Curve Sum'!$A$7:$AG$161,18)</f>
        <v>43.524561735456423</v>
      </c>
      <c r="DD37" s="22">
        <f>VLOOKUP(DD$7,'Sat Curve Sum'!$A$7:$AG$161,18)</f>
        <v>43.452077993345249</v>
      </c>
      <c r="DE37" s="22">
        <f>VLOOKUP(DE$7,'Sat Curve Sum'!$A$7:$AG$161,18)</f>
        <v>43.451244514836709</v>
      </c>
      <c r="DF37" s="22">
        <f>VLOOKUP(DF$7,'Sat Curve Sum'!$A$7:$AG$161,18)</f>
        <v>45.520737498500239</v>
      </c>
      <c r="DG37" s="22">
        <f>VLOOKUP(DG$7,'Sat Curve Sum'!$A$7:$AG$161,18)</f>
        <v>47.361734341364709</v>
      </c>
      <c r="DH37" s="22">
        <f>VLOOKUP(DH$7,'Sat Curve Sum'!$A$7:$AG$161,18)</f>
        <v>48.165864300472123</v>
      </c>
      <c r="DI37" s="22">
        <f>VLOOKUP(DI$7,'Sat Curve Sum'!$A$7:$AG$161,18)</f>
        <v>47.152877734001137</v>
      </c>
      <c r="DJ37" s="22">
        <f>VLOOKUP(DJ$7,'Sat Curve Sum'!$A$7:$AG$161,18)</f>
        <v>45.514115292728121</v>
      </c>
      <c r="DK37" s="22">
        <f>VLOOKUP(DK$7,'Sat Curve Sum'!$A$7:$AG$161,18)</f>
        <v>42.618903841394058</v>
      </c>
      <c r="DL37" s="22">
        <f>VLOOKUP(DL$7,'Sat Curve Sum'!$A$7:$AG$161,18)</f>
        <v>42.704266347814126</v>
      </c>
      <c r="DM37" s="22">
        <f>VLOOKUP(DM$7,'Sat Curve Sum'!$A$7:$AG$161,18)</f>
        <v>43.186869101381895</v>
      </c>
      <c r="DN37" s="22">
        <f>VLOOKUP(DN$7,'Sat Curve Sum'!$A$7:$AG$161,18)</f>
        <v>43.753705614636964</v>
      </c>
      <c r="DO37" s="22">
        <f>VLOOKUP(DO$7,'Sat Curve Sum'!$A$7:$AG$161,18)</f>
        <v>44.238639916878924</v>
      </c>
      <c r="DP37" s="22">
        <f>VLOOKUP(DP$7,'Sat Curve Sum'!$A$7:$AG$161,18)</f>
        <v>44.196037340609216</v>
      </c>
      <c r="DQ37" s="22">
        <f>VLOOKUP(DQ$7,'Sat Curve Sum'!$A$7:$AG$161,18)</f>
        <v>44.225085937811855</v>
      </c>
      <c r="DR37" s="22">
        <f>VLOOKUP(DR$7,'Sat Curve Sum'!$A$7:$AG$161,18)</f>
        <v>46.758441210417338</v>
      </c>
      <c r="DS37" s="22">
        <f>VLOOKUP(DS$7,'Sat Curve Sum'!$A$7:$AG$161,18)</f>
        <v>48.620492265972516</v>
      </c>
      <c r="DT37" s="22">
        <f>VLOOKUP(DT$7,'Sat Curve Sum'!$A$7:$AG$161,18)</f>
        <v>49.468661824119302</v>
      </c>
      <c r="DU37" s="22">
        <f>VLOOKUP(DU$7,'Sat Curve Sum'!$A$7:$AG$161,18)</f>
        <v>48.455673570861499</v>
      </c>
      <c r="DV37" s="22">
        <f>VLOOKUP(DV$7,'Sat Curve Sum'!$A$7:$AG$161,18)</f>
        <v>46.810906988663753</v>
      </c>
      <c r="DW37" s="22">
        <f>VLOOKUP(DW$7,'Sat Curve Sum'!$A$7:$AG$161,18)</f>
        <v>43.477154422853403</v>
      </c>
      <c r="DX37" s="22">
        <f>VLOOKUP(DX$7,'Sat Curve Sum'!$A$7:$AG$161,18)</f>
        <v>43.569789975244547</v>
      </c>
      <c r="DY37" s="22">
        <f>VLOOKUP(DY$7,'Sat Curve Sum'!$A$7:$AG$161,18)</f>
        <v>44.063250065357899</v>
      </c>
      <c r="DZ37" s="22">
        <f>VLOOKUP(DZ$7,'Sat Curve Sum'!$A$7:$AG$161,18)</f>
        <v>44.641589618910885</v>
      </c>
      <c r="EA37" s="22">
        <f>VLOOKUP(EA$7,'Sat Curve Sum'!$A$7:$AG$161,18)</f>
        <v>45.137714020216272</v>
      </c>
      <c r="EB37" s="22">
        <f>VLOOKUP(EB$7,'Sat Curve Sum'!$A$7:$AG$161,18)</f>
        <v>45.101791754756732</v>
      </c>
      <c r="EC37" s="22">
        <f>VLOOKUP(EC$7,'Sat Curve Sum'!$A$7:$AG$161,18)</f>
        <v>45.137930320934537</v>
      </c>
      <c r="ED37" s="22">
        <f>VLOOKUP(ED$7,'Sat Curve Sum'!$A$7:$AG$161,18)</f>
        <v>47.337214782854154</v>
      </c>
      <c r="EE37" s="22">
        <f>VLOOKUP(EE$7,'Sat Curve Sum'!$A$7:$AG$161,18)</f>
        <v>49.223452817941315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25.9375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24.9375</v>
      </c>
      <c r="F47" s="22">
        <f>VLOOKUP(F$7,'Sun Curve Sum'!$A$7:$AG$161,4)</f>
        <v>28.875</v>
      </c>
      <c r="G47" s="23">
        <f t="shared" ref="G47:G53" ca="1" si="24">AVERAGE(D47,E47,F47)</f>
        <v>25.9375</v>
      </c>
      <c r="H47" s="130">
        <f t="shared" ref="H47:H53" si="25">AB47</f>
        <v>28.875</v>
      </c>
      <c r="I47" s="130">
        <f t="shared" ref="I47:S47" si="26">AC47</f>
        <v>27</v>
      </c>
      <c r="J47" s="130">
        <f t="shared" si="26"/>
        <v>24.563000000000002</v>
      </c>
      <c r="K47" s="130">
        <f t="shared" si="26"/>
        <v>22.875</v>
      </c>
      <c r="L47" s="130">
        <f t="shared" si="26"/>
        <v>21.375</v>
      </c>
      <c r="M47" s="130">
        <f t="shared" si="26"/>
        <v>22.125</v>
      </c>
      <c r="N47" s="130">
        <f t="shared" si="26"/>
        <v>32.25</v>
      </c>
      <c r="O47" s="130">
        <f t="shared" si="26"/>
        <v>37.5</v>
      </c>
      <c r="P47" s="130">
        <f t="shared" si="26"/>
        <v>32.25</v>
      </c>
      <c r="Q47" s="130">
        <f t="shared" si="26"/>
        <v>29.25</v>
      </c>
      <c r="R47" s="130">
        <f t="shared" si="26"/>
        <v>27.751000000000001</v>
      </c>
      <c r="S47" s="130">
        <f t="shared" si="26"/>
        <v>28.875</v>
      </c>
      <c r="T47" s="23">
        <f t="shared" ref="T47:T53" si="27">AVERAGE(AB47:AM47)</f>
        <v>27.890749999999997</v>
      </c>
      <c r="U47" s="23">
        <f t="shared" ref="U47:U53" si="28">AVERAGE(AN47:AY47)</f>
        <v>30.062583333333333</v>
      </c>
      <c r="V47" s="23">
        <f t="shared" ref="V47:V53" si="29">AVERAGE(AZ47:EE47)</f>
        <v>31.297178571428567</v>
      </c>
      <c r="W47" s="14"/>
      <c r="X47" s="64">
        <f t="shared" ref="X47:X53" ca="1" si="30">AVERAGE(D47:F47,AB47:EE47)</f>
        <v>30.650590090090091</v>
      </c>
      <c r="Y47" s="16"/>
      <c r="Z47" s="39"/>
      <c r="AB47" s="22">
        <f>VLOOKUP(AB$7,'Sun Curve Sum'!$A$7:$AG$161,4)</f>
        <v>28.875</v>
      </c>
      <c r="AC47" s="22">
        <f>VLOOKUP(AC$7,'Sun Curve Sum'!$A$7:$AG$161,4)</f>
        <v>27</v>
      </c>
      <c r="AD47" s="22">
        <f>VLOOKUP(AD$7,'Sun Curve Sum'!$A$7:$AG$161,4)</f>
        <v>24.563000000000002</v>
      </c>
      <c r="AE47" s="22">
        <f>VLOOKUP(AE$7,'Sun Curve Sum'!$A$7:$AG$161,4)</f>
        <v>22.875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32.25</v>
      </c>
      <c r="AI47" s="22">
        <f>VLOOKUP(AI$7,'Sun Curve Sum'!$A$7:$AG$161,4)</f>
        <v>37.5</v>
      </c>
      <c r="AJ47" s="22">
        <f>VLOOKUP(AJ$7,'Sun Curve Sum'!$A$7:$AG$161,4)</f>
        <v>32.25</v>
      </c>
      <c r="AK47" s="22">
        <f>VLOOKUP(AK$7,'Sun Curve Sum'!$A$7:$AG$161,4)</f>
        <v>29.25</v>
      </c>
      <c r="AL47" s="22">
        <f>VLOOKUP(AL$7,'Sun Curve Sum'!$A$7:$AG$161,4)</f>
        <v>27.751000000000001</v>
      </c>
      <c r="AM47" s="22">
        <f>VLOOKUP(AM$7,'Sun Curve Sum'!$A$7:$AG$161,4)</f>
        <v>28.875</v>
      </c>
      <c r="AN47" s="22">
        <f>VLOOKUP(AN$7,'Sun Curve Sum'!$A$7:$AG$161,4)</f>
        <v>31.5</v>
      </c>
      <c r="AO47" s="22">
        <f>VLOOKUP(AO$7,'Sun Curve Sum'!$A$7:$AG$161,4)</f>
        <v>30.75</v>
      </c>
      <c r="AP47" s="22">
        <f>VLOOKUP(AP$7,'Sun Curve Sum'!$A$7:$AG$161,4)</f>
        <v>27</v>
      </c>
      <c r="AQ47" s="22">
        <f>VLOOKUP(AQ$7,'Sun Curve Sum'!$A$7:$AG$161,4)</f>
        <v>24.75</v>
      </c>
      <c r="AR47" s="22">
        <f>VLOOKUP(AR$7,'Sun Curve Sum'!$A$7:$AG$161,4)</f>
        <v>21.75</v>
      </c>
      <c r="AS47" s="22">
        <f>VLOOKUP(AS$7,'Sun Curve Sum'!$A$7:$AG$161,4)</f>
        <v>22.5</v>
      </c>
      <c r="AT47" s="22">
        <f>VLOOKUP(AT$7,'Sun Curve Sum'!$A$7:$AG$161,4)</f>
        <v>36.75</v>
      </c>
      <c r="AU47" s="22">
        <f>VLOOKUP(AU$7,'Sun Curve Sum'!$A$7:$AG$161,4)</f>
        <v>42.75</v>
      </c>
      <c r="AV47" s="22">
        <f>VLOOKUP(AV$7,'Sun Curve Sum'!$A$7:$AG$161,4)</f>
        <v>35.25</v>
      </c>
      <c r="AW47" s="22">
        <f>VLOOKUP(AW$7,'Sun Curve Sum'!$A$7:$AG$161,4)</f>
        <v>30.75</v>
      </c>
      <c r="AX47" s="22">
        <f>VLOOKUP(AX$7,'Sun Curve Sum'!$A$7:$AG$161,4)</f>
        <v>27.751000000000001</v>
      </c>
      <c r="AY47" s="22">
        <f>VLOOKUP(AY$7,'Sun Curve Sum'!$A$7:$AG$161,4)</f>
        <v>29.25</v>
      </c>
      <c r="AZ47" s="22">
        <f>VLOOKUP(AZ$7,'Sun Curve Sum'!$A$7:$AG$161,4)</f>
        <v>31.598000000000003</v>
      </c>
      <c r="BA47" s="22">
        <f>VLOOKUP(BA$7,'Sun Curve Sum'!$A$7:$AG$161,4)</f>
        <v>30.953000000000003</v>
      </c>
      <c r="BB47" s="22">
        <f>VLOOKUP(BB$7,'Sun Curve Sum'!$A$7:$AG$161,4)</f>
        <v>27.734999999999999</v>
      </c>
      <c r="BC47" s="22">
        <f>VLOOKUP(BC$7,'Sun Curve Sum'!$A$7:$AG$161,4)</f>
        <v>25.8</v>
      </c>
      <c r="BD47" s="22">
        <f>VLOOKUP(BD$7,'Sun Curve Sum'!$A$7:$AG$161,4)</f>
        <v>23.227</v>
      </c>
      <c r="BE47" s="22">
        <f>VLOOKUP(BE$7,'Sun Curve Sum'!$A$7:$AG$161,4)</f>
        <v>23.872</v>
      </c>
      <c r="BF47" s="22">
        <f>VLOOKUP(BF$7,'Sun Curve Sum'!$A$7:$AG$161,4)</f>
        <v>36.104999999999997</v>
      </c>
      <c r="BG47" s="22">
        <f>VLOOKUP(BG$7,'Sun Curve Sum'!$A$7:$AG$161,4)</f>
        <v>41.258000000000003</v>
      </c>
      <c r="BH47" s="22">
        <f>VLOOKUP(BH$7,'Sun Curve Sum'!$A$7:$AG$161,4)</f>
        <v>34.814999999999998</v>
      </c>
      <c r="BI47" s="22">
        <f>VLOOKUP(BI$7,'Sun Curve Sum'!$A$7:$AG$161,4)</f>
        <v>30.953000000000003</v>
      </c>
      <c r="BJ47" s="22">
        <f>VLOOKUP(BJ$7,'Sun Curve Sum'!$A$7:$AG$161,4)</f>
        <v>28.38</v>
      </c>
      <c r="BK47" s="22">
        <f>VLOOKUP(BK$7,'Sun Curve Sum'!$A$7:$AG$161,4)</f>
        <v>29.67</v>
      </c>
      <c r="BL47" s="22">
        <f>VLOOKUP(BL$7,'Sun Curve Sum'!$A$7:$AG$161,4)</f>
        <v>31.68</v>
      </c>
      <c r="BM47" s="22">
        <f>VLOOKUP(BM$7,'Sun Curve Sum'!$A$7:$AG$161,4)</f>
        <v>31.125</v>
      </c>
      <c r="BN47" s="22">
        <f>VLOOKUP(BN$7,'Sun Curve Sum'!$A$7:$AG$161,4)</f>
        <v>28.372</v>
      </c>
      <c r="BO47" s="22">
        <f>VLOOKUP(BO$7,'Sun Curve Sum'!$A$7:$AG$161,4)</f>
        <v>26.715</v>
      </c>
      <c r="BP47" s="22">
        <f>VLOOKUP(BP$7,'Sun Curve Sum'!$A$7:$AG$161,4)</f>
        <v>24.51</v>
      </c>
      <c r="BQ47" s="22">
        <f>VLOOKUP(BQ$7,'Sun Curve Sum'!$A$7:$AG$161,4)</f>
        <v>25.058</v>
      </c>
      <c r="BR47" s="22">
        <f>VLOOKUP(BR$7,'Sun Curve Sum'!$A$7:$AG$161,4)</f>
        <v>35.549999999999997</v>
      </c>
      <c r="BS47" s="22">
        <f>VLOOKUP(BS$7,'Sun Curve Sum'!$A$7:$AG$161,4)</f>
        <v>39.968000000000004</v>
      </c>
      <c r="BT47" s="22">
        <f>VLOOKUP(BT$7,'Sun Curve Sum'!$A$7:$AG$161,4)</f>
        <v>34.447000000000003</v>
      </c>
      <c r="BU47" s="22">
        <f>VLOOKUP(BU$7,'Sun Curve Sum'!$A$7:$AG$161,4)</f>
        <v>31.14</v>
      </c>
      <c r="BV47" s="22">
        <f>VLOOKUP(BV$7,'Sun Curve Sum'!$A$7:$AG$161,4)</f>
        <v>28.927000000000003</v>
      </c>
      <c r="BW47" s="22">
        <f>VLOOKUP(BW$7,'Sun Curve Sum'!$A$7:$AG$161,4)</f>
        <v>30.038</v>
      </c>
      <c r="BX47" s="22">
        <f>VLOOKUP(BX$7,'Sun Curve Sum'!$A$7:$AG$161,4)</f>
        <v>31.883000000000003</v>
      </c>
      <c r="BY47" s="22">
        <f>VLOOKUP(BY$7,'Sun Curve Sum'!$A$7:$AG$161,4)</f>
        <v>31.38</v>
      </c>
      <c r="BZ47" s="22">
        <f>VLOOKUP(BZ$7,'Sun Curve Sum'!$A$7:$AG$161,4)</f>
        <v>28.875</v>
      </c>
      <c r="CA47" s="22">
        <f>VLOOKUP(CA$7,'Sun Curve Sum'!$A$7:$AG$161,4)</f>
        <v>27.367000000000001</v>
      </c>
      <c r="CB47" s="22">
        <f>VLOOKUP(CB$7,'Sun Curve Sum'!$A$7:$AG$161,4)</f>
        <v>25.364999999999998</v>
      </c>
      <c r="CC47" s="22">
        <f>VLOOKUP(CC$7,'Sun Curve Sum'!$A$7:$AG$161,4)</f>
        <v>25.867000000000001</v>
      </c>
      <c r="CD47" s="22">
        <f>VLOOKUP(CD$7,'Sun Curve Sum'!$A$7:$AG$161,4)</f>
        <v>35.4</v>
      </c>
      <c r="CE47" s="22">
        <f>VLOOKUP(CE$7,'Sun Curve Sum'!$A$7:$AG$161,4)</f>
        <v>39.42</v>
      </c>
      <c r="CF47" s="22">
        <f>VLOOKUP(CF$7,'Sun Curve Sum'!$A$7:$AG$161,4)</f>
        <v>34.402999999999999</v>
      </c>
      <c r="CG47" s="22">
        <f>VLOOKUP(CG$7,'Sun Curve Sum'!$A$7:$AG$161,4)</f>
        <v>31.395</v>
      </c>
      <c r="CH47" s="22">
        <f>VLOOKUP(CH$7,'Sun Curve Sum'!$A$7:$AG$161,4)</f>
        <v>29.385000000000002</v>
      </c>
      <c r="CI47" s="22">
        <f>VLOOKUP(CI$7,'Sun Curve Sum'!$A$7:$AG$161,4)</f>
        <v>30.39</v>
      </c>
      <c r="CJ47" s="22">
        <f>VLOOKUP(CJ$7,'Sun Curve Sum'!$A$7:$AG$161,4)</f>
        <v>32.085000000000001</v>
      </c>
      <c r="CK47" s="22">
        <f>VLOOKUP(CK$7,'Sun Curve Sum'!$A$7:$AG$161,4)</f>
        <v>31.635000000000002</v>
      </c>
      <c r="CL47" s="22">
        <f>VLOOKUP(CL$7,'Sun Curve Sum'!$A$7:$AG$161,4)</f>
        <v>29.355</v>
      </c>
      <c r="CM47" s="22">
        <f>VLOOKUP(CM$7,'Sun Curve Sum'!$A$7:$AG$161,4)</f>
        <v>27.99</v>
      </c>
      <c r="CN47" s="22">
        <f>VLOOKUP(CN$7,'Sun Curve Sum'!$A$7:$AG$161,4)</f>
        <v>26.168000000000003</v>
      </c>
      <c r="CO47" s="22">
        <f>VLOOKUP(CO$7,'Sun Curve Sum'!$A$7:$AG$161,4)</f>
        <v>26.633000000000003</v>
      </c>
      <c r="CP47" s="22">
        <f>VLOOKUP(CP$7,'Sun Curve Sum'!$A$7:$AG$161,4)</f>
        <v>35.295000000000002</v>
      </c>
      <c r="CQ47" s="22">
        <f>VLOOKUP(CQ$7,'Sun Curve Sum'!$A$7:$AG$161,4)</f>
        <v>38.947000000000003</v>
      </c>
      <c r="CR47" s="22">
        <f>VLOOKUP(CR$7,'Sun Curve Sum'!$A$7:$AG$161,4)</f>
        <v>34.387999999999998</v>
      </c>
      <c r="CS47" s="22">
        <f>VLOOKUP(CS$7,'Sun Curve Sum'!$A$7:$AG$161,4)</f>
        <v>31.657</v>
      </c>
      <c r="CT47" s="22">
        <f>VLOOKUP(CT$7,'Sun Curve Sum'!$A$7:$AG$161,4)</f>
        <v>29.834000000000003</v>
      </c>
      <c r="CU47" s="22">
        <f>VLOOKUP(CU$7,'Sun Curve Sum'!$A$7:$AG$161,4)</f>
        <v>30.75</v>
      </c>
      <c r="CV47" s="22">
        <f>VLOOKUP(CV$7,'Sun Curve Sum'!$A$7:$AG$161,4)</f>
        <v>32.4</v>
      </c>
      <c r="CW47" s="22">
        <f>VLOOKUP(CW$7,'Sun Curve Sum'!$A$7:$AG$161,4)</f>
        <v>31.98</v>
      </c>
      <c r="CX47" s="22">
        <f>VLOOKUP(CX$7,'Sun Curve Sum'!$A$7:$AG$161,4)</f>
        <v>29.858000000000001</v>
      </c>
      <c r="CY47" s="22">
        <f>VLOOKUP(CY$7,'Sun Curve Sum'!$A$7:$AG$161,4)</f>
        <v>28.59</v>
      </c>
      <c r="CZ47" s="22">
        <f>VLOOKUP(CZ$7,'Sun Curve Sum'!$A$7:$AG$161,4)</f>
        <v>26.895</v>
      </c>
      <c r="DA47" s="22">
        <f>VLOOKUP(DA$7,'Sun Curve Sum'!$A$7:$AG$161,4)</f>
        <v>27.323</v>
      </c>
      <c r="DB47" s="22">
        <f>VLOOKUP(DB$7,'Sun Curve Sum'!$A$7:$AG$161,4)</f>
        <v>35.392000000000003</v>
      </c>
      <c r="DC47" s="22">
        <f>VLOOKUP(DC$7,'Sun Curve Sum'!$A$7:$AG$161,4)</f>
        <v>38.79</v>
      </c>
      <c r="DD47" s="22">
        <f>VLOOKUP(DD$7,'Sun Curve Sum'!$A$7:$AG$161,4)</f>
        <v>34.545000000000002</v>
      </c>
      <c r="DE47" s="22">
        <f>VLOOKUP(DE$7,'Sun Curve Sum'!$A$7:$AG$161,4)</f>
        <v>32.002000000000002</v>
      </c>
      <c r="DF47" s="22">
        <f>VLOOKUP(DF$7,'Sun Curve Sum'!$A$7:$AG$161,4)</f>
        <v>30.308</v>
      </c>
      <c r="DG47" s="22">
        <f>VLOOKUP(DG$7,'Sun Curve Sum'!$A$7:$AG$161,4)</f>
        <v>31.155000000000001</v>
      </c>
      <c r="DH47" s="22">
        <f>VLOOKUP(DH$7,'Sun Curve Sum'!$A$7:$AG$161,4)</f>
        <v>32.715000000000003</v>
      </c>
      <c r="DI47" s="22">
        <f>VLOOKUP(DI$7,'Sun Curve Sum'!$A$7:$AG$161,4)</f>
        <v>32.325000000000003</v>
      </c>
      <c r="DJ47" s="22">
        <f>VLOOKUP(DJ$7,'Sun Curve Sum'!$A$7:$AG$161,4)</f>
        <v>30.352</v>
      </c>
      <c r="DK47" s="22">
        <f>VLOOKUP(DK$7,'Sun Curve Sum'!$A$7:$AG$161,4)</f>
        <v>29.175000000000001</v>
      </c>
      <c r="DL47" s="22">
        <f>VLOOKUP(DL$7,'Sun Curve Sum'!$A$7:$AG$161,4)</f>
        <v>27.593</v>
      </c>
      <c r="DM47" s="22">
        <f>VLOOKUP(DM$7,'Sun Curve Sum'!$A$7:$AG$161,4)</f>
        <v>27.99</v>
      </c>
      <c r="DN47" s="22">
        <f>VLOOKUP(DN$7,'Sun Curve Sum'!$A$7:$AG$161,4)</f>
        <v>35.505000000000003</v>
      </c>
      <c r="DO47" s="22">
        <f>VLOOKUP(DO$7,'Sun Curve Sum'!$A$7:$AG$161,4)</f>
        <v>38.67</v>
      </c>
      <c r="DP47" s="22">
        <f>VLOOKUP(DP$7,'Sun Curve Sum'!$A$7:$AG$161,4)</f>
        <v>34.718000000000004</v>
      </c>
      <c r="DQ47" s="22">
        <f>VLOOKUP(DQ$7,'Sun Curve Sum'!$A$7:$AG$161,4)</f>
        <v>32.347000000000001</v>
      </c>
      <c r="DR47" s="22">
        <f>VLOOKUP(DR$7,'Sun Curve Sum'!$A$7:$AG$161,4)</f>
        <v>30.773000000000003</v>
      </c>
      <c r="DS47" s="22">
        <f>VLOOKUP(DS$7,'Sun Curve Sum'!$A$7:$AG$161,4)</f>
        <v>31.567</v>
      </c>
      <c r="DT47" s="22">
        <f>VLOOKUP(DT$7,'Sun Curve Sum'!$A$7:$AG$161,4)</f>
        <v>33.038000000000004</v>
      </c>
      <c r="DU47" s="22">
        <f>VLOOKUP(DU$7,'Sun Curve Sum'!$A$7:$AG$161,4)</f>
        <v>32.678000000000004</v>
      </c>
      <c r="DV47" s="22">
        <f>VLOOKUP(DV$7,'Sun Curve Sum'!$A$7:$AG$161,4)</f>
        <v>30.84</v>
      </c>
      <c r="DW47" s="22">
        <f>VLOOKUP(DW$7,'Sun Curve Sum'!$A$7:$AG$161,4)</f>
        <v>29.738000000000003</v>
      </c>
      <c r="DX47" s="22">
        <f>VLOOKUP(DX$7,'Sun Curve Sum'!$A$7:$AG$161,4)</f>
        <v>28.274999999999999</v>
      </c>
      <c r="DY47" s="22">
        <f>VLOOKUP(DY$7,'Sun Curve Sum'!$A$7:$AG$161,4)</f>
        <v>28.642000000000003</v>
      </c>
      <c r="DZ47" s="22">
        <f>VLOOKUP(DZ$7,'Sun Curve Sum'!$A$7:$AG$161,4)</f>
        <v>35.633000000000003</v>
      </c>
      <c r="EA47" s="22">
        <f>VLOOKUP(EA$7,'Sun Curve Sum'!$A$7:$AG$161,4)</f>
        <v>38.58</v>
      </c>
      <c r="EB47" s="22">
        <f>VLOOKUP(EB$7,'Sun Curve Sum'!$A$7:$AG$161,4)</f>
        <v>34.905000000000001</v>
      </c>
      <c r="EC47" s="22">
        <f>VLOOKUP(EC$7,'Sun Curve Sum'!$A$7:$AG$161,4)</f>
        <v>32.700000000000003</v>
      </c>
      <c r="ED47" s="22">
        <f>VLOOKUP(ED$7,'Sun Curve Sum'!$A$7:$AG$161,4)</f>
        <v>31.23</v>
      </c>
      <c r="EE47" s="22">
        <f>VLOOKUP(EE$7,'Sun Curve Sum'!$A$7:$AG$161,4)</f>
        <v>31.973000000000003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25.687666666666669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24</v>
      </c>
      <c r="F48" s="25">
        <f>VLOOKUP(F$7,'Sun Curve Sum'!$A$7:$AG$161,3)</f>
        <v>29.063000000000002</v>
      </c>
      <c r="G48" s="23">
        <f t="shared" ca="1" si="24"/>
        <v>25.687666666666669</v>
      </c>
      <c r="H48" s="131">
        <f t="shared" si="25"/>
        <v>28.875</v>
      </c>
      <c r="I48" s="131">
        <f t="shared" ref="I48:S53" si="31">AC48</f>
        <v>26.925000000000001</v>
      </c>
      <c r="J48" s="131">
        <f t="shared" si="31"/>
        <v>24.5625</v>
      </c>
      <c r="K48" s="131">
        <f t="shared" si="31"/>
        <v>24.375</v>
      </c>
      <c r="L48" s="131">
        <f t="shared" si="31"/>
        <v>23.25</v>
      </c>
      <c r="M48" s="131">
        <f t="shared" si="31"/>
        <v>24</v>
      </c>
      <c r="N48" s="131">
        <f t="shared" si="31"/>
        <v>34.5</v>
      </c>
      <c r="O48" s="131">
        <f t="shared" si="31"/>
        <v>39.375</v>
      </c>
      <c r="P48" s="131">
        <f t="shared" si="31"/>
        <v>34.875</v>
      </c>
      <c r="Q48" s="131">
        <f t="shared" si="31"/>
        <v>29.25</v>
      </c>
      <c r="R48" s="131">
        <f t="shared" si="31"/>
        <v>27.75</v>
      </c>
      <c r="S48" s="131">
        <f t="shared" si="31"/>
        <v>28.875</v>
      </c>
      <c r="T48" s="23">
        <f t="shared" si="27"/>
        <v>28.884375000000002</v>
      </c>
      <c r="U48" s="23">
        <f t="shared" si="28"/>
        <v>31.437666666666669</v>
      </c>
      <c r="V48" s="23">
        <f t="shared" si="29"/>
        <v>33.172059523809516</v>
      </c>
      <c r="W48" s="71"/>
      <c r="X48" s="74">
        <f t="shared" ca="1" si="30"/>
        <v>32.31874324324324</v>
      </c>
      <c r="Y48" s="16"/>
      <c r="Z48" s="39"/>
      <c r="AB48" s="25">
        <f>VLOOKUP(AB$7,'Sun Curve Sum'!$A$7:$AG$161,3)</f>
        <v>28.875</v>
      </c>
      <c r="AC48" s="25">
        <f>VLOOKUP(AC$7,'Sun Curve Sum'!$A$7:$AG$161,3)</f>
        <v>26.925000000000001</v>
      </c>
      <c r="AD48" s="25">
        <f>VLOOKUP(AD$7,'Sun Curve Sum'!$A$7:$AG$161,3)</f>
        <v>24.5625</v>
      </c>
      <c r="AE48" s="25">
        <f>VLOOKUP(AE$7,'Sun Curve Sum'!$A$7:$AG$161,3)</f>
        <v>24.375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34.5</v>
      </c>
      <c r="AI48" s="25">
        <f>VLOOKUP(AI$7,'Sun Curve Sum'!$A$7:$AG$161,3)</f>
        <v>39.375</v>
      </c>
      <c r="AJ48" s="25">
        <f>VLOOKUP(AJ$7,'Sun Curve Sum'!$A$7:$AG$161,3)</f>
        <v>34.875</v>
      </c>
      <c r="AK48" s="25">
        <f>VLOOKUP(AK$7,'Sun Curve Sum'!$A$7:$AG$161,3)</f>
        <v>29.25</v>
      </c>
      <c r="AL48" s="25">
        <f>VLOOKUP(AL$7,'Sun Curve Sum'!$A$7:$AG$161,3)</f>
        <v>27.75</v>
      </c>
      <c r="AM48" s="25">
        <f>VLOOKUP(AM$7,'Sun Curve Sum'!$A$7:$AG$161,3)</f>
        <v>28.875</v>
      </c>
      <c r="AN48" s="25">
        <f>VLOOKUP(AN$7,'Sun Curve Sum'!$A$7:$AG$161,3)</f>
        <v>31.688000000000002</v>
      </c>
      <c r="AO48" s="25">
        <f>VLOOKUP(AO$7,'Sun Curve Sum'!$A$7:$AG$161,3)</f>
        <v>31.125</v>
      </c>
      <c r="AP48" s="25">
        <f>VLOOKUP(AP$7,'Sun Curve Sum'!$A$7:$AG$161,3)</f>
        <v>27.563000000000002</v>
      </c>
      <c r="AQ48" s="25">
        <f>VLOOKUP(AQ$7,'Sun Curve Sum'!$A$7:$AG$161,3)</f>
        <v>27.375</v>
      </c>
      <c r="AR48" s="25">
        <f>VLOOKUP(AR$7,'Sun Curve Sum'!$A$7:$AG$161,3)</f>
        <v>24.375</v>
      </c>
      <c r="AS48" s="25">
        <f>VLOOKUP(AS$7,'Sun Curve Sum'!$A$7:$AG$161,3)</f>
        <v>23.063000000000002</v>
      </c>
      <c r="AT48" s="25">
        <f>VLOOKUP(AT$7,'Sun Curve Sum'!$A$7:$AG$161,3)</f>
        <v>40.125</v>
      </c>
      <c r="AU48" s="25">
        <f>VLOOKUP(AU$7,'Sun Curve Sum'!$A$7:$AG$161,3)</f>
        <v>45.375</v>
      </c>
      <c r="AV48" s="25">
        <f>VLOOKUP(AV$7,'Sun Curve Sum'!$A$7:$AG$161,3)</f>
        <v>37.875</v>
      </c>
      <c r="AW48" s="25">
        <f>VLOOKUP(AW$7,'Sun Curve Sum'!$A$7:$AG$161,3)</f>
        <v>31.125</v>
      </c>
      <c r="AX48" s="25">
        <f>VLOOKUP(AX$7,'Sun Curve Sum'!$A$7:$AG$161,3)</f>
        <v>28.125</v>
      </c>
      <c r="AY48" s="25">
        <f>VLOOKUP(AY$7,'Sun Curve Sum'!$A$7:$AG$161,3)</f>
        <v>29.438000000000002</v>
      </c>
      <c r="AZ48" s="25">
        <f>VLOOKUP(AZ$7,'Sun Curve Sum'!$A$7:$AG$161,3)</f>
        <v>31.957000000000001</v>
      </c>
      <c r="BA48" s="25">
        <f>VLOOKUP(BA$7,'Sun Curve Sum'!$A$7:$AG$161,3)</f>
        <v>31.47</v>
      </c>
      <c r="BB48" s="25">
        <f>VLOOKUP(BB$7,'Sun Curve Sum'!$A$7:$AG$161,3)</f>
        <v>28.418000000000003</v>
      </c>
      <c r="BC48" s="25">
        <f>VLOOKUP(BC$7,'Sun Curve Sum'!$A$7:$AG$161,3)</f>
        <v>28.253</v>
      </c>
      <c r="BD48" s="25">
        <f>VLOOKUP(BD$7,'Sun Curve Sum'!$A$7:$AG$161,3)</f>
        <v>25.68</v>
      </c>
      <c r="BE48" s="25">
        <f>VLOOKUP(BE$7,'Sun Curve Sum'!$A$7:$AG$161,3)</f>
        <v>24.555</v>
      </c>
      <c r="BF48" s="25">
        <f>VLOOKUP(BF$7,'Sun Curve Sum'!$A$7:$AG$161,3)</f>
        <v>39.195</v>
      </c>
      <c r="BG48" s="25">
        <f>VLOOKUP(BG$7,'Sun Curve Sum'!$A$7:$AG$161,3)</f>
        <v>43.703000000000003</v>
      </c>
      <c r="BH48" s="25">
        <f>VLOOKUP(BH$7,'Sun Curve Sum'!$A$7:$AG$161,3)</f>
        <v>37.267000000000003</v>
      </c>
      <c r="BI48" s="25">
        <f>VLOOKUP(BI$7,'Sun Curve Sum'!$A$7:$AG$161,3)</f>
        <v>31.47</v>
      </c>
      <c r="BJ48" s="25">
        <f>VLOOKUP(BJ$7,'Sun Curve Sum'!$A$7:$AG$161,3)</f>
        <v>28.898</v>
      </c>
      <c r="BK48" s="25">
        <f>VLOOKUP(BK$7,'Sun Curve Sum'!$A$7:$AG$161,3)</f>
        <v>30.023</v>
      </c>
      <c r="BL48" s="25">
        <f>VLOOKUP(BL$7,'Sun Curve Sum'!$A$7:$AG$161,3)</f>
        <v>32.159999999999997</v>
      </c>
      <c r="BM48" s="25">
        <f>VLOOKUP(BM$7,'Sun Curve Sum'!$A$7:$AG$161,3)</f>
        <v>31.754999999999999</v>
      </c>
      <c r="BN48" s="25">
        <f>VLOOKUP(BN$7,'Sun Curve Sum'!$A$7:$AG$161,3)</f>
        <v>29.137</v>
      </c>
      <c r="BO48" s="25">
        <f>VLOOKUP(BO$7,'Sun Curve Sum'!$A$7:$AG$161,3)</f>
        <v>29.003</v>
      </c>
      <c r="BP48" s="25">
        <f>VLOOKUP(BP$7,'Sun Curve Sum'!$A$7:$AG$161,3)</f>
        <v>26.805</v>
      </c>
      <c r="BQ48" s="25">
        <f>VLOOKUP(BQ$7,'Sun Curve Sum'!$A$7:$AG$161,3)</f>
        <v>25.844999999999999</v>
      </c>
      <c r="BR48" s="25">
        <f>VLOOKUP(BR$7,'Sun Curve Sum'!$A$7:$AG$161,3)</f>
        <v>38.4</v>
      </c>
      <c r="BS48" s="25">
        <f>VLOOKUP(BS$7,'Sun Curve Sum'!$A$7:$AG$161,3)</f>
        <v>42.263000000000005</v>
      </c>
      <c r="BT48" s="25">
        <f>VLOOKUP(BT$7,'Sun Curve Sum'!$A$7:$AG$161,3)</f>
        <v>36.75</v>
      </c>
      <c r="BU48" s="25">
        <f>VLOOKUP(BU$7,'Sun Curve Sum'!$A$7:$AG$161,3)</f>
        <v>31.793000000000003</v>
      </c>
      <c r="BV48" s="25">
        <f>VLOOKUP(BV$7,'Sun Curve Sum'!$A$7:$AG$161,3)</f>
        <v>29.587</v>
      </c>
      <c r="BW48" s="25">
        <f>VLOOKUP(BW$7,'Sun Curve Sum'!$A$7:$AG$161,3)</f>
        <v>30.555</v>
      </c>
      <c r="BX48" s="25">
        <f>VLOOKUP(BX$7,'Sun Curve Sum'!$A$7:$AG$161,3)</f>
        <v>32.707999999999998</v>
      </c>
      <c r="BY48" s="25">
        <f>VLOOKUP(BY$7,'Sun Curve Sum'!$A$7:$AG$161,3)</f>
        <v>32.332999999999998</v>
      </c>
      <c r="BZ48" s="25">
        <f>VLOOKUP(BZ$7,'Sun Curve Sum'!$A$7:$AG$161,3)</f>
        <v>29.94</v>
      </c>
      <c r="CA48" s="25">
        <f>VLOOKUP(CA$7,'Sun Curve Sum'!$A$7:$AG$161,3)</f>
        <v>29.82</v>
      </c>
      <c r="CB48" s="25">
        <f>VLOOKUP(CB$7,'Sun Curve Sum'!$A$7:$AG$161,3)</f>
        <v>27.802</v>
      </c>
      <c r="CC48" s="25">
        <f>VLOOKUP(CC$7,'Sun Curve Sum'!$A$7:$AG$161,3)</f>
        <v>26.925000000000001</v>
      </c>
      <c r="CD48" s="25">
        <f>VLOOKUP(CD$7,'Sun Curve Sum'!$A$7:$AG$161,3)</f>
        <v>38.422000000000004</v>
      </c>
      <c r="CE48" s="25">
        <f>VLOOKUP(CE$7,'Sun Curve Sum'!$A$7:$AG$161,3)</f>
        <v>41.962000000000003</v>
      </c>
      <c r="CF48" s="25">
        <f>VLOOKUP(CF$7,'Sun Curve Sum'!$A$7:$AG$161,3)</f>
        <v>36.914999999999999</v>
      </c>
      <c r="CG48" s="25">
        <f>VLOOKUP(CG$7,'Sun Curve Sum'!$A$7:$AG$161,3)</f>
        <v>32.369999999999997</v>
      </c>
      <c r="CH48" s="25">
        <f>VLOOKUP(CH$7,'Sun Curve Sum'!$A$7:$AG$161,3)</f>
        <v>30.36</v>
      </c>
      <c r="CI48" s="25">
        <f>VLOOKUP(CI$7,'Sun Curve Sum'!$A$7:$AG$161,3)</f>
        <v>31.245000000000001</v>
      </c>
      <c r="CJ48" s="25">
        <f>VLOOKUP(CJ$7,'Sun Curve Sum'!$A$7:$AG$161,3)</f>
        <v>33.255000000000003</v>
      </c>
      <c r="CK48" s="25">
        <f>VLOOKUP(CK$7,'Sun Curve Sum'!$A$7:$AG$161,3)</f>
        <v>32.909999999999997</v>
      </c>
      <c r="CL48" s="25">
        <f>VLOOKUP(CL$7,'Sun Curve Sum'!$A$7:$AG$161,3)</f>
        <v>30.72</v>
      </c>
      <c r="CM48" s="25">
        <f>VLOOKUP(CM$7,'Sun Curve Sum'!$A$7:$AG$161,3)</f>
        <v>30.614999999999998</v>
      </c>
      <c r="CN48" s="25">
        <f>VLOOKUP(CN$7,'Sun Curve Sum'!$A$7:$AG$161,3)</f>
        <v>28.77</v>
      </c>
      <c r="CO48" s="25">
        <f>VLOOKUP(CO$7,'Sun Curve Sum'!$A$7:$AG$161,3)</f>
        <v>27.96</v>
      </c>
      <c r="CP48" s="25">
        <f>VLOOKUP(CP$7,'Sun Curve Sum'!$A$7:$AG$161,3)</f>
        <v>38.49</v>
      </c>
      <c r="CQ48" s="25">
        <f>VLOOKUP(CQ$7,'Sun Curve Sum'!$A$7:$AG$161,3)</f>
        <v>41.737000000000002</v>
      </c>
      <c r="CR48" s="25">
        <f>VLOOKUP(CR$7,'Sun Curve Sum'!$A$7:$AG$161,3)</f>
        <v>37.11</v>
      </c>
      <c r="CS48" s="25">
        <f>VLOOKUP(CS$7,'Sun Curve Sum'!$A$7:$AG$161,3)</f>
        <v>32.954999999999998</v>
      </c>
      <c r="CT48" s="25">
        <f>VLOOKUP(CT$7,'Sun Curve Sum'!$A$7:$AG$161,3)</f>
        <v>31.11</v>
      </c>
      <c r="CU48" s="25">
        <f>VLOOKUP(CU$7,'Sun Curve Sum'!$A$7:$AG$161,3)</f>
        <v>31.927000000000003</v>
      </c>
      <c r="CV48" s="25">
        <f>VLOOKUP(CV$7,'Sun Curve Sum'!$A$7:$AG$161,3)</f>
        <v>33.803000000000004</v>
      </c>
      <c r="CW48" s="25">
        <f>VLOOKUP(CW$7,'Sun Curve Sum'!$A$7:$AG$161,3)</f>
        <v>33.487000000000002</v>
      </c>
      <c r="CX48" s="25">
        <f>VLOOKUP(CX$7,'Sun Curve Sum'!$A$7:$AG$161,3)</f>
        <v>31.44</v>
      </c>
      <c r="CY48" s="25">
        <f>VLOOKUP(CY$7,'Sun Curve Sum'!$A$7:$AG$161,3)</f>
        <v>31.335000000000001</v>
      </c>
      <c r="CZ48" s="25">
        <f>VLOOKUP(CZ$7,'Sun Curve Sum'!$A$7:$AG$161,3)</f>
        <v>29.61</v>
      </c>
      <c r="DA48" s="25">
        <f>VLOOKUP(DA$7,'Sun Curve Sum'!$A$7:$AG$161,3)</f>
        <v>28.86</v>
      </c>
      <c r="DB48" s="25">
        <f>VLOOKUP(DB$7,'Sun Curve Sum'!$A$7:$AG$161,3)</f>
        <v>38.707999999999998</v>
      </c>
      <c r="DC48" s="25">
        <f>VLOOKUP(DC$7,'Sun Curve Sum'!$A$7:$AG$161,3)</f>
        <v>41.744999999999997</v>
      </c>
      <c r="DD48" s="25">
        <f>VLOOKUP(DD$7,'Sun Curve Sum'!$A$7:$AG$161,3)</f>
        <v>37.417000000000002</v>
      </c>
      <c r="DE48" s="25">
        <f>VLOOKUP(DE$7,'Sun Curve Sum'!$A$7:$AG$161,3)</f>
        <v>33.532000000000004</v>
      </c>
      <c r="DF48" s="25">
        <f>VLOOKUP(DF$7,'Sun Curve Sum'!$A$7:$AG$161,3)</f>
        <v>31.808</v>
      </c>
      <c r="DG48" s="25">
        <f>VLOOKUP(DG$7,'Sun Curve Sum'!$A$7:$AG$161,3)</f>
        <v>32.564999999999998</v>
      </c>
      <c r="DH48" s="25">
        <f>VLOOKUP(DH$7,'Sun Curve Sum'!$A$7:$AG$161,3)</f>
        <v>34.358000000000004</v>
      </c>
      <c r="DI48" s="25">
        <f>VLOOKUP(DI$7,'Sun Curve Sum'!$A$7:$AG$161,3)</f>
        <v>34.057000000000002</v>
      </c>
      <c r="DJ48" s="25">
        <f>VLOOKUP(DJ$7,'Sun Curve Sum'!$A$7:$AG$161,3)</f>
        <v>32.145000000000003</v>
      </c>
      <c r="DK48" s="25">
        <f>VLOOKUP(DK$7,'Sun Curve Sum'!$A$7:$AG$161,3)</f>
        <v>32.047000000000004</v>
      </c>
      <c r="DL48" s="25">
        <f>VLOOKUP(DL$7,'Sun Curve Sum'!$A$7:$AG$161,3)</f>
        <v>30.434999999999999</v>
      </c>
      <c r="DM48" s="25">
        <f>VLOOKUP(DM$7,'Sun Curve Sum'!$A$7:$AG$161,3)</f>
        <v>29.73</v>
      </c>
      <c r="DN48" s="25">
        <f>VLOOKUP(DN$7,'Sun Curve Sum'!$A$7:$AG$161,3)</f>
        <v>38.947000000000003</v>
      </c>
      <c r="DO48" s="25">
        <f>VLOOKUP(DO$7,'Sun Curve Sum'!$A$7:$AG$161,3)</f>
        <v>41.782000000000004</v>
      </c>
      <c r="DP48" s="25">
        <f>VLOOKUP(DP$7,'Sun Curve Sum'!$A$7:$AG$161,3)</f>
        <v>37.74</v>
      </c>
      <c r="DQ48" s="25">
        <f>VLOOKUP(DQ$7,'Sun Curve Sum'!$A$7:$AG$161,3)</f>
        <v>34.102000000000004</v>
      </c>
      <c r="DR48" s="25">
        <f>VLOOKUP(DR$7,'Sun Curve Sum'!$A$7:$AG$161,3)</f>
        <v>32.49</v>
      </c>
      <c r="DS48" s="25">
        <f>VLOOKUP(DS$7,'Sun Curve Sum'!$A$7:$AG$161,3)</f>
        <v>33.203000000000003</v>
      </c>
      <c r="DT48" s="25">
        <f>VLOOKUP(DT$7,'Sun Curve Sum'!$A$7:$AG$161,3)</f>
        <v>34.913000000000004</v>
      </c>
      <c r="DU48" s="25">
        <f>VLOOKUP(DU$7,'Sun Curve Sum'!$A$7:$AG$161,3)</f>
        <v>34.634999999999998</v>
      </c>
      <c r="DV48" s="25">
        <f>VLOOKUP(DV$7,'Sun Curve Sum'!$A$7:$AG$161,3)</f>
        <v>32.843000000000004</v>
      </c>
      <c r="DW48" s="25">
        <f>VLOOKUP(DW$7,'Sun Curve Sum'!$A$7:$AG$161,3)</f>
        <v>32.752000000000002</v>
      </c>
      <c r="DX48" s="25">
        <f>VLOOKUP(DX$7,'Sun Curve Sum'!$A$7:$AG$161,3)</f>
        <v>31.245000000000001</v>
      </c>
      <c r="DY48" s="25">
        <f>VLOOKUP(DY$7,'Sun Curve Sum'!$A$7:$AG$161,3)</f>
        <v>30.585000000000001</v>
      </c>
      <c r="DZ48" s="25">
        <f>VLOOKUP(DZ$7,'Sun Curve Sum'!$A$7:$AG$161,3)</f>
        <v>39.203000000000003</v>
      </c>
      <c r="EA48" s="25">
        <f>VLOOKUP(EA$7,'Sun Curve Sum'!$A$7:$AG$161,3)</f>
        <v>41.858000000000004</v>
      </c>
      <c r="EB48" s="25">
        <f>VLOOKUP(EB$7,'Sun Curve Sum'!$A$7:$AG$161,3)</f>
        <v>38.078000000000003</v>
      </c>
      <c r="EC48" s="25">
        <f>VLOOKUP(EC$7,'Sun Curve Sum'!$A$7:$AG$161,3)</f>
        <v>34.68</v>
      </c>
      <c r="ED48" s="25">
        <f>VLOOKUP(ED$7,'Sun Curve Sum'!$A$7:$AG$161,3)</f>
        <v>33.172000000000004</v>
      </c>
      <c r="EE48" s="25">
        <f>VLOOKUP(EE$7,'Sun Curve Sum'!$A$7:$AG$161,3)</f>
        <v>33.840000000000003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26.300333333333331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26.026</v>
      </c>
      <c r="F49" s="25">
        <f>VLOOKUP(F$7,'Sun Curve Sum'!$A$7:$AG$161,5)</f>
        <v>28.875</v>
      </c>
      <c r="G49" s="23">
        <f t="shared" ca="1" si="24"/>
        <v>26.300333333333331</v>
      </c>
      <c r="H49" s="131">
        <f t="shared" si="25"/>
        <v>28.688000000000002</v>
      </c>
      <c r="I49" s="131">
        <f t="shared" si="31"/>
        <v>28.125</v>
      </c>
      <c r="J49" s="131">
        <f t="shared" si="31"/>
        <v>27</v>
      </c>
      <c r="K49" s="131">
        <f t="shared" si="31"/>
        <v>24.938000000000002</v>
      </c>
      <c r="L49" s="131">
        <f t="shared" si="31"/>
        <v>24.75</v>
      </c>
      <c r="M49" s="131">
        <f t="shared" si="31"/>
        <v>29.625</v>
      </c>
      <c r="N49" s="131">
        <f t="shared" si="31"/>
        <v>36.75</v>
      </c>
      <c r="O49" s="131">
        <f t="shared" si="31"/>
        <v>41.438000000000002</v>
      </c>
      <c r="P49" s="131">
        <f t="shared" si="31"/>
        <v>36</v>
      </c>
      <c r="Q49" s="131">
        <f t="shared" si="31"/>
        <v>30.563000000000002</v>
      </c>
      <c r="R49" s="131">
        <f t="shared" si="31"/>
        <v>29.813000000000002</v>
      </c>
      <c r="S49" s="131">
        <f t="shared" si="31"/>
        <v>31.313000000000002</v>
      </c>
      <c r="T49" s="23">
        <f t="shared" si="27"/>
        <v>30.750249999999998</v>
      </c>
      <c r="U49" s="23">
        <f t="shared" si="28"/>
        <v>33.187749999999994</v>
      </c>
      <c r="V49" s="23">
        <f t="shared" si="29"/>
        <v>34.212595238095233</v>
      </c>
      <c r="W49" s="71"/>
      <c r="X49" s="74">
        <f t="shared" ca="1" si="30"/>
        <v>33.513648648648633</v>
      </c>
      <c r="Y49" s="16"/>
      <c r="Z49" s="39"/>
      <c r="AB49" s="25">
        <f>VLOOKUP(AB$7,'Sun Curve Sum'!$A$7:$AG$161,5)</f>
        <v>28.688000000000002</v>
      </c>
      <c r="AC49" s="25">
        <f>VLOOKUP(AC$7,'Sun Curve Sum'!$A$7:$AG$161,5)</f>
        <v>28.125</v>
      </c>
      <c r="AD49" s="25">
        <f>VLOOKUP(AD$7,'Sun Curve Sum'!$A$7:$AG$161,5)</f>
        <v>27</v>
      </c>
      <c r="AE49" s="25">
        <f>VLOOKUP(AE$7,'Sun Curve Sum'!$A$7:$AG$161,5)</f>
        <v>24.938000000000002</v>
      </c>
      <c r="AF49" s="25">
        <f>VLOOKUP(AF$7,'Sun Curve Sum'!$A$7:$AG$161,5)</f>
        <v>24.75</v>
      </c>
      <c r="AG49" s="25">
        <f>VLOOKUP(AG$7,'Sun Curve Sum'!$A$7:$AG$161,5)</f>
        <v>29.625</v>
      </c>
      <c r="AH49" s="25">
        <f>VLOOKUP(AH$7,'Sun Curve Sum'!$A$7:$AG$161,5)</f>
        <v>36.75</v>
      </c>
      <c r="AI49" s="25">
        <f>VLOOKUP(AI$7,'Sun Curve Sum'!$A$7:$AG$161,5)</f>
        <v>41.438000000000002</v>
      </c>
      <c r="AJ49" s="25">
        <f>VLOOKUP(AJ$7,'Sun Curve Sum'!$A$7:$AG$161,5)</f>
        <v>36</v>
      </c>
      <c r="AK49" s="25">
        <f>VLOOKUP(AK$7,'Sun Curve Sum'!$A$7:$AG$161,5)</f>
        <v>30.563000000000002</v>
      </c>
      <c r="AL49" s="25">
        <f>VLOOKUP(AL$7,'Sun Curve Sum'!$A$7:$AG$161,5)</f>
        <v>29.813000000000002</v>
      </c>
      <c r="AM49" s="25">
        <f>VLOOKUP(AM$7,'Sun Curve Sum'!$A$7:$AG$161,5)</f>
        <v>31.313000000000002</v>
      </c>
      <c r="AN49" s="25">
        <f>VLOOKUP(AN$7,'Sun Curve Sum'!$A$7:$AG$161,5)</f>
        <v>31.5</v>
      </c>
      <c r="AO49" s="25">
        <f>VLOOKUP(AO$7,'Sun Curve Sum'!$A$7:$AG$161,5)</f>
        <v>30</v>
      </c>
      <c r="AP49" s="25">
        <f>VLOOKUP(AP$7,'Sun Curve Sum'!$A$7:$AG$161,5)</f>
        <v>28.5</v>
      </c>
      <c r="AQ49" s="25">
        <f>VLOOKUP(AQ$7,'Sun Curve Sum'!$A$7:$AG$161,5)</f>
        <v>28.125</v>
      </c>
      <c r="AR49" s="25">
        <f>VLOOKUP(AR$7,'Sun Curve Sum'!$A$7:$AG$161,5)</f>
        <v>28.5</v>
      </c>
      <c r="AS49" s="25">
        <f>VLOOKUP(AS$7,'Sun Curve Sum'!$A$7:$AG$161,5)</f>
        <v>32.25</v>
      </c>
      <c r="AT49" s="25">
        <f>VLOOKUP(AT$7,'Sun Curve Sum'!$A$7:$AG$161,5)</f>
        <v>39.938000000000002</v>
      </c>
      <c r="AU49" s="25">
        <f>VLOOKUP(AU$7,'Sun Curve Sum'!$A$7:$AG$161,5)</f>
        <v>46.313000000000002</v>
      </c>
      <c r="AV49" s="25">
        <f>VLOOKUP(AV$7,'Sun Curve Sum'!$A$7:$AG$161,5)</f>
        <v>42.563000000000002</v>
      </c>
      <c r="AW49" s="25">
        <f>VLOOKUP(AW$7,'Sun Curve Sum'!$A$7:$AG$161,5)</f>
        <v>29.438000000000002</v>
      </c>
      <c r="AX49" s="25">
        <f>VLOOKUP(AX$7,'Sun Curve Sum'!$A$7:$AG$161,5)</f>
        <v>29.438000000000002</v>
      </c>
      <c r="AY49" s="25">
        <f>VLOOKUP(AY$7,'Sun Curve Sum'!$A$7:$AG$161,5)</f>
        <v>31.688000000000002</v>
      </c>
      <c r="AZ49" s="25">
        <f>VLOOKUP(AZ$7,'Sun Curve Sum'!$A$7:$AG$161,5)</f>
        <v>31.86</v>
      </c>
      <c r="BA49" s="25">
        <f>VLOOKUP(BA$7,'Sun Curve Sum'!$A$7:$AG$161,5)</f>
        <v>30.578000000000003</v>
      </c>
      <c r="BB49" s="25">
        <f>VLOOKUP(BB$7,'Sun Curve Sum'!$A$7:$AG$161,5)</f>
        <v>29.288</v>
      </c>
      <c r="BC49" s="25">
        <f>VLOOKUP(BC$7,'Sun Curve Sum'!$A$7:$AG$161,5)</f>
        <v>29.288</v>
      </c>
      <c r="BD49" s="25">
        <f>VLOOKUP(BD$7,'Sun Curve Sum'!$A$7:$AG$161,5)</f>
        <v>29.633000000000003</v>
      </c>
      <c r="BE49" s="25">
        <f>VLOOKUP(BE$7,'Sun Curve Sum'!$A$7:$AG$161,5)</f>
        <v>32.85</v>
      </c>
      <c r="BF49" s="25">
        <f>VLOOKUP(BF$7,'Sun Curve Sum'!$A$7:$AG$161,5)</f>
        <v>39.450000000000003</v>
      </c>
      <c r="BG49" s="25">
        <f>VLOOKUP(BG$7,'Sun Curve Sum'!$A$7:$AG$161,5)</f>
        <v>44.917000000000002</v>
      </c>
      <c r="BH49" s="25">
        <f>VLOOKUP(BH$7,'Sun Curve Sum'!$A$7:$AG$161,5)</f>
        <v>41.67</v>
      </c>
      <c r="BI49" s="25">
        <f>VLOOKUP(BI$7,'Sun Curve Sum'!$A$7:$AG$161,5)</f>
        <v>29.933</v>
      </c>
      <c r="BJ49" s="25">
        <f>VLOOKUP(BJ$7,'Sun Curve Sum'!$A$7:$AG$161,5)</f>
        <v>30.12</v>
      </c>
      <c r="BK49" s="25">
        <f>VLOOKUP(BK$7,'Sun Curve Sum'!$A$7:$AG$161,5)</f>
        <v>32.288000000000004</v>
      </c>
      <c r="BL49" s="25">
        <f>VLOOKUP(BL$7,'Sun Curve Sum'!$A$7:$AG$161,5)</f>
        <v>32.174999999999997</v>
      </c>
      <c r="BM49" s="25">
        <f>VLOOKUP(BM$7,'Sun Curve Sum'!$A$7:$AG$161,5)</f>
        <v>31.073</v>
      </c>
      <c r="BN49" s="25">
        <f>VLOOKUP(BN$7,'Sun Curve Sum'!$A$7:$AG$161,5)</f>
        <v>29.97</v>
      </c>
      <c r="BO49" s="25">
        <f>VLOOKUP(BO$7,'Sun Curve Sum'!$A$7:$AG$161,5)</f>
        <v>30.293000000000003</v>
      </c>
      <c r="BP49" s="25">
        <f>VLOOKUP(BP$7,'Sun Curve Sum'!$A$7:$AG$161,5)</f>
        <v>30.614999999999998</v>
      </c>
      <c r="BQ49" s="25">
        <f>VLOOKUP(BQ$7,'Sun Curve Sum'!$A$7:$AG$161,5)</f>
        <v>33.375</v>
      </c>
      <c r="BR49" s="25">
        <f>VLOOKUP(BR$7,'Sun Curve Sum'!$A$7:$AG$161,5)</f>
        <v>39.023000000000003</v>
      </c>
      <c r="BS49" s="25">
        <f>VLOOKUP(BS$7,'Sun Curve Sum'!$A$7:$AG$161,5)</f>
        <v>43.71</v>
      </c>
      <c r="BT49" s="25">
        <f>VLOOKUP(BT$7,'Sun Curve Sum'!$A$7:$AG$161,5)</f>
        <v>40.905000000000001</v>
      </c>
      <c r="BU49" s="25">
        <f>VLOOKUP(BU$7,'Sun Curve Sum'!$A$7:$AG$161,5)</f>
        <v>30.36</v>
      </c>
      <c r="BV49" s="25">
        <f>VLOOKUP(BV$7,'Sun Curve Sum'!$A$7:$AG$161,5)</f>
        <v>30.712</v>
      </c>
      <c r="BW49" s="25">
        <f>VLOOKUP(BW$7,'Sun Curve Sum'!$A$7:$AG$161,5)</f>
        <v>32.813000000000002</v>
      </c>
      <c r="BX49" s="25">
        <f>VLOOKUP(BX$7,'Sun Curve Sum'!$A$7:$AG$161,5)</f>
        <v>32.43</v>
      </c>
      <c r="BY49" s="25">
        <f>VLOOKUP(BY$7,'Sun Curve Sum'!$A$7:$AG$161,5)</f>
        <v>31.433</v>
      </c>
      <c r="BZ49" s="25">
        <f>VLOOKUP(BZ$7,'Sun Curve Sum'!$A$7:$AG$161,5)</f>
        <v>30.427000000000003</v>
      </c>
      <c r="CA49" s="25">
        <f>VLOOKUP(CA$7,'Sun Curve Sum'!$A$7:$AG$161,5)</f>
        <v>30.93</v>
      </c>
      <c r="CB49" s="25">
        <f>VLOOKUP(CB$7,'Sun Curve Sum'!$A$7:$AG$161,5)</f>
        <v>31.245000000000001</v>
      </c>
      <c r="CC49" s="25">
        <f>VLOOKUP(CC$7,'Sun Curve Sum'!$A$7:$AG$161,5)</f>
        <v>33.742000000000004</v>
      </c>
      <c r="CD49" s="25">
        <f>VLOOKUP(CD$7,'Sun Curve Sum'!$A$7:$AG$161,5)</f>
        <v>38.865000000000002</v>
      </c>
      <c r="CE49" s="25">
        <f>VLOOKUP(CE$7,'Sun Curve Sum'!$A$7:$AG$161,5)</f>
        <v>43.11</v>
      </c>
      <c r="CF49" s="25">
        <f>VLOOKUP(CF$7,'Sun Curve Sum'!$A$7:$AG$161,5)</f>
        <v>40.553000000000004</v>
      </c>
      <c r="CG49" s="25">
        <f>VLOOKUP(CG$7,'Sun Curve Sum'!$A$7:$AG$161,5)</f>
        <v>30.683</v>
      </c>
      <c r="CH49" s="25">
        <f>VLOOKUP(CH$7,'Sun Curve Sum'!$A$7:$AG$161,5)</f>
        <v>31.125</v>
      </c>
      <c r="CI49" s="25">
        <f>VLOOKUP(CI$7,'Sun Curve Sum'!$A$7:$AG$161,5)</f>
        <v>33.188000000000002</v>
      </c>
      <c r="CJ49" s="25">
        <f>VLOOKUP(CJ$7,'Sun Curve Sum'!$A$7:$AG$161,5)</f>
        <v>32.678000000000004</v>
      </c>
      <c r="CK49" s="25">
        <f>VLOOKUP(CK$7,'Sun Curve Sum'!$A$7:$AG$161,5)</f>
        <v>31.777000000000001</v>
      </c>
      <c r="CL49" s="25">
        <f>VLOOKUP(CL$7,'Sun Curve Sum'!$A$7:$AG$161,5)</f>
        <v>30.87</v>
      </c>
      <c r="CM49" s="25">
        <f>VLOOKUP(CM$7,'Sun Curve Sum'!$A$7:$AG$161,5)</f>
        <v>31.538</v>
      </c>
      <c r="CN49" s="25">
        <f>VLOOKUP(CN$7,'Sun Curve Sum'!$A$7:$AG$161,5)</f>
        <v>31.837000000000003</v>
      </c>
      <c r="CO49" s="25">
        <f>VLOOKUP(CO$7,'Sun Curve Sum'!$A$7:$AG$161,5)</f>
        <v>34.102000000000004</v>
      </c>
      <c r="CP49" s="25">
        <f>VLOOKUP(CP$7,'Sun Curve Sum'!$A$7:$AG$161,5)</f>
        <v>38.737000000000002</v>
      </c>
      <c r="CQ49" s="25">
        <f>VLOOKUP(CQ$7,'Sun Curve Sum'!$A$7:$AG$161,5)</f>
        <v>42.585000000000001</v>
      </c>
      <c r="CR49" s="25">
        <f>VLOOKUP(CR$7,'Sun Curve Sum'!$A$7:$AG$161,5)</f>
        <v>40.252000000000002</v>
      </c>
      <c r="CS49" s="25">
        <f>VLOOKUP(CS$7,'Sun Curve Sum'!$A$7:$AG$161,5)</f>
        <v>30.99</v>
      </c>
      <c r="CT49" s="25">
        <f>VLOOKUP(CT$7,'Sun Curve Sum'!$A$7:$AG$161,5)</f>
        <v>31.515000000000001</v>
      </c>
      <c r="CU49" s="25">
        <f>VLOOKUP(CU$7,'Sun Curve Sum'!$A$7:$AG$161,5)</f>
        <v>33.54</v>
      </c>
      <c r="CV49" s="25">
        <f>VLOOKUP(CV$7,'Sun Curve Sum'!$A$7:$AG$161,5)</f>
        <v>32.917000000000002</v>
      </c>
      <c r="CW49" s="25">
        <f>VLOOKUP(CW$7,'Sun Curve Sum'!$A$7:$AG$161,5)</f>
        <v>32.085000000000001</v>
      </c>
      <c r="CX49" s="25">
        <f>VLOOKUP(CX$7,'Sun Curve Sum'!$A$7:$AG$161,5)</f>
        <v>31.245000000000001</v>
      </c>
      <c r="CY49" s="25">
        <f>VLOOKUP(CY$7,'Sun Curve Sum'!$A$7:$AG$161,5)</f>
        <v>32.032000000000004</v>
      </c>
      <c r="CZ49" s="25">
        <f>VLOOKUP(CZ$7,'Sun Curve Sum'!$A$7:$AG$161,5)</f>
        <v>32.325000000000003</v>
      </c>
      <c r="DA49" s="25">
        <f>VLOOKUP(DA$7,'Sun Curve Sum'!$A$7:$AG$161,5)</f>
        <v>34.417000000000002</v>
      </c>
      <c r="DB49" s="25">
        <f>VLOOKUP(DB$7,'Sun Curve Sum'!$A$7:$AG$161,5)</f>
        <v>38.715000000000003</v>
      </c>
      <c r="DC49" s="25">
        <f>VLOOKUP(DC$7,'Sun Curve Sum'!$A$7:$AG$161,5)</f>
        <v>42.277999999999999</v>
      </c>
      <c r="DD49" s="25">
        <f>VLOOKUP(DD$7,'Sun Curve Sum'!$A$7:$AG$161,5)</f>
        <v>40.102000000000004</v>
      </c>
      <c r="DE49" s="25">
        <f>VLOOKUP(DE$7,'Sun Curve Sum'!$A$7:$AG$161,5)</f>
        <v>31.282</v>
      </c>
      <c r="DF49" s="25">
        <f>VLOOKUP(DF$7,'Sun Curve Sum'!$A$7:$AG$161,5)</f>
        <v>31.86</v>
      </c>
      <c r="DG49" s="25">
        <f>VLOOKUP(DG$7,'Sun Curve Sum'!$A$7:$AG$161,5)</f>
        <v>33.862000000000002</v>
      </c>
      <c r="DH49" s="25">
        <f>VLOOKUP(DH$7,'Sun Curve Sum'!$A$7:$AG$161,5)</f>
        <v>33.195</v>
      </c>
      <c r="DI49" s="25">
        <f>VLOOKUP(DI$7,'Sun Curve Sum'!$A$7:$AG$161,5)</f>
        <v>32.422000000000004</v>
      </c>
      <c r="DJ49" s="25">
        <f>VLOOKUP(DJ$7,'Sun Curve Sum'!$A$7:$AG$161,5)</f>
        <v>31.642000000000003</v>
      </c>
      <c r="DK49" s="25">
        <f>VLOOKUP(DK$7,'Sun Curve Sum'!$A$7:$AG$161,5)</f>
        <v>32.534999999999997</v>
      </c>
      <c r="DL49" s="25">
        <f>VLOOKUP(DL$7,'Sun Curve Sum'!$A$7:$AG$161,5)</f>
        <v>32.82</v>
      </c>
      <c r="DM49" s="25">
        <f>VLOOKUP(DM$7,'Sun Curve Sum'!$A$7:$AG$161,5)</f>
        <v>34.770000000000003</v>
      </c>
      <c r="DN49" s="25">
        <f>VLOOKUP(DN$7,'Sun Curve Sum'!$A$7:$AG$161,5)</f>
        <v>38.752000000000002</v>
      </c>
      <c r="DO49" s="25">
        <f>VLOOKUP(DO$7,'Sun Curve Sum'!$A$7:$AG$161,5)</f>
        <v>42.06</v>
      </c>
      <c r="DP49" s="25">
        <f>VLOOKUP(DP$7,'Sun Curve Sum'!$A$7:$AG$161,5)</f>
        <v>40.027999999999999</v>
      </c>
      <c r="DQ49" s="25">
        <f>VLOOKUP(DQ$7,'Sun Curve Sum'!$A$7:$AG$161,5)</f>
        <v>31.598000000000003</v>
      </c>
      <c r="DR49" s="25">
        <f>VLOOKUP(DR$7,'Sun Curve Sum'!$A$7:$AG$161,5)</f>
        <v>32.234999999999999</v>
      </c>
      <c r="DS49" s="25">
        <f>VLOOKUP(DS$7,'Sun Curve Sum'!$A$7:$AG$161,5)</f>
        <v>34.215000000000003</v>
      </c>
      <c r="DT49" s="25">
        <f>VLOOKUP(DT$7,'Sun Curve Sum'!$A$7:$AG$161,5)</f>
        <v>33.472000000000001</v>
      </c>
      <c r="DU49" s="25">
        <f>VLOOKUP(DU$7,'Sun Curve Sum'!$A$7:$AG$161,5)</f>
        <v>32.752000000000002</v>
      </c>
      <c r="DV49" s="25">
        <f>VLOOKUP(DV$7,'Sun Curve Sum'!$A$7:$AG$161,5)</f>
        <v>32.04</v>
      </c>
      <c r="DW49" s="25">
        <f>VLOOKUP(DW$7,'Sun Curve Sum'!$A$7:$AG$161,5)</f>
        <v>33.03</v>
      </c>
      <c r="DX49" s="25">
        <f>VLOOKUP(DX$7,'Sun Curve Sum'!$A$7:$AG$161,5)</f>
        <v>33.307000000000002</v>
      </c>
      <c r="DY49" s="25">
        <f>VLOOKUP(DY$7,'Sun Curve Sum'!$A$7:$AG$161,5)</f>
        <v>35.108000000000004</v>
      </c>
      <c r="DZ49" s="25">
        <f>VLOOKUP(DZ$7,'Sun Curve Sum'!$A$7:$AG$161,5)</f>
        <v>38.805</v>
      </c>
      <c r="EA49" s="25">
        <f>VLOOKUP(EA$7,'Sun Curve Sum'!$A$7:$AG$161,5)</f>
        <v>41.865000000000002</v>
      </c>
      <c r="EB49" s="25">
        <f>VLOOKUP(EB$7,'Sun Curve Sum'!$A$7:$AG$161,5)</f>
        <v>39.968000000000004</v>
      </c>
      <c r="EC49" s="25">
        <f>VLOOKUP(EC$7,'Sun Curve Sum'!$A$7:$AG$161,5)</f>
        <v>31.913</v>
      </c>
      <c r="ED49" s="25">
        <f>VLOOKUP(ED$7,'Sun Curve Sum'!$A$7:$AG$161,5)</f>
        <v>32.594999999999999</v>
      </c>
      <c r="EE49" s="25">
        <f>VLOOKUP(EE$7,'Sun Curve Sum'!$A$7:$AG$161,5)</f>
        <v>34.56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24.725333129882802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26.813000000000002</v>
      </c>
      <c r="G50" s="23">
        <f t="shared" ca="1" si="24"/>
        <v>24.725333129882802</v>
      </c>
      <c r="H50" s="131">
        <f t="shared" si="25"/>
        <v>27</v>
      </c>
      <c r="I50" s="131">
        <f t="shared" si="31"/>
        <v>26.813000000000002</v>
      </c>
      <c r="J50" s="131">
        <f t="shared" si="31"/>
        <v>26.063000000000002</v>
      </c>
      <c r="K50" s="131">
        <f t="shared" si="31"/>
        <v>24.75</v>
      </c>
      <c r="L50" s="131">
        <f t="shared" si="31"/>
        <v>24.75</v>
      </c>
      <c r="M50" s="131">
        <f t="shared" si="31"/>
        <v>29.625</v>
      </c>
      <c r="N50" s="131">
        <f t="shared" si="31"/>
        <v>36.188000000000002</v>
      </c>
      <c r="O50" s="131">
        <f t="shared" si="31"/>
        <v>41.438000000000002</v>
      </c>
      <c r="P50" s="131">
        <f t="shared" si="31"/>
        <v>35.813000000000002</v>
      </c>
      <c r="Q50" s="131">
        <f t="shared" si="31"/>
        <v>30</v>
      </c>
      <c r="R50" s="131">
        <f t="shared" si="31"/>
        <v>29.25</v>
      </c>
      <c r="S50" s="131">
        <f t="shared" si="31"/>
        <v>30.75</v>
      </c>
      <c r="T50" s="23">
        <f t="shared" si="27"/>
        <v>30.203333333333333</v>
      </c>
      <c r="U50" s="23">
        <f t="shared" si="28"/>
        <v>25.109541666666662</v>
      </c>
      <c r="V50" s="23">
        <f t="shared" si="29"/>
        <v>27.603619047619059</v>
      </c>
      <c r="W50" s="71"/>
      <c r="X50" s="74">
        <f t="shared" ca="1" si="30"/>
        <v>27.537247742249107</v>
      </c>
      <c r="Y50" s="16"/>
      <c r="Z50" s="39"/>
      <c r="AB50" s="25">
        <f>VLOOKUP(AB$7,'Sun Curve Sum'!$A$7:$AG$161,9)</f>
        <v>27</v>
      </c>
      <c r="AC50" s="25">
        <f>VLOOKUP(AC$7,'Sun Curve Sum'!$A$7:$AG$161,9)</f>
        <v>26.813000000000002</v>
      </c>
      <c r="AD50" s="25">
        <f>VLOOKUP(AD$7,'Sun Curve Sum'!$A$7:$AG$161,9)</f>
        <v>26.063000000000002</v>
      </c>
      <c r="AE50" s="25">
        <f>VLOOKUP(AE$7,'Sun Curve Sum'!$A$7:$AG$161,9)</f>
        <v>24.75</v>
      </c>
      <c r="AF50" s="25">
        <f>VLOOKUP(AF$7,'Sun Curve Sum'!$A$7:$AG$161,9)</f>
        <v>24.75</v>
      </c>
      <c r="AG50" s="25">
        <f>VLOOKUP(AG$7,'Sun Curve Sum'!$A$7:$AG$161,9)</f>
        <v>29.625</v>
      </c>
      <c r="AH50" s="25">
        <f>VLOOKUP(AH$7,'Sun Curve Sum'!$A$7:$AG$161,9)</f>
        <v>36.188000000000002</v>
      </c>
      <c r="AI50" s="25">
        <f>VLOOKUP(AI$7,'Sun Curve Sum'!$A$7:$AG$161,9)</f>
        <v>41.438000000000002</v>
      </c>
      <c r="AJ50" s="25">
        <f>VLOOKUP(AJ$7,'Sun Curve Sum'!$A$7:$AG$161,9)</f>
        <v>35.813000000000002</v>
      </c>
      <c r="AK50" s="25">
        <f>VLOOKUP(AK$7,'Sun Curve Sum'!$A$7:$AG$161,9)</f>
        <v>30</v>
      </c>
      <c r="AL50" s="25">
        <f>VLOOKUP(AL$7,'Sun Curve Sum'!$A$7:$AG$161,9)</f>
        <v>29.25</v>
      </c>
      <c r="AM50" s="25">
        <f>VLOOKUP(AM$7,'Sun Curve Sum'!$A$7:$AG$161,9)</f>
        <v>30.75</v>
      </c>
      <c r="AN50" s="25">
        <f>VLOOKUP(AN$7,'Sun Curve Sum'!$A$7:$AG$161,9)</f>
        <v>23.25</v>
      </c>
      <c r="AO50" s="25">
        <f>VLOOKUP(AO$7,'Sun Curve Sum'!$A$7:$AG$161,9)</f>
        <v>22.125</v>
      </c>
      <c r="AP50" s="25">
        <f>VLOOKUP(AP$7,'Sun Curve Sum'!$A$7:$AG$161,9)</f>
        <v>21</v>
      </c>
      <c r="AQ50" s="25">
        <f>VLOOKUP(AQ$7,'Sun Curve Sum'!$A$7:$AG$161,9)</f>
        <v>20.625</v>
      </c>
      <c r="AR50" s="25">
        <f>VLOOKUP(AR$7,'Sun Curve Sum'!$A$7:$AG$161,9)</f>
        <v>21</v>
      </c>
      <c r="AS50" s="25">
        <f>VLOOKUP(AS$7,'Sun Curve Sum'!$A$7:$AG$161,9)</f>
        <v>24.75</v>
      </c>
      <c r="AT50" s="25">
        <f>VLOOKUP(AT$7,'Sun Curve Sum'!$A$7:$AG$161,9)</f>
        <v>32.438000000000002</v>
      </c>
      <c r="AU50" s="25">
        <f>VLOOKUP(AU$7,'Sun Curve Sum'!$A$7:$AG$161,9)</f>
        <v>38.813000000000002</v>
      </c>
      <c r="AV50" s="25">
        <f>VLOOKUP(AV$7,'Sun Curve Sum'!$A$7:$AG$161,9)</f>
        <v>30.375</v>
      </c>
      <c r="AW50" s="25">
        <f>VLOOKUP(AW$7,'Sun Curve Sum'!$A$7:$AG$161,9)</f>
        <v>21.938000000000002</v>
      </c>
      <c r="AX50" s="25">
        <f>VLOOKUP(AX$7,'Sun Curve Sum'!$A$7:$AG$161,9)</f>
        <v>21.9375</v>
      </c>
      <c r="AY50" s="25">
        <f>VLOOKUP(AY$7,'Sun Curve Sum'!$A$7:$AG$161,9)</f>
        <v>23.063000000000002</v>
      </c>
      <c r="AZ50" s="25">
        <f>VLOOKUP(AZ$7,'Sun Curve Sum'!$A$7:$AG$161,9)</f>
        <v>16.313000000000002</v>
      </c>
      <c r="BA50" s="25">
        <f>VLOOKUP(BA$7,'Sun Curve Sum'!$A$7:$AG$161,9)</f>
        <v>17.625</v>
      </c>
      <c r="BB50" s="25">
        <f>VLOOKUP(BB$7,'Sun Curve Sum'!$A$7:$AG$161,9)</f>
        <v>16.125</v>
      </c>
      <c r="BC50" s="25">
        <f>VLOOKUP(BC$7,'Sun Curve Sum'!$A$7:$AG$161,9)</f>
        <v>22.875</v>
      </c>
      <c r="BD50" s="25">
        <f>VLOOKUP(BD$7,'Sun Curve Sum'!$A$7:$AG$161,9)</f>
        <v>22.5</v>
      </c>
      <c r="BE50" s="25">
        <f>VLOOKUP(BE$7,'Sun Curve Sum'!$A$7:$AG$161,9)</f>
        <v>27.75</v>
      </c>
      <c r="BF50" s="25">
        <f>VLOOKUP(BF$7,'Sun Curve Sum'!$A$7:$AG$161,9)</f>
        <v>30.75</v>
      </c>
      <c r="BG50" s="25">
        <f>VLOOKUP(BG$7,'Sun Curve Sum'!$A$7:$AG$161,9)</f>
        <v>37.313000000000002</v>
      </c>
      <c r="BH50" s="25">
        <f>VLOOKUP(BH$7,'Sun Curve Sum'!$A$7:$AG$161,9)</f>
        <v>24.188000000000002</v>
      </c>
      <c r="BI50" s="25">
        <f>VLOOKUP(BI$7,'Sun Curve Sum'!$A$7:$AG$161,9)</f>
        <v>23.813000000000002</v>
      </c>
      <c r="BJ50" s="25">
        <f>VLOOKUP(BJ$7,'Sun Curve Sum'!$A$7:$AG$161,9)</f>
        <v>22.3125</v>
      </c>
      <c r="BK50" s="25">
        <f>VLOOKUP(BK$7,'Sun Curve Sum'!$A$7:$AG$161,9)</f>
        <v>22.875</v>
      </c>
      <c r="BL50" s="25">
        <f>VLOOKUP(BL$7,'Sun Curve Sum'!$A$7:$AG$161,9)</f>
        <v>16.313000000000002</v>
      </c>
      <c r="BM50" s="25">
        <f>VLOOKUP(BM$7,'Sun Curve Sum'!$A$7:$AG$161,9)</f>
        <v>17.625</v>
      </c>
      <c r="BN50" s="25">
        <f>VLOOKUP(BN$7,'Sun Curve Sum'!$A$7:$AG$161,9)</f>
        <v>16.125</v>
      </c>
      <c r="BO50" s="25">
        <f>VLOOKUP(BO$7,'Sun Curve Sum'!$A$7:$AG$161,9)</f>
        <v>22.125</v>
      </c>
      <c r="BP50" s="25">
        <f>VLOOKUP(BP$7,'Sun Curve Sum'!$A$7:$AG$161,9)</f>
        <v>21.75</v>
      </c>
      <c r="BQ50" s="25">
        <f>VLOOKUP(BQ$7,'Sun Curve Sum'!$A$7:$AG$161,9)</f>
        <v>26.25</v>
      </c>
      <c r="BR50" s="25">
        <f>VLOOKUP(BR$7,'Sun Curve Sum'!$A$7:$AG$161,9)</f>
        <v>24</v>
      </c>
      <c r="BS50" s="25">
        <f>VLOOKUP(BS$7,'Sun Curve Sum'!$A$7:$AG$161,9)</f>
        <v>30.563000000000002</v>
      </c>
      <c r="BT50" s="25">
        <f>VLOOKUP(BT$7,'Sun Curve Sum'!$A$7:$AG$161,9)</f>
        <v>19.688000000000002</v>
      </c>
      <c r="BU50" s="25">
        <f>VLOOKUP(BU$7,'Sun Curve Sum'!$A$7:$AG$161,9)</f>
        <v>21.563000000000002</v>
      </c>
      <c r="BV50" s="25">
        <f>VLOOKUP(BV$7,'Sun Curve Sum'!$A$7:$AG$161,9)</f>
        <v>20.4375</v>
      </c>
      <c r="BW50" s="25">
        <f>VLOOKUP(BW$7,'Sun Curve Sum'!$A$7:$AG$161,9)</f>
        <v>21</v>
      </c>
      <c r="BX50" s="25">
        <f>VLOOKUP(BX$7,'Sun Curve Sum'!$A$7:$AG$161,9)</f>
        <v>16.5</v>
      </c>
      <c r="BY50" s="25">
        <f>VLOOKUP(BY$7,'Sun Curve Sum'!$A$7:$AG$161,9)</f>
        <v>17.813000000000002</v>
      </c>
      <c r="BZ50" s="25">
        <f>VLOOKUP(BZ$7,'Sun Curve Sum'!$A$7:$AG$161,9)</f>
        <v>16.313000000000002</v>
      </c>
      <c r="CA50" s="25">
        <f>VLOOKUP(CA$7,'Sun Curve Sum'!$A$7:$AG$161,9)</f>
        <v>22.313000000000002</v>
      </c>
      <c r="CB50" s="25">
        <f>VLOOKUP(CB$7,'Sun Curve Sum'!$A$7:$AG$161,9)</f>
        <v>21.938000000000002</v>
      </c>
      <c r="CC50" s="25">
        <f>VLOOKUP(CC$7,'Sun Curve Sum'!$A$7:$AG$161,9)</f>
        <v>26.438000000000002</v>
      </c>
      <c r="CD50" s="25">
        <f>VLOOKUP(CD$7,'Sun Curve Sum'!$A$7:$AG$161,9)</f>
        <v>24.188000000000002</v>
      </c>
      <c r="CE50" s="25">
        <f>VLOOKUP(CE$7,'Sun Curve Sum'!$A$7:$AG$161,9)</f>
        <v>30.75</v>
      </c>
      <c r="CF50" s="25">
        <f>VLOOKUP(CF$7,'Sun Curve Sum'!$A$7:$AG$161,9)</f>
        <v>19.875</v>
      </c>
      <c r="CG50" s="25">
        <f>VLOOKUP(CG$7,'Sun Curve Sum'!$A$7:$AG$161,9)</f>
        <v>21.75</v>
      </c>
      <c r="CH50" s="25">
        <f>VLOOKUP(CH$7,'Sun Curve Sum'!$A$7:$AG$161,9)</f>
        <v>20.625</v>
      </c>
      <c r="CI50" s="25">
        <f>VLOOKUP(CI$7,'Sun Curve Sum'!$A$7:$AG$161,9)</f>
        <v>21.188000000000002</v>
      </c>
      <c r="CJ50" s="25">
        <f>VLOOKUP(CJ$7,'Sun Curve Sum'!$A$7:$AG$161,9)</f>
        <v>23.512</v>
      </c>
      <c r="CK50" s="25">
        <f>VLOOKUP(CK$7,'Sun Curve Sum'!$A$7:$AG$161,9)</f>
        <v>24.824999999999999</v>
      </c>
      <c r="CL50" s="25">
        <f>VLOOKUP(CL$7,'Sun Curve Sum'!$A$7:$AG$161,9)</f>
        <v>23.324999999999999</v>
      </c>
      <c r="CM50" s="25">
        <f>VLOOKUP(CM$7,'Sun Curve Sum'!$A$7:$AG$161,9)</f>
        <v>29.324999999999999</v>
      </c>
      <c r="CN50" s="25">
        <f>VLOOKUP(CN$7,'Sun Curve Sum'!$A$7:$AG$161,9)</f>
        <v>28.95</v>
      </c>
      <c r="CO50" s="25">
        <f>VLOOKUP(CO$7,'Sun Curve Sum'!$A$7:$AG$161,9)</f>
        <v>34.200000000000003</v>
      </c>
      <c r="CP50" s="25">
        <f>VLOOKUP(CP$7,'Sun Curve Sum'!$A$7:$AG$161,9)</f>
        <v>39.450000000000003</v>
      </c>
      <c r="CQ50" s="25">
        <f>VLOOKUP(CQ$7,'Sun Curve Sum'!$A$7:$AG$161,9)</f>
        <v>46.013000000000005</v>
      </c>
      <c r="CR50" s="25">
        <f>VLOOKUP(CR$7,'Sun Curve Sum'!$A$7:$AG$161,9)</f>
        <v>32.137999999999998</v>
      </c>
      <c r="CS50" s="25">
        <f>VLOOKUP(CS$7,'Sun Curve Sum'!$A$7:$AG$161,9)</f>
        <v>31.012</v>
      </c>
      <c r="CT50" s="25">
        <f>VLOOKUP(CT$7,'Sun Curve Sum'!$A$7:$AG$161,9)</f>
        <v>29.887499999999999</v>
      </c>
      <c r="CU50" s="25">
        <f>VLOOKUP(CU$7,'Sun Curve Sum'!$A$7:$AG$161,9)</f>
        <v>30.45</v>
      </c>
      <c r="CV50" s="25">
        <f>VLOOKUP(CV$7,'Sun Curve Sum'!$A$7:$AG$161,9)</f>
        <v>23.774999999999999</v>
      </c>
      <c r="CW50" s="25">
        <f>VLOOKUP(CW$7,'Sun Curve Sum'!$A$7:$AG$161,9)</f>
        <v>25.087</v>
      </c>
      <c r="CX50" s="25">
        <f>VLOOKUP(CX$7,'Sun Curve Sum'!$A$7:$AG$161,9)</f>
        <v>23.587</v>
      </c>
      <c r="CY50" s="25">
        <f>VLOOKUP(CY$7,'Sun Curve Sum'!$A$7:$AG$161,9)</f>
        <v>29.587</v>
      </c>
      <c r="CZ50" s="25">
        <f>VLOOKUP(CZ$7,'Sun Curve Sum'!$A$7:$AG$161,9)</f>
        <v>29.212</v>
      </c>
      <c r="DA50" s="25">
        <f>VLOOKUP(DA$7,'Sun Curve Sum'!$A$7:$AG$161,9)</f>
        <v>34.462000000000003</v>
      </c>
      <c r="DB50" s="25">
        <f>VLOOKUP(DB$7,'Sun Curve Sum'!$A$7:$AG$161,9)</f>
        <v>39.712000000000003</v>
      </c>
      <c r="DC50" s="25">
        <f>VLOOKUP(DC$7,'Sun Curve Sum'!$A$7:$AG$161,9)</f>
        <v>46.274999999999999</v>
      </c>
      <c r="DD50" s="25">
        <f>VLOOKUP(DD$7,'Sun Curve Sum'!$A$7:$AG$161,9)</f>
        <v>32.4</v>
      </c>
      <c r="DE50" s="25">
        <f>VLOOKUP(DE$7,'Sun Curve Sum'!$A$7:$AG$161,9)</f>
        <v>31.274999999999999</v>
      </c>
      <c r="DF50" s="25">
        <f>VLOOKUP(DF$7,'Sun Curve Sum'!$A$7:$AG$161,9)</f>
        <v>30.15</v>
      </c>
      <c r="DG50" s="25">
        <f>VLOOKUP(DG$7,'Sun Curve Sum'!$A$7:$AG$161,9)</f>
        <v>30.712</v>
      </c>
      <c r="DH50" s="25">
        <f>VLOOKUP(DH$7,'Sun Curve Sum'!$A$7:$AG$161,9)</f>
        <v>24.15</v>
      </c>
      <c r="DI50" s="25">
        <f>VLOOKUP(DI$7,'Sun Curve Sum'!$A$7:$AG$161,9)</f>
        <v>25.462</v>
      </c>
      <c r="DJ50" s="25">
        <f>VLOOKUP(DJ$7,'Sun Curve Sum'!$A$7:$AG$161,9)</f>
        <v>23.962</v>
      </c>
      <c r="DK50" s="25">
        <f>VLOOKUP(DK$7,'Sun Curve Sum'!$A$7:$AG$161,9)</f>
        <v>30</v>
      </c>
      <c r="DL50" s="25">
        <f>VLOOKUP(DL$7,'Sun Curve Sum'!$A$7:$AG$161,9)</f>
        <v>29.625</v>
      </c>
      <c r="DM50" s="25">
        <f>VLOOKUP(DM$7,'Sun Curve Sum'!$A$7:$AG$161,9)</f>
        <v>34.875</v>
      </c>
      <c r="DN50" s="25">
        <f>VLOOKUP(DN$7,'Sun Curve Sum'!$A$7:$AG$161,9)</f>
        <v>40.125</v>
      </c>
      <c r="DO50" s="25">
        <f>VLOOKUP(DO$7,'Sun Curve Sum'!$A$7:$AG$161,9)</f>
        <v>46.688000000000002</v>
      </c>
      <c r="DP50" s="25">
        <f>VLOOKUP(DP$7,'Sun Curve Sum'!$A$7:$AG$161,9)</f>
        <v>32.774999999999999</v>
      </c>
      <c r="DQ50" s="25">
        <f>VLOOKUP(DQ$7,'Sun Curve Sum'!$A$7:$AG$161,9)</f>
        <v>31.688000000000002</v>
      </c>
      <c r="DR50" s="25">
        <f>VLOOKUP(DR$7,'Sun Curve Sum'!$A$7:$AG$161,9)</f>
        <v>30.5625</v>
      </c>
      <c r="DS50" s="25">
        <f>VLOOKUP(DS$7,'Sun Curve Sum'!$A$7:$AG$161,9)</f>
        <v>31.087</v>
      </c>
      <c r="DT50" s="25">
        <f>VLOOKUP(DT$7,'Sun Curve Sum'!$A$7:$AG$161,9)</f>
        <v>24.524999999999999</v>
      </c>
      <c r="DU50" s="25">
        <f>VLOOKUP(DU$7,'Sun Curve Sum'!$A$7:$AG$161,9)</f>
        <v>25.837</v>
      </c>
      <c r="DV50" s="25">
        <f>VLOOKUP(DV$7,'Sun Curve Sum'!$A$7:$AG$161,9)</f>
        <v>24.337</v>
      </c>
      <c r="DW50" s="25">
        <f>VLOOKUP(DW$7,'Sun Curve Sum'!$A$7:$AG$161,9)</f>
        <v>30.563000000000002</v>
      </c>
      <c r="DX50" s="25">
        <f>VLOOKUP(DX$7,'Sun Curve Sum'!$A$7:$AG$161,9)</f>
        <v>30.188000000000002</v>
      </c>
      <c r="DY50" s="25">
        <f>VLOOKUP(DY$7,'Sun Curve Sum'!$A$7:$AG$161,9)</f>
        <v>35.438000000000002</v>
      </c>
      <c r="DZ50" s="25">
        <f>VLOOKUP(DZ$7,'Sun Curve Sum'!$A$7:$AG$161,9)</f>
        <v>40.688000000000002</v>
      </c>
      <c r="EA50" s="25">
        <f>VLOOKUP(EA$7,'Sun Curve Sum'!$A$7:$AG$161,9)</f>
        <v>47.25</v>
      </c>
      <c r="EB50" s="25">
        <f>VLOOKUP(EB$7,'Sun Curve Sum'!$A$7:$AG$161,9)</f>
        <v>33.15</v>
      </c>
      <c r="EC50" s="25">
        <f>VLOOKUP(EC$7,'Sun Curve Sum'!$A$7:$AG$161,9)</f>
        <v>32.25</v>
      </c>
      <c r="ED50" s="25">
        <f>VLOOKUP(ED$7,'Sun Curve Sum'!$A$7:$AG$161,9)</f>
        <v>31.125</v>
      </c>
      <c r="EE50" s="25">
        <f>VLOOKUP(EE$7,'Sun Curve Sum'!$A$7:$AG$161,9)</f>
        <v>31.462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24.370999999999999</v>
      </c>
      <c r="D51" s="25">
        <f ca="1">IF(ISERROR(AVERAGE(OFFSET('Sun Curve Sum'!$F$6,1,0,1,1))),0,AVERAGE(OFFSET('Sun Curve Sum'!$F$6,1,0,1,1)))</f>
        <v>22.75</v>
      </c>
      <c r="E51" s="25">
        <f ca="1">IF(ISERROR((SUM(OFFSET('Sun Curve Sum'!$F$6,2,0,4,1))+ 1* 'Sun Curve Sum Backup'!$F$9)/5), 'Sun Curve Sum Backup'!$F$9,(SUM(OFFSET('Sun Curve Sum'!$F$6,2,0,4,1))+ 1* 'Sun Curve Sum Backup'!$F$9)/5)</f>
        <v>23.55</v>
      </c>
      <c r="F51" s="25">
        <f>VLOOKUP(F$7,'Sun Curve Sum'!$A$7:$AG$161,6)</f>
        <v>26.813000000000002</v>
      </c>
      <c r="G51" s="23">
        <f t="shared" ca="1" si="24"/>
        <v>24.370999999999999</v>
      </c>
      <c r="H51" s="131">
        <f t="shared" si="25"/>
        <v>27</v>
      </c>
      <c r="I51" s="131">
        <f t="shared" si="31"/>
        <v>26.813000000000002</v>
      </c>
      <c r="J51" s="131">
        <f t="shared" si="31"/>
        <v>26.063000000000002</v>
      </c>
      <c r="K51" s="131">
        <f t="shared" si="31"/>
        <v>24.75</v>
      </c>
      <c r="L51" s="131">
        <f t="shared" si="31"/>
        <v>25.875</v>
      </c>
      <c r="M51" s="131">
        <f t="shared" si="31"/>
        <v>30.375</v>
      </c>
      <c r="N51" s="131">
        <f t="shared" si="31"/>
        <v>36.188000000000002</v>
      </c>
      <c r="O51" s="131">
        <f t="shared" si="31"/>
        <v>42.188000000000002</v>
      </c>
      <c r="P51" s="131">
        <f t="shared" si="31"/>
        <v>35.813000000000002</v>
      </c>
      <c r="Q51" s="131">
        <f t="shared" si="31"/>
        <v>30</v>
      </c>
      <c r="R51" s="131">
        <f t="shared" si="31"/>
        <v>29.25</v>
      </c>
      <c r="S51" s="131">
        <f t="shared" si="31"/>
        <v>30.75</v>
      </c>
      <c r="T51" s="23">
        <f t="shared" si="27"/>
        <v>30.422083333333333</v>
      </c>
      <c r="U51" s="23">
        <f t="shared" si="28"/>
        <v>33.187750000000001</v>
      </c>
      <c r="V51" s="23">
        <f t="shared" si="29"/>
        <v>33.945035714285709</v>
      </c>
      <c r="W51" s="71"/>
      <c r="X51" s="74">
        <f t="shared" ca="1" si="30"/>
        <v>33.223549549549546</v>
      </c>
      <c r="Y51" s="12"/>
      <c r="Z51" s="39"/>
      <c r="AA51" s="39"/>
      <c r="AB51" s="25">
        <f>VLOOKUP(AB$7,'Sun Curve Sum'!$A$7:$AG$161,6)</f>
        <v>27</v>
      </c>
      <c r="AC51" s="25">
        <f>VLOOKUP(AC$7,'Sun Curve Sum'!$A$7:$AG$161,6)</f>
        <v>26.813000000000002</v>
      </c>
      <c r="AD51" s="25">
        <f>VLOOKUP(AD$7,'Sun Curve Sum'!$A$7:$AG$161,6)</f>
        <v>26.063000000000002</v>
      </c>
      <c r="AE51" s="25">
        <f>VLOOKUP(AE$7,'Sun Curve Sum'!$A$7:$AG$161,6)</f>
        <v>24.75</v>
      </c>
      <c r="AF51" s="25">
        <f>VLOOKUP(AF$7,'Sun Curve Sum'!$A$7:$AG$161,6)</f>
        <v>25.875</v>
      </c>
      <c r="AG51" s="25">
        <f>VLOOKUP(AG$7,'Sun Curve Sum'!$A$7:$AG$161,6)</f>
        <v>30.375</v>
      </c>
      <c r="AH51" s="25">
        <f>VLOOKUP(AH$7,'Sun Curve Sum'!$A$7:$AG$161,6)</f>
        <v>36.188000000000002</v>
      </c>
      <c r="AI51" s="25">
        <f>VLOOKUP(AI$7,'Sun Curve Sum'!$A$7:$AG$161,6)</f>
        <v>42.188000000000002</v>
      </c>
      <c r="AJ51" s="25">
        <f>VLOOKUP(AJ$7,'Sun Curve Sum'!$A$7:$AG$161,6)</f>
        <v>35.813000000000002</v>
      </c>
      <c r="AK51" s="25">
        <f>VLOOKUP(AK$7,'Sun Curve Sum'!$A$7:$AG$161,6)</f>
        <v>30</v>
      </c>
      <c r="AL51" s="25">
        <f>VLOOKUP(AL$7,'Sun Curve Sum'!$A$7:$AG$161,6)</f>
        <v>29.25</v>
      </c>
      <c r="AM51" s="25">
        <f>VLOOKUP(AM$7,'Sun Curve Sum'!$A$7:$AG$161,6)</f>
        <v>30.75</v>
      </c>
      <c r="AN51" s="25">
        <f>VLOOKUP(AN$7,'Sun Curve Sum'!$A$7:$AG$161,6)</f>
        <v>30.75</v>
      </c>
      <c r="AO51" s="25">
        <f>VLOOKUP(AO$7,'Sun Curve Sum'!$A$7:$AG$161,6)</f>
        <v>29.625</v>
      </c>
      <c r="AP51" s="25">
        <f>VLOOKUP(AP$7,'Sun Curve Sum'!$A$7:$AG$161,6)</f>
        <v>29.063000000000002</v>
      </c>
      <c r="AQ51" s="25">
        <f>VLOOKUP(AQ$7,'Sun Curve Sum'!$A$7:$AG$161,6)</f>
        <v>28.5</v>
      </c>
      <c r="AR51" s="25">
        <f>VLOOKUP(AR$7,'Sun Curve Sum'!$A$7:$AG$161,6)</f>
        <v>29.063000000000002</v>
      </c>
      <c r="AS51" s="25">
        <f>VLOOKUP(AS$7,'Sun Curve Sum'!$A$7:$AG$161,6)</f>
        <v>32.438000000000002</v>
      </c>
      <c r="AT51" s="25">
        <f>VLOOKUP(AT$7,'Sun Curve Sum'!$A$7:$AG$161,6)</f>
        <v>43.313000000000002</v>
      </c>
      <c r="AU51" s="25">
        <f>VLOOKUP(AU$7,'Sun Curve Sum'!$A$7:$AG$161,6)</f>
        <v>47.625</v>
      </c>
      <c r="AV51" s="25">
        <f>VLOOKUP(AV$7,'Sun Curve Sum'!$A$7:$AG$161,6)</f>
        <v>37.875</v>
      </c>
      <c r="AW51" s="25">
        <f>VLOOKUP(AW$7,'Sun Curve Sum'!$A$7:$AG$161,6)</f>
        <v>29.813000000000002</v>
      </c>
      <c r="AX51" s="25">
        <f>VLOOKUP(AX$7,'Sun Curve Sum'!$A$7:$AG$161,6)</f>
        <v>29.625</v>
      </c>
      <c r="AY51" s="25">
        <f>VLOOKUP(AY$7,'Sun Curve Sum'!$A$7:$AG$161,6)</f>
        <v>30.563000000000002</v>
      </c>
      <c r="AZ51" s="25">
        <f>VLOOKUP(AZ$7,'Sun Curve Sum'!$A$7:$AG$161,6)</f>
        <v>29.25</v>
      </c>
      <c r="BA51" s="25">
        <f>VLOOKUP(BA$7,'Sun Curve Sum'!$A$7:$AG$161,6)</f>
        <v>29.445</v>
      </c>
      <c r="BB51" s="25">
        <f>VLOOKUP(BB$7,'Sun Curve Sum'!$A$7:$AG$161,6)</f>
        <v>28.823</v>
      </c>
      <c r="BC51" s="25">
        <f>VLOOKUP(BC$7,'Sun Curve Sum'!$A$7:$AG$161,6)</f>
        <v>28.2</v>
      </c>
      <c r="BD51" s="25">
        <f>VLOOKUP(BD$7,'Sun Curve Sum'!$A$7:$AG$161,6)</f>
        <v>28.823</v>
      </c>
      <c r="BE51" s="25">
        <f>VLOOKUP(BE$7,'Sun Curve Sum'!$A$7:$AG$161,6)</f>
        <v>32.557000000000002</v>
      </c>
      <c r="BF51" s="25">
        <f>VLOOKUP(BF$7,'Sun Curve Sum'!$A$7:$AG$161,6)</f>
        <v>44.594999999999999</v>
      </c>
      <c r="BG51" s="25">
        <f>VLOOKUP(BG$7,'Sun Curve Sum'!$A$7:$AG$161,6)</f>
        <v>49.365000000000002</v>
      </c>
      <c r="BH51" s="25">
        <f>VLOOKUP(BH$7,'Sun Curve Sum'!$A$7:$AG$161,6)</f>
        <v>38.58</v>
      </c>
      <c r="BI51" s="25">
        <f>VLOOKUP(BI$7,'Sun Curve Sum'!$A$7:$AG$161,6)</f>
        <v>29.663</v>
      </c>
      <c r="BJ51" s="25">
        <f>VLOOKUP(BJ$7,'Sun Curve Sum'!$A$7:$AG$161,6)</f>
        <v>29.453000000000003</v>
      </c>
      <c r="BK51" s="25">
        <f>VLOOKUP(BK$7,'Sun Curve Sum'!$A$7:$AG$161,6)</f>
        <v>30.495000000000001</v>
      </c>
      <c r="BL51" s="25">
        <f>VLOOKUP(BL$7,'Sun Curve Sum'!$A$7:$AG$161,6)</f>
        <v>29.445</v>
      </c>
      <c r="BM51" s="25">
        <f>VLOOKUP(BM$7,'Sun Curve Sum'!$A$7:$AG$161,6)</f>
        <v>29.64</v>
      </c>
      <c r="BN51" s="25">
        <f>VLOOKUP(BN$7,'Sun Curve Sum'!$A$7:$AG$161,6)</f>
        <v>29.017000000000003</v>
      </c>
      <c r="BO51" s="25">
        <f>VLOOKUP(BO$7,'Sun Curve Sum'!$A$7:$AG$161,6)</f>
        <v>28.395</v>
      </c>
      <c r="BP51" s="25">
        <f>VLOOKUP(BP$7,'Sun Curve Sum'!$A$7:$AG$161,6)</f>
        <v>29.017000000000003</v>
      </c>
      <c r="BQ51" s="25">
        <f>VLOOKUP(BQ$7,'Sun Curve Sum'!$A$7:$AG$161,6)</f>
        <v>32.782000000000004</v>
      </c>
      <c r="BR51" s="25">
        <f>VLOOKUP(BR$7,'Sun Curve Sum'!$A$7:$AG$161,6)</f>
        <v>44.895000000000003</v>
      </c>
      <c r="BS51" s="25">
        <f>VLOOKUP(BS$7,'Sun Curve Sum'!$A$7:$AG$161,6)</f>
        <v>49.703000000000003</v>
      </c>
      <c r="BT51" s="25">
        <f>VLOOKUP(BT$7,'Sun Curve Sum'!$A$7:$AG$161,6)</f>
        <v>38.843000000000004</v>
      </c>
      <c r="BU51" s="25">
        <f>VLOOKUP(BU$7,'Sun Curve Sum'!$A$7:$AG$161,6)</f>
        <v>29.858000000000001</v>
      </c>
      <c r="BV51" s="25">
        <f>VLOOKUP(BV$7,'Sun Curve Sum'!$A$7:$AG$161,6)</f>
        <v>29.655000000000001</v>
      </c>
      <c r="BW51" s="25">
        <f>VLOOKUP(BW$7,'Sun Curve Sum'!$A$7:$AG$161,6)</f>
        <v>30.698</v>
      </c>
      <c r="BX51" s="25">
        <f>VLOOKUP(BX$7,'Sun Curve Sum'!$A$7:$AG$161,6)</f>
        <v>29.648</v>
      </c>
      <c r="BY51" s="25">
        <f>VLOOKUP(BY$7,'Sun Curve Sum'!$A$7:$AG$161,6)</f>
        <v>29.843</v>
      </c>
      <c r="BZ51" s="25">
        <f>VLOOKUP(BZ$7,'Sun Curve Sum'!$A$7:$AG$161,6)</f>
        <v>29.212</v>
      </c>
      <c r="CA51" s="25">
        <f>VLOOKUP(CA$7,'Sun Curve Sum'!$A$7:$AG$161,6)</f>
        <v>28.582000000000001</v>
      </c>
      <c r="CB51" s="25">
        <f>VLOOKUP(CB$7,'Sun Curve Sum'!$A$7:$AG$161,6)</f>
        <v>29.212</v>
      </c>
      <c r="CC51" s="25">
        <f>VLOOKUP(CC$7,'Sun Curve Sum'!$A$7:$AG$161,6)</f>
        <v>33</v>
      </c>
      <c r="CD51" s="25">
        <f>VLOOKUP(CD$7,'Sun Curve Sum'!$A$7:$AG$161,6)</f>
        <v>45.195</v>
      </c>
      <c r="CE51" s="25">
        <f>VLOOKUP(CE$7,'Sun Curve Sum'!$A$7:$AG$161,6)</f>
        <v>50.032000000000004</v>
      </c>
      <c r="CF51" s="25">
        <f>VLOOKUP(CF$7,'Sun Curve Sum'!$A$7:$AG$161,6)</f>
        <v>39.097000000000001</v>
      </c>
      <c r="CG51" s="25">
        <f>VLOOKUP(CG$7,'Sun Curve Sum'!$A$7:$AG$161,6)</f>
        <v>30.06</v>
      </c>
      <c r="CH51" s="25">
        <f>VLOOKUP(CH$7,'Sun Curve Sum'!$A$7:$AG$161,6)</f>
        <v>29.85</v>
      </c>
      <c r="CI51" s="25">
        <f>VLOOKUP(CI$7,'Sun Curve Sum'!$A$7:$AG$161,6)</f>
        <v>30.9</v>
      </c>
      <c r="CJ51" s="25">
        <f>VLOOKUP(CJ$7,'Sun Curve Sum'!$A$7:$AG$161,6)</f>
        <v>29.843</v>
      </c>
      <c r="CK51" s="25">
        <f>VLOOKUP(CK$7,'Sun Curve Sum'!$A$7:$AG$161,6)</f>
        <v>30.045000000000002</v>
      </c>
      <c r="CL51" s="25">
        <f>VLOOKUP(CL$7,'Sun Curve Sum'!$A$7:$AG$161,6)</f>
        <v>29.407</v>
      </c>
      <c r="CM51" s="25">
        <f>VLOOKUP(CM$7,'Sun Curve Sum'!$A$7:$AG$161,6)</f>
        <v>28.777000000000001</v>
      </c>
      <c r="CN51" s="25">
        <f>VLOOKUP(CN$7,'Sun Curve Sum'!$A$7:$AG$161,6)</f>
        <v>29.407</v>
      </c>
      <c r="CO51" s="25">
        <f>VLOOKUP(CO$7,'Sun Curve Sum'!$A$7:$AG$161,6)</f>
        <v>33.218000000000004</v>
      </c>
      <c r="CP51" s="25">
        <f>VLOOKUP(CP$7,'Sun Curve Sum'!$A$7:$AG$161,6)</f>
        <v>45.494999999999997</v>
      </c>
      <c r="CQ51" s="25">
        <f>VLOOKUP(CQ$7,'Sun Curve Sum'!$A$7:$AG$161,6)</f>
        <v>50.37</v>
      </c>
      <c r="CR51" s="25">
        <f>VLOOKUP(CR$7,'Sun Curve Sum'!$A$7:$AG$161,6)</f>
        <v>39.36</v>
      </c>
      <c r="CS51" s="25">
        <f>VLOOKUP(CS$7,'Sun Curve Sum'!$A$7:$AG$161,6)</f>
        <v>30.262</v>
      </c>
      <c r="CT51" s="25">
        <f>VLOOKUP(CT$7,'Sun Curve Sum'!$A$7:$AG$161,6)</f>
        <v>30.052000000000003</v>
      </c>
      <c r="CU51" s="25">
        <f>VLOOKUP(CU$7,'Sun Curve Sum'!$A$7:$AG$161,6)</f>
        <v>31.11</v>
      </c>
      <c r="CV51" s="25">
        <f>VLOOKUP(CV$7,'Sun Curve Sum'!$A$7:$AG$161,6)</f>
        <v>30.045000000000002</v>
      </c>
      <c r="CW51" s="25">
        <f>VLOOKUP(CW$7,'Sun Curve Sum'!$A$7:$AG$161,6)</f>
        <v>30.24</v>
      </c>
      <c r="CX51" s="25">
        <f>VLOOKUP(CX$7,'Sun Curve Sum'!$A$7:$AG$161,6)</f>
        <v>29.602</v>
      </c>
      <c r="CY51" s="25">
        <f>VLOOKUP(CY$7,'Sun Curve Sum'!$A$7:$AG$161,6)</f>
        <v>28.965</v>
      </c>
      <c r="CZ51" s="25">
        <f>VLOOKUP(CZ$7,'Sun Curve Sum'!$A$7:$AG$161,6)</f>
        <v>29.602</v>
      </c>
      <c r="DA51" s="25">
        <f>VLOOKUP(DA$7,'Sun Curve Sum'!$A$7:$AG$161,6)</f>
        <v>33.443000000000005</v>
      </c>
      <c r="DB51" s="25">
        <f>VLOOKUP(DB$7,'Sun Curve Sum'!$A$7:$AG$161,6)</f>
        <v>45.795000000000002</v>
      </c>
      <c r="DC51" s="25">
        <f>VLOOKUP(DC$7,'Sun Curve Sum'!$A$7:$AG$161,6)</f>
        <v>50.7</v>
      </c>
      <c r="DD51" s="25">
        <f>VLOOKUP(DD$7,'Sun Curve Sum'!$A$7:$AG$161,6)</f>
        <v>39.623000000000005</v>
      </c>
      <c r="DE51" s="25">
        <f>VLOOKUP(DE$7,'Sun Curve Sum'!$A$7:$AG$161,6)</f>
        <v>30.457000000000001</v>
      </c>
      <c r="DF51" s="25">
        <f>VLOOKUP(DF$7,'Sun Curve Sum'!$A$7:$AG$161,6)</f>
        <v>30.247</v>
      </c>
      <c r="DG51" s="25">
        <f>VLOOKUP(DG$7,'Sun Curve Sum'!$A$7:$AG$161,6)</f>
        <v>31.313000000000002</v>
      </c>
      <c r="DH51" s="25">
        <f>VLOOKUP(DH$7,'Sun Curve Sum'!$A$7:$AG$161,6)</f>
        <v>30.24</v>
      </c>
      <c r="DI51" s="25">
        <f>VLOOKUP(DI$7,'Sun Curve Sum'!$A$7:$AG$161,6)</f>
        <v>30.442</v>
      </c>
      <c r="DJ51" s="25">
        <f>VLOOKUP(DJ$7,'Sun Curve Sum'!$A$7:$AG$161,6)</f>
        <v>29.797000000000001</v>
      </c>
      <c r="DK51" s="25">
        <f>VLOOKUP(DK$7,'Sun Curve Sum'!$A$7:$AG$161,6)</f>
        <v>29.152000000000001</v>
      </c>
      <c r="DL51" s="25">
        <f>VLOOKUP(DL$7,'Sun Curve Sum'!$A$7:$AG$161,6)</f>
        <v>29.797000000000001</v>
      </c>
      <c r="DM51" s="25">
        <f>VLOOKUP(DM$7,'Sun Curve Sum'!$A$7:$AG$161,6)</f>
        <v>33.659999999999997</v>
      </c>
      <c r="DN51" s="25">
        <f>VLOOKUP(DN$7,'Sun Curve Sum'!$A$7:$AG$161,6)</f>
        <v>46.102000000000004</v>
      </c>
      <c r="DO51" s="25">
        <f>VLOOKUP(DO$7,'Sun Curve Sum'!$A$7:$AG$161,6)</f>
        <v>51.038000000000004</v>
      </c>
      <c r="DP51" s="25">
        <f>VLOOKUP(DP$7,'Sun Curve Sum'!$A$7:$AG$161,6)</f>
        <v>39.884999999999998</v>
      </c>
      <c r="DQ51" s="25">
        <f>VLOOKUP(DQ$7,'Sun Curve Sum'!$A$7:$AG$161,6)</f>
        <v>30.66</v>
      </c>
      <c r="DR51" s="25">
        <f>VLOOKUP(DR$7,'Sun Curve Sum'!$A$7:$AG$161,6)</f>
        <v>30.45</v>
      </c>
      <c r="DS51" s="25">
        <f>VLOOKUP(DS$7,'Sun Curve Sum'!$A$7:$AG$161,6)</f>
        <v>31.523000000000003</v>
      </c>
      <c r="DT51" s="25">
        <f>VLOOKUP(DT$7,'Sun Curve Sum'!$A$7:$AG$161,6)</f>
        <v>30.442</v>
      </c>
      <c r="DU51" s="25">
        <f>VLOOKUP(DU$7,'Sun Curve Sum'!$A$7:$AG$161,6)</f>
        <v>30.637</v>
      </c>
      <c r="DV51" s="25">
        <f>VLOOKUP(DV$7,'Sun Curve Sum'!$A$7:$AG$161,6)</f>
        <v>29.992000000000001</v>
      </c>
      <c r="DW51" s="25">
        <f>VLOOKUP(DW$7,'Sun Curve Sum'!$A$7:$AG$161,6)</f>
        <v>29.348000000000003</v>
      </c>
      <c r="DX51" s="25">
        <f>VLOOKUP(DX$7,'Sun Curve Sum'!$A$7:$AG$161,6)</f>
        <v>29.992000000000001</v>
      </c>
      <c r="DY51" s="25">
        <f>VLOOKUP(DY$7,'Sun Curve Sum'!$A$7:$AG$161,6)</f>
        <v>33.877000000000002</v>
      </c>
      <c r="DZ51" s="25">
        <f>VLOOKUP(DZ$7,'Sun Curve Sum'!$A$7:$AG$161,6)</f>
        <v>46.402999999999999</v>
      </c>
      <c r="EA51" s="25">
        <f>VLOOKUP(EA$7,'Sun Curve Sum'!$A$7:$AG$161,6)</f>
        <v>51.367000000000004</v>
      </c>
      <c r="EB51" s="25">
        <f>VLOOKUP(EB$7,'Sun Curve Sum'!$A$7:$AG$161,6)</f>
        <v>40.14</v>
      </c>
      <c r="EC51" s="25">
        <f>VLOOKUP(EC$7,'Sun Curve Sum'!$A$7:$AG$161,6)</f>
        <v>30.863000000000003</v>
      </c>
      <c r="ED51" s="25">
        <f>VLOOKUP(ED$7,'Sun Curve Sum'!$A$7:$AG$161,6)</f>
        <v>30.645</v>
      </c>
      <c r="EE51" s="25">
        <f>VLOOKUP(EE$7,'Sun Curve Sum'!$A$7:$AG$161,6)</f>
        <v>31.725000000000001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23.062333333333331</v>
      </c>
      <c r="D52" s="25">
        <f ca="1">IF(ISERROR(AVERAGE(OFFSET('Sun Curve Sum'!$B$6,1,0,1,1))),0,AVERAGE(OFFSET('Sun Curve Sum'!$B$6,1,0,1,1)))</f>
        <v>22</v>
      </c>
      <c r="E52" s="25">
        <f ca="1">IF(ISERROR((SUM(OFFSET('Sun Curve Sum'!$B$6,2,0,4,1))+ 1* 'Sun Curve Sum Backup'!$B$9)/5), 'Sun Curve Sum Backup'!$B$9,(SUM(OFFSET('Sun Curve Sum'!$B$6,2,0,4,1))+ 1* 'Sun Curve Sum Backup'!$B$9)/5)</f>
        <v>22.062000000000001</v>
      </c>
      <c r="F52" s="25">
        <f>VLOOKUP(F$7,'Sun Curve Sum'!$A$7:$AG$161,2)</f>
        <v>25.125</v>
      </c>
      <c r="G52" s="23">
        <f t="shared" ca="1" si="24"/>
        <v>23.062333333333331</v>
      </c>
      <c r="H52" s="131">
        <f t="shared" si="25"/>
        <v>25.313000000000002</v>
      </c>
      <c r="I52" s="131">
        <f t="shared" si="31"/>
        <v>24.5625</v>
      </c>
      <c r="J52" s="131">
        <f t="shared" si="31"/>
        <v>24.375</v>
      </c>
      <c r="K52" s="131">
        <f t="shared" si="31"/>
        <v>23.625</v>
      </c>
      <c r="L52" s="131">
        <f t="shared" si="31"/>
        <v>27.375</v>
      </c>
      <c r="M52" s="131">
        <f t="shared" si="31"/>
        <v>33</v>
      </c>
      <c r="N52" s="131">
        <f t="shared" si="31"/>
        <v>39.75</v>
      </c>
      <c r="O52" s="131">
        <f t="shared" si="31"/>
        <v>46.5</v>
      </c>
      <c r="P52" s="131">
        <f t="shared" si="31"/>
        <v>38.25</v>
      </c>
      <c r="Q52" s="131">
        <f t="shared" si="31"/>
        <v>28.5</v>
      </c>
      <c r="R52" s="131">
        <f t="shared" si="31"/>
        <v>27</v>
      </c>
      <c r="S52" s="131">
        <f t="shared" si="31"/>
        <v>27.375</v>
      </c>
      <c r="T52" s="23">
        <f t="shared" si="27"/>
        <v>30.468791666666664</v>
      </c>
      <c r="U52" s="23">
        <f t="shared" si="28"/>
        <v>31.5625</v>
      </c>
      <c r="V52" s="23">
        <f t="shared" si="29"/>
        <v>32.464773809523805</v>
      </c>
      <c r="W52" s="71"/>
      <c r="X52" s="74">
        <f t="shared" ca="1" si="30"/>
        <v>31.897328828828851</v>
      </c>
      <c r="Y52" s="12"/>
      <c r="Z52" s="39"/>
      <c r="AA52" s="39"/>
      <c r="AB52" s="25">
        <f>VLOOKUP(AB$7,'Sun Curve Sum'!$A$7:$AG$161,2)</f>
        <v>25.313000000000002</v>
      </c>
      <c r="AC52" s="25">
        <f>VLOOKUP(AC$7,'Sun Curve Sum'!$A$7:$AG$161,2)</f>
        <v>24.5625</v>
      </c>
      <c r="AD52" s="25">
        <f>VLOOKUP(AD$7,'Sun Curve Sum'!$A$7:$AG$161,2)</f>
        <v>24.375</v>
      </c>
      <c r="AE52" s="25">
        <f>VLOOKUP(AE$7,'Sun Curve Sum'!$A$7:$AG$161,2)</f>
        <v>23.625</v>
      </c>
      <c r="AF52" s="25">
        <f>VLOOKUP(AF$7,'Sun Curve Sum'!$A$7:$AG$161,2)</f>
        <v>27.375</v>
      </c>
      <c r="AG52" s="25">
        <f>VLOOKUP(AG$7,'Sun Curve Sum'!$A$7:$AG$161,2)</f>
        <v>33</v>
      </c>
      <c r="AH52" s="25">
        <f>VLOOKUP(AH$7,'Sun Curve Sum'!$A$7:$AG$161,2)</f>
        <v>39.75</v>
      </c>
      <c r="AI52" s="25">
        <f>VLOOKUP(AI$7,'Sun Curve Sum'!$A$7:$AG$161,2)</f>
        <v>46.5</v>
      </c>
      <c r="AJ52" s="25">
        <f>VLOOKUP(AJ$7,'Sun Curve Sum'!$A$7:$AG$161,2)</f>
        <v>38.25</v>
      </c>
      <c r="AK52" s="25">
        <f>VLOOKUP(AK$7,'Sun Curve Sum'!$A$7:$AG$161,2)</f>
        <v>28.5</v>
      </c>
      <c r="AL52" s="25">
        <f>VLOOKUP(AL$7,'Sun Curve Sum'!$A$7:$AG$161,2)</f>
        <v>27</v>
      </c>
      <c r="AM52" s="25">
        <f>VLOOKUP(AM$7,'Sun Curve Sum'!$A$7:$AG$161,2)</f>
        <v>27.375</v>
      </c>
      <c r="AN52" s="25">
        <f>VLOOKUP(AN$7,'Sun Curve Sum'!$A$7:$AG$161,2)</f>
        <v>27.375</v>
      </c>
      <c r="AO52" s="25">
        <f>VLOOKUP(AO$7,'Sun Curve Sum'!$A$7:$AG$161,2)</f>
        <v>27.375</v>
      </c>
      <c r="AP52" s="25">
        <f>VLOOKUP(AP$7,'Sun Curve Sum'!$A$7:$AG$161,2)</f>
        <v>27</v>
      </c>
      <c r="AQ52" s="25">
        <f>VLOOKUP(AQ$7,'Sun Curve Sum'!$A$7:$AG$161,2)</f>
        <v>26.625</v>
      </c>
      <c r="AR52" s="25">
        <f>VLOOKUP(AR$7,'Sun Curve Sum'!$A$7:$AG$161,2)</f>
        <v>27.375</v>
      </c>
      <c r="AS52" s="25">
        <f>VLOOKUP(AS$7,'Sun Curve Sum'!$A$7:$AG$161,2)</f>
        <v>32.625</v>
      </c>
      <c r="AT52" s="25">
        <f>VLOOKUP(AT$7,'Sun Curve Sum'!$A$7:$AG$161,2)</f>
        <v>40.5</v>
      </c>
      <c r="AU52" s="25">
        <f>VLOOKUP(AU$7,'Sun Curve Sum'!$A$7:$AG$161,2)</f>
        <v>46.5</v>
      </c>
      <c r="AV52" s="25">
        <f>VLOOKUP(AV$7,'Sun Curve Sum'!$A$7:$AG$161,2)</f>
        <v>38.625</v>
      </c>
      <c r="AW52" s="25">
        <f>VLOOKUP(AW$7,'Sun Curve Sum'!$A$7:$AG$161,2)</f>
        <v>28.875</v>
      </c>
      <c r="AX52" s="25">
        <f>VLOOKUP(AX$7,'Sun Curve Sum'!$A$7:$AG$161,2)</f>
        <v>28.125</v>
      </c>
      <c r="AY52" s="25">
        <f>VLOOKUP(AY$7,'Sun Curve Sum'!$A$7:$AG$161,2)</f>
        <v>27.75</v>
      </c>
      <c r="AZ52" s="25">
        <f>VLOOKUP(AZ$7,'Sun Curve Sum'!$A$7:$AG$161,2)</f>
        <v>27.907</v>
      </c>
      <c r="BA52" s="25">
        <f>VLOOKUP(BA$7,'Sun Curve Sum'!$A$7:$AG$161,2)</f>
        <v>27.907</v>
      </c>
      <c r="BB52" s="25">
        <f>VLOOKUP(BB$7,'Sun Curve Sum'!$A$7:$AG$161,2)</f>
        <v>27.563000000000002</v>
      </c>
      <c r="BC52" s="25">
        <f>VLOOKUP(BC$7,'Sun Curve Sum'!$A$7:$AG$161,2)</f>
        <v>27.218</v>
      </c>
      <c r="BD52" s="25">
        <f>VLOOKUP(BD$7,'Sun Curve Sum'!$A$7:$AG$161,2)</f>
        <v>27.907</v>
      </c>
      <c r="BE52" s="25">
        <f>VLOOKUP(BE$7,'Sun Curve Sum'!$A$7:$AG$161,2)</f>
        <v>32.774999999999999</v>
      </c>
      <c r="BF52" s="25">
        <f>VLOOKUP(BF$7,'Sun Curve Sum'!$A$7:$AG$161,2)</f>
        <v>40.072000000000003</v>
      </c>
      <c r="BG52" s="25">
        <f>VLOOKUP(BG$7,'Sun Curve Sum'!$A$7:$AG$161,2)</f>
        <v>45.63</v>
      </c>
      <c r="BH52" s="25">
        <f>VLOOKUP(BH$7,'Sun Curve Sum'!$A$7:$AG$161,2)</f>
        <v>38.332999999999998</v>
      </c>
      <c r="BI52" s="25">
        <f>VLOOKUP(BI$7,'Sun Curve Sum'!$A$7:$AG$161,2)</f>
        <v>29.302000000000003</v>
      </c>
      <c r="BJ52" s="25">
        <f>VLOOKUP(BJ$7,'Sun Curve Sum'!$A$7:$AG$161,2)</f>
        <v>28.605</v>
      </c>
      <c r="BK52" s="25">
        <f>VLOOKUP(BK$7,'Sun Curve Sum'!$A$7:$AG$161,2)</f>
        <v>28.26</v>
      </c>
      <c r="BL52" s="25">
        <f>VLOOKUP(BL$7,'Sun Curve Sum'!$A$7:$AG$161,2)</f>
        <v>28.102</v>
      </c>
      <c r="BM52" s="25">
        <f>VLOOKUP(BM$7,'Sun Curve Sum'!$A$7:$AG$161,2)</f>
        <v>28.102</v>
      </c>
      <c r="BN52" s="25">
        <f>VLOOKUP(BN$7,'Sun Curve Sum'!$A$7:$AG$161,2)</f>
        <v>27.758000000000003</v>
      </c>
      <c r="BO52" s="25">
        <f>VLOOKUP(BO$7,'Sun Curve Sum'!$A$7:$AG$161,2)</f>
        <v>27.405000000000001</v>
      </c>
      <c r="BP52" s="25">
        <f>VLOOKUP(BP$7,'Sun Curve Sum'!$A$7:$AG$161,2)</f>
        <v>28.11</v>
      </c>
      <c r="BQ52" s="25">
        <f>VLOOKUP(BQ$7,'Sun Curve Sum'!$A$7:$AG$161,2)</f>
        <v>33.008000000000003</v>
      </c>
      <c r="BR52" s="25">
        <f>VLOOKUP(BR$7,'Sun Curve Sum'!$A$7:$AG$161,2)</f>
        <v>40.358000000000004</v>
      </c>
      <c r="BS52" s="25">
        <f>VLOOKUP(BS$7,'Sun Curve Sum'!$A$7:$AG$161,2)</f>
        <v>45.953000000000003</v>
      </c>
      <c r="BT52" s="25">
        <f>VLOOKUP(BT$7,'Sun Curve Sum'!$A$7:$AG$161,2)</f>
        <v>38.602000000000004</v>
      </c>
      <c r="BU52" s="25">
        <f>VLOOKUP(BU$7,'Sun Curve Sum'!$A$7:$AG$161,2)</f>
        <v>29.504999999999999</v>
      </c>
      <c r="BV52" s="25">
        <f>VLOOKUP(BV$7,'Sun Curve Sum'!$A$7:$AG$161,2)</f>
        <v>28.808</v>
      </c>
      <c r="BW52" s="25">
        <f>VLOOKUP(BW$7,'Sun Curve Sum'!$A$7:$AG$161,2)</f>
        <v>28.454999999999998</v>
      </c>
      <c r="BX52" s="25">
        <f>VLOOKUP(BX$7,'Sun Curve Sum'!$A$7:$AG$161,2)</f>
        <v>28.305</v>
      </c>
      <c r="BY52" s="25">
        <f>VLOOKUP(BY$7,'Sun Curve Sum'!$A$7:$AG$161,2)</f>
        <v>28.305</v>
      </c>
      <c r="BZ52" s="25">
        <f>VLOOKUP(BZ$7,'Sun Curve Sum'!$A$7:$AG$161,2)</f>
        <v>27.953000000000003</v>
      </c>
      <c r="CA52" s="25">
        <f>VLOOKUP(CA$7,'Sun Curve Sum'!$A$7:$AG$161,2)</f>
        <v>27.6</v>
      </c>
      <c r="CB52" s="25">
        <f>VLOOKUP(CB$7,'Sun Curve Sum'!$A$7:$AG$161,2)</f>
        <v>28.305</v>
      </c>
      <c r="CC52" s="25">
        <f>VLOOKUP(CC$7,'Sun Curve Sum'!$A$7:$AG$161,2)</f>
        <v>33.24</v>
      </c>
      <c r="CD52" s="25">
        <f>VLOOKUP(CD$7,'Sun Curve Sum'!$A$7:$AG$161,2)</f>
        <v>40.634999999999998</v>
      </c>
      <c r="CE52" s="25">
        <f>VLOOKUP(CE$7,'Sun Curve Sum'!$A$7:$AG$161,2)</f>
        <v>46.274999999999999</v>
      </c>
      <c r="CF52" s="25">
        <f>VLOOKUP(CF$7,'Sun Curve Sum'!$A$7:$AG$161,2)</f>
        <v>38.880000000000003</v>
      </c>
      <c r="CG52" s="25">
        <f>VLOOKUP(CG$7,'Sun Curve Sum'!$A$7:$AG$161,2)</f>
        <v>29.715</v>
      </c>
      <c r="CH52" s="25">
        <f>VLOOKUP(CH$7,'Sun Curve Sum'!$A$7:$AG$161,2)</f>
        <v>29.01</v>
      </c>
      <c r="CI52" s="25">
        <f>VLOOKUP(CI$7,'Sun Curve Sum'!$A$7:$AG$161,2)</f>
        <v>28.657</v>
      </c>
      <c r="CJ52" s="25">
        <f>VLOOKUP(CJ$7,'Sun Curve Sum'!$A$7:$AG$161,2)</f>
        <v>28.5</v>
      </c>
      <c r="CK52" s="25">
        <f>VLOOKUP(CK$7,'Sun Curve Sum'!$A$7:$AG$161,2)</f>
        <v>28.5</v>
      </c>
      <c r="CL52" s="25">
        <f>VLOOKUP(CL$7,'Sun Curve Sum'!$A$7:$AG$161,2)</f>
        <v>28.148</v>
      </c>
      <c r="CM52" s="25">
        <f>VLOOKUP(CM$7,'Sun Curve Sum'!$A$7:$AG$161,2)</f>
        <v>27.795000000000002</v>
      </c>
      <c r="CN52" s="25">
        <f>VLOOKUP(CN$7,'Sun Curve Sum'!$A$7:$AG$161,2)</f>
        <v>28.5</v>
      </c>
      <c r="CO52" s="25">
        <f>VLOOKUP(CO$7,'Sun Curve Sum'!$A$7:$AG$161,2)</f>
        <v>33.472000000000001</v>
      </c>
      <c r="CP52" s="25">
        <f>VLOOKUP(CP$7,'Sun Curve Sum'!$A$7:$AG$161,2)</f>
        <v>40.92</v>
      </c>
      <c r="CQ52" s="25">
        <f>VLOOKUP(CQ$7,'Sun Curve Sum'!$A$7:$AG$161,2)</f>
        <v>46.597000000000001</v>
      </c>
      <c r="CR52" s="25">
        <f>VLOOKUP(CR$7,'Sun Curve Sum'!$A$7:$AG$161,2)</f>
        <v>39.15</v>
      </c>
      <c r="CS52" s="25">
        <f>VLOOKUP(CS$7,'Sun Curve Sum'!$A$7:$AG$161,2)</f>
        <v>29.925000000000001</v>
      </c>
      <c r="CT52" s="25">
        <f>VLOOKUP(CT$7,'Sun Curve Sum'!$A$7:$AG$161,2)</f>
        <v>29.212</v>
      </c>
      <c r="CU52" s="25">
        <f>VLOOKUP(CU$7,'Sun Curve Sum'!$A$7:$AG$161,2)</f>
        <v>28.86</v>
      </c>
      <c r="CV52" s="25">
        <f>VLOOKUP(CV$7,'Sun Curve Sum'!$A$7:$AG$161,2)</f>
        <v>28.695</v>
      </c>
      <c r="CW52" s="25">
        <f>VLOOKUP(CW$7,'Sun Curve Sum'!$A$7:$AG$161,2)</f>
        <v>28.703000000000003</v>
      </c>
      <c r="CX52" s="25">
        <f>VLOOKUP(CX$7,'Sun Curve Sum'!$A$7:$AG$161,2)</f>
        <v>28.343</v>
      </c>
      <c r="CY52" s="25">
        <f>VLOOKUP(CY$7,'Sun Curve Sum'!$A$7:$AG$161,2)</f>
        <v>27.983000000000001</v>
      </c>
      <c r="CZ52" s="25">
        <f>VLOOKUP(CZ$7,'Sun Curve Sum'!$A$7:$AG$161,2)</f>
        <v>28.703000000000003</v>
      </c>
      <c r="DA52" s="25">
        <f>VLOOKUP(DA$7,'Sun Curve Sum'!$A$7:$AG$161,2)</f>
        <v>33.704999999999998</v>
      </c>
      <c r="DB52" s="25">
        <f>VLOOKUP(DB$7,'Sun Curve Sum'!$A$7:$AG$161,2)</f>
        <v>41.204999999999998</v>
      </c>
      <c r="DC52" s="25">
        <f>VLOOKUP(DC$7,'Sun Curve Sum'!$A$7:$AG$161,2)</f>
        <v>46.92</v>
      </c>
      <c r="DD52" s="25">
        <f>VLOOKUP(DD$7,'Sun Curve Sum'!$A$7:$AG$161,2)</f>
        <v>39.42</v>
      </c>
      <c r="DE52" s="25">
        <f>VLOOKUP(DE$7,'Sun Curve Sum'!$A$7:$AG$161,2)</f>
        <v>30.128</v>
      </c>
      <c r="DF52" s="25">
        <f>VLOOKUP(DF$7,'Sun Curve Sum'!$A$7:$AG$161,2)</f>
        <v>29.414999999999999</v>
      </c>
      <c r="DG52" s="25">
        <f>VLOOKUP(DG$7,'Sun Curve Sum'!$A$7:$AG$161,2)</f>
        <v>29.055</v>
      </c>
      <c r="DH52" s="25">
        <f>VLOOKUP(DH$7,'Sun Curve Sum'!$A$7:$AG$161,2)</f>
        <v>28.898</v>
      </c>
      <c r="DI52" s="25">
        <f>VLOOKUP(DI$7,'Sun Curve Sum'!$A$7:$AG$161,2)</f>
        <v>28.898</v>
      </c>
      <c r="DJ52" s="25">
        <f>VLOOKUP(DJ$7,'Sun Curve Sum'!$A$7:$AG$161,2)</f>
        <v>28.538</v>
      </c>
      <c r="DK52" s="25">
        <f>VLOOKUP(DK$7,'Sun Curve Sum'!$A$7:$AG$161,2)</f>
        <v>28.177</v>
      </c>
      <c r="DL52" s="25">
        <f>VLOOKUP(DL$7,'Sun Curve Sum'!$A$7:$AG$161,2)</f>
        <v>28.898</v>
      </c>
      <c r="DM52" s="25">
        <f>VLOOKUP(DM$7,'Sun Curve Sum'!$A$7:$AG$161,2)</f>
        <v>33.938000000000002</v>
      </c>
      <c r="DN52" s="25">
        <f>VLOOKUP(DN$7,'Sun Curve Sum'!$A$7:$AG$161,2)</f>
        <v>41.49</v>
      </c>
      <c r="DO52" s="25">
        <f>VLOOKUP(DO$7,'Sun Curve Sum'!$A$7:$AG$161,2)</f>
        <v>47.242000000000004</v>
      </c>
      <c r="DP52" s="25">
        <f>VLOOKUP(DP$7,'Sun Curve Sum'!$A$7:$AG$161,2)</f>
        <v>39.69</v>
      </c>
      <c r="DQ52" s="25">
        <f>VLOOKUP(DQ$7,'Sun Curve Sum'!$A$7:$AG$161,2)</f>
        <v>30.337</v>
      </c>
      <c r="DR52" s="25">
        <f>VLOOKUP(DR$7,'Sun Curve Sum'!$A$7:$AG$161,2)</f>
        <v>29.617000000000001</v>
      </c>
      <c r="DS52" s="25">
        <f>VLOOKUP(DS$7,'Sun Curve Sum'!$A$7:$AG$161,2)</f>
        <v>29.258000000000003</v>
      </c>
      <c r="DT52" s="25">
        <f>VLOOKUP(DT$7,'Sun Curve Sum'!$A$7:$AG$161,2)</f>
        <v>29.093</v>
      </c>
      <c r="DU52" s="25">
        <f>VLOOKUP(DU$7,'Sun Curve Sum'!$A$7:$AG$161,2)</f>
        <v>29.093</v>
      </c>
      <c r="DV52" s="25">
        <f>VLOOKUP(DV$7,'Sun Curve Sum'!$A$7:$AG$161,2)</f>
        <v>28.733000000000001</v>
      </c>
      <c r="DW52" s="25">
        <f>VLOOKUP(DW$7,'Sun Curve Sum'!$A$7:$AG$161,2)</f>
        <v>28.372</v>
      </c>
      <c r="DX52" s="25">
        <f>VLOOKUP(DX$7,'Sun Curve Sum'!$A$7:$AG$161,2)</f>
        <v>29.093</v>
      </c>
      <c r="DY52" s="25">
        <f>VLOOKUP(DY$7,'Sun Curve Sum'!$A$7:$AG$161,2)</f>
        <v>34.163000000000004</v>
      </c>
      <c r="DZ52" s="25">
        <f>VLOOKUP(DZ$7,'Sun Curve Sum'!$A$7:$AG$161,2)</f>
        <v>41.774999999999999</v>
      </c>
      <c r="EA52" s="25">
        <f>VLOOKUP(EA$7,'Sun Curve Sum'!$A$7:$AG$161,2)</f>
        <v>47.572000000000003</v>
      </c>
      <c r="EB52" s="25">
        <f>VLOOKUP(EB$7,'Sun Curve Sum'!$A$7:$AG$161,2)</f>
        <v>39.96</v>
      </c>
      <c r="EC52" s="25">
        <f>VLOOKUP(EC$7,'Sun Curve Sum'!$A$7:$AG$161,2)</f>
        <v>30.547000000000001</v>
      </c>
      <c r="ED52" s="25">
        <f>VLOOKUP(ED$7,'Sun Curve Sum'!$A$7:$AG$161,2)</f>
        <v>29.82</v>
      </c>
      <c r="EE52" s="25">
        <f>VLOOKUP(EE$7,'Sun Curve Sum'!$A$7:$AG$161,2)</f>
        <v>29.46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23.662333333333333</v>
      </c>
      <c r="D53" s="22">
        <f ca="1">IF(ISERROR(AVERAGE(OFFSET('Sun Curve Sum'!$G$6,1,0,1,1))),0,AVERAGE(OFFSET('Sun Curve Sum'!$G$6,1,0,1,1)))</f>
        <v>23</v>
      </c>
      <c r="E53" s="22">
        <f ca="1">IF(ISERROR((SUM(OFFSET('Sun Curve Sum'!$G$6,2,0,4,1))+ 1* 'Sun Curve Sum Backup'!$G$9)/5), 'Sun Curve Sum Backup'!$G$9,(SUM(OFFSET('Sun Curve Sum'!$G$6,2,0,4,1))+ 1* 'Sun Curve Sum Backup'!$G$9)/5)</f>
        <v>22.862000000000002</v>
      </c>
      <c r="F53" s="22">
        <f>VLOOKUP(F$7,'Sun Curve Sum'!$A$7:$AG$161,7)</f>
        <v>25.125</v>
      </c>
      <c r="G53" s="23">
        <f t="shared" ca="1" si="24"/>
        <v>23.662333333333333</v>
      </c>
      <c r="H53" s="131">
        <f t="shared" si="25"/>
        <v>25.313000000000002</v>
      </c>
      <c r="I53" s="131">
        <f t="shared" si="31"/>
        <v>24.5625</v>
      </c>
      <c r="J53" s="131">
        <f t="shared" si="31"/>
        <v>24.375</v>
      </c>
      <c r="K53" s="131">
        <f t="shared" si="31"/>
        <v>23.625</v>
      </c>
      <c r="L53" s="131">
        <f t="shared" si="31"/>
        <v>27.375</v>
      </c>
      <c r="M53" s="131">
        <f t="shared" si="31"/>
        <v>33</v>
      </c>
      <c r="N53" s="131">
        <f t="shared" si="31"/>
        <v>39.75</v>
      </c>
      <c r="O53" s="131">
        <f t="shared" si="31"/>
        <v>46.5</v>
      </c>
      <c r="P53" s="131">
        <f t="shared" si="31"/>
        <v>38.25</v>
      </c>
      <c r="Q53" s="131">
        <f t="shared" si="31"/>
        <v>28.5</v>
      </c>
      <c r="R53" s="131">
        <f t="shared" si="31"/>
        <v>27</v>
      </c>
      <c r="S53" s="131">
        <f t="shared" si="31"/>
        <v>27.375</v>
      </c>
      <c r="T53" s="23">
        <f t="shared" si="27"/>
        <v>30.468791666666664</v>
      </c>
      <c r="U53" s="23">
        <f t="shared" si="28"/>
        <v>31.5625</v>
      </c>
      <c r="V53" s="23">
        <f t="shared" si="29"/>
        <v>32.464773809523805</v>
      </c>
      <c r="W53" s="78"/>
      <c r="X53" s="65">
        <f t="shared" ca="1" si="30"/>
        <v>31.913545045045066</v>
      </c>
      <c r="Y53" s="12"/>
      <c r="Z53" s="39"/>
      <c r="AB53" s="22">
        <f>VLOOKUP(AB$7,'Sun Curve Sum'!$A$7:$AG$161,7)</f>
        <v>25.313000000000002</v>
      </c>
      <c r="AC53" s="22">
        <f>VLOOKUP(AC$7,'Sun Curve Sum'!$A$7:$AG$161,7)</f>
        <v>24.5625</v>
      </c>
      <c r="AD53" s="22">
        <f>VLOOKUP(AD$7,'Sun Curve Sum'!$A$7:$AG$161,7)</f>
        <v>24.375</v>
      </c>
      <c r="AE53" s="22">
        <f>VLOOKUP(AE$7,'Sun Curve Sum'!$A$7:$AG$161,7)</f>
        <v>23.625</v>
      </c>
      <c r="AF53" s="22">
        <f>VLOOKUP(AF$7,'Sun Curve Sum'!$A$7:$AG$161,7)</f>
        <v>27.375</v>
      </c>
      <c r="AG53" s="22">
        <f>VLOOKUP(AG$7,'Sun Curve Sum'!$A$7:$AG$161,7)</f>
        <v>33</v>
      </c>
      <c r="AH53" s="22">
        <f>VLOOKUP(AH$7,'Sun Curve Sum'!$A$7:$AG$161,7)</f>
        <v>39.75</v>
      </c>
      <c r="AI53" s="22">
        <f>VLOOKUP(AI$7,'Sun Curve Sum'!$A$7:$AG$161,7)</f>
        <v>46.5</v>
      </c>
      <c r="AJ53" s="22">
        <f>VLOOKUP(AJ$7,'Sun Curve Sum'!$A$7:$AG$161,7)</f>
        <v>38.25</v>
      </c>
      <c r="AK53" s="22">
        <f>VLOOKUP(AK$7,'Sun Curve Sum'!$A$7:$AG$161,7)</f>
        <v>28.5</v>
      </c>
      <c r="AL53" s="22">
        <f>VLOOKUP(AL$7,'Sun Curve Sum'!$A$7:$AG$161,7)</f>
        <v>27</v>
      </c>
      <c r="AM53" s="22">
        <f>VLOOKUP(AM$7,'Sun Curve Sum'!$A$7:$AG$161,7)</f>
        <v>27.375</v>
      </c>
      <c r="AN53" s="22">
        <f>VLOOKUP(AN$7,'Sun Curve Sum'!$A$7:$AG$161,7)</f>
        <v>27.375</v>
      </c>
      <c r="AO53" s="22">
        <f>VLOOKUP(AO$7,'Sun Curve Sum'!$A$7:$AG$161,7)</f>
        <v>27.375</v>
      </c>
      <c r="AP53" s="22">
        <f>VLOOKUP(AP$7,'Sun Curve Sum'!$A$7:$AG$161,7)</f>
        <v>27</v>
      </c>
      <c r="AQ53" s="22">
        <f>VLOOKUP(AQ$7,'Sun Curve Sum'!$A$7:$AG$161,7)</f>
        <v>26.625</v>
      </c>
      <c r="AR53" s="22">
        <f>VLOOKUP(AR$7,'Sun Curve Sum'!$A$7:$AG$161,7)</f>
        <v>27.375</v>
      </c>
      <c r="AS53" s="22">
        <f>VLOOKUP(AS$7,'Sun Curve Sum'!$A$7:$AG$161,7)</f>
        <v>32.625</v>
      </c>
      <c r="AT53" s="22">
        <f>VLOOKUP(AT$7,'Sun Curve Sum'!$A$7:$AG$161,7)</f>
        <v>40.5</v>
      </c>
      <c r="AU53" s="22">
        <f>VLOOKUP(AU$7,'Sun Curve Sum'!$A$7:$AG$161,7)</f>
        <v>46.5</v>
      </c>
      <c r="AV53" s="22">
        <f>VLOOKUP(AV$7,'Sun Curve Sum'!$A$7:$AG$161,7)</f>
        <v>38.625</v>
      </c>
      <c r="AW53" s="22">
        <f>VLOOKUP(AW$7,'Sun Curve Sum'!$A$7:$AG$161,7)</f>
        <v>28.875</v>
      </c>
      <c r="AX53" s="22">
        <f>VLOOKUP(AX$7,'Sun Curve Sum'!$A$7:$AG$161,7)</f>
        <v>28.125</v>
      </c>
      <c r="AY53" s="22">
        <f>VLOOKUP(AY$7,'Sun Curve Sum'!$A$7:$AG$161,7)</f>
        <v>27.75</v>
      </c>
      <c r="AZ53" s="22">
        <f>VLOOKUP(AZ$7,'Sun Curve Sum'!$A$7:$AG$161,7)</f>
        <v>27.907</v>
      </c>
      <c r="BA53" s="22">
        <f>VLOOKUP(BA$7,'Sun Curve Sum'!$A$7:$AG$161,7)</f>
        <v>27.907</v>
      </c>
      <c r="BB53" s="22">
        <f>VLOOKUP(BB$7,'Sun Curve Sum'!$A$7:$AG$161,7)</f>
        <v>27.563000000000002</v>
      </c>
      <c r="BC53" s="22">
        <f>VLOOKUP(BC$7,'Sun Curve Sum'!$A$7:$AG$161,7)</f>
        <v>27.218</v>
      </c>
      <c r="BD53" s="22">
        <f>VLOOKUP(BD$7,'Sun Curve Sum'!$A$7:$AG$161,7)</f>
        <v>27.907</v>
      </c>
      <c r="BE53" s="22">
        <f>VLOOKUP(BE$7,'Sun Curve Sum'!$A$7:$AG$161,7)</f>
        <v>32.774999999999999</v>
      </c>
      <c r="BF53" s="22">
        <f>VLOOKUP(BF$7,'Sun Curve Sum'!$A$7:$AG$161,7)</f>
        <v>40.072000000000003</v>
      </c>
      <c r="BG53" s="22">
        <f>VLOOKUP(BG$7,'Sun Curve Sum'!$A$7:$AG$161,7)</f>
        <v>45.63</v>
      </c>
      <c r="BH53" s="22">
        <f>VLOOKUP(BH$7,'Sun Curve Sum'!$A$7:$AG$161,7)</f>
        <v>38.332999999999998</v>
      </c>
      <c r="BI53" s="22">
        <f>VLOOKUP(BI$7,'Sun Curve Sum'!$A$7:$AG$161,7)</f>
        <v>29.302000000000003</v>
      </c>
      <c r="BJ53" s="22">
        <f>VLOOKUP(BJ$7,'Sun Curve Sum'!$A$7:$AG$161,7)</f>
        <v>28.605</v>
      </c>
      <c r="BK53" s="22">
        <f>VLOOKUP(BK$7,'Sun Curve Sum'!$A$7:$AG$161,7)</f>
        <v>28.26</v>
      </c>
      <c r="BL53" s="22">
        <f>VLOOKUP(BL$7,'Sun Curve Sum'!$A$7:$AG$161,7)</f>
        <v>28.102</v>
      </c>
      <c r="BM53" s="22">
        <f>VLOOKUP(BM$7,'Sun Curve Sum'!$A$7:$AG$161,7)</f>
        <v>28.102</v>
      </c>
      <c r="BN53" s="22">
        <f>VLOOKUP(BN$7,'Sun Curve Sum'!$A$7:$AG$161,7)</f>
        <v>27.758000000000003</v>
      </c>
      <c r="BO53" s="22">
        <f>VLOOKUP(BO$7,'Sun Curve Sum'!$A$7:$AG$161,7)</f>
        <v>27.405000000000001</v>
      </c>
      <c r="BP53" s="22">
        <f>VLOOKUP(BP$7,'Sun Curve Sum'!$A$7:$AG$161,7)</f>
        <v>28.11</v>
      </c>
      <c r="BQ53" s="22">
        <f>VLOOKUP(BQ$7,'Sun Curve Sum'!$A$7:$AG$161,7)</f>
        <v>33.008000000000003</v>
      </c>
      <c r="BR53" s="22">
        <f>VLOOKUP(BR$7,'Sun Curve Sum'!$A$7:$AG$161,7)</f>
        <v>40.358000000000004</v>
      </c>
      <c r="BS53" s="22">
        <f>VLOOKUP(BS$7,'Sun Curve Sum'!$A$7:$AG$161,7)</f>
        <v>45.953000000000003</v>
      </c>
      <c r="BT53" s="22">
        <f>VLOOKUP(BT$7,'Sun Curve Sum'!$A$7:$AG$161,7)</f>
        <v>38.602000000000004</v>
      </c>
      <c r="BU53" s="22">
        <f>VLOOKUP(BU$7,'Sun Curve Sum'!$A$7:$AG$161,7)</f>
        <v>29.504999999999999</v>
      </c>
      <c r="BV53" s="22">
        <f>VLOOKUP(BV$7,'Sun Curve Sum'!$A$7:$AG$161,7)</f>
        <v>28.808</v>
      </c>
      <c r="BW53" s="22">
        <f>VLOOKUP(BW$7,'Sun Curve Sum'!$A$7:$AG$161,7)</f>
        <v>28.454999999999998</v>
      </c>
      <c r="BX53" s="22">
        <f>VLOOKUP(BX$7,'Sun Curve Sum'!$A$7:$AG$161,7)</f>
        <v>28.305</v>
      </c>
      <c r="BY53" s="22">
        <f>VLOOKUP(BY$7,'Sun Curve Sum'!$A$7:$AG$161,7)</f>
        <v>28.305</v>
      </c>
      <c r="BZ53" s="22">
        <f>VLOOKUP(BZ$7,'Sun Curve Sum'!$A$7:$AG$161,7)</f>
        <v>27.953000000000003</v>
      </c>
      <c r="CA53" s="22">
        <f>VLOOKUP(CA$7,'Sun Curve Sum'!$A$7:$AG$161,7)</f>
        <v>27.6</v>
      </c>
      <c r="CB53" s="22">
        <f>VLOOKUP(CB$7,'Sun Curve Sum'!$A$7:$AG$161,7)</f>
        <v>28.305</v>
      </c>
      <c r="CC53" s="22">
        <f>VLOOKUP(CC$7,'Sun Curve Sum'!$A$7:$AG$161,7)</f>
        <v>33.24</v>
      </c>
      <c r="CD53" s="22">
        <f>VLOOKUP(CD$7,'Sun Curve Sum'!$A$7:$AG$161,7)</f>
        <v>40.634999999999998</v>
      </c>
      <c r="CE53" s="22">
        <f>VLOOKUP(CE$7,'Sun Curve Sum'!$A$7:$AG$161,7)</f>
        <v>46.274999999999999</v>
      </c>
      <c r="CF53" s="22">
        <f>VLOOKUP(CF$7,'Sun Curve Sum'!$A$7:$AG$161,7)</f>
        <v>38.880000000000003</v>
      </c>
      <c r="CG53" s="22">
        <f>VLOOKUP(CG$7,'Sun Curve Sum'!$A$7:$AG$161,7)</f>
        <v>29.715</v>
      </c>
      <c r="CH53" s="22">
        <f>VLOOKUP(CH$7,'Sun Curve Sum'!$A$7:$AG$161,7)</f>
        <v>29.01</v>
      </c>
      <c r="CI53" s="22">
        <f>VLOOKUP(CI$7,'Sun Curve Sum'!$A$7:$AG$161,7)</f>
        <v>28.657</v>
      </c>
      <c r="CJ53" s="22">
        <f>VLOOKUP(CJ$7,'Sun Curve Sum'!$A$7:$AG$161,7)</f>
        <v>28.5</v>
      </c>
      <c r="CK53" s="22">
        <f>VLOOKUP(CK$7,'Sun Curve Sum'!$A$7:$AG$161,7)</f>
        <v>28.5</v>
      </c>
      <c r="CL53" s="22">
        <f>VLOOKUP(CL$7,'Sun Curve Sum'!$A$7:$AG$161,7)</f>
        <v>28.148</v>
      </c>
      <c r="CM53" s="22">
        <f>VLOOKUP(CM$7,'Sun Curve Sum'!$A$7:$AG$161,7)</f>
        <v>27.795000000000002</v>
      </c>
      <c r="CN53" s="22">
        <f>VLOOKUP(CN$7,'Sun Curve Sum'!$A$7:$AG$161,7)</f>
        <v>28.5</v>
      </c>
      <c r="CO53" s="22">
        <f>VLOOKUP(CO$7,'Sun Curve Sum'!$A$7:$AG$161,7)</f>
        <v>33.472000000000001</v>
      </c>
      <c r="CP53" s="22">
        <f>VLOOKUP(CP$7,'Sun Curve Sum'!$A$7:$AG$161,7)</f>
        <v>40.92</v>
      </c>
      <c r="CQ53" s="22">
        <f>VLOOKUP(CQ$7,'Sun Curve Sum'!$A$7:$AG$161,7)</f>
        <v>46.597000000000001</v>
      </c>
      <c r="CR53" s="22">
        <f>VLOOKUP(CR$7,'Sun Curve Sum'!$A$7:$AG$161,7)</f>
        <v>39.15</v>
      </c>
      <c r="CS53" s="22">
        <f>VLOOKUP(CS$7,'Sun Curve Sum'!$A$7:$AG$161,7)</f>
        <v>29.925000000000001</v>
      </c>
      <c r="CT53" s="22">
        <f>VLOOKUP(CT$7,'Sun Curve Sum'!$A$7:$AG$161,7)</f>
        <v>29.212</v>
      </c>
      <c r="CU53" s="22">
        <f>VLOOKUP(CU$7,'Sun Curve Sum'!$A$7:$AG$161,7)</f>
        <v>28.86</v>
      </c>
      <c r="CV53" s="22">
        <f>VLOOKUP(CV$7,'Sun Curve Sum'!$A$7:$AG$161,7)</f>
        <v>28.695</v>
      </c>
      <c r="CW53" s="22">
        <f>VLOOKUP(CW$7,'Sun Curve Sum'!$A$7:$AG$161,7)</f>
        <v>28.703000000000003</v>
      </c>
      <c r="CX53" s="22">
        <f>VLOOKUP(CX$7,'Sun Curve Sum'!$A$7:$AG$161,7)</f>
        <v>28.343</v>
      </c>
      <c r="CY53" s="22">
        <f>VLOOKUP(CY$7,'Sun Curve Sum'!$A$7:$AG$161,7)</f>
        <v>27.983000000000001</v>
      </c>
      <c r="CZ53" s="22">
        <f>VLOOKUP(CZ$7,'Sun Curve Sum'!$A$7:$AG$161,7)</f>
        <v>28.703000000000003</v>
      </c>
      <c r="DA53" s="22">
        <f>VLOOKUP(DA$7,'Sun Curve Sum'!$A$7:$AG$161,7)</f>
        <v>33.704999999999998</v>
      </c>
      <c r="DB53" s="22">
        <f>VLOOKUP(DB$7,'Sun Curve Sum'!$A$7:$AG$161,7)</f>
        <v>41.204999999999998</v>
      </c>
      <c r="DC53" s="22">
        <f>VLOOKUP(DC$7,'Sun Curve Sum'!$A$7:$AG$161,7)</f>
        <v>46.92</v>
      </c>
      <c r="DD53" s="22">
        <f>VLOOKUP(DD$7,'Sun Curve Sum'!$A$7:$AG$161,7)</f>
        <v>39.42</v>
      </c>
      <c r="DE53" s="22">
        <f>VLOOKUP(DE$7,'Sun Curve Sum'!$A$7:$AG$161,7)</f>
        <v>30.128</v>
      </c>
      <c r="DF53" s="22">
        <f>VLOOKUP(DF$7,'Sun Curve Sum'!$A$7:$AG$161,7)</f>
        <v>29.414999999999999</v>
      </c>
      <c r="DG53" s="22">
        <f>VLOOKUP(DG$7,'Sun Curve Sum'!$A$7:$AG$161,7)</f>
        <v>29.055</v>
      </c>
      <c r="DH53" s="22">
        <f>VLOOKUP(DH$7,'Sun Curve Sum'!$A$7:$AG$161,7)</f>
        <v>28.898</v>
      </c>
      <c r="DI53" s="22">
        <f>VLOOKUP(DI$7,'Sun Curve Sum'!$A$7:$AG$161,7)</f>
        <v>28.898</v>
      </c>
      <c r="DJ53" s="22">
        <f>VLOOKUP(DJ$7,'Sun Curve Sum'!$A$7:$AG$161,7)</f>
        <v>28.538</v>
      </c>
      <c r="DK53" s="22">
        <f>VLOOKUP(DK$7,'Sun Curve Sum'!$A$7:$AG$161,7)</f>
        <v>28.177</v>
      </c>
      <c r="DL53" s="22">
        <f>VLOOKUP(DL$7,'Sun Curve Sum'!$A$7:$AG$161,7)</f>
        <v>28.898</v>
      </c>
      <c r="DM53" s="22">
        <f>VLOOKUP(DM$7,'Sun Curve Sum'!$A$7:$AG$161,7)</f>
        <v>33.938000000000002</v>
      </c>
      <c r="DN53" s="22">
        <f>VLOOKUP(DN$7,'Sun Curve Sum'!$A$7:$AG$161,7)</f>
        <v>41.49</v>
      </c>
      <c r="DO53" s="22">
        <f>VLOOKUP(DO$7,'Sun Curve Sum'!$A$7:$AG$161,7)</f>
        <v>47.242000000000004</v>
      </c>
      <c r="DP53" s="22">
        <f>VLOOKUP(DP$7,'Sun Curve Sum'!$A$7:$AG$161,7)</f>
        <v>39.69</v>
      </c>
      <c r="DQ53" s="22">
        <f>VLOOKUP(DQ$7,'Sun Curve Sum'!$A$7:$AG$161,7)</f>
        <v>30.337</v>
      </c>
      <c r="DR53" s="22">
        <f>VLOOKUP(DR$7,'Sun Curve Sum'!$A$7:$AG$161,7)</f>
        <v>29.617000000000001</v>
      </c>
      <c r="DS53" s="22">
        <f>VLOOKUP(DS$7,'Sun Curve Sum'!$A$7:$AG$161,7)</f>
        <v>29.258000000000003</v>
      </c>
      <c r="DT53" s="22">
        <f>VLOOKUP(DT$7,'Sun Curve Sum'!$A$7:$AG$161,7)</f>
        <v>29.093</v>
      </c>
      <c r="DU53" s="22">
        <f>VLOOKUP(DU$7,'Sun Curve Sum'!$A$7:$AG$161,7)</f>
        <v>29.093</v>
      </c>
      <c r="DV53" s="22">
        <f>VLOOKUP(DV$7,'Sun Curve Sum'!$A$7:$AG$161,7)</f>
        <v>28.733000000000001</v>
      </c>
      <c r="DW53" s="22">
        <f>VLOOKUP(DW$7,'Sun Curve Sum'!$A$7:$AG$161,7)</f>
        <v>28.372</v>
      </c>
      <c r="DX53" s="22">
        <f>VLOOKUP(DX$7,'Sun Curve Sum'!$A$7:$AG$161,7)</f>
        <v>29.093</v>
      </c>
      <c r="DY53" s="22">
        <f>VLOOKUP(DY$7,'Sun Curve Sum'!$A$7:$AG$161,7)</f>
        <v>34.163000000000004</v>
      </c>
      <c r="DZ53" s="22">
        <f>VLOOKUP(DZ$7,'Sun Curve Sum'!$A$7:$AG$161,7)</f>
        <v>41.774999999999999</v>
      </c>
      <c r="EA53" s="22">
        <f>VLOOKUP(EA$7,'Sun Curve Sum'!$A$7:$AG$161,7)</f>
        <v>47.572000000000003</v>
      </c>
      <c r="EB53" s="22">
        <f>VLOOKUP(EB$7,'Sun Curve Sum'!$A$7:$AG$161,7)</f>
        <v>39.96</v>
      </c>
      <c r="EC53" s="22">
        <f>VLOOKUP(EC$7,'Sun Curve Sum'!$A$7:$AG$161,7)</f>
        <v>30.547000000000001</v>
      </c>
      <c r="ED53" s="22">
        <f>VLOOKUP(ED$7,'Sun Curve Sum'!$A$7:$AG$161,7)</f>
        <v>29.82</v>
      </c>
      <c r="EE53" s="22">
        <f>VLOOKUP(EE$7,'Sun Curve Sum'!$A$7:$AG$161,7)</f>
        <v>29.46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46.674629483659338</v>
      </c>
      <c r="D56" s="22">
        <f ca="1">IF(ISERROR(AVERAGE(OFFSET('Sun Curve Sum'!$R$6,1,0,1,1))),0,AVERAGE(OFFSET('Sun Curve Sum'!$R$6,1,0,1,1)))</f>
        <v>43</v>
      </c>
      <c r="E56" s="22">
        <f ca="1">IF(ISERROR((SUM(OFFSET('Sun Curve Sum'!$R$6,2,0,4,1))+ 1* 'Sun Curve Sum Backup'!$R$9)/5), 'Sun Curve Sum Backup'!$R$9,(SUM(OFFSET('Sun Curve Sum'!$R$6,2,0,4,1))+ 1* 'Sun Curve Sum Backup'!$R$9)/5)</f>
        <v>48.569478891539063</v>
      </c>
      <c r="F56" s="22">
        <f>VLOOKUP(F$7,'Sun Curve Sum'!$A$7:$AG$161,18)</f>
        <v>48.454409559438957</v>
      </c>
      <c r="G56" s="23">
        <f ca="1">AVERAGE(D56,E56,F56)</f>
        <v>46.674629483659338</v>
      </c>
      <c r="H56" s="131">
        <f t="shared" ref="H56:S56" si="32">AB56</f>
        <v>41.028356811269425</v>
      </c>
      <c r="I56" s="131">
        <f t="shared" si="32"/>
        <v>40.750012346162876</v>
      </c>
      <c r="J56" s="131">
        <f t="shared" si="32"/>
        <v>39.689919892205964</v>
      </c>
      <c r="K56" s="131">
        <f t="shared" si="32"/>
        <v>37.850065908086123</v>
      </c>
      <c r="L56" s="131">
        <f t="shared" si="32"/>
        <v>38.277819961577443</v>
      </c>
      <c r="M56" s="131">
        <f t="shared" si="32"/>
        <v>38.917208275366448</v>
      </c>
      <c r="N56" s="131">
        <f t="shared" si="32"/>
        <v>39.485544753598589</v>
      </c>
      <c r="O56" s="131">
        <f t="shared" si="32"/>
        <v>40.053132485921068</v>
      </c>
      <c r="P56" s="131">
        <f t="shared" si="32"/>
        <v>40.052900805627885</v>
      </c>
      <c r="Q56" s="131">
        <f t="shared" si="32"/>
        <v>40.47819660380987</v>
      </c>
      <c r="R56" s="131">
        <f t="shared" si="32"/>
        <v>44.021215951224498</v>
      </c>
      <c r="S56" s="131">
        <f t="shared" si="32"/>
        <v>46.854865727447191</v>
      </c>
      <c r="T56" s="23">
        <f>AVERAGE(AB56:AM56)</f>
        <v>40.621603293524785</v>
      </c>
      <c r="U56" s="23">
        <f>AVERAGE(AN56:AY56)</f>
        <v>44.894156210352286</v>
      </c>
      <c r="V56" s="23">
        <f>AVERAGE(AZ56:EE56)</f>
        <v>42.95716742374082</v>
      </c>
      <c r="W56" s="78"/>
      <c r="X56" s="65">
        <f ca="1">AVERAGE(D56:F56,AB56:EE56)</f>
        <v>43.014550144970514</v>
      </c>
      <c r="Y56" s="12"/>
      <c r="Z56" s="39"/>
      <c r="AB56" s="22">
        <f>VLOOKUP(AB$7,'Sun Curve Sum'!$A$7:$AG$161,18)</f>
        <v>41.028356811269425</v>
      </c>
      <c r="AC56" s="22">
        <f>VLOOKUP(AC$7,'Sun Curve Sum'!$A$7:$AG$161,18)</f>
        <v>40.750012346162876</v>
      </c>
      <c r="AD56" s="22">
        <f>VLOOKUP(AD$7,'Sun Curve Sum'!$A$7:$AG$161,18)</f>
        <v>39.689919892205964</v>
      </c>
      <c r="AE56" s="22">
        <f>VLOOKUP(AE$7,'Sun Curve Sum'!$A$7:$AG$161,18)</f>
        <v>37.850065908086123</v>
      </c>
      <c r="AF56" s="22">
        <f>VLOOKUP(AF$7,'Sun Curve Sum'!$A$7:$AG$161,18)</f>
        <v>38.277819961577443</v>
      </c>
      <c r="AG56" s="22">
        <f>VLOOKUP(AG$7,'Sun Curve Sum'!$A$7:$AG$161,18)</f>
        <v>38.917208275366448</v>
      </c>
      <c r="AH56" s="22">
        <f>VLOOKUP(AH$7,'Sun Curve Sum'!$A$7:$AG$161,18)</f>
        <v>39.485544753598589</v>
      </c>
      <c r="AI56" s="22">
        <f>VLOOKUP(AI$7,'Sun Curve Sum'!$A$7:$AG$161,18)</f>
        <v>40.053132485921068</v>
      </c>
      <c r="AJ56" s="22">
        <f>VLOOKUP(AJ$7,'Sun Curve Sum'!$A$7:$AG$161,18)</f>
        <v>40.052900805627885</v>
      </c>
      <c r="AK56" s="22">
        <f>VLOOKUP(AK$7,'Sun Curve Sum'!$A$7:$AG$161,18)</f>
        <v>40.47819660380987</v>
      </c>
      <c r="AL56" s="22">
        <f>VLOOKUP(AL$7,'Sun Curve Sum'!$A$7:$AG$161,18)</f>
        <v>44.021215951224498</v>
      </c>
      <c r="AM56" s="22">
        <f>VLOOKUP(AM$7,'Sun Curve Sum'!$A$7:$AG$161,18)</f>
        <v>46.854865727447191</v>
      </c>
      <c r="AN56" s="22">
        <f>VLOOKUP(AN$7,'Sun Curve Sum'!$A$7:$AG$161,18)</f>
        <v>47.34723769096523</v>
      </c>
      <c r="AO56" s="22">
        <f>VLOOKUP(AO$7,'Sun Curve Sum'!$A$7:$AG$161,18)</f>
        <v>46.18919253655698</v>
      </c>
      <c r="AP56" s="22">
        <f>VLOOKUP(AP$7,'Sun Curve Sum'!$A$7:$AG$161,18)</f>
        <v>44.878952492350649</v>
      </c>
      <c r="AQ56" s="22">
        <f>VLOOKUP(AQ$7,'Sun Curve Sum'!$A$7:$AG$161,18)</f>
        <v>42.94736442364168</v>
      </c>
      <c r="AR56" s="22">
        <f>VLOOKUP(AR$7,'Sun Curve Sum'!$A$7:$AG$161,18)</f>
        <v>42.934174864304346</v>
      </c>
      <c r="AS56" s="22">
        <f>VLOOKUP(AS$7,'Sun Curve Sum'!$A$7:$AG$161,18)</f>
        <v>43.210611550716315</v>
      </c>
      <c r="AT56" s="22">
        <f>VLOOKUP(AT$7,'Sun Curve Sum'!$A$7:$AG$161,18)</f>
        <v>43.555661687299732</v>
      </c>
      <c r="AU56" s="22">
        <f>VLOOKUP(AU$7,'Sun Curve Sum'!$A$7:$AG$161,18)</f>
        <v>43.996817901885308</v>
      </c>
      <c r="AV56" s="22">
        <f>VLOOKUP(AV$7,'Sun Curve Sum'!$A$7:$AG$161,18)</f>
        <v>43.996080572768385</v>
      </c>
      <c r="AW56" s="22">
        <f>VLOOKUP(AW$7,'Sun Curve Sum'!$A$7:$AG$161,18)</f>
        <v>44.202859469278827</v>
      </c>
      <c r="AX56" s="22">
        <f>VLOOKUP(AX$7,'Sun Curve Sum'!$A$7:$AG$161,18)</f>
        <v>46.726303889711446</v>
      </c>
      <c r="AY56" s="22">
        <f>VLOOKUP(AY$7,'Sun Curve Sum'!$A$7:$AG$161,18)</f>
        <v>48.744617444748386</v>
      </c>
      <c r="AZ56" s="22">
        <f>VLOOKUP(AZ$7,'Sun Curve Sum'!$A$7:$AG$161,18)</f>
        <v>46.621245384286389</v>
      </c>
      <c r="BA56" s="22">
        <f>VLOOKUP(BA$7,'Sun Curve Sum'!$A$7:$AG$161,18)</f>
        <v>45.475396866807209</v>
      </c>
      <c r="BB56" s="22">
        <f>VLOOKUP(BB$7,'Sun Curve Sum'!$A$7:$AG$161,18)</f>
        <v>43.651807334011764</v>
      </c>
      <c r="BC56" s="22">
        <f>VLOOKUP(BC$7,'Sun Curve Sum'!$A$7:$AG$161,18)</f>
        <v>41.179012801246365</v>
      </c>
      <c r="BD56" s="22">
        <f>VLOOKUP(BD$7,'Sun Curve Sum'!$A$7:$AG$161,18)</f>
        <v>41.239621731139742</v>
      </c>
      <c r="BE56" s="22">
        <f>VLOOKUP(BE$7,'Sun Curve Sum'!$A$7:$AG$161,18)</f>
        <v>41.729969849706947</v>
      </c>
      <c r="BF56" s="22">
        <f>VLOOKUP(BF$7,'Sun Curve Sum'!$A$7:$AG$161,18)</f>
        <v>42.313368005173281</v>
      </c>
      <c r="BG56" s="22">
        <f>VLOOKUP(BG$7,'Sun Curve Sum'!$A$7:$AG$161,18)</f>
        <v>42.807501103249407</v>
      </c>
      <c r="BH56" s="22">
        <f>VLOOKUP(BH$7,'Sun Curve Sum'!$A$7:$AG$161,18)</f>
        <v>42.728037680639687</v>
      </c>
      <c r="BI56" s="22">
        <f>VLOOKUP(BI$7,'Sun Curve Sum'!$A$7:$AG$161,18)</f>
        <v>42.729138891712836</v>
      </c>
      <c r="BJ56" s="22">
        <f>VLOOKUP(BJ$7,'Sun Curve Sum'!$A$7:$AG$161,18)</f>
        <v>45.179463886315339</v>
      </c>
      <c r="BK56" s="22">
        <f>VLOOKUP(BK$7,'Sun Curve Sum'!$A$7:$AG$161,18)</f>
        <v>47.146150343337105</v>
      </c>
      <c r="BL56" s="22">
        <f>VLOOKUP(BL$7,'Sun Curve Sum'!$A$7:$AG$161,18)</f>
        <v>46.481393748437029</v>
      </c>
      <c r="BM56" s="22">
        <f>VLOOKUP(BM$7,'Sun Curve Sum'!$A$7:$AG$161,18)</f>
        <v>45.367558769722471</v>
      </c>
      <c r="BN56" s="22">
        <f>VLOOKUP(BN$7,'Sun Curve Sum'!$A$7:$AG$161,18)</f>
        <v>43.597375792858664</v>
      </c>
      <c r="BO56" s="22">
        <f>VLOOKUP(BO$7,'Sun Curve Sum'!$A$7:$AG$161,18)</f>
        <v>41.008594644589337</v>
      </c>
      <c r="BP56" s="22">
        <f>VLOOKUP(BP$7,'Sun Curve Sum'!$A$7:$AG$161,18)</f>
        <v>41.066761237426562</v>
      </c>
      <c r="BQ56" s="22">
        <f>VLOOKUP(BQ$7,'Sun Curve Sum'!$A$7:$AG$161,18)</f>
        <v>41.541773794841411</v>
      </c>
      <c r="BR56" s="22">
        <f>VLOOKUP(BR$7,'Sun Curve Sum'!$A$7:$AG$161,18)</f>
        <v>42.107288378977451</v>
      </c>
      <c r="BS56" s="22">
        <f>VLOOKUP(BS$7,'Sun Curve Sum'!$A$7:$AG$161,18)</f>
        <v>42.586167495817946</v>
      </c>
      <c r="BT56" s="22">
        <f>VLOOKUP(BT$7,'Sun Curve Sum'!$A$7:$AG$161,18)</f>
        <v>42.508876197704836</v>
      </c>
      <c r="BU56" s="22">
        <f>VLOOKUP(BU$7,'Sun Curve Sum'!$A$7:$AG$161,18)</f>
        <v>42.508945246255145</v>
      </c>
      <c r="BV56" s="22">
        <f>VLOOKUP(BV$7,'Sun Curve Sum'!$A$7:$AG$161,18)</f>
        <v>44.95208457423599</v>
      </c>
      <c r="BW56" s="22">
        <f>VLOOKUP(BW$7,'Sun Curve Sum'!$A$7:$AG$161,18)</f>
        <v>46.877402325974586</v>
      </c>
      <c r="BX56" s="22">
        <f>VLOOKUP(BX$7,'Sun Curve Sum'!$A$7:$AG$161,18)</f>
        <v>43.411508919438326</v>
      </c>
      <c r="BY56" s="22">
        <f>VLOOKUP(BY$7,'Sun Curve Sum'!$A$7:$AG$161,18)</f>
        <v>42.422864432172574</v>
      </c>
      <c r="BZ56" s="22">
        <f>VLOOKUP(BZ$7,'Sun Curve Sum'!$A$7:$AG$161,18)</f>
        <v>40.832829150987173</v>
      </c>
      <c r="CA56" s="22">
        <f>VLOOKUP(CA$7,'Sun Curve Sum'!$A$7:$AG$161,18)</f>
        <v>38.551237431102635</v>
      </c>
      <c r="CB56" s="22">
        <f>VLOOKUP(CB$7,'Sun Curve Sum'!$A$7:$AG$161,18)</f>
        <v>38.623193494550009</v>
      </c>
      <c r="CC56" s="22">
        <f>VLOOKUP(CC$7,'Sun Curve Sum'!$A$7:$AG$161,18)</f>
        <v>39.077369050314722</v>
      </c>
      <c r="CD56" s="22">
        <f>VLOOKUP(CD$7,'Sun Curve Sum'!$A$7:$AG$161,18)</f>
        <v>39.612830127087541</v>
      </c>
      <c r="CE56" s="22">
        <f>VLOOKUP(CE$7,'Sun Curve Sum'!$A$7:$AG$161,18)</f>
        <v>40.068916536903089</v>
      </c>
      <c r="CF56" s="22">
        <f>VLOOKUP(CF$7,'Sun Curve Sum'!$A$7:$AG$161,18)</f>
        <v>40.017169656066599</v>
      </c>
      <c r="CG56" s="22">
        <f>VLOOKUP(CG$7,'Sun Curve Sum'!$A$7:$AG$161,18)</f>
        <v>40.03478085561467</v>
      </c>
      <c r="CH56" s="22">
        <f>VLOOKUP(CH$7,'Sun Curve Sum'!$A$7:$AG$161,18)</f>
        <v>42.223502501125516</v>
      </c>
      <c r="CI56" s="22">
        <f>VLOOKUP(CI$7,'Sun Curve Sum'!$A$7:$AG$161,18)</f>
        <v>43.982648877293819</v>
      </c>
      <c r="CJ56" s="22">
        <f>VLOOKUP(CJ$7,'Sun Curve Sum'!$A$7:$AG$161,18)</f>
        <v>44.677054964777014</v>
      </c>
      <c r="CK56" s="22">
        <f>VLOOKUP(CK$7,'Sun Curve Sum'!$A$7:$AG$161,18)</f>
        <v>43.67020557230591</v>
      </c>
      <c r="CL56" s="22">
        <f>VLOOKUP(CL$7,'Sun Curve Sum'!$A$7:$AG$161,18)</f>
        <v>42.061532544272772</v>
      </c>
      <c r="CM56" s="22">
        <f>VLOOKUP(CM$7,'Sun Curve Sum'!$A$7:$AG$161,18)</f>
        <v>39.700585999338955</v>
      </c>
      <c r="CN56" s="22">
        <f>VLOOKUP(CN$7,'Sun Curve Sum'!$A$7:$AG$161,18)</f>
        <v>39.758330256919557</v>
      </c>
      <c r="CO56" s="22">
        <f>VLOOKUP(CO$7,'Sun Curve Sum'!$A$7:$AG$161,18)</f>
        <v>40.197931593226862</v>
      </c>
      <c r="CP56" s="22">
        <f>VLOOKUP(CP$7,'Sun Curve Sum'!$A$7:$AG$161,18)</f>
        <v>40.71850483751583</v>
      </c>
      <c r="CQ56" s="22">
        <f>VLOOKUP(CQ$7,'Sun Curve Sum'!$A$7:$AG$161,18)</f>
        <v>41.158017317015108</v>
      </c>
      <c r="CR56" s="22">
        <f>VLOOKUP(CR$7,'Sun Curve Sum'!$A$7:$AG$161,18)</f>
        <v>41.088291287931902</v>
      </c>
      <c r="CS56" s="22">
        <f>VLOOKUP(CS$7,'Sun Curve Sum'!$A$7:$AG$161,18)</f>
        <v>41.087971258202465</v>
      </c>
      <c r="CT56" s="22">
        <f>VLOOKUP(CT$7,'Sun Curve Sum'!$A$7:$AG$161,18)</f>
        <v>43.263200486062608</v>
      </c>
      <c r="CU56" s="22">
        <f>VLOOKUP(CU$7,'Sun Curve Sum'!$A$7:$AG$161,18)</f>
        <v>45.02176019251759</v>
      </c>
      <c r="CV56" s="22">
        <f>VLOOKUP(CV$7,'Sun Curve Sum'!$A$7:$AG$161,18)</f>
        <v>45.744521582609181</v>
      </c>
      <c r="CW56" s="22">
        <f>VLOOKUP(CW$7,'Sun Curve Sum'!$A$7:$AG$161,18)</f>
        <v>44.737212117311593</v>
      </c>
      <c r="CX56" s="22">
        <f>VLOOKUP(CX$7,'Sun Curve Sum'!$A$7:$AG$161,18)</f>
        <v>43.128186326908981</v>
      </c>
      <c r="CY56" s="22">
        <f>VLOOKUP(CY$7,'Sun Curve Sum'!$A$7:$AG$161,18)</f>
        <v>40.709108389498887</v>
      </c>
      <c r="CZ56" s="22">
        <f>VLOOKUP(CZ$7,'Sun Curve Sum'!$A$7:$AG$161,18)</f>
        <v>40.766378697213099</v>
      </c>
      <c r="DA56" s="22">
        <f>VLOOKUP(DA$7,'Sun Curve Sum'!$A$7:$AG$161,18)</f>
        <v>41.205440969011178</v>
      </c>
      <c r="DB56" s="22">
        <f>VLOOKUP(DB$7,'Sun Curve Sum'!$A$7:$AG$161,18)</f>
        <v>41.725468970077323</v>
      </c>
      <c r="DC56" s="22">
        <f>VLOOKUP(DC$7,'Sun Curve Sum'!$A$7:$AG$161,18)</f>
        <v>42.164419181223408</v>
      </c>
      <c r="DD56" s="22">
        <f>VLOOKUP(DD$7,'Sun Curve Sum'!$A$7:$AG$161,18)</f>
        <v>42.09420055605321</v>
      </c>
      <c r="DE56" s="22">
        <f>VLOOKUP(DE$7,'Sun Curve Sum'!$A$7:$AG$161,18)</f>
        <v>42.093393123748065</v>
      </c>
      <c r="DF56" s="22">
        <f>VLOOKUP(DF$7,'Sun Curve Sum'!$A$7:$AG$161,18)</f>
        <v>44.098214451672106</v>
      </c>
      <c r="DG56" s="22">
        <f>VLOOKUP(DG$7,'Sun Curve Sum'!$A$7:$AG$161,18)</f>
        <v>45.881680143197059</v>
      </c>
      <c r="DH56" s="22">
        <f>VLOOKUP(DH$7,'Sun Curve Sum'!$A$7:$AG$161,18)</f>
        <v>46.66068104108237</v>
      </c>
      <c r="DI56" s="22">
        <f>VLOOKUP(DI$7,'Sun Curve Sum'!$A$7:$AG$161,18)</f>
        <v>45.679350304813603</v>
      </c>
      <c r="DJ56" s="22">
        <f>VLOOKUP(DJ$7,'Sun Curve Sum'!$A$7:$AG$161,18)</f>
        <v>44.091799189830368</v>
      </c>
      <c r="DK56" s="22">
        <f>VLOOKUP(DK$7,'Sun Curve Sum'!$A$7:$AG$161,18)</f>
        <v>41.287063096350494</v>
      </c>
      <c r="DL56" s="22">
        <f>VLOOKUP(DL$7,'Sun Curve Sum'!$A$7:$AG$161,18)</f>
        <v>41.369758024444934</v>
      </c>
      <c r="DM56" s="22">
        <f>VLOOKUP(DM$7,'Sun Curve Sum'!$A$7:$AG$161,18)</f>
        <v>41.837279441963709</v>
      </c>
      <c r="DN56" s="22">
        <f>VLOOKUP(DN$7,'Sun Curve Sum'!$A$7:$AG$161,18)</f>
        <v>42.386402314179556</v>
      </c>
      <c r="DO56" s="22">
        <f>VLOOKUP(DO$7,'Sun Curve Sum'!$A$7:$AG$161,18)</f>
        <v>42.856182419476454</v>
      </c>
      <c r="DP56" s="22">
        <f>VLOOKUP(DP$7,'Sun Curve Sum'!$A$7:$AG$161,18)</f>
        <v>42.814911173715181</v>
      </c>
      <c r="DQ56" s="22">
        <f>VLOOKUP(DQ$7,'Sun Curve Sum'!$A$7:$AG$161,18)</f>
        <v>42.843052002255234</v>
      </c>
      <c r="DR56" s="22">
        <f>VLOOKUP(DR$7,'Sun Curve Sum'!$A$7:$AG$161,18)</f>
        <v>45.2972399225918</v>
      </c>
      <c r="DS56" s="22">
        <f>VLOOKUP(DS$7,'Sun Curve Sum'!$A$7:$AG$161,18)</f>
        <v>47.101101882660878</v>
      </c>
      <c r="DT56" s="22">
        <f>VLOOKUP(DT$7,'Sun Curve Sum'!$A$7:$AG$161,18)</f>
        <v>47.92276614211557</v>
      </c>
      <c r="DU56" s="22">
        <f>VLOOKUP(DU$7,'Sun Curve Sum'!$A$7:$AG$161,18)</f>
        <v>46.941433771772076</v>
      </c>
      <c r="DV56" s="22">
        <f>VLOOKUP(DV$7,'Sun Curve Sum'!$A$7:$AG$161,18)</f>
        <v>45.348066145268014</v>
      </c>
      <c r="DW56" s="22">
        <f>VLOOKUP(DW$7,'Sun Curve Sum'!$A$7:$AG$161,18)</f>
        <v>42.118493347139236</v>
      </c>
      <c r="DX56" s="22">
        <f>VLOOKUP(DX$7,'Sun Curve Sum'!$A$7:$AG$161,18)</f>
        <v>42.208234038518157</v>
      </c>
      <c r="DY56" s="22">
        <f>VLOOKUP(DY$7,'Sun Curve Sum'!$A$7:$AG$161,18)</f>
        <v>42.686273500815467</v>
      </c>
      <c r="DZ56" s="22">
        <f>VLOOKUP(DZ$7,'Sun Curve Sum'!$A$7:$AG$161,18)</f>
        <v>43.246539943319917</v>
      </c>
      <c r="EA56" s="22">
        <f>VLOOKUP(EA$7,'Sun Curve Sum'!$A$7:$AG$161,18)</f>
        <v>43.727160457084516</v>
      </c>
      <c r="EB56" s="22">
        <f>VLOOKUP(EB$7,'Sun Curve Sum'!$A$7:$AG$161,18)</f>
        <v>43.692360762420584</v>
      </c>
      <c r="EC56" s="22">
        <f>VLOOKUP(EC$7,'Sun Curve Sum'!$A$7:$AG$161,18)</f>
        <v>43.727369998405329</v>
      </c>
      <c r="ED56" s="22">
        <f>VLOOKUP(ED$7,'Sun Curve Sum'!$A$7:$AG$161,18)</f>
        <v>45.857926820889965</v>
      </c>
      <c r="EE56" s="22">
        <f>VLOOKUP(EE$7,'Sun Curve Sum'!$A$7:$AG$161,18)</f>
        <v>47.68521991738065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6381.5221123294286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6897.9905828129731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6665.9667616395282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4573.7407547043986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6534.8771303561416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5937.8814364390264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6313.6943762993287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RowHeight="11.25" x14ac:dyDescent="0.2"/>
  <cols>
    <col min="1" max="1" width="30.85546875" style="152" customWidth="1"/>
    <col min="2" max="9" width="0" style="152" hidden="1" customWidth="1"/>
    <col min="10" max="16384" width="9.140625" style="152"/>
  </cols>
  <sheetData>
    <row r="1" spans="1:28" ht="45.75" customHeight="1" x14ac:dyDescent="0.2">
      <c r="A1" s="286">
        <f>+'Power Price'!A6</f>
        <v>37188</v>
      </c>
    </row>
    <row r="2" spans="1:28" ht="13.5" thickBot="1" x14ac:dyDescent="0.25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24.750375000000002</v>
      </c>
      <c r="M4" s="168">
        <f>P2Sun!V5</f>
        <v>28.999720930232559</v>
      </c>
      <c r="N4" s="211">
        <f>AVERAGE(P2Sun!S5:V5)</f>
        <v>19.41829321332737</v>
      </c>
      <c r="O4" s="166">
        <f>P2Sun!W5</f>
        <v>28.000195121951222</v>
      </c>
      <c r="P4" s="168">
        <f>P2Sun!X5</f>
        <v>26.250222222222227</v>
      </c>
      <c r="Q4" s="168">
        <f>P2Sun!Y5</f>
        <v>23.250414634146345</v>
      </c>
      <c r="R4" s="208">
        <f>AVERAGE(P2Sun!Z5:AB5)</f>
        <v>20.58356942661532</v>
      </c>
      <c r="S4" s="208">
        <f>AVERAGE(P2Sun!AC5:AE5)</f>
        <v>31.166677715238691</v>
      </c>
      <c r="T4" s="208">
        <f>AVERAGE(P2Sun!AF5:AH5)</f>
        <v>26.667068226992644</v>
      </c>
      <c r="U4" s="209">
        <f>AVERAGE(P2Sun!W5:AH5)</f>
        <v>26.062731507071646</v>
      </c>
      <c r="V4" s="231">
        <f>AVERAGE(P2Sun!AI5:AT5)</f>
        <v>27.541728340681811</v>
      </c>
      <c r="W4" s="167">
        <f>AVERAGE(P2Sun!AU5:BF5)</f>
        <v>27.561582066636149</v>
      </c>
      <c r="X4" s="167">
        <f>AVERAGE(P2Sun!BG5:BI5,P2Sun!BS5:BU5,P2Sun!CE5:CG5,P2Sun!CQ5:CS5,P2Sun!DC5:DE5,P2Sun!DO5:DQ5,P2Sun!EA5:EC5,P2Sun!EM5:EO5,P2Sun!EY5:FA5,P2Sun!FK5:FM5)</f>
        <v>29.222390122108671</v>
      </c>
      <c r="Y4" s="208">
        <f>AVERAGE(P2Sun!BJ5:BL5,P2Sun!BV5:BX5,P2Sun!CH5:CJ5,P2Sun!CT5:CV5,P2Sun!DF5:DH5,P2Sun!DR5:DT5,P2Sun!ED5:EF5,P2Sun!EP5:ER5,P2Sun!FB5:FD5,P2Sun!FN5:FP5)</f>
        <v>23.997994194256204</v>
      </c>
      <c r="Z4" s="208">
        <f>AVERAGE(P2Sun!BM5:BO5,P2Sun!BY5:CA5,P2Sun!CK5:CM5,P2Sun!CW5:CY5,P2Sun!DI5:DK5,P2Sun!DU5:DW5,P2Sun!EG5:EI5,P2Sun!ES5:EU5,P2Sun!FE5:FG5,P2Sun!FQ5:FS5)</f>
        <v>33.661730600693822</v>
      </c>
      <c r="AA4" s="208">
        <f>AVERAGE(P2Sun!BP5:BR5,P2Sun!CB5:CD5,P2Sun!CN5:CP5,P2Sun!CZ5:DB5,P2Sun!DL5:DN5,P2Sun!DX5:DZ5,P2Sun!EJ5:EL5,P2Sun!EV5:EX5,P2Sun!FH5:FJ5,P2Sun!FT5:FV5)</f>
        <v>29.415150370438486</v>
      </c>
      <c r="AB4" s="209">
        <f>AVERAGE(P2Sun!BG5:FV5)</f>
        <v>29.074316321874296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24.75</v>
      </c>
      <c r="M5" s="168">
        <f>P2Sun!V7</f>
        <v>28.499953488372093</v>
      </c>
      <c r="N5" s="211">
        <f>AVERAGE(P2Sun!S7:V7)</f>
        <v>19.293257602862255</v>
      </c>
      <c r="O5" s="166">
        <f>P2Sun!W7</f>
        <v>27.500414634146342</v>
      </c>
      <c r="P5" s="168">
        <f>P2Sun!X7</f>
        <v>26.000222222222224</v>
      </c>
      <c r="Q5" s="168">
        <f>P2Sun!Y7</f>
        <v>24.000341463414635</v>
      </c>
      <c r="R5" s="168">
        <f>AVERAGE(P2Sun!Z7:AB7)</f>
        <v>22.00014024390244</v>
      </c>
      <c r="S5" s="168">
        <f>AVERAGE(P2Sun!AC7:AE7)</f>
        <v>33.333430060454454</v>
      </c>
      <c r="T5" s="168">
        <f>AVERAGE(P2Sun!AF7:AH7)</f>
        <v>26.916753875968993</v>
      </c>
      <c r="U5" s="211">
        <f>AVERAGE(P2Sun!W7:AH7)</f>
        <v>27.020995905063405</v>
      </c>
      <c r="V5" s="210">
        <f>AVERAGE(P2Sun!AI7:AT7)</f>
        <v>29.112449957987266</v>
      </c>
      <c r="W5" s="166">
        <f>AVERAGE(P2Sun!AU7:BF7)</f>
        <v>29.133350765896498</v>
      </c>
      <c r="X5" s="166">
        <f>AVERAGE(P2Sun!BG7:BI7,P2Sun!BS7:BU7,P2Sun!CE7:CG7,P2Sun!CQ7:CS7,P2Sun!DC7:DE7,P2Sun!DO7:DQ7,P2Sun!EA7:EC7,P2Sun!EM7:EO7,P2Sun!EY7:FA7,P2Sun!FK7:FM7)</f>
        <v>31.931593052404917</v>
      </c>
      <c r="Y5" s="168">
        <f>AVERAGE(P2Sun!BJ7:BL7,P2Sun!BV7:BX7,P2Sun!CH7:CJ7,P2Sun!CT7:CV7,P2Sun!DF7:DH7,P2Sun!DR7:DT7,P2Sun!ED7:EF7,P2Sun!EP7:ER7,P2Sun!FB7:FD7,P2Sun!FN7:FP7)</f>
        <v>28.354266069349492</v>
      </c>
      <c r="Z5" s="168">
        <f>AVERAGE(P2Sun!BM7:BO7,P2Sun!BY7:CA7,P2Sun!CK7:CM7,P2Sun!CW7:CY7,P2Sun!DI7:DK7,P2Sun!DU7:DW7,P2Sun!EG7:EI7,P2Sun!ES7:EU7,P2Sun!FE7:FG7,P2Sun!FQ7:FS7)</f>
        <v>38.179040245962831</v>
      </c>
      <c r="AA5" s="168">
        <f>AVERAGE(P2Sun!BP7:BR7,P2Sun!CB7:CD7,P2Sun!CN7:CP7,P2Sun!CZ7:DB7,P2Sun!DL7:DN7,P2Sun!DX7:DZ7,P2Sun!EJ7:EL7,P2Sun!EV7:EX7,P2Sun!FH7:FJ7,P2Sun!FT7:FV7)</f>
        <v>33.7550386442731</v>
      </c>
      <c r="AB5" s="211">
        <f>AVERAGE(P2Sun!BG7:FV7)</f>
        <v>33.054984502997577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23.437948717948718</v>
      </c>
      <c r="L6" s="168">
        <f>P2Sun!U9</f>
        <v>24.580250000000003</v>
      </c>
      <c r="M6" s="168">
        <f>P2Sun!V9</f>
        <v>30.499976744186043</v>
      </c>
      <c r="N6" s="211">
        <f>AVERAGE(P2Sun!S9:V9)</f>
        <v>19.629543865533691</v>
      </c>
      <c r="O6" s="166">
        <f>P2Sun!W9</f>
        <v>29.999829268292682</v>
      </c>
      <c r="P6" s="168">
        <f>P2Sun!X9</f>
        <v>29.249666666666673</v>
      </c>
      <c r="Q6" s="168">
        <f>P2Sun!Y9</f>
        <v>27.750048780487806</v>
      </c>
      <c r="R6" s="168">
        <f>AVERAGE(P2Sun!Z9:AB9)</f>
        <v>25.749880295250321</v>
      </c>
      <c r="S6" s="168">
        <f>AVERAGE(P2Sun!AC9:AE9)</f>
        <v>32.749902439024389</v>
      </c>
      <c r="T6" s="168">
        <f>AVERAGE(P2Sun!AF9:AH9)</f>
        <v>28.500053468495327</v>
      </c>
      <c r="U6" s="211">
        <f>AVERAGE(P2Sun!W9:AH9)</f>
        <v>28.999921110313107</v>
      </c>
      <c r="V6" s="210">
        <f>AVERAGE(P2Sun!AI9:AT9)</f>
        <v>29.250021824155976</v>
      </c>
      <c r="W6" s="166">
        <f>AVERAGE(P2Sun!AU9:BF9)</f>
        <v>29.265059328775838</v>
      </c>
      <c r="X6" s="166">
        <f>AVERAGE(P2Sun!BG9:BI9,P2Sun!BS9:BU9,P2Sun!CE9:CG9,P2Sun!CQ9:CS9,P2Sun!DC9:DE9,P2Sun!DO9:DQ9,P2Sun!EA9:EC9,P2Sun!EM9:EO9,P2Sun!EY9:FA9,P2Sun!FK9:FM9)</f>
        <v>29.923816211075597</v>
      </c>
      <c r="Y6" s="168">
        <f>AVERAGE(P2Sun!BJ9:BL9,P2Sun!BV9:BX9,P2Sun!CH9:CJ9,P2Sun!CT9:CV9,P2Sun!DF9:DH9,P2Sun!DR9:DT9,P2Sun!ED9:EF9,P2Sun!EP9:ER9,P2Sun!FB9:FD9,P2Sun!FN9:FP9)</f>
        <v>29.094178259993438</v>
      </c>
      <c r="Z6" s="168">
        <f>AVERAGE(P2Sun!BM9:BO9,P2Sun!BY9:CA9,P2Sun!CK9:CM9,P2Sun!CW9:CY9,P2Sun!DI9:DK9,P2Sun!DU9:DW9,P2Sun!EG9:EI9,P2Sun!ES9:EU9,P2Sun!FE9:FG9,P2Sun!FQ9:FS9)</f>
        <v>32.373602652647662</v>
      </c>
      <c r="AA6" s="168">
        <f>AVERAGE(P2Sun!BP9:BR9,P2Sun!CB9:CD9,P2Sun!CN9:CP9,P2Sun!CZ9:DB9,P2Sun!DL9:DN9,P2Sun!DX9:DZ9,P2Sun!EJ9:EL9,P2Sun!EV9:EX9,P2Sun!FH9:FJ9,P2Sun!FT9:FV9)</f>
        <v>30.455127013855567</v>
      </c>
      <c r="AB6" s="211">
        <f>AVERAGE(P2Sun!BG9:FV9)</f>
        <v>30.461681034393063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26.500116279069765</v>
      </c>
      <c r="N7" s="211">
        <f>AVERAGE(P2Sun!S11:V11)</f>
        <v>18.609466569767442</v>
      </c>
      <c r="O7" s="166">
        <f>P2Sun!W11</f>
        <v>27.49978048780488</v>
      </c>
      <c r="P7" s="168">
        <f>P2Sun!X11</f>
        <v>26.500333333333334</v>
      </c>
      <c r="Q7" s="168">
        <f>P2Sun!Y11</f>
        <v>25.500463414634147</v>
      </c>
      <c r="R7" s="168">
        <f>AVERAGE(P2Sun!Z11:AB11)</f>
        <v>25.666595207531021</v>
      </c>
      <c r="S7" s="168">
        <f>AVERAGE(P2Sun!AC11:AE11)</f>
        <v>32.083462253193964</v>
      </c>
      <c r="T7" s="168">
        <f>AVERAGE(P2Sun!AF11:AH11)</f>
        <v>27.000043530113299</v>
      </c>
      <c r="U7" s="211">
        <f>AVERAGE(P2Sun!W11:AH11)</f>
        <v>27.812573350690599</v>
      </c>
      <c r="V7" s="210">
        <f>AVERAGE(P2Sun!AI11:AT11)</f>
        <v>18.479299733888872</v>
      </c>
      <c r="W7" s="166">
        <f>AVERAGE(P2Sun!AU11:BF11)</f>
        <v>17.71434865887818</v>
      </c>
      <c r="X7" s="166">
        <f>AVERAGE(P2Sun!BG11:BI11,P2Sun!BS11:BU11,P2Sun!CE11:CG11,P2Sun!CQ11:CS11,P2Sun!DC11:DE11,P2Sun!DO11:DQ11,P2Sun!EA11:EC11,P2Sun!EM11:EO11,P2Sun!EY11:FA11,P2Sun!FK11:FM11)</f>
        <v>20.898651911534564</v>
      </c>
      <c r="Y7" s="168">
        <f>AVERAGE(P2Sun!BJ11:BL11,P2Sun!BV11:BX11,P2Sun!CH11:CJ11,P2Sun!CT11:CV11,P2Sun!DF11:DH11,P2Sun!DR11:DT11,P2Sun!ED11:EF11,P2Sun!EP11:ER11,P2Sun!FB11:FD11,P2Sun!FN11:FP11)</f>
        <v>19.962476700898584</v>
      </c>
      <c r="Z7" s="168">
        <f>AVERAGE(P2Sun!BM11:BO11,P2Sun!BY11:CA11,P2Sun!CK11:CM11,P2Sun!CW11:CY11,P2Sun!DI11:DK11,P2Sun!DU11:DW11,P2Sun!EG11:EI11,P2Sun!ES11:EU11,P2Sun!FE11:FG11,P2Sun!FQ11:FS11)</f>
        <v>27.525650938848134</v>
      </c>
      <c r="AA7" s="168">
        <f>AVERAGE(P2Sun!BP11:BR11,P2Sun!CB11:CD11,P2Sun!CN11:CP11,P2Sun!CZ11:DB11,P2Sun!DL11:DN11,P2Sun!DX11:DZ11,P2Sun!EJ11:EL11,P2Sun!EV11:EX11,P2Sun!FH11:FJ11,P2Sun!FT11:FV11)</f>
        <v>21.204835636085885</v>
      </c>
      <c r="AB7" s="211">
        <f>AVERAGE(P2Sun!BG11:FV11)</f>
        <v>22.397903796841774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22.468974358974357</v>
      </c>
      <c r="L8" s="168">
        <f>P2Sun!U13</f>
        <v>21.75</v>
      </c>
      <c r="M8" s="168">
        <f>P2Sun!V13</f>
        <v>26.500116279069765</v>
      </c>
      <c r="N8" s="211">
        <f>AVERAGE(P2Sun!S13:V13)</f>
        <v>17.67977265951103</v>
      </c>
      <c r="O8" s="166">
        <f>P2Sun!W13</f>
        <v>27.49978048780488</v>
      </c>
      <c r="P8" s="168">
        <f>P2Sun!X13</f>
        <v>26.500333333333334</v>
      </c>
      <c r="Q8" s="168">
        <f>P2Sun!Y13</f>
        <v>25.500463414634147</v>
      </c>
      <c r="R8" s="168">
        <f>AVERAGE(P2Sun!Z13:AB13)</f>
        <v>26.500008130081302</v>
      </c>
      <c r="S8" s="168">
        <f>AVERAGE(P2Sun!AC13:AE13)</f>
        <v>32.750110783525422</v>
      </c>
      <c r="T8" s="168">
        <f>AVERAGE(P2Sun!AF13:AH13)</f>
        <v>27.000043530113299</v>
      </c>
      <c r="U8" s="211">
        <f>AVERAGE(P2Sun!W13:AH13)</f>
        <v>28.187588713911037</v>
      </c>
      <c r="V8" s="210">
        <f>AVERAGE(P2Sun!AI13:AT13)</f>
        <v>28.750133885761937</v>
      </c>
      <c r="W8" s="166">
        <f>AVERAGE(P2Sun!AU13:BF13)</f>
        <v>28.865092087131035</v>
      </c>
      <c r="X8" s="166">
        <f>AVERAGE(P2Sun!BG13:BI13,P2Sun!BS13:BU13,P2Sun!CE13:CG13,P2Sun!CQ13:CS13,P2Sun!DC13:DE13,P2Sun!DO13:DQ13,P2Sun!EA13:EC13,P2Sun!EM13:EO13,P2Sun!EY13:FA13,P2Sun!FK13:FM13)</f>
        <v>29.085018189741739</v>
      </c>
      <c r="Y8" s="168">
        <f>AVERAGE(P2Sun!BJ13:BL13,P2Sun!BV13:BX13,P2Sun!CH13:CJ13,P2Sun!CT13:CV13,P2Sun!DF13:DH13,P2Sun!DR13:DT13,P2Sun!ED13:EF13,P2Sun!EP13:ER13,P2Sun!FB13:FD13,P2Sun!FN13:FP13)</f>
        <v>28.893761524663898</v>
      </c>
      <c r="Z8" s="168">
        <f>AVERAGE(P2Sun!BM13:BO13,P2Sun!BY13:CA13,P2Sun!CK13:CM13,P2Sun!CW13:CY13,P2Sun!DI13:DK13,P2Sun!DU13:DW13,P2Sun!EG13:EI13,P2Sun!ES13:EU13,P2Sun!FE13:FG13,P2Sun!FQ13:FS13)</f>
        <v>33.001655342226634</v>
      </c>
      <c r="AA8" s="168">
        <f>AVERAGE(P2Sun!BP13:BR13,P2Sun!CB13:CD13,P2Sun!CN13:CP13,P2Sun!CZ13:DB13,P2Sun!DL13:DN13,P2Sun!DX13:DZ13,P2Sun!EJ13:EL13,P2Sun!EV13:EX13,P2Sun!FH13:FJ13,P2Sun!FT13:FV13)</f>
        <v>29.073317412703265</v>
      </c>
      <c r="AB8" s="211">
        <f>AVERAGE(P2Sun!BG13:FV13)</f>
        <v>30.013438117333873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21.87282051282051</v>
      </c>
      <c r="L9" s="168">
        <f>P2Sun!U15</f>
        <v>20.18675</v>
      </c>
      <c r="M9" s="168">
        <f>P2Sun!V15</f>
        <v>24.499953488372093</v>
      </c>
      <c r="N9" s="211">
        <f>AVERAGE(P2Sun!S15:V15)</f>
        <v>16.639881000298153</v>
      </c>
      <c r="O9" s="166">
        <f>P2Sun!W15</f>
        <v>24.500195121951219</v>
      </c>
      <c r="P9" s="168">
        <f>P2Sun!X15</f>
        <v>24.499888888888893</v>
      </c>
      <c r="Q9" s="168">
        <f>P2Sun!Y15</f>
        <v>23.999975609756099</v>
      </c>
      <c r="R9" s="168">
        <f>AVERAGE(P2Sun!Z15:AB15)</f>
        <v>24.500022357723577</v>
      </c>
      <c r="S9" s="168">
        <f>AVERAGE(P2Sun!AC15:AE15)</f>
        <v>32.666703981655203</v>
      </c>
      <c r="T9" s="168">
        <f>AVERAGE(P2Sun!AF15:AH15)</f>
        <v>24.500159809183064</v>
      </c>
      <c r="U9" s="211">
        <f>AVERAGE(P2Sun!W15:AH15)</f>
        <v>26.500059838856814</v>
      </c>
      <c r="V9" s="210">
        <f>AVERAGE(P2Sun!AI15:AT15)</f>
        <v>26.374961488402842</v>
      </c>
      <c r="W9" s="166">
        <f>AVERAGE(P2Sun!AU15:BF15)</f>
        <v>26.575810931403733</v>
      </c>
      <c r="X9" s="166">
        <f>AVERAGE(P2Sun!BG15:BI15,P2Sun!BS15:BU15,P2Sun!CE15:CG15,P2Sun!CQ15:CS15,P2Sun!DC15:DE15,P2Sun!DO15:DQ15,P2Sun!EA15:EC15,P2Sun!EM15:EO15,P2Sun!EY15:FA15,P2Sun!FK15:FM15)</f>
        <v>26.550366790901901</v>
      </c>
      <c r="Y9" s="168">
        <f>AVERAGE(P2Sun!BJ15:BL15,P2Sun!BV15:BX15,P2Sun!CH15:CJ15,P2Sun!CT15:CV15,P2Sun!DF15:DH15,P2Sun!DR15:DT15,P2Sun!ED15:EF15,P2Sun!EP15:ER15,P2Sun!FB15:FD15,P2Sun!FN15:FP15)</f>
        <v>26.395534090615076</v>
      </c>
      <c r="Z9" s="168">
        <f>AVERAGE(P2Sun!BM15:BO15,P2Sun!BY15:CA15,P2Sun!CK15:CM15,P2Sun!CW15:CY15,P2Sun!DI15:DK15,P2Sun!DU15:DW15,P2Sun!EG15:EI15,P2Sun!ES15:EU15,P2Sun!FE15:FG15,P2Sun!FQ15:FS15)</f>
        <v>30.970225691133106</v>
      </c>
      <c r="AA9" s="168">
        <f>AVERAGE(P2Sun!BP15:BR15,P2Sun!CB15:CD15,P2Sun!CN15:CP15,P2Sun!CZ15:DB15,P2Sun!DL15:DN15,P2Sun!DX15:DZ15,P2Sun!EJ15:EL15,P2Sun!EV15:EX15,P2Sun!FH15:FJ15,P2Sun!FT15:FV15)</f>
        <v>26.799745608845374</v>
      </c>
      <c r="AB9" s="211">
        <f>AVERAGE(P2Sun!BG15:FV15)</f>
        <v>27.67896804537385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22.270256410256408</v>
      </c>
      <c r="L10" s="178">
        <f>P2Sun!U17</f>
        <v>20.56175</v>
      </c>
      <c r="M10" s="178">
        <f>P2Sun!V17</f>
        <v>25.220883720930232</v>
      </c>
      <c r="N10" s="212">
        <f>AVERAGE(P2Sun!S17:V17)</f>
        <v>17.013222532796661</v>
      </c>
      <c r="O10" s="177">
        <f>P2Sun!W17</f>
        <v>25.067268292682925</v>
      </c>
      <c r="P10" s="178">
        <f>P2Sun!X17</f>
        <v>24.989888888888895</v>
      </c>
      <c r="Q10" s="178">
        <f>P2Sun!Y17</f>
        <v>24.47631707317073</v>
      </c>
      <c r="R10" s="178">
        <f>AVERAGE(P2Sun!Z17:AB17)</f>
        <v>25.766229032948228</v>
      </c>
      <c r="S10" s="178">
        <f>AVERAGE(P2Sun!AC17:AE17)</f>
        <v>35.706937460913075</v>
      </c>
      <c r="T10" s="178">
        <f>AVERAGE(P2Sun!AF17:AH17)</f>
        <v>25.321666467899025</v>
      </c>
      <c r="U10" s="212">
        <f>AVERAGE(P2Sun!W17:AH17)</f>
        <v>27.909831095001962</v>
      </c>
      <c r="V10" s="213">
        <f>AVERAGE(P2Sun!AI17:AT17)</f>
        <v>27.638259555007227</v>
      </c>
      <c r="W10" s="177">
        <f>AVERAGE(P2Sun!AU17:BF17)</f>
        <v>27.841668901941464</v>
      </c>
      <c r="X10" s="177">
        <f>AVERAGE(P2Sun!BG17:BI17,P2Sun!BS17:BU17,P2Sun!CE17:CG17,P2Sun!CQ17:CS17,P2Sun!DC17:DE17,P2Sun!DO17:DQ17,P2Sun!EA17:EC17,P2Sun!EM17:EO17,P2Sun!EY17:FA17,P2Sun!FK17:FM17)</f>
        <v>27.453611392587224</v>
      </c>
      <c r="Y10" s="178">
        <f>AVERAGE(P2Sun!BJ17:BL17,P2Sun!BV17:BX17,P2Sun!CH17:CJ17,P2Sun!CT17:CV17,P2Sun!DF17:DH17,P2Sun!DR17:DT17,P2Sun!ED17:EF17,P2Sun!EP17:ER17,P2Sun!FB17:FD17,P2Sun!FN17:FP17)</f>
        <v>27.45524193509867</v>
      </c>
      <c r="Z10" s="178">
        <f>AVERAGE(P2Sun!BM17:BO17,P2Sun!BY17:CA17,P2Sun!CK17:CM17,P2Sun!CW17:CY17,P2Sun!DI17:DK17,P2Sun!DU17:DW17,P2Sun!EG17:EI17,P2Sun!ES17:EU17,P2Sun!FE17:FG17,P2Sun!FQ17:FS17)</f>
        <v>32.68316995343158</v>
      </c>
      <c r="AA10" s="178">
        <f>AVERAGE(P2Sun!BP17:BR17,P2Sun!CB17:CD17,P2Sun!CN17:CP17,P2Sun!CZ17:DB17,P2Sun!DL17:DN17,P2Sun!DX17:DZ17,P2Sun!EJ17:EL17,P2Sun!EV17:EX17,P2Sun!FH17:FJ17,P2Sun!FT17:FV17)</f>
        <v>27.655693374683228</v>
      </c>
      <c r="AB10" s="212">
        <f>AVERAGE(P2Sun!BG17:FV17)</f>
        <v>28.811929163950186</v>
      </c>
    </row>
    <row r="14" spans="1:28" ht="15.75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5.75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0.25050000000000239</v>
      </c>
      <c r="M16" s="189">
        <f t="shared" si="0"/>
        <v>-0.25048837209302377</v>
      </c>
      <c r="N16" s="200">
        <f t="shared" si="0"/>
        <v>2.9069767428779869E-6</v>
      </c>
      <c r="O16" s="187">
        <f t="shared" ref="O16:Q22" si="1">O4-O27</f>
        <v>2.1951219512317266E-4</v>
      </c>
      <c r="P16" s="189">
        <f t="shared" si="1"/>
        <v>0.50044444444444736</v>
      </c>
      <c r="Q16" s="189">
        <f t="shared" si="1"/>
        <v>0.25026829268292872</v>
      </c>
      <c r="R16" s="194">
        <f t="shared" si="0"/>
        <v>0.41701658108686246</v>
      </c>
      <c r="S16" s="194">
        <f t="shared" si="0"/>
        <v>-6.795914113055801E-5</v>
      </c>
      <c r="T16" s="189">
        <f t="shared" si="0"/>
        <v>2.6798847147802007E-4</v>
      </c>
      <c r="U16" s="198">
        <f t="shared" si="0"/>
        <v>0.16688184004784645</v>
      </c>
      <c r="V16" s="194">
        <f t="shared" si="0"/>
        <v>2.8706247459098222E-5</v>
      </c>
      <c r="W16" s="197">
        <f t="shared" si="0"/>
        <v>-3.5112166571593662E-5</v>
      </c>
      <c r="X16" s="188">
        <f t="shared" si="0"/>
        <v>5.097982925406086E-5</v>
      </c>
      <c r="Y16" s="194">
        <f t="shared" si="0"/>
        <v>-5.0594083020882863E-6</v>
      </c>
      <c r="Z16" s="194">
        <f t="shared" si="0"/>
        <v>7.9542931388232319E-5</v>
      </c>
      <c r="AA16" s="194">
        <f t="shared" si="0"/>
        <v>1.1030070012196802E-4</v>
      </c>
      <c r="AB16" s="198">
        <f t="shared" si="0"/>
        <v>5.8941013122648656E-5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0.24974999999999881</v>
      </c>
      <c r="M17" s="189">
        <f t="shared" si="2"/>
        <v>-4.6511627907364073E-5</v>
      </c>
      <c r="N17" s="200">
        <f t="shared" si="2"/>
        <v>6.2425872093022861E-2</v>
      </c>
      <c r="O17" s="187">
        <f t="shared" si="1"/>
        <v>2.1951219512317266E-4</v>
      </c>
      <c r="P17" s="189">
        <f t="shared" si="1"/>
        <v>0.75011111111111006</v>
      </c>
      <c r="Q17" s="189">
        <f t="shared" si="1"/>
        <v>0.50041463414633824</v>
      </c>
      <c r="R17" s="189">
        <f t="shared" si="2"/>
        <v>0.50017447582370522</v>
      </c>
      <c r="S17" s="189">
        <f t="shared" si="2"/>
        <v>0.6667604752970675</v>
      </c>
      <c r="T17" s="189">
        <f t="shared" si="2"/>
        <v>0.41653935599284253</v>
      </c>
      <c r="U17" s="200">
        <f t="shared" si="2"/>
        <v>0.50009734823278507</v>
      </c>
      <c r="V17" s="189">
        <f t="shared" si="2"/>
        <v>5.5963796810942767E-5</v>
      </c>
      <c r="W17" s="199">
        <f t="shared" si="2"/>
        <v>2.7055315456436801E-5</v>
      </c>
      <c r="X17" s="187">
        <f t="shared" si="2"/>
        <v>-3.9366610373292588E-5</v>
      </c>
      <c r="Y17" s="189">
        <f t="shared" si="2"/>
        <v>-4.2192335637736278E-5</v>
      </c>
      <c r="Z17" s="189">
        <f t="shared" si="2"/>
        <v>1.2692248809287321E-5</v>
      </c>
      <c r="AA17" s="189">
        <f t="shared" si="2"/>
        <v>-1.4761613869040957E-6</v>
      </c>
      <c r="AB17" s="200">
        <f t="shared" si="2"/>
        <v>-1.7585714672918584E-5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5.3333333333334565E-2</v>
      </c>
      <c r="L18" s="189">
        <f t="shared" si="3"/>
        <v>0.2829999999999977</v>
      </c>
      <c r="M18" s="189">
        <f t="shared" si="3"/>
        <v>1.4996511627906948</v>
      </c>
      <c r="N18" s="200">
        <f t="shared" si="3"/>
        <v>0.45899612403100676</v>
      </c>
      <c r="O18" s="187">
        <f t="shared" si="1"/>
        <v>1.2495365853658491</v>
      </c>
      <c r="P18" s="189">
        <f t="shared" si="1"/>
        <v>1.2497777777777799</v>
      </c>
      <c r="Q18" s="189">
        <f t="shared" si="1"/>
        <v>1.2497804878048804</v>
      </c>
      <c r="R18" s="189">
        <f t="shared" si="3"/>
        <v>1.5000243902439045</v>
      </c>
      <c r="S18" s="189">
        <f t="shared" si="3"/>
        <v>0.75003418803418498</v>
      </c>
      <c r="T18" s="189">
        <f t="shared" si="3"/>
        <v>0.50014032995428082</v>
      </c>
      <c r="U18" s="200">
        <f t="shared" si="3"/>
        <v>0.99997429797046777</v>
      </c>
      <c r="V18" s="189">
        <f t="shared" si="3"/>
        <v>0.25012500702062823</v>
      </c>
      <c r="W18" s="199">
        <f t="shared" si="3"/>
        <v>0.25000866171776082</v>
      </c>
      <c r="X18" s="187">
        <f t="shared" si="3"/>
        <v>0.24989998658285728</v>
      </c>
      <c r="Y18" s="189">
        <f t="shared" si="3"/>
        <v>0.25008270815298062</v>
      </c>
      <c r="Z18" s="189">
        <f t="shared" si="3"/>
        <v>0.24994849688031451</v>
      </c>
      <c r="AA18" s="189">
        <f t="shared" si="3"/>
        <v>0.25009527426472644</v>
      </c>
      <c r="AB18" s="200">
        <f t="shared" si="3"/>
        <v>0.25000661647021971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2.0000930232558147</v>
      </c>
      <c r="N19" s="200">
        <f t="shared" si="4"/>
        <v>0.50002325581395368</v>
      </c>
      <c r="O19" s="187">
        <f t="shared" si="1"/>
        <v>0.99951219512195522</v>
      </c>
      <c r="P19" s="189">
        <f t="shared" si="1"/>
        <v>1.0005555555555503</v>
      </c>
      <c r="Q19" s="189">
        <f t="shared" si="1"/>
        <v>1.0007560975609699</v>
      </c>
      <c r="R19" s="189">
        <f t="shared" si="4"/>
        <v>1.4167743902439014</v>
      </c>
      <c r="S19" s="189">
        <f t="shared" si="4"/>
        <v>0.75021304982280768</v>
      </c>
      <c r="T19" s="189">
        <f t="shared" si="4"/>
        <v>0.50014475253428969</v>
      </c>
      <c r="U19" s="200">
        <f t="shared" si="4"/>
        <v>0.91685170217011702</v>
      </c>
      <c r="V19" s="189">
        <f t="shared" si="4"/>
        <v>0.43761057001674075</v>
      </c>
      <c r="W19" s="199">
        <f t="shared" si="4"/>
        <v>0.43759812459445868</v>
      </c>
      <c r="X19" s="187">
        <f t="shared" si="4"/>
        <v>0.49983565670038388</v>
      </c>
      <c r="Y19" s="189">
        <f t="shared" si="4"/>
        <v>0.41660345702599599</v>
      </c>
      <c r="Z19" s="189">
        <f t="shared" si="4"/>
        <v>0.33343108501680518</v>
      </c>
      <c r="AA19" s="189">
        <f t="shared" si="4"/>
        <v>0.49998556826594864</v>
      </c>
      <c r="AB19" s="200">
        <f t="shared" si="4"/>
        <v>0.43746394175227721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0.27666666666666728</v>
      </c>
      <c r="L20" s="189">
        <f t="shared" si="5"/>
        <v>0.75</v>
      </c>
      <c r="M20" s="189">
        <f t="shared" si="5"/>
        <v>2.0000930232558147</v>
      </c>
      <c r="N20" s="200">
        <f t="shared" si="5"/>
        <v>0.75668992248061784</v>
      </c>
      <c r="O20" s="187">
        <f t="shared" si="1"/>
        <v>0.99951219512195522</v>
      </c>
      <c r="P20" s="189">
        <f t="shared" si="1"/>
        <v>1.0005555555555503</v>
      </c>
      <c r="Q20" s="189">
        <f t="shared" si="1"/>
        <v>1.0007560975609699</v>
      </c>
      <c r="R20" s="189">
        <f t="shared" si="5"/>
        <v>0.99997946084723566</v>
      </c>
      <c r="S20" s="189">
        <f t="shared" si="5"/>
        <v>0.75023002471783329</v>
      </c>
      <c r="T20" s="189">
        <f t="shared" si="5"/>
        <v>0.50014475253428969</v>
      </c>
      <c r="U20" s="200">
        <f t="shared" si="5"/>
        <v>0.81265721354471054</v>
      </c>
      <c r="V20" s="189">
        <f t="shared" si="5"/>
        <v>0.5000488112969208</v>
      </c>
      <c r="W20" s="199">
        <f t="shared" si="5"/>
        <v>0.41647809375358591</v>
      </c>
      <c r="X20" s="187">
        <f t="shared" si="5"/>
        <v>0.28906993979014217</v>
      </c>
      <c r="Y20" s="189">
        <f t="shared" si="5"/>
        <v>0.42126739907056177</v>
      </c>
      <c r="Z20" s="189">
        <f t="shared" si="5"/>
        <v>0.76237807082153353</v>
      </c>
      <c r="AA20" s="189">
        <f t="shared" si="5"/>
        <v>0.36691240190609165</v>
      </c>
      <c r="AB20" s="200">
        <f t="shared" si="5"/>
        <v>0.45990695289709294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0.71307692307691894</v>
      </c>
      <c r="L21" s="189">
        <f t="shared" si="6"/>
        <v>1.1864999999999988</v>
      </c>
      <c r="M21" s="189">
        <f t="shared" si="6"/>
        <v>1.9999767441860463</v>
      </c>
      <c r="N21" s="200">
        <f t="shared" si="6"/>
        <v>0.97488841681574456</v>
      </c>
      <c r="O21" s="187">
        <f t="shared" si="1"/>
        <v>1.5001951219512186</v>
      </c>
      <c r="P21" s="189">
        <f t="shared" si="1"/>
        <v>1.7498888888888935</v>
      </c>
      <c r="Q21" s="189">
        <f t="shared" si="1"/>
        <v>1.5000731707317065</v>
      </c>
      <c r="R21" s="189">
        <f t="shared" si="6"/>
        <v>1.7501117886178861</v>
      </c>
      <c r="S21" s="189">
        <f t="shared" si="6"/>
        <v>0.99995267875755545</v>
      </c>
      <c r="T21" s="189">
        <f t="shared" si="6"/>
        <v>0.83364256609024068</v>
      </c>
      <c r="U21" s="200">
        <f t="shared" si="6"/>
        <v>1.2917731901640757</v>
      </c>
      <c r="V21" s="189">
        <f t="shared" si="6"/>
        <v>-2.1958168296976055E-5</v>
      </c>
      <c r="W21" s="199">
        <f t="shared" si="6"/>
        <v>-5.3822398690783757E-5</v>
      </c>
      <c r="X21" s="187">
        <f t="shared" si="6"/>
        <v>2.8895648121363138E-5</v>
      </c>
      <c r="Y21" s="189">
        <f t="shared" si="6"/>
        <v>-2.7762933996200445E-5</v>
      </c>
      <c r="Z21" s="189">
        <f t="shared" si="6"/>
        <v>-1.3512825014316832E-4</v>
      </c>
      <c r="AA21" s="189">
        <f t="shared" si="6"/>
        <v>-9.7723556393702893E-6</v>
      </c>
      <c r="AB21" s="200">
        <f t="shared" si="6"/>
        <v>-3.5941972921449405E-5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0.71307692307691894</v>
      </c>
      <c r="L22" s="202">
        <f t="shared" si="7"/>
        <v>1.1864999999999988</v>
      </c>
      <c r="M22" s="202">
        <f t="shared" si="7"/>
        <v>1.9999767441860463</v>
      </c>
      <c r="N22" s="207">
        <f t="shared" si="7"/>
        <v>0.97488841681574101</v>
      </c>
      <c r="O22" s="201">
        <f t="shared" si="1"/>
        <v>1.5001951219512151</v>
      </c>
      <c r="P22" s="202">
        <f t="shared" si="1"/>
        <v>1.749888888888897</v>
      </c>
      <c r="Q22" s="202">
        <f t="shared" si="1"/>
        <v>1.500073170731703</v>
      </c>
      <c r="R22" s="202">
        <f t="shared" si="7"/>
        <v>1.7501117886178861</v>
      </c>
      <c r="S22" s="202">
        <f t="shared" si="7"/>
        <v>0.999952678757559</v>
      </c>
      <c r="T22" s="202">
        <f t="shared" si="7"/>
        <v>0.83364256609023712</v>
      </c>
      <c r="U22" s="207">
        <f t="shared" si="7"/>
        <v>1.2917731901640757</v>
      </c>
      <c r="V22" s="202">
        <f t="shared" si="7"/>
        <v>-2.1958168304081482E-5</v>
      </c>
      <c r="W22" s="206">
        <f t="shared" si="7"/>
        <v>-5.3822398697889184E-5</v>
      </c>
      <c r="X22" s="201">
        <f t="shared" si="7"/>
        <v>2.889564811425771E-5</v>
      </c>
      <c r="Y22" s="202">
        <f t="shared" si="7"/>
        <v>-2.7762933989095018E-5</v>
      </c>
      <c r="Z22" s="202">
        <f t="shared" si="7"/>
        <v>-1.351282501644846E-4</v>
      </c>
      <c r="AA22" s="202">
        <f t="shared" si="7"/>
        <v>-9.7723556500284303E-6</v>
      </c>
      <c r="AB22" s="207">
        <f t="shared" si="7"/>
        <v>-3.5941972900133123E-5</v>
      </c>
    </row>
    <row r="25" spans="1:28" ht="13.5" thickBot="1" x14ac:dyDescent="0.25">
      <c r="A25" s="329">
        <f>A1-1</f>
        <v>37187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5.75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23.923076923076923</v>
      </c>
      <c r="L27" s="208">
        <v>24.499874999999999</v>
      </c>
      <c r="M27" s="208">
        <v>29.250209302325583</v>
      </c>
      <c r="N27" s="209">
        <v>19.418290306350627</v>
      </c>
      <c r="O27" s="189">
        <v>27.999975609756099</v>
      </c>
      <c r="P27" s="168">
        <v>25.74977777777778</v>
      </c>
      <c r="Q27" s="168">
        <v>23.000146341463417</v>
      </c>
      <c r="R27" s="168">
        <v>20.166552845528457</v>
      </c>
      <c r="S27" s="168">
        <v>31.166745674379822</v>
      </c>
      <c r="T27" s="168">
        <v>26.666800238521166</v>
      </c>
      <c r="U27" s="168">
        <v>25.8958496670238</v>
      </c>
      <c r="V27" s="210">
        <v>27.541699634434352</v>
      </c>
      <c r="W27" s="168">
        <v>27.56161717880272</v>
      </c>
      <c r="X27" s="167">
        <v>29.222339142279417</v>
      </c>
      <c r="Y27" s="208">
        <v>23.997999253664506</v>
      </c>
      <c r="Z27" s="208">
        <v>33.661651057762434</v>
      </c>
      <c r="AA27" s="208">
        <v>29.415040069738364</v>
      </c>
      <c r="AB27" s="209">
        <v>29.074257380861173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23.923076923076923</v>
      </c>
      <c r="L28" s="168">
        <v>24.500250000000001</v>
      </c>
      <c r="M28" s="168">
        <v>28.5</v>
      </c>
      <c r="N28" s="211">
        <v>19.230831730769232</v>
      </c>
      <c r="O28" s="189">
        <v>27.500195121951219</v>
      </c>
      <c r="P28" s="168">
        <v>25.250111111111114</v>
      </c>
      <c r="Q28" s="168">
        <v>23.499926829268297</v>
      </c>
      <c r="R28" s="168">
        <v>21.499965768078734</v>
      </c>
      <c r="S28" s="168">
        <v>32.666669585157386</v>
      </c>
      <c r="T28" s="168">
        <v>26.500214519976151</v>
      </c>
      <c r="U28" s="168">
        <v>26.52089855683062</v>
      </c>
      <c r="V28" s="210">
        <v>29.112393994190455</v>
      </c>
      <c r="W28" s="168">
        <v>29.133323710581042</v>
      </c>
      <c r="X28" s="166">
        <v>31.93163241901529</v>
      </c>
      <c r="Y28" s="168">
        <v>28.35430826168513</v>
      </c>
      <c r="Z28" s="168">
        <v>38.179027553714022</v>
      </c>
      <c r="AA28" s="168">
        <v>33.755040120434487</v>
      </c>
      <c r="AB28" s="211">
        <v>33.05500208871225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23.384615384615383</v>
      </c>
      <c r="L29" s="168">
        <v>24.297250000000005</v>
      </c>
      <c r="M29" s="168">
        <v>29.000325581395348</v>
      </c>
      <c r="N29" s="211">
        <v>19.170547741502684</v>
      </c>
      <c r="O29" s="189">
        <v>28.750292682926833</v>
      </c>
      <c r="P29" s="168">
        <v>27.999888888888893</v>
      </c>
      <c r="Q29" s="168">
        <v>26.500268292682925</v>
      </c>
      <c r="R29" s="168">
        <v>24.249855905006417</v>
      </c>
      <c r="S29" s="168">
        <v>31.999868250990204</v>
      </c>
      <c r="T29" s="168">
        <v>27.999913138541046</v>
      </c>
      <c r="U29" s="168">
        <v>27.999946812342639</v>
      </c>
      <c r="V29" s="210">
        <v>28.999896817135348</v>
      </c>
      <c r="W29" s="168">
        <v>29.015050667058077</v>
      </c>
      <c r="X29" s="166">
        <v>29.673916224492739</v>
      </c>
      <c r="Y29" s="168">
        <v>28.844095551840457</v>
      </c>
      <c r="Z29" s="168">
        <v>32.123654155767348</v>
      </c>
      <c r="AA29" s="168">
        <v>30.20503173959084</v>
      </c>
      <c r="AB29" s="211">
        <v>30.211674417922843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20.750250000000001</v>
      </c>
      <c r="M30" s="168">
        <v>24.50002325581395</v>
      </c>
      <c r="N30" s="211">
        <v>18.109443313953488</v>
      </c>
      <c r="O30" s="189">
        <v>26.500268292682925</v>
      </c>
      <c r="P30" s="168">
        <v>25.499777777777783</v>
      </c>
      <c r="Q30" s="168">
        <v>24.499707317073177</v>
      </c>
      <c r="R30" s="168">
        <v>24.249820817287119</v>
      </c>
      <c r="S30" s="168">
        <v>31.333249203371157</v>
      </c>
      <c r="T30" s="168">
        <v>26.499898777579009</v>
      </c>
      <c r="U30" s="168">
        <v>26.895721648520482</v>
      </c>
      <c r="V30" s="210">
        <v>18.041689163872132</v>
      </c>
      <c r="W30" s="168">
        <v>17.276750534283721</v>
      </c>
      <c r="X30" s="166">
        <v>20.39881625483418</v>
      </c>
      <c r="Y30" s="168">
        <v>19.545873243872588</v>
      </c>
      <c r="Z30" s="168">
        <v>27.192219853831329</v>
      </c>
      <c r="AA30" s="168">
        <v>20.704850067819937</v>
      </c>
      <c r="AB30" s="211">
        <v>21.960439855089497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22.19230769230769</v>
      </c>
      <c r="L31" s="168">
        <v>21</v>
      </c>
      <c r="M31" s="168">
        <v>24.50002325581395</v>
      </c>
      <c r="N31" s="211">
        <v>16.923082737030413</v>
      </c>
      <c r="O31" s="189">
        <v>26.500268292682925</v>
      </c>
      <c r="P31" s="168">
        <v>25.499777777777783</v>
      </c>
      <c r="Q31" s="168">
        <v>24.499707317073177</v>
      </c>
      <c r="R31" s="168">
        <v>25.500028669234066</v>
      </c>
      <c r="S31" s="168">
        <v>31.999880758807588</v>
      </c>
      <c r="T31" s="168">
        <v>26.499898777579009</v>
      </c>
      <c r="U31" s="168">
        <v>27.374931500366326</v>
      </c>
      <c r="V31" s="210">
        <v>28.250085074465016</v>
      </c>
      <c r="W31" s="168">
        <v>28.44861399337745</v>
      </c>
      <c r="X31" s="166">
        <v>28.795948249951596</v>
      </c>
      <c r="Y31" s="168">
        <v>28.472494125593336</v>
      </c>
      <c r="Z31" s="168">
        <v>32.239277271405101</v>
      </c>
      <c r="AA31" s="168">
        <v>28.706405010797173</v>
      </c>
      <c r="AB31" s="211">
        <v>29.55353116443678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21.159743589743591</v>
      </c>
      <c r="L32" s="168">
        <v>19.000250000000001</v>
      </c>
      <c r="M32" s="168">
        <v>22.499976744186046</v>
      </c>
      <c r="N32" s="211">
        <v>15.664992583482409</v>
      </c>
      <c r="O32" s="189">
        <v>23</v>
      </c>
      <c r="P32" s="168">
        <v>22.75</v>
      </c>
      <c r="Q32" s="168">
        <v>22.499902439024392</v>
      </c>
      <c r="R32" s="168">
        <v>22.74991056910569</v>
      </c>
      <c r="S32" s="168">
        <v>31.666751302897648</v>
      </c>
      <c r="T32" s="168">
        <v>23.666517243092823</v>
      </c>
      <c r="U32" s="168">
        <v>25.208286648692738</v>
      </c>
      <c r="V32" s="210">
        <v>26.374983446571139</v>
      </c>
      <c r="W32" s="168">
        <v>26.575864753802424</v>
      </c>
      <c r="X32" s="166">
        <v>26.550337895253779</v>
      </c>
      <c r="Y32" s="168">
        <v>26.395561853549072</v>
      </c>
      <c r="Z32" s="168">
        <v>30.970360819383249</v>
      </c>
      <c r="AA32" s="168">
        <v>26.799755381201013</v>
      </c>
      <c r="AB32" s="211">
        <v>27.679003987346771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21.557179487179489</v>
      </c>
      <c r="L33" s="178">
        <v>19.375250000000001</v>
      </c>
      <c r="M33" s="178">
        <v>23.220906976744185</v>
      </c>
      <c r="N33" s="212">
        <v>16.03833411598092</v>
      </c>
      <c r="O33" s="202">
        <v>23.56707317073171</v>
      </c>
      <c r="P33" s="178">
        <v>23.24</v>
      </c>
      <c r="Q33" s="178">
        <v>22.976243902439027</v>
      </c>
      <c r="R33" s="178">
        <v>24.016117244330342</v>
      </c>
      <c r="S33" s="178">
        <v>34.706984782155516</v>
      </c>
      <c r="T33" s="178">
        <v>24.488023901808788</v>
      </c>
      <c r="U33" s="178">
        <v>26.618057904837887</v>
      </c>
      <c r="V33" s="213">
        <v>27.638281513175532</v>
      </c>
      <c r="W33" s="178">
        <v>27.841722724340162</v>
      </c>
      <c r="X33" s="177">
        <v>27.453582496939109</v>
      </c>
      <c r="Y33" s="178">
        <v>27.455269698032659</v>
      </c>
      <c r="Z33" s="178">
        <v>32.683305081681745</v>
      </c>
      <c r="AA33" s="178">
        <v>27.655703147038878</v>
      </c>
      <c r="AB33" s="212">
        <v>28.811965105923086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37188</v>
      </c>
      <c r="D1" s="232">
        <f>A1</f>
        <v>37188</v>
      </c>
      <c r="J1" s="234" t="s">
        <v>94</v>
      </c>
      <c r="P1" s="232">
        <f>A1</f>
        <v>37188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28.5</v>
      </c>
      <c r="C18" s="233">
        <v>29</v>
      </c>
      <c r="D18" s="233">
        <v>28.35</v>
      </c>
      <c r="E18" s="233">
        <v>28.5</v>
      </c>
      <c r="F18" s="233">
        <v>28.5</v>
      </c>
      <c r="H18" s="239">
        <f t="shared" si="0"/>
        <v>0.5</v>
      </c>
      <c r="I18" s="239">
        <f t="shared" si="1"/>
        <v>1</v>
      </c>
      <c r="J18" s="239">
        <f t="shared" si="2"/>
        <v>0.35000000000000142</v>
      </c>
      <c r="K18" s="239">
        <f t="shared" si="3"/>
        <v>0.5</v>
      </c>
      <c r="L18" s="239">
        <f t="shared" si="4"/>
        <v>0.25</v>
      </c>
      <c r="N18" s="233">
        <v>28</v>
      </c>
      <c r="O18" s="233">
        <v>28</v>
      </c>
      <c r="P18" s="233">
        <v>28</v>
      </c>
      <c r="Q18" s="233">
        <v>28</v>
      </c>
      <c r="R18" s="233">
        <v>28.25</v>
      </c>
    </row>
    <row r="19" spans="1:18" ht="12.75" customHeight="1" x14ac:dyDescent="0.2">
      <c r="A19" s="238">
        <f t="shared" si="5"/>
        <v>37225</v>
      </c>
      <c r="B19" s="233">
        <v>30</v>
      </c>
      <c r="C19" s="233">
        <v>30.75</v>
      </c>
      <c r="D19" s="233">
        <v>30</v>
      </c>
      <c r="E19" s="233">
        <v>30</v>
      </c>
      <c r="F19" s="233">
        <v>28.75</v>
      </c>
      <c r="H19" s="239">
        <f t="shared" si="0"/>
        <v>1</v>
      </c>
      <c r="I19" s="239">
        <f t="shared" si="1"/>
        <v>1</v>
      </c>
      <c r="J19" s="239">
        <f t="shared" si="2"/>
        <v>0</v>
      </c>
      <c r="K19" s="239">
        <f t="shared" si="3"/>
        <v>1</v>
      </c>
      <c r="L19" s="239">
        <f t="shared" si="4"/>
        <v>0.75</v>
      </c>
      <c r="N19" s="233">
        <v>29</v>
      </c>
      <c r="O19" s="233">
        <v>29.75</v>
      </c>
      <c r="P19" s="233">
        <v>30</v>
      </c>
      <c r="Q19" s="233">
        <v>29</v>
      </c>
      <c r="R19" s="233">
        <v>28</v>
      </c>
    </row>
    <row r="20" spans="1:18" ht="12.75" customHeight="1" x14ac:dyDescent="0.2">
      <c r="A20" s="238">
        <f t="shared" si="5"/>
        <v>37256</v>
      </c>
      <c r="B20" s="233">
        <v>38.5</v>
      </c>
      <c r="C20" s="233">
        <v>38.75</v>
      </c>
      <c r="D20" s="233">
        <v>38.5</v>
      </c>
      <c r="E20" s="233">
        <v>35.75</v>
      </c>
      <c r="F20" s="233">
        <v>33.5</v>
      </c>
      <c r="H20" s="239">
        <f t="shared" si="0"/>
        <v>0.75</v>
      </c>
      <c r="I20" s="239">
        <f t="shared" si="1"/>
        <v>0.75</v>
      </c>
      <c r="J20" s="239">
        <f t="shared" si="2"/>
        <v>0.5</v>
      </c>
      <c r="K20" s="239">
        <f t="shared" si="3"/>
        <v>1</v>
      </c>
      <c r="L20" s="239">
        <f t="shared" si="4"/>
        <v>0.5</v>
      </c>
      <c r="N20" s="233">
        <v>37.75</v>
      </c>
      <c r="O20" s="233">
        <v>38</v>
      </c>
      <c r="P20" s="233">
        <v>38</v>
      </c>
      <c r="Q20" s="233">
        <v>34.75</v>
      </c>
      <c r="R20" s="233">
        <v>33</v>
      </c>
    </row>
    <row r="21" spans="1:18" ht="12.75" customHeight="1" x14ac:dyDescent="0.2">
      <c r="A21" s="238">
        <f t="shared" si="5"/>
        <v>37287</v>
      </c>
      <c r="B21" s="233">
        <v>38.5</v>
      </c>
      <c r="C21" s="233">
        <v>38.5</v>
      </c>
      <c r="D21" s="233">
        <v>38.25</v>
      </c>
      <c r="E21" s="233">
        <v>36</v>
      </c>
      <c r="F21" s="233">
        <v>33.75</v>
      </c>
      <c r="H21" s="239">
        <f t="shared" si="0"/>
        <v>0.75</v>
      </c>
      <c r="I21" s="239">
        <f t="shared" si="1"/>
        <v>0.75</v>
      </c>
      <c r="J21" s="239">
        <f t="shared" si="2"/>
        <v>0.75</v>
      </c>
      <c r="K21" s="239">
        <f t="shared" si="3"/>
        <v>1</v>
      </c>
      <c r="L21" s="239">
        <f t="shared" si="4"/>
        <v>0.5</v>
      </c>
      <c r="N21" s="233">
        <v>37.75</v>
      </c>
      <c r="O21" s="233">
        <v>37.75</v>
      </c>
      <c r="P21" s="233">
        <v>37.5</v>
      </c>
      <c r="Q21" s="233">
        <v>35</v>
      </c>
      <c r="R21" s="233">
        <v>33.25</v>
      </c>
    </row>
    <row r="22" spans="1:18" ht="12.75" customHeight="1" x14ac:dyDescent="0.2">
      <c r="A22" s="238">
        <f t="shared" si="5"/>
        <v>37315</v>
      </c>
      <c r="B22" s="233">
        <v>36</v>
      </c>
      <c r="C22" s="233">
        <v>35.9</v>
      </c>
      <c r="D22" s="233">
        <v>37.5</v>
      </c>
      <c r="E22" s="233">
        <v>35.75</v>
      </c>
      <c r="F22" s="233">
        <v>32.75</v>
      </c>
      <c r="H22" s="239">
        <f t="shared" si="0"/>
        <v>0.25</v>
      </c>
      <c r="I22" s="239">
        <f t="shared" si="1"/>
        <v>0.25</v>
      </c>
      <c r="J22" s="239">
        <f t="shared" si="2"/>
        <v>1.25</v>
      </c>
      <c r="K22" s="239">
        <f t="shared" si="3"/>
        <v>1.5</v>
      </c>
      <c r="L22" s="239">
        <f t="shared" si="4"/>
        <v>0</v>
      </c>
      <c r="N22" s="233">
        <v>35.75</v>
      </c>
      <c r="O22" s="233">
        <v>35.65</v>
      </c>
      <c r="P22" s="233">
        <v>36.25</v>
      </c>
      <c r="Q22" s="233">
        <v>34.25</v>
      </c>
      <c r="R22" s="233">
        <v>32.75</v>
      </c>
    </row>
    <row r="23" spans="1:18" x14ac:dyDescent="0.2">
      <c r="A23" s="238">
        <f t="shared" si="5"/>
        <v>37346</v>
      </c>
      <c r="B23" s="233">
        <v>32.75</v>
      </c>
      <c r="C23" s="233">
        <v>32.75</v>
      </c>
      <c r="D23" s="233">
        <v>36</v>
      </c>
      <c r="E23" s="233">
        <v>34.75</v>
      </c>
      <c r="F23" s="233">
        <v>32.5</v>
      </c>
      <c r="H23" s="239">
        <f t="shared" si="0"/>
        <v>0</v>
      </c>
      <c r="I23" s="239">
        <f t="shared" si="1"/>
        <v>0</v>
      </c>
      <c r="J23" s="239">
        <f t="shared" si="2"/>
        <v>1</v>
      </c>
      <c r="K23" s="239">
        <f t="shared" si="3"/>
        <v>1.25</v>
      </c>
      <c r="L23" s="239">
        <f t="shared" si="4"/>
        <v>0.5</v>
      </c>
      <c r="N23" s="233">
        <v>32.75</v>
      </c>
      <c r="O23" s="233">
        <v>32.75</v>
      </c>
      <c r="P23" s="233">
        <v>35</v>
      </c>
      <c r="Q23" s="233">
        <v>33.5</v>
      </c>
      <c r="R23" s="233">
        <v>32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33.25</v>
      </c>
      <c r="E24" s="233">
        <v>33</v>
      </c>
      <c r="F24" s="233">
        <v>31.5</v>
      </c>
      <c r="H24" s="239">
        <f t="shared" si="0"/>
        <v>0</v>
      </c>
      <c r="I24" s="239">
        <f t="shared" si="1"/>
        <v>0</v>
      </c>
      <c r="J24" s="239">
        <f t="shared" si="2"/>
        <v>0.5</v>
      </c>
      <c r="K24" s="239">
        <f t="shared" si="3"/>
        <v>0.75</v>
      </c>
      <c r="L24" s="239">
        <f t="shared" si="4"/>
        <v>1</v>
      </c>
      <c r="N24" s="233">
        <v>30.5</v>
      </c>
      <c r="O24" s="233">
        <v>32.5</v>
      </c>
      <c r="P24" s="233">
        <v>32.75</v>
      </c>
      <c r="Q24" s="233">
        <v>32.25</v>
      </c>
      <c r="R24" s="233">
        <v>30.5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33</v>
      </c>
      <c r="E25" s="233">
        <v>34.5</v>
      </c>
      <c r="F25" s="233">
        <v>36.5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0.75</v>
      </c>
      <c r="L25" s="239">
        <f t="shared" si="4"/>
        <v>1</v>
      </c>
      <c r="N25" s="233">
        <v>28.5</v>
      </c>
      <c r="O25" s="233">
        <v>31</v>
      </c>
      <c r="P25" s="233">
        <v>32.5</v>
      </c>
      <c r="Q25" s="233">
        <v>33.75</v>
      </c>
      <c r="R25" s="233">
        <v>35.5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39.5</v>
      </c>
      <c r="E26" s="233">
        <v>40.5</v>
      </c>
      <c r="F26" s="233">
        <v>44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0.75</v>
      </c>
      <c r="L26" s="239">
        <f t="shared" si="4"/>
        <v>0.5</v>
      </c>
      <c r="N26" s="233">
        <v>29.5</v>
      </c>
      <c r="O26" s="233">
        <v>32</v>
      </c>
      <c r="P26" s="233">
        <v>39</v>
      </c>
      <c r="Q26" s="233">
        <v>39.75</v>
      </c>
      <c r="R26" s="233">
        <v>43.5</v>
      </c>
    </row>
    <row r="27" spans="1:18" x14ac:dyDescent="0.2">
      <c r="A27" s="238">
        <f t="shared" si="5"/>
        <v>37468</v>
      </c>
      <c r="B27" s="233">
        <v>43</v>
      </c>
      <c r="C27" s="233">
        <v>46</v>
      </c>
      <c r="D27" s="233">
        <v>49</v>
      </c>
      <c r="E27" s="233">
        <v>48.25</v>
      </c>
      <c r="F27" s="233">
        <v>53</v>
      </c>
      <c r="H27" s="239">
        <f t="shared" si="0"/>
        <v>0.5</v>
      </c>
      <c r="I27" s="239">
        <f t="shared" si="1"/>
        <v>0.5</v>
      </c>
      <c r="J27" s="239">
        <f t="shared" si="2"/>
        <v>1</v>
      </c>
      <c r="K27" s="239">
        <f t="shared" si="3"/>
        <v>-0.75</v>
      </c>
      <c r="L27" s="239">
        <f t="shared" si="4"/>
        <v>1</v>
      </c>
      <c r="N27" s="233">
        <v>42.5</v>
      </c>
      <c r="O27" s="233">
        <v>45.5</v>
      </c>
      <c r="P27" s="233">
        <v>48</v>
      </c>
      <c r="Q27" s="233">
        <v>49</v>
      </c>
      <c r="R27" s="233">
        <v>52</v>
      </c>
    </row>
    <row r="28" spans="1:18" x14ac:dyDescent="0.2">
      <c r="A28" s="238">
        <f t="shared" si="5"/>
        <v>37499</v>
      </c>
      <c r="B28" s="233">
        <v>50</v>
      </c>
      <c r="C28" s="233">
        <v>52.5</v>
      </c>
      <c r="D28" s="233">
        <v>55.25</v>
      </c>
      <c r="E28" s="233">
        <v>56.25</v>
      </c>
      <c r="F28" s="233">
        <v>62</v>
      </c>
      <c r="H28" s="239">
        <f t="shared" si="0"/>
        <v>0.5</v>
      </c>
      <c r="I28" s="239">
        <f t="shared" si="1"/>
        <v>0.5</v>
      </c>
      <c r="J28" s="239">
        <f t="shared" si="2"/>
        <v>1</v>
      </c>
      <c r="K28" s="239">
        <f t="shared" si="3"/>
        <v>1.5</v>
      </c>
      <c r="L28" s="239">
        <f t="shared" si="4"/>
        <v>1</v>
      </c>
      <c r="N28" s="233">
        <v>49.5</v>
      </c>
      <c r="O28" s="233">
        <v>52</v>
      </c>
      <c r="P28" s="233">
        <v>54.25</v>
      </c>
      <c r="Q28" s="233">
        <v>54.75</v>
      </c>
      <c r="R28" s="233">
        <v>61</v>
      </c>
    </row>
    <row r="29" spans="1:18" x14ac:dyDescent="0.2">
      <c r="A29" s="238">
        <f t="shared" si="5"/>
        <v>37529</v>
      </c>
      <c r="B29" s="233">
        <v>43</v>
      </c>
      <c r="C29" s="233">
        <v>46.5</v>
      </c>
      <c r="D29" s="233">
        <v>48</v>
      </c>
      <c r="E29" s="233">
        <v>47.75</v>
      </c>
      <c r="F29" s="233">
        <v>51</v>
      </c>
      <c r="H29" s="239">
        <f t="shared" si="0"/>
        <v>1</v>
      </c>
      <c r="I29" s="239">
        <f t="shared" si="1"/>
        <v>1</v>
      </c>
      <c r="J29" s="239">
        <f t="shared" si="2"/>
        <v>1</v>
      </c>
      <c r="K29" s="239">
        <f t="shared" si="3"/>
        <v>1.5</v>
      </c>
      <c r="L29" s="239">
        <f t="shared" si="4"/>
        <v>1</v>
      </c>
      <c r="N29" s="233">
        <v>42</v>
      </c>
      <c r="O29" s="233">
        <v>45.5</v>
      </c>
      <c r="P29" s="233">
        <v>47</v>
      </c>
      <c r="Q29" s="233">
        <v>46.25</v>
      </c>
      <c r="R29" s="233">
        <v>50</v>
      </c>
    </row>
    <row r="30" spans="1:18" x14ac:dyDescent="0.2">
      <c r="A30" s="238">
        <f t="shared" si="5"/>
        <v>37560</v>
      </c>
      <c r="B30" s="233">
        <v>39</v>
      </c>
      <c r="C30" s="233">
        <v>39</v>
      </c>
      <c r="D30" s="233">
        <v>40.75</v>
      </c>
      <c r="E30" s="233">
        <v>40</v>
      </c>
      <c r="F30" s="233">
        <v>38</v>
      </c>
      <c r="H30" s="239">
        <f t="shared" si="0"/>
        <v>0.25</v>
      </c>
      <c r="I30" s="239">
        <f t="shared" si="1"/>
        <v>0.25</v>
      </c>
      <c r="J30" s="239">
        <f t="shared" si="2"/>
        <v>1.25</v>
      </c>
      <c r="K30" s="239">
        <f t="shared" si="3"/>
        <v>1.5</v>
      </c>
      <c r="L30" s="239">
        <f t="shared" si="4"/>
        <v>1</v>
      </c>
      <c r="N30" s="233">
        <v>38.75</v>
      </c>
      <c r="O30" s="233">
        <v>38.75</v>
      </c>
      <c r="P30" s="233">
        <v>39.5</v>
      </c>
      <c r="Q30" s="233">
        <v>38.5</v>
      </c>
      <c r="R30" s="233">
        <v>37</v>
      </c>
    </row>
    <row r="31" spans="1:18" x14ac:dyDescent="0.2">
      <c r="A31" s="238">
        <f t="shared" si="5"/>
        <v>37590</v>
      </c>
      <c r="B31" s="233">
        <v>37</v>
      </c>
      <c r="C31" s="233">
        <v>37</v>
      </c>
      <c r="D31" s="233">
        <v>39.75</v>
      </c>
      <c r="E31" s="233">
        <v>39</v>
      </c>
      <c r="F31" s="233">
        <v>36</v>
      </c>
      <c r="H31" s="239">
        <f t="shared" si="0"/>
        <v>1.5</v>
      </c>
      <c r="I31" s="239">
        <f t="shared" si="1"/>
        <v>1.5</v>
      </c>
      <c r="J31" s="239">
        <f t="shared" si="2"/>
        <v>1.25</v>
      </c>
      <c r="K31" s="239">
        <f t="shared" si="3"/>
        <v>1.5</v>
      </c>
      <c r="L31" s="239">
        <f t="shared" si="4"/>
        <v>1</v>
      </c>
      <c r="N31" s="233">
        <v>35.5</v>
      </c>
      <c r="O31" s="233">
        <v>35.5</v>
      </c>
      <c r="P31" s="233">
        <v>38.5</v>
      </c>
      <c r="Q31" s="233">
        <v>37.5</v>
      </c>
      <c r="R31" s="233">
        <v>35</v>
      </c>
    </row>
    <row r="32" spans="1:18" x14ac:dyDescent="0.2">
      <c r="A32" s="238">
        <f t="shared" si="5"/>
        <v>37621</v>
      </c>
      <c r="B32" s="233">
        <v>38.5</v>
      </c>
      <c r="C32" s="233">
        <v>38.5</v>
      </c>
      <c r="D32" s="233">
        <v>41.75</v>
      </c>
      <c r="E32" s="233">
        <v>41</v>
      </c>
      <c r="F32" s="233">
        <v>36.5</v>
      </c>
      <c r="H32" s="239">
        <f t="shared" si="0"/>
        <v>1.5</v>
      </c>
      <c r="I32" s="239">
        <f t="shared" si="1"/>
        <v>1.5</v>
      </c>
      <c r="J32" s="239">
        <f t="shared" si="2"/>
        <v>1.25</v>
      </c>
      <c r="K32" s="239">
        <f t="shared" si="3"/>
        <v>1.5</v>
      </c>
      <c r="L32" s="239">
        <f t="shared" si="4"/>
        <v>0.5</v>
      </c>
      <c r="N32" s="233">
        <v>37</v>
      </c>
      <c r="O32" s="233">
        <v>37</v>
      </c>
      <c r="P32" s="233">
        <v>40.5</v>
      </c>
      <c r="Q32" s="233">
        <v>39.5</v>
      </c>
      <c r="R32" s="233">
        <v>36</v>
      </c>
    </row>
    <row r="33" spans="1:18" x14ac:dyDescent="0.2">
      <c r="A33" s="238">
        <f t="shared" si="5"/>
        <v>37652</v>
      </c>
      <c r="B33" s="233">
        <v>42</v>
      </c>
      <c r="C33" s="233">
        <v>42.25</v>
      </c>
      <c r="D33" s="233">
        <v>42</v>
      </c>
      <c r="E33" s="233">
        <v>41</v>
      </c>
      <c r="F33" s="233">
        <v>36.5</v>
      </c>
      <c r="H33" s="239">
        <f t="shared" si="0"/>
        <v>0.25</v>
      </c>
      <c r="I33" s="239">
        <f t="shared" si="1"/>
        <v>0.25</v>
      </c>
      <c r="J33" s="239">
        <f t="shared" si="2"/>
        <v>-1.25</v>
      </c>
      <c r="K33" s="239">
        <f t="shared" si="3"/>
        <v>0.25</v>
      </c>
      <c r="L33" s="239">
        <f t="shared" si="4"/>
        <v>0.5</v>
      </c>
      <c r="N33" s="233">
        <v>41.75</v>
      </c>
      <c r="O33" s="233">
        <v>42</v>
      </c>
      <c r="P33" s="233">
        <v>43.25</v>
      </c>
      <c r="Q33" s="233">
        <v>40.75</v>
      </c>
      <c r="R33" s="233">
        <v>36</v>
      </c>
    </row>
    <row r="34" spans="1:18" x14ac:dyDescent="0.2">
      <c r="A34" s="238">
        <f t="shared" si="5"/>
        <v>37680</v>
      </c>
      <c r="B34" s="233">
        <v>41</v>
      </c>
      <c r="C34" s="233">
        <v>41.5</v>
      </c>
      <c r="D34" s="233">
        <v>40</v>
      </c>
      <c r="E34" s="233">
        <v>39.5</v>
      </c>
      <c r="F34" s="233">
        <v>36.5</v>
      </c>
      <c r="H34" s="239">
        <f t="shared" si="0"/>
        <v>0.25</v>
      </c>
      <c r="I34" s="239">
        <f t="shared" si="1"/>
        <v>0.25</v>
      </c>
      <c r="J34" s="239">
        <f t="shared" si="2"/>
        <v>-1.25</v>
      </c>
      <c r="K34" s="239">
        <f t="shared" si="3"/>
        <v>0.25</v>
      </c>
      <c r="L34" s="239">
        <f t="shared" si="4"/>
        <v>0.5</v>
      </c>
      <c r="N34" s="233">
        <v>40.75</v>
      </c>
      <c r="O34" s="233">
        <v>41.25</v>
      </c>
      <c r="P34" s="233">
        <v>41.25</v>
      </c>
      <c r="Q34" s="233">
        <v>39.25</v>
      </c>
      <c r="R34" s="233">
        <v>36</v>
      </c>
    </row>
    <row r="35" spans="1:18" x14ac:dyDescent="0.2">
      <c r="A35" s="238">
        <f t="shared" si="5"/>
        <v>37711</v>
      </c>
      <c r="B35" s="233">
        <v>36</v>
      </c>
      <c r="C35" s="233">
        <v>36.75</v>
      </c>
      <c r="D35" s="233">
        <v>38</v>
      </c>
      <c r="E35" s="233">
        <v>38.75</v>
      </c>
      <c r="F35" s="233">
        <v>36</v>
      </c>
      <c r="H35" s="239">
        <f t="shared" ref="H35:H56" si="6">B35-N35</f>
        <v>1</v>
      </c>
      <c r="I35" s="239">
        <f t="shared" ref="I35:I56" si="7">C35-O35</f>
        <v>1</v>
      </c>
      <c r="J35" s="239">
        <f t="shared" ref="J35:J56" si="8">D35-P35</f>
        <v>-1.25</v>
      </c>
      <c r="K35" s="239">
        <f t="shared" ref="K35:K56" si="9">E35-Q35</f>
        <v>0.25</v>
      </c>
      <c r="L35" s="239">
        <f t="shared" ref="L35:L56" si="10">F35-R35</f>
        <v>0.5</v>
      </c>
      <c r="N35" s="233">
        <v>35</v>
      </c>
      <c r="O35" s="233">
        <v>35.75</v>
      </c>
      <c r="P35" s="233">
        <v>39.25</v>
      </c>
      <c r="Q35" s="233">
        <v>38.5</v>
      </c>
      <c r="R35" s="233">
        <v>35.5</v>
      </c>
    </row>
    <row r="36" spans="1:18" x14ac:dyDescent="0.2">
      <c r="A36" s="238">
        <f t="shared" ref="A36:A56" si="11">EOMONTH(A35,1)</f>
        <v>37741</v>
      </c>
      <c r="B36" s="233">
        <v>33</v>
      </c>
      <c r="C36" s="233">
        <v>36.5</v>
      </c>
      <c r="D36" s="233">
        <v>37.5</v>
      </c>
      <c r="E36" s="233">
        <v>38</v>
      </c>
      <c r="F36" s="233">
        <v>35.5</v>
      </c>
      <c r="H36" s="239">
        <f t="shared" si="6"/>
        <v>1</v>
      </c>
      <c r="I36" s="239">
        <f t="shared" si="7"/>
        <v>1</v>
      </c>
      <c r="J36" s="239">
        <f t="shared" si="8"/>
        <v>2</v>
      </c>
      <c r="K36" s="239">
        <f t="shared" si="9"/>
        <v>0.75</v>
      </c>
      <c r="L36" s="239">
        <f t="shared" si="10"/>
        <v>0.5</v>
      </c>
      <c r="N36" s="233">
        <v>32</v>
      </c>
      <c r="O36" s="233">
        <v>35.5</v>
      </c>
      <c r="P36" s="233">
        <v>35.5</v>
      </c>
      <c r="Q36" s="233">
        <v>37.25</v>
      </c>
      <c r="R36" s="233">
        <v>35</v>
      </c>
    </row>
    <row r="37" spans="1:18" x14ac:dyDescent="0.2">
      <c r="A37" s="238">
        <f t="shared" si="11"/>
        <v>37772</v>
      </c>
      <c r="B37" s="233">
        <v>29</v>
      </c>
      <c r="C37" s="233">
        <v>32.5</v>
      </c>
      <c r="D37" s="233">
        <v>38</v>
      </c>
      <c r="E37" s="233">
        <v>38.75</v>
      </c>
      <c r="F37" s="233">
        <v>36.5</v>
      </c>
      <c r="H37" s="239">
        <f t="shared" si="6"/>
        <v>0.5</v>
      </c>
      <c r="I37" s="239">
        <f t="shared" si="7"/>
        <v>0.5</v>
      </c>
      <c r="J37" s="239">
        <f t="shared" si="8"/>
        <v>2</v>
      </c>
      <c r="K37" s="239">
        <f t="shared" si="9"/>
        <v>0.75</v>
      </c>
      <c r="L37" s="239">
        <f t="shared" si="10"/>
        <v>0.5</v>
      </c>
      <c r="N37" s="233">
        <v>28.5</v>
      </c>
      <c r="O37" s="233">
        <v>32</v>
      </c>
      <c r="P37" s="233">
        <v>36</v>
      </c>
      <c r="Q37" s="233">
        <v>38</v>
      </c>
      <c r="R37" s="233">
        <v>36</v>
      </c>
    </row>
    <row r="38" spans="1:18" x14ac:dyDescent="0.2">
      <c r="A38" s="238">
        <f t="shared" si="11"/>
        <v>37802</v>
      </c>
      <c r="B38" s="233">
        <v>30</v>
      </c>
      <c r="C38" s="233">
        <v>30.75</v>
      </c>
      <c r="D38" s="233">
        <v>43</v>
      </c>
      <c r="E38" s="233">
        <v>43.25</v>
      </c>
      <c r="F38" s="233">
        <v>43.5</v>
      </c>
      <c r="H38" s="239">
        <f t="shared" si="6"/>
        <v>0.5</v>
      </c>
      <c r="I38" s="239">
        <f t="shared" si="7"/>
        <v>0.5</v>
      </c>
      <c r="J38" s="239">
        <f t="shared" si="8"/>
        <v>2</v>
      </c>
      <c r="K38" s="239">
        <f t="shared" si="9"/>
        <v>0.75</v>
      </c>
      <c r="L38" s="239">
        <f t="shared" si="10"/>
        <v>0.5</v>
      </c>
      <c r="N38" s="233">
        <v>29.5</v>
      </c>
      <c r="O38" s="233">
        <v>30.25</v>
      </c>
      <c r="P38" s="233">
        <v>41</v>
      </c>
      <c r="Q38" s="233">
        <v>42.5</v>
      </c>
      <c r="R38" s="233">
        <v>43</v>
      </c>
    </row>
    <row r="39" spans="1:18" x14ac:dyDescent="0.2">
      <c r="A39" s="238">
        <f t="shared" si="11"/>
        <v>37833</v>
      </c>
      <c r="B39" s="233">
        <v>49</v>
      </c>
      <c r="C39" s="233">
        <v>53.5</v>
      </c>
      <c r="D39" s="233">
        <v>53.25</v>
      </c>
      <c r="E39" s="233">
        <v>57.75</v>
      </c>
      <c r="F39" s="233">
        <v>54</v>
      </c>
      <c r="H39" s="239">
        <f t="shared" si="6"/>
        <v>1</v>
      </c>
      <c r="I39" s="239">
        <f t="shared" si="7"/>
        <v>1</v>
      </c>
      <c r="J39" s="239">
        <f t="shared" si="8"/>
        <v>2</v>
      </c>
      <c r="K39" s="239">
        <f t="shared" si="9"/>
        <v>0.75</v>
      </c>
      <c r="L39" s="239">
        <f t="shared" si="10"/>
        <v>1</v>
      </c>
      <c r="N39" s="233">
        <v>48</v>
      </c>
      <c r="O39" s="233">
        <v>52.5</v>
      </c>
      <c r="P39" s="233">
        <v>51.25</v>
      </c>
      <c r="Q39" s="233">
        <v>57</v>
      </c>
      <c r="R39" s="233">
        <v>53</v>
      </c>
    </row>
    <row r="40" spans="1:18" x14ac:dyDescent="0.2">
      <c r="A40" s="238">
        <f t="shared" si="11"/>
        <v>37864</v>
      </c>
      <c r="B40" s="233">
        <v>57</v>
      </c>
      <c r="C40" s="233">
        <v>60.5</v>
      </c>
      <c r="D40" s="233">
        <v>61.75</v>
      </c>
      <c r="E40" s="233">
        <v>63.5</v>
      </c>
      <c r="F40" s="233">
        <v>62</v>
      </c>
      <c r="H40" s="239">
        <f t="shared" si="6"/>
        <v>1</v>
      </c>
      <c r="I40" s="239">
        <f t="shared" si="7"/>
        <v>1</v>
      </c>
      <c r="J40" s="239">
        <f t="shared" si="8"/>
        <v>2</v>
      </c>
      <c r="K40" s="239">
        <f t="shared" si="9"/>
        <v>0.75</v>
      </c>
      <c r="L40" s="239">
        <f t="shared" si="10"/>
        <v>1</v>
      </c>
      <c r="N40" s="233">
        <v>56</v>
      </c>
      <c r="O40" s="233">
        <v>59.5</v>
      </c>
      <c r="P40" s="233">
        <v>59.75</v>
      </c>
      <c r="Q40" s="233">
        <v>62.75</v>
      </c>
      <c r="R40" s="233">
        <v>61</v>
      </c>
    </row>
    <row r="41" spans="1:18" x14ac:dyDescent="0.2">
      <c r="A41" s="238">
        <f t="shared" si="11"/>
        <v>37894</v>
      </c>
      <c r="B41" s="233">
        <v>47</v>
      </c>
      <c r="C41" s="233">
        <v>50.5</v>
      </c>
      <c r="D41" s="233">
        <v>56.75</v>
      </c>
      <c r="E41" s="233">
        <v>50.5</v>
      </c>
      <c r="F41" s="233">
        <v>51.5</v>
      </c>
      <c r="H41" s="239">
        <f t="shared" si="6"/>
        <v>0.75</v>
      </c>
      <c r="I41" s="239">
        <f t="shared" si="7"/>
        <v>0.75</v>
      </c>
      <c r="J41" s="239">
        <f t="shared" si="8"/>
        <v>2</v>
      </c>
      <c r="K41" s="239">
        <f t="shared" si="9"/>
        <v>0.75</v>
      </c>
      <c r="L41" s="239">
        <f t="shared" si="10"/>
        <v>1</v>
      </c>
      <c r="N41" s="233">
        <v>46.25</v>
      </c>
      <c r="O41" s="233">
        <v>49.75</v>
      </c>
      <c r="P41" s="233">
        <v>54.75</v>
      </c>
      <c r="Q41" s="233">
        <v>49.75</v>
      </c>
      <c r="R41" s="233">
        <v>50.5</v>
      </c>
    </row>
    <row r="42" spans="1:18" x14ac:dyDescent="0.2">
      <c r="A42" s="238">
        <f t="shared" si="11"/>
        <v>37925</v>
      </c>
      <c r="B42" s="233">
        <v>41</v>
      </c>
      <c r="C42" s="233">
        <v>41.5</v>
      </c>
      <c r="D42" s="233">
        <v>39.25</v>
      </c>
      <c r="E42" s="233">
        <v>39.75</v>
      </c>
      <c r="F42" s="233">
        <v>38.5</v>
      </c>
      <c r="H42" s="239">
        <f t="shared" si="6"/>
        <v>0.75</v>
      </c>
      <c r="I42" s="239">
        <f t="shared" si="7"/>
        <v>0.75</v>
      </c>
      <c r="J42" s="239">
        <f t="shared" si="8"/>
        <v>-0.75</v>
      </c>
      <c r="K42" s="239">
        <f t="shared" si="9"/>
        <v>0.25</v>
      </c>
      <c r="L42" s="239">
        <f t="shared" si="10"/>
        <v>0.5</v>
      </c>
      <c r="N42" s="233">
        <v>40.25</v>
      </c>
      <c r="O42" s="233">
        <v>40.75</v>
      </c>
      <c r="P42" s="233">
        <v>40</v>
      </c>
      <c r="Q42" s="233">
        <v>39.5</v>
      </c>
      <c r="R42" s="233">
        <v>38</v>
      </c>
    </row>
    <row r="43" spans="1:18" x14ac:dyDescent="0.2">
      <c r="A43" s="238">
        <f t="shared" si="11"/>
        <v>37955</v>
      </c>
      <c r="B43" s="233">
        <v>37</v>
      </c>
      <c r="C43" s="233">
        <v>37.5</v>
      </c>
      <c r="D43" s="233">
        <v>39.25</v>
      </c>
      <c r="E43" s="233">
        <v>39.5</v>
      </c>
      <c r="F43" s="233">
        <v>37.5</v>
      </c>
      <c r="H43" s="239">
        <f t="shared" si="6"/>
        <v>1</v>
      </c>
      <c r="I43" s="239">
        <f t="shared" si="7"/>
        <v>1</v>
      </c>
      <c r="J43" s="239">
        <f t="shared" si="8"/>
        <v>-0.75</v>
      </c>
      <c r="K43" s="239">
        <f t="shared" si="9"/>
        <v>0.25</v>
      </c>
      <c r="L43" s="239">
        <f t="shared" si="10"/>
        <v>0.5</v>
      </c>
      <c r="N43" s="233">
        <v>36</v>
      </c>
      <c r="O43" s="233">
        <v>36.5</v>
      </c>
      <c r="P43" s="233">
        <v>40</v>
      </c>
      <c r="Q43" s="233">
        <v>39.25</v>
      </c>
      <c r="R43" s="233">
        <v>37</v>
      </c>
    </row>
    <row r="44" spans="1:18" x14ac:dyDescent="0.2">
      <c r="A44" s="238">
        <f t="shared" si="11"/>
        <v>37986</v>
      </c>
      <c r="B44" s="233">
        <v>39</v>
      </c>
      <c r="C44" s="233">
        <v>39.25</v>
      </c>
      <c r="D44" s="233">
        <v>42.25</v>
      </c>
      <c r="E44" s="233">
        <v>40.75</v>
      </c>
      <c r="F44" s="233">
        <v>37</v>
      </c>
      <c r="H44" s="239">
        <f t="shared" si="6"/>
        <v>1.5</v>
      </c>
      <c r="I44" s="239">
        <f t="shared" si="7"/>
        <v>1.5</v>
      </c>
      <c r="J44" s="239">
        <f t="shared" si="8"/>
        <v>-0.75</v>
      </c>
      <c r="K44" s="239">
        <f t="shared" si="9"/>
        <v>0.25</v>
      </c>
      <c r="L44" s="239">
        <f t="shared" si="10"/>
        <v>0.5</v>
      </c>
      <c r="N44" s="233">
        <v>37.5</v>
      </c>
      <c r="O44" s="233">
        <v>37.75</v>
      </c>
      <c r="P44" s="233">
        <v>43</v>
      </c>
      <c r="Q44" s="233">
        <v>40.5</v>
      </c>
      <c r="R44" s="233">
        <v>36.5</v>
      </c>
    </row>
    <row r="45" spans="1:18" x14ac:dyDescent="0.2">
      <c r="A45" s="238">
        <f t="shared" si="11"/>
        <v>38017</v>
      </c>
      <c r="B45" s="233">
        <v>42.13</v>
      </c>
      <c r="C45" s="233">
        <v>42.61</v>
      </c>
      <c r="D45" s="233">
        <v>42.48</v>
      </c>
      <c r="E45" s="233">
        <v>39</v>
      </c>
      <c r="F45" s="233">
        <v>37.21</v>
      </c>
      <c r="H45" s="239">
        <f t="shared" si="6"/>
        <v>0.32000000000000028</v>
      </c>
      <c r="I45" s="239">
        <f t="shared" si="7"/>
        <v>0.33999999999999631</v>
      </c>
      <c r="J45" s="239">
        <f t="shared" si="8"/>
        <v>-1.25</v>
      </c>
      <c r="K45" s="239">
        <f t="shared" si="9"/>
        <v>-2.25</v>
      </c>
      <c r="L45" s="239">
        <f t="shared" si="10"/>
        <v>0.50999999999999801</v>
      </c>
      <c r="N45" s="233">
        <v>41.81</v>
      </c>
      <c r="O45" s="233">
        <v>42.27</v>
      </c>
      <c r="P45" s="233">
        <v>43.73</v>
      </c>
      <c r="Q45" s="233">
        <v>41.25</v>
      </c>
      <c r="R45" s="233">
        <v>36.700000000000003</v>
      </c>
    </row>
    <row r="46" spans="1:18" x14ac:dyDescent="0.2">
      <c r="A46" s="238">
        <f t="shared" si="11"/>
        <v>38046</v>
      </c>
      <c r="B46" s="233">
        <v>41.27</v>
      </c>
      <c r="C46" s="233">
        <v>41.96</v>
      </c>
      <c r="D46" s="233">
        <v>40.770000000000003</v>
      </c>
      <c r="E46" s="233">
        <v>39.26</v>
      </c>
      <c r="F46" s="233">
        <v>37.21</v>
      </c>
      <c r="H46" s="239">
        <f t="shared" si="6"/>
        <v>0.32000000000000028</v>
      </c>
      <c r="I46" s="239">
        <f t="shared" si="7"/>
        <v>0.32999999999999829</v>
      </c>
      <c r="J46" s="239">
        <f t="shared" si="8"/>
        <v>-1.25</v>
      </c>
      <c r="K46" s="239">
        <f t="shared" si="9"/>
        <v>-0.60000000000000142</v>
      </c>
      <c r="L46" s="239">
        <f t="shared" si="10"/>
        <v>0.50999999999999801</v>
      </c>
      <c r="N46" s="233">
        <v>40.950000000000003</v>
      </c>
      <c r="O46" s="233">
        <v>41.63</v>
      </c>
      <c r="P46" s="233">
        <v>42.02</v>
      </c>
      <c r="Q46" s="233">
        <v>39.86</v>
      </c>
      <c r="R46" s="233">
        <v>36.700000000000003</v>
      </c>
    </row>
    <row r="47" spans="1:18" x14ac:dyDescent="0.2">
      <c r="A47" s="238">
        <f t="shared" si="11"/>
        <v>38077</v>
      </c>
      <c r="B47" s="233">
        <v>36.979999999999997</v>
      </c>
      <c r="C47" s="233">
        <v>37.89</v>
      </c>
      <c r="D47" s="233">
        <v>39.049999999999997</v>
      </c>
      <c r="E47" s="233">
        <v>38.43</v>
      </c>
      <c r="F47" s="233">
        <v>36.75</v>
      </c>
      <c r="H47" s="239">
        <f t="shared" si="6"/>
        <v>0.96999999999999886</v>
      </c>
      <c r="I47" s="239">
        <f t="shared" si="7"/>
        <v>0.98000000000000398</v>
      </c>
      <c r="J47" s="239">
        <f t="shared" si="8"/>
        <v>-1.25</v>
      </c>
      <c r="K47" s="239">
        <f t="shared" si="9"/>
        <v>-0.79999999999999716</v>
      </c>
      <c r="L47" s="239">
        <f t="shared" si="10"/>
        <v>0.50999999999999801</v>
      </c>
      <c r="N47" s="233">
        <v>36.01</v>
      </c>
      <c r="O47" s="233">
        <v>36.909999999999997</v>
      </c>
      <c r="P47" s="233">
        <v>40.299999999999997</v>
      </c>
      <c r="Q47" s="233">
        <v>39.229999999999997</v>
      </c>
      <c r="R47" s="233">
        <v>36.24</v>
      </c>
    </row>
    <row r="48" spans="1:18" x14ac:dyDescent="0.2">
      <c r="A48" s="238">
        <f t="shared" si="11"/>
        <v>38107</v>
      </c>
      <c r="B48" s="233">
        <v>34.4</v>
      </c>
      <c r="C48" s="233">
        <v>37.67</v>
      </c>
      <c r="D48" s="233">
        <v>39.049999999999997</v>
      </c>
      <c r="E48" s="233">
        <v>37.6</v>
      </c>
      <c r="F48" s="233">
        <v>36.29</v>
      </c>
      <c r="H48" s="239">
        <f t="shared" si="6"/>
        <v>0.96999999999999886</v>
      </c>
      <c r="I48" s="239">
        <f t="shared" si="7"/>
        <v>0.96999999999999886</v>
      </c>
      <c r="J48" s="239">
        <f t="shared" si="8"/>
        <v>2</v>
      </c>
      <c r="K48" s="239">
        <f t="shared" si="9"/>
        <v>-0.40999999999999659</v>
      </c>
      <c r="L48" s="239">
        <f t="shared" si="10"/>
        <v>0.50999999999999801</v>
      </c>
      <c r="N48" s="233">
        <v>33.43</v>
      </c>
      <c r="O48" s="233">
        <v>36.700000000000003</v>
      </c>
      <c r="P48" s="233">
        <v>37.049999999999997</v>
      </c>
      <c r="Q48" s="233">
        <v>38.01</v>
      </c>
      <c r="R48" s="233">
        <v>35.78</v>
      </c>
    </row>
    <row r="49" spans="1:18" x14ac:dyDescent="0.2">
      <c r="A49" s="238">
        <f t="shared" si="11"/>
        <v>38138</v>
      </c>
      <c r="B49" s="233">
        <v>30.97</v>
      </c>
      <c r="C49" s="233">
        <v>34.24</v>
      </c>
      <c r="D49" s="233">
        <v>39.51</v>
      </c>
      <c r="E49" s="233">
        <v>38.43</v>
      </c>
      <c r="F49" s="233">
        <v>37.21</v>
      </c>
      <c r="H49" s="239">
        <f t="shared" si="6"/>
        <v>0.53999999999999915</v>
      </c>
      <c r="I49" s="239">
        <f t="shared" si="7"/>
        <v>0.55000000000000426</v>
      </c>
      <c r="J49" s="239">
        <f t="shared" si="8"/>
        <v>2</v>
      </c>
      <c r="K49" s="239">
        <f t="shared" si="9"/>
        <v>-0.29999999999999716</v>
      </c>
      <c r="L49" s="239">
        <f t="shared" si="10"/>
        <v>0.50999999999999801</v>
      </c>
      <c r="N49" s="233">
        <v>30.43</v>
      </c>
      <c r="O49" s="233">
        <v>33.69</v>
      </c>
      <c r="P49" s="233">
        <v>37.51</v>
      </c>
      <c r="Q49" s="233">
        <v>38.729999999999997</v>
      </c>
      <c r="R49" s="233">
        <v>36.700000000000003</v>
      </c>
    </row>
    <row r="50" spans="1:18" x14ac:dyDescent="0.2">
      <c r="A50" s="238">
        <f t="shared" si="11"/>
        <v>38168</v>
      </c>
      <c r="B50" s="233">
        <v>31.83</v>
      </c>
      <c r="C50" s="233">
        <v>32.74</v>
      </c>
      <c r="D50" s="233">
        <v>43.8</v>
      </c>
      <c r="E50" s="233">
        <v>43.41</v>
      </c>
      <c r="F50" s="233">
        <v>43.7</v>
      </c>
      <c r="H50" s="239">
        <f t="shared" si="6"/>
        <v>0.53999999999999915</v>
      </c>
      <c r="I50" s="239">
        <f t="shared" si="7"/>
        <v>0.55000000000000426</v>
      </c>
      <c r="J50" s="239">
        <f t="shared" si="8"/>
        <v>2</v>
      </c>
      <c r="K50" s="239">
        <f t="shared" si="9"/>
        <v>0.50999999999999801</v>
      </c>
      <c r="L50" s="239">
        <f t="shared" si="10"/>
        <v>0.51000000000000512</v>
      </c>
      <c r="N50" s="233">
        <v>31.29</v>
      </c>
      <c r="O50" s="233">
        <v>32.19</v>
      </c>
      <c r="P50" s="233">
        <v>41.8</v>
      </c>
      <c r="Q50" s="233">
        <v>42.9</v>
      </c>
      <c r="R50" s="233">
        <v>43.19</v>
      </c>
    </row>
    <row r="51" spans="1:18" x14ac:dyDescent="0.2">
      <c r="A51" s="238">
        <f t="shared" si="11"/>
        <v>38199</v>
      </c>
      <c r="B51" s="233">
        <v>48.14</v>
      </c>
      <c r="C51" s="233">
        <v>52.26</v>
      </c>
      <c r="D51" s="233">
        <v>52.6</v>
      </c>
      <c r="E51" s="233">
        <v>59.46</v>
      </c>
      <c r="F51" s="233">
        <v>53.43</v>
      </c>
      <c r="H51" s="239">
        <f t="shared" si="6"/>
        <v>0.96999999999999886</v>
      </c>
      <c r="I51" s="239">
        <f t="shared" si="7"/>
        <v>0.96999999999999886</v>
      </c>
      <c r="J51" s="239">
        <f t="shared" si="8"/>
        <v>2</v>
      </c>
      <c r="K51" s="239">
        <f t="shared" si="9"/>
        <v>3.0900000000000034</v>
      </c>
      <c r="L51" s="239">
        <f t="shared" si="10"/>
        <v>0.96999999999999886</v>
      </c>
      <c r="N51" s="233">
        <v>47.17</v>
      </c>
      <c r="O51" s="233">
        <v>51.29</v>
      </c>
      <c r="P51" s="233">
        <v>50.6</v>
      </c>
      <c r="Q51" s="233">
        <v>56.37</v>
      </c>
      <c r="R51" s="233">
        <v>52.46</v>
      </c>
    </row>
    <row r="52" spans="1:18" x14ac:dyDescent="0.2">
      <c r="A52" s="238">
        <f t="shared" si="11"/>
        <v>38230</v>
      </c>
      <c r="B52" s="233">
        <v>55.01</v>
      </c>
      <c r="C52" s="233">
        <v>58.27</v>
      </c>
      <c r="D52" s="233">
        <v>59.89</v>
      </c>
      <c r="E52" s="233">
        <v>65.819999999999993</v>
      </c>
      <c r="F52" s="233">
        <v>60.84</v>
      </c>
      <c r="H52" s="239">
        <f t="shared" si="6"/>
        <v>0.96999999999999886</v>
      </c>
      <c r="I52" s="239">
        <f t="shared" si="7"/>
        <v>0.96000000000000085</v>
      </c>
      <c r="J52" s="239">
        <f t="shared" si="8"/>
        <v>2</v>
      </c>
      <c r="K52" s="239">
        <f t="shared" si="9"/>
        <v>4.1599999999999966</v>
      </c>
      <c r="L52" s="239">
        <f t="shared" si="10"/>
        <v>0.97000000000000597</v>
      </c>
      <c r="N52" s="233">
        <v>54.04</v>
      </c>
      <c r="O52" s="233">
        <v>57.31</v>
      </c>
      <c r="P52" s="233">
        <v>57.89</v>
      </c>
      <c r="Q52" s="233">
        <v>61.66</v>
      </c>
      <c r="R52" s="233">
        <v>59.87</v>
      </c>
    </row>
    <row r="53" spans="1:18" x14ac:dyDescent="0.2">
      <c r="A53" s="238">
        <f t="shared" si="11"/>
        <v>38260</v>
      </c>
      <c r="B53" s="233">
        <v>46.42</v>
      </c>
      <c r="C53" s="233">
        <v>49.69</v>
      </c>
      <c r="D53" s="233">
        <v>55.56</v>
      </c>
      <c r="E53" s="233">
        <v>51.44</v>
      </c>
      <c r="F53" s="233">
        <v>51.11</v>
      </c>
      <c r="H53" s="239">
        <f t="shared" si="6"/>
        <v>0.75</v>
      </c>
      <c r="I53" s="239">
        <f t="shared" si="7"/>
        <v>0.75</v>
      </c>
      <c r="J53" s="239">
        <f t="shared" si="8"/>
        <v>2</v>
      </c>
      <c r="K53" s="239">
        <f t="shared" si="9"/>
        <v>1.8299999999999983</v>
      </c>
      <c r="L53" s="239">
        <f t="shared" si="10"/>
        <v>0.96999999999999886</v>
      </c>
      <c r="N53" s="233">
        <v>45.67</v>
      </c>
      <c r="O53" s="233">
        <v>48.94</v>
      </c>
      <c r="P53" s="233">
        <v>53.56</v>
      </c>
      <c r="Q53" s="233">
        <v>49.61</v>
      </c>
      <c r="R53" s="233">
        <v>50.14</v>
      </c>
    </row>
    <row r="54" spans="1:18" x14ac:dyDescent="0.2">
      <c r="A54" s="238">
        <f t="shared" si="11"/>
        <v>38291</v>
      </c>
      <c r="B54" s="233">
        <v>41.27</v>
      </c>
      <c r="C54" s="233">
        <v>41.96</v>
      </c>
      <c r="D54" s="233">
        <v>39.909999999999997</v>
      </c>
      <c r="E54" s="233">
        <v>39.549999999999997</v>
      </c>
      <c r="F54" s="233">
        <v>39.07</v>
      </c>
      <c r="H54" s="239">
        <f t="shared" si="6"/>
        <v>0.75</v>
      </c>
      <c r="I54" s="239">
        <f t="shared" si="7"/>
        <v>0.75</v>
      </c>
      <c r="J54" s="239">
        <f t="shared" si="8"/>
        <v>-0.75</v>
      </c>
      <c r="K54" s="239">
        <f t="shared" si="9"/>
        <v>-0.57000000000000028</v>
      </c>
      <c r="L54" s="239">
        <f t="shared" si="10"/>
        <v>0.50999999999999801</v>
      </c>
      <c r="N54" s="233">
        <v>40.520000000000003</v>
      </c>
      <c r="O54" s="233">
        <v>41.21</v>
      </c>
      <c r="P54" s="233">
        <v>40.659999999999997</v>
      </c>
      <c r="Q54" s="233">
        <v>40.119999999999997</v>
      </c>
      <c r="R54" s="233">
        <v>38.56</v>
      </c>
    </row>
    <row r="55" spans="1:18" x14ac:dyDescent="0.2">
      <c r="A55" s="238">
        <f t="shared" si="11"/>
        <v>38321</v>
      </c>
      <c r="B55" s="233">
        <v>37.840000000000003</v>
      </c>
      <c r="C55" s="233">
        <v>38.53</v>
      </c>
      <c r="D55" s="233">
        <v>40.159999999999997</v>
      </c>
      <c r="E55" s="233">
        <v>39.270000000000003</v>
      </c>
      <c r="F55" s="233">
        <v>38.14</v>
      </c>
      <c r="H55" s="239">
        <f t="shared" si="6"/>
        <v>0.97000000000000597</v>
      </c>
      <c r="I55" s="239">
        <f t="shared" si="7"/>
        <v>0.96000000000000085</v>
      </c>
      <c r="J55" s="239">
        <f t="shared" si="8"/>
        <v>-0.75</v>
      </c>
      <c r="K55" s="239">
        <f t="shared" si="9"/>
        <v>-0.57999999999999829</v>
      </c>
      <c r="L55" s="239">
        <f t="shared" si="10"/>
        <v>0.50999999999999801</v>
      </c>
      <c r="N55" s="233">
        <v>36.869999999999997</v>
      </c>
      <c r="O55" s="233">
        <v>37.57</v>
      </c>
      <c r="P55" s="233">
        <v>40.909999999999997</v>
      </c>
      <c r="Q55" s="233">
        <v>39.85</v>
      </c>
      <c r="R55" s="233">
        <v>37.630000000000003</v>
      </c>
    </row>
    <row r="56" spans="1:18" x14ac:dyDescent="0.2">
      <c r="A56" s="238">
        <f t="shared" si="11"/>
        <v>38352</v>
      </c>
      <c r="B56" s="233">
        <v>39.56</v>
      </c>
      <c r="C56" s="233">
        <v>40.03</v>
      </c>
      <c r="D56" s="233">
        <v>43.05</v>
      </c>
      <c r="E56" s="233">
        <v>40.659999999999997</v>
      </c>
      <c r="F56" s="233">
        <v>37.68</v>
      </c>
      <c r="H56" s="239">
        <f t="shared" si="6"/>
        <v>1.4000000000000057</v>
      </c>
      <c r="I56" s="239">
        <f t="shared" si="7"/>
        <v>1.3900000000000006</v>
      </c>
      <c r="J56" s="239">
        <f t="shared" si="8"/>
        <v>-0.75</v>
      </c>
      <c r="K56" s="239">
        <f t="shared" si="9"/>
        <v>-0.38000000000000256</v>
      </c>
      <c r="L56" s="239">
        <f t="shared" si="10"/>
        <v>0.50999999999999801</v>
      </c>
      <c r="N56" s="233">
        <v>38.159999999999997</v>
      </c>
      <c r="O56" s="233">
        <v>38.64</v>
      </c>
      <c r="P56" s="233">
        <v>43.8</v>
      </c>
      <c r="Q56" s="233">
        <v>41.04</v>
      </c>
      <c r="R56" s="233">
        <v>37.17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8.0833333333333339</v>
      </c>
      <c r="C58" s="233">
        <f>SUM('P2'!K6:V6)/12</f>
        <v>8.2083333333333339</v>
      </c>
      <c r="D58" s="233">
        <f>SUM('P2'!K8:V8)/12</f>
        <v>8.0708333333333329</v>
      </c>
      <c r="E58" s="233">
        <f>SUM('P2'!K12:V12)/12</f>
        <v>7.854166666666667</v>
      </c>
      <c r="F58" s="233">
        <f>SUM('P2'!K14:V14)/12</f>
        <v>7.5625</v>
      </c>
      <c r="H58" s="239">
        <f t="shared" ref="H58:H67" si="12">B58-N58</f>
        <v>0.18750000000000089</v>
      </c>
      <c r="I58" s="239">
        <f t="shared" ref="I58:I67" si="13">C58-O58</f>
        <v>0.22916666666666696</v>
      </c>
      <c r="J58" s="239">
        <f t="shared" ref="J58:J67" si="14">D58-P58</f>
        <v>7.083333333333286E-2</v>
      </c>
      <c r="K58" s="239">
        <f t="shared" ref="K58:K67" si="15">E58-Q58</f>
        <v>0.20833333333333393</v>
      </c>
      <c r="L58" s="239">
        <f t="shared" ref="L58:L67" si="16">F58-R58</f>
        <v>0.125</v>
      </c>
      <c r="N58" s="233">
        <v>7.895833333333333</v>
      </c>
      <c r="O58" s="233">
        <v>7.979166666666667</v>
      </c>
      <c r="P58" s="233">
        <v>8</v>
      </c>
      <c r="Q58" s="233">
        <v>7.645833333333333</v>
      </c>
      <c r="R58" s="233">
        <v>7.4375</v>
      </c>
    </row>
    <row r="59" spans="1:18" x14ac:dyDescent="0.2">
      <c r="A59" s="240" t="s">
        <v>170</v>
      </c>
      <c r="B59" s="233">
        <f>SUM('P2'!W4:AH4)/12</f>
        <v>37.1875</v>
      </c>
      <c r="C59" s="233">
        <f>SUM('P2'!W6:AH6)/12</f>
        <v>38.512499999999996</v>
      </c>
      <c r="D59" s="233">
        <f>SUM('P2'!W8:AH8)/12</f>
        <v>41</v>
      </c>
      <c r="E59" s="233">
        <f>SUM('P2'!W12:AH12)/12</f>
        <v>40.5625</v>
      </c>
      <c r="F59" s="233">
        <f>SUM('P2'!W14:AH14)/12</f>
        <v>40.625</v>
      </c>
      <c r="H59" s="239">
        <f t="shared" si="12"/>
        <v>0.5208333333333357</v>
      </c>
      <c r="I59" s="239">
        <f t="shared" si="13"/>
        <v>0.5208333333333286</v>
      </c>
      <c r="J59" s="239">
        <f t="shared" si="14"/>
        <v>0.9375</v>
      </c>
      <c r="K59" s="239">
        <f t="shared" si="15"/>
        <v>1.0625</v>
      </c>
      <c r="L59" s="239">
        <f t="shared" si="16"/>
        <v>0.75</v>
      </c>
      <c r="N59" s="233">
        <v>36.666666666666664</v>
      </c>
      <c r="O59" s="233">
        <v>37.991666666666667</v>
      </c>
      <c r="P59" s="233">
        <v>40.0625</v>
      </c>
      <c r="Q59" s="233">
        <v>39.5</v>
      </c>
      <c r="R59" s="233">
        <v>39.875</v>
      </c>
    </row>
    <row r="60" spans="1:18" x14ac:dyDescent="0.2">
      <c r="A60" s="240" t="s">
        <v>171</v>
      </c>
      <c r="B60" s="233">
        <f>SUM('P2'!AI4:AT4)/12</f>
        <v>40.083333333333336</v>
      </c>
      <c r="C60" s="233">
        <f>SUM('P2'!AI6:AT6)/12</f>
        <v>41.916666666666664</v>
      </c>
      <c r="D60" s="233">
        <f>SUM('P2'!AI8:AT8)/12</f>
        <v>44.25</v>
      </c>
      <c r="E60" s="233">
        <f>SUM('P2'!AI12:AT12)/12</f>
        <v>44.25</v>
      </c>
      <c r="F60" s="233">
        <f>SUM('P2'!AI14:AT14)/12</f>
        <v>42.083333333333336</v>
      </c>
      <c r="H60" s="239">
        <f t="shared" si="12"/>
        <v>0.7916666666666714</v>
      </c>
      <c r="I60" s="239">
        <f t="shared" si="13"/>
        <v>0.7916666666666643</v>
      </c>
      <c r="J60" s="239">
        <f t="shared" si="14"/>
        <v>0.5</v>
      </c>
      <c r="K60" s="239">
        <f t="shared" si="15"/>
        <v>0.5</v>
      </c>
      <c r="L60" s="239">
        <f t="shared" si="16"/>
        <v>0.625</v>
      </c>
      <c r="N60" s="233">
        <v>39.291666666666664</v>
      </c>
      <c r="O60" s="233">
        <v>41.125</v>
      </c>
      <c r="P60" s="233">
        <v>43.75</v>
      </c>
      <c r="Q60" s="233">
        <v>43.75</v>
      </c>
      <c r="R60" s="233">
        <v>41.458333333333336</v>
      </c>
    </row>
    <row r="61" spans="1:18" x14ac:dyDescent="0.2">
      <c r="A61" s="240" t="s">
        <v>172</v>
      </c>
      <c r="B61" s="233">
        <f>SUM('P2'!AU4:BF4)/12</f>
        <v>40.484999999999999</v>
      </c>
      <c r="C61" s="233">
        <f>SUM('P2'!AU6:BF6)/12</f>
        <v>42.320833333333326</v>
      </c>
      <c r="D61" s="233">
        <f>SUM('P2'!AU8:BF8)/12</f>
        <v>44.652499999999996</v>
      </c>
      <c r="E61" s="233">
        <f>SUM('P2'!AU12:BF12)/12</f>
        <v>44.360833333333325</v>
      </c>
      <c r="F61" s="233">
        <f>SUM('P2'!AU14:BF14)/12</f>
        <v>42.386666666666663</v>
      </c>
      <c r="H61" s="239">
        <f t="shared" si="12"/>
        <v>0.78916666666666657</v>
      </c>
      <c r="I61" s="239">
        <f t="shared" si="13"/>
        <v>0.7916666666666643</v>
      </c>
      <c r="J61" s="239">
        <f t="shared" si="14"/>
        <v>0.49999999999999289</v>
      </c>
      <c r="K61" s="239">
        <f t="shared" si="15"/>
        <v>0.30833333333332291</v>
      </c>
      <c r="L61" s="239">
        <f t="shared" si="16"/>
        <v>0.625</v>
      </c>
      <c r="N61" s="233">
        <v>39.695833333333333</v>
      </c>
      <c r="O61" s="233">
        <v>41.529166666666661</v>
      </c>
      <c r="P61" s="233">
        <v>44.152500000000003</v>
      </c>
      <c r="Q61" s="233">
        <v>44.052500000000002</v>
      </c>
      <c r="R61" s="233">
        <v>41.761666666666663</v>
      </c>
    </row>
    <row r="62" spans="1:18" x14ac:dyDescent="0.2">
      <c r="A62" s="240" t="s">
        <v>173</v>
      </c>
      <c r="B62" s="233">
        <f>SUM('P2'!BG4:BR4)/12</f>
        <v>40.836666666666666</v>
      </c>
      <c r="C62" s="233">
        <f>SUM('P2'!BG6:BR6)/12</f>
        <v>42.672500000000007</v>
      </c>
      <c r="D62" s="233">
        <f>SUM('P2'!BG8:BR8)/12</f>
        <v>45.002499999999998</v>
      </c>
      <c r="E62" s="233">
        <f>SUM('P2'!BG12:BR12)/12</f>
        <v>44.660833333333329</v>
      </c>
      <c r="F62" s="233">
        <f>SUM('P2'!BG14:BR14)/12</f>
        <v>42.685000000000002</v>
      </c>
      <c r="H62" s="239">
        <f t="shared" si="12"/>
        <v>0.7916666666666643</v>
      </c>
      <c r="I62" s="239">
        <f t="shared" si="13"/>
        <v>0.6425000000000054</v>
      </c>
      <c r="J62" s="239">
        <f t="shared" si="14"/>
        <v>0.5</v>
      </c>
      <c r="K62" s="239">
        <f t="shared" si="15"/>
        <v>0.30833333333333002</v>
      </c>
      <c r="L62" s="239">
        <f t="shared" si="16"/>
        <v>0.625</v>
      </c>
      <c r="N62" s="233">
        <v>40.045000000000002</v>
      </c>
      <c r="O62" s="233">
        <v>42.03</v>
      </c>
      <c r="P62" s="233">
        <v>44.502499999999998</v>
      </c>
      <c r="Q62" s="233">
        <v>44.352499999999999</v>
      </c>
      <c r="R62" s="233">
        <v>42.06</v>
      </c>
    </row>
    <row r="63" spans="1:18" x14ac:dyDescent="0.2">
      <c r="A63" s="240" t="s">
        <v>174</v>
      </c>
      <c r="B63" s="233">
        <f>SUM('P2'!BS4:CD4)/12</f>
        <v>41.236666666666672</v>
      </c>
      <c r="C63" s="233">
        <f>SUM('P2'!BS6:CD6)/12</f>
        <v>43.422499999999992</v>
      </c>
      <c r="D63" s="233">
        <f>SUM('P2'!BS8:CD8)/12</f>
        <v>45.303333333333335</v>
      </c>
      <c r="E63" s="233">
        <f>SUM('P2'!BS12:CD12)/12</f>
        <v>44.959166666666668</v>
      </c>
      <c r="F63" s="233">
        <f>SUM('P2'!BS14:CD14)/12</f>
        <v>42.986666666666672</v>
      </c>
      <c r="H63" s="239">
        <f t="shared" si="12"/>
        <v>0.7916666666666714</v>
      </c>
      <c r="I63" s="239">
        <f t="shared" si="13"/>
        <v>0.64166666666665861</v>
      </c>
      <c r="J63" s="239">
        <f t="shared" si="14"/>
        <v>0.5</v>
      </c>
      <c r="K63" s="239">
        <f t="shared" si="15"/>
        <v>0.30666666666666487</v>
      </c>
      <c r="L63" s="239">
        <f t="shared" si="16"/>
        <v>0.62583333333333258</v>
      </c>
      <c r="N63" s="233">
        <v>40.445</v>
      </c>
      <c r="O63" s="233">
        <v>42.780833333333334</v>
      </c>
      <c r="P63" s="233">
        <v>44.803333333333335</v>
      </c>
      <c r="Q63" s="233">
        <v>44.652500000000003</v>
      </c>
      <c r="R63" s="233">
        <v>42.360833333333339</v>
      </c>
    </row>
    <row r="64" spans="1:18" x14ac:dyDescent="0.2">
      <c r="A64" s="240" t="s">
        <v>175</v>
      </c>
      <c r="B64" s="233">
        <f>SUM('P2'!CE4:CP4)/12</f>
        <v>41.637499999999996</v>
      </c>
      <c r="C64" s="233">
        <f>SUM('P2'!CE6:CP6)/12</f>
        <v>44.173333333333339</v>
      </c>
      <c r="D64" s="233">
        <f>SUM('P2'!CE8:CP8)/12</f>
        <v>45.602499999999992</v>
      </c>
      <c r="E64" s="233">
        <f>SUM('P2'!CE12:CP12)/12</f>
        <v>45.260833333333331</v>
      </c>
      <c r="F64" s="233">
        <f>SUM('P2'!CE14:CP14)/12</f>
        <v>43.286666666666662</v>
      </c>
      <c r="H64" s="239">
        <f t="shared" si="12"/>
        <v>0.78999999999999915</v>
      </c>
      <c r="I64" s="239">
        <f t="shared" si="13"/>
        <v>0.64166666666667282</v>
      </c>
      <c r="J64" s="239">
        <f t="shared" si="14"/>
        <v>0.49999999999999289</v>
      </c>
      <c r="K64" s="239">
        <f t="shared" si="15"/>
        <v>0.30916666666665549</v>
      </c>
      <c r="L64" s="239">
        <f t="shared" si="16"/>
        <v>0.62583333333333258</v>
      </c>
      <c r="N64" s="233">
        <v>40.847499999999997</v>
      </c>
      <c r="O64" s="233">
        <v>43.531666666666666</v>
      </c>
      <c r="P64" s="233">
        <v>45.102499999999999</v>
      </c>
      <c r="Q64" s="233">
        <v>44.951666666666675</v>
      </c>
      <c r="R64" s="233">
        <v>42.660833333333329</v>
      </c>
    </row>
    <row r="65" spans="1:18" x14ac:dyDescent="0.2">
      <c r="A65" s="240" t="s">
        <v>176</v>
      </c>
      <c r="B65" s="233">
        <f>SUM('P2'!CQ4:DB4)/12</f>
        <v>42.137500000000003</v>
      </c>
      <c r="C65" s="233">
        <f>SUM('P2'!CQ6:DB6)/12</f>
        <v>44.923333333333325</v>
      </c>
      <c r="D65" s="233">
        <f>SUM('P2'!CQ8:DB8)/12</f>
        <v>45.902500000000003</v>
      </c>
      <c r="E65" s="233">
        <f>SUM('P2'!CQ12:DB12)/12</f>
        <v>45.55916666666667</v>
      </c>
      <c r="F65" s="233">
        <f>SUM('P2'!CQ14:DB14)/12</f>
        <v>43.585833333333333</v>
      </c>
      <c r="H65" s="239">
        <f t="shared" si="12"/>
        <v>0.79083333333333883</v>
      </c>
      <c r="I65" s="239">
        <f t="shared" si="13"/>
        <v>0.64249999999999119</v>
      </c>
      <c r="J65" s="239">
        <f t="shared" si="14"/>
        <v>0.5</v>
      </c>
      <c r="K65" s="239">
        <f t="shared" si="15"/>
        <v>0.30666666666667197</v>
      </c>
      <c r="L65" s="239">
        <f t="shared" si="16"/>
        <v>0.625</v>
      </c>
      <c r="N65" s="233">
        <v>41.346666666666664</v>
      </c>
      <c r="O65" s="233">
        <v>44.280833333333334</v>
      </c>
      <c r="P65" s="233">
        <v>45.402500000000003</v>
      </c>
      <c r="Q65" s="233">
        <v>45.252499999999998</v>
      </c>
      <c r="R65" s="233">
        <v>42.960833333333333</v>
      </c>
    </row>
    <row r="66" spans="1:18" x14ac:dyDescent="0.2">
      <c r="A66" s="240" t="s">
        <v>177</v>
      </c>
      <c r="B66" s="233">
        <f>SUM('P2'!DC4:DN4)/12</f>
        <v>42.636666666666663</v>
      </c>
      <c r="C66" s="233">
        <f>SUM('P2'!DC6:DN6)/12</f>
        <v>45.670833333333327</v>
      </c>
      <c r="D66" s="233">
        <f>SUM('P2'!DC8:DN8)/12</f>
        <v>46.252499999999998</v>
      </c>
      <c r="E66" s="233">
        <f>SUM('P2'!DC12:DN12)/12</f>
        <v>45.860833333333339</v>
      </c>
      <c r="F66" s="233">
        <f>SUM('P2'!DC14:DN14)/12</f>
        <v>43.886666666666677</v>
      </c>
      <c r="H66" s="239">
        <f t="shared" si="12"/>
        <v>0.78916666666666657</v>
      </c>
      <c r="I66" s="239">
        <f t="shared" si="13"/>
        <v>0.63666666666666316</v>
      </c>
      <c r="J66" s="239">
        <f t="shared" si="14"/>
        <v>0.5</v>
      </c>
      <c r="K66" s="239">
        <f t="shared" si="15"/>
        <v>0.30750000000001876</v>
      </c>
      <c r="L66" s="239">
        <f t="shared" si="16"/>
        <v>0.62666666666667936</v>
      </c>
      <c r="N66" s="233">
        <v>41.847499999999997</v>
      </c>
      <c r="O66" s="233">
        <v>45.034166666666664</v>
      </c>
      <c r="P66" s="233">
        <v>45.752499999999998</v>
      </c>
      <c r="Q66" s="233">
        <v>45.55333333333332</v>
      </c>
      <c r="R66" s="233">
        <v>43.26</v>
      </c>
    </row>
    <row r="67" spans="1:18" x14ac:dyDescent="0.2">
      <c r="A67" s="240" t="s">
        <v>178</v>
      </c>
      <c r="B67" s="233">
        <f>SUM('P2'!DO4:DZ4)/12</f>
        <v>43.136666666666677</v>
      </c>
      <c r="C67" s="233">
        <f>SUM('P2'!DO6:DZ6)/12</f>
        <v>46.422499999999992</v>
      </c>
      <c r="D67" s="233">
        <f>SUM('P2'!DO8:DZ8)/12</f>
        <v>46.601666666666667</v>
      </c>
      <c r="E67" s="233">
        <f>SUM('P2'!DO12:DZ12)/12</f>
        <v>46.159166666666664</v>
      </c>
      <c r="F67" s="233">
        <f>SUM('P2'!DO14:DZ14)/12</f>
        <v>44.186666666666667</v>
      </c>
      <c r="H67" s="239">
        <f t="shared" si="12"/>
        <v>0.79250000000001819</v>
      </c>
      <c r="I67" s="239">
        <f t="shared" si="13"/>
        <v>0.38999999999999346</v>
      </c>
      <c r="J67" s="239">
        <f t="shared" si="14"/>
        <v>0.5</v>
      </c>
      <c r="K67" s="239">
        <f t="shared" si="15"/>
        <v>0.30583333333333229</v>
      </c>
      <c r="L67" s="239">
        <f t="shared" si="16"/>
        <v>0.62666666666666515</v>
      </c>
      <c r="N67" s="233">
        <v>42.344166666666659</v>
      </c>
      <c r="O67" s="233">
        <v>46.032499999999999</v>
      </c>
      <c r="P67" s="233">
        <v>46.101666666666667</v>
      </c>
      <c r="Q67" s="233">
        <v>45.853333333333332</v>
      </c>
      <c r="R67" s="233">
        <v>43.56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37188</v>
      </c>
      <c r="D1" s="232">
        <f>A1</f>
        <v>37188</v>
      </c>
      <c r="J1" s="234" t="s">
        <v>94</v>
      </c>
      <c r="P1" s="232">
        <f>A1</f>
        <v>37188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22.75</v>
      </c>
      <c r="F18" s="233">
        <v>22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0.25</v>
      </c>
      <c r="L18" s="239">
        <f t="shared" si="4"/>
        <v>0.75</v>
      </c>
      <c r="N18" s="233">
        <v>24</v>
      </c>
      <c r="O18" s="233">
        <v>24</v>
      </c>
      <c r="P18" s="233">
        <v>24</v>
      </c>
      <c r="Q18" s="233">
        <v>22.5</v>
      </c>
      <c r="R18" s="233">
        <v>21.25</v>
      </c>
    </row>
    <row r="19" spans="1:18" ht="12.75" customHeight="1" x14ac:dyDescent="0.2">
      <c r="A19" s="238">
        <f t="shared" si="5"/>
        <v>37225</v>
      </c>
      <c r="B19" s="233">
        <v>26.188000000000002</v>
      </c>
      <c r="C19" s="233">
        <v>26</v>
      </c>
      <c r="D19" s="233">
        <v>24.897000000000002</v>
      </c>
      <c r="E19" s="233">
        <v>21.5</v>
      </c>
      <c r="F19" s="233">
        <v>19.728999999999999</v>
      </c>
      <c r="H19" s="239">
        <f t="shared" si="0"/>
        <v>0.33399999999999963</v>
      </c>
      <c r="I19" s="239">
        <f t="shared" si="1"/>
        <v>0.33299999999999841</v>
      </c>
      <c r="J19" s="239">
        <f t="shared" si="2"/>
        <v>0</v>
      </c>
      <c r="K19" s="239">
        <f t="shared" si="3"/>
        <v>0.75</v>
      </c>
      <c r="L19" s="239">
        <f t="shared" si="4"/>
        <v>1.3329999999999984</v>
      </c>
      <c r="N19" s="233">
        <v>25.854000000000003</v>
      </c>
      <c r="O19" s="233">
        <v>25.667000000000002</v>
      </c>
      <c r="P19" s="233">
        <v>24.897000000000002</v>
      </c>
      <c r="Q19" s="233">
        <v>20.75</v>
      </c>
      <c r="R19" s="233">
        <v>18.396000000000001</v>
      </c>
    </row>
    <row r="20" spans="1:18" ht="12.75" customHeight="1" x14ac:dyDescent="0.2">
      <c r="A20" s="238">
        <f t="shared" si="5"/>
        <v>37256</v>
      </c>
      <c r="B20" s="233">
        <v>29.048000000000002</v>
      </c>
      <c r="C20" s="233">
        <v>28.282</v>
      </c>
      <c r="D20" s="233">
        <v>31.129000000000001</v>
      </c>
      <c r="E20" s="233">
        <v>26.379000000000001</v>
      </c>
      <c r="F20" s="233">
        <v>24.258000000000003</v>
      </c>
      <c r="H20" s="239">
        <f t="shared" si="0"/>
        <v>-0.56500000000000128</v>
      </c>
      <c r="I20" s="239">
        <f t="shared" si="1"/>
        <v>-0.21799999999999997</v>
      </c>
      <c r="J20" s="239">
        <f t="shared" si="2"/>
        <v>1.9349999999999987</v>
      </c>
      <c r="K20" s="239">
        <f t="shared" si="3"/>
        <v>2.4840000000000018</v>
      </c>
      <c r="L20" s="239">
        <f t="shared" si="4"/>
        <v>2.6290000000000013</v>
      </c>
      <c r="N20" s="233">
        <v>29.613000000000003</v>
      </c>
      <c r="O20" s="233">
        <v>28.5</v>
      </c>
      <c r="P20" s="233">
        <v>29.194000000000003</v>
      </c>
      <c r="Q20" s="233">
        <v>23.895</v>
      </c>
      <c r="R20" s="233">
        <v>21.629000000000001</v>
      </c>
    </row>
    <row r="21" spans="1:18" ht="12.75" customHeight="1" x14ac:dyDescent="0.2">
      <c r="A21" s="238">
        <f t="shared" si="5"/>
        <v>37287</v>
      </c>
      <c r="B21" s="233">
        <v>27.718</v>
      </c>
      <c r="C21" s="233">
        <v>27.057000000000002</v>
      </c>
      <c r="D21" s="233">
        <v>30.423000000000002</v>
      </c>
      <c r="E21" s="233">
        <v>27.661000000000001</v>
      </c>
      <c r="F21" s="233">
        <v>24.238</v>
      </c>
      <c r="H21" s="239">
        <f t="shared" si="0"/>
        <v>-0.18100000000000094</v>
      </c>
      <c r="I21" s="239">
        <f t="shared" si="1"/>
        <v>-0.18099999999999739</v>
      </c>
      <c r="J21" s="239">
        <f t="shared" si="2"/>
        <v>1.4710000000000001</v>
      </c>
      <c r="K21" s="239">
        <f t="shared" si="3"/>
        <v>1.0800000000000018</v>
      </c>
      <c r="L21" s="239">
        <f t="shared" si="4"/>
        <v>1.8629999999999995</v>
      </c>
      <c r="N21" s="233">
        <v>27.899000000000001</v>
      </c>
      <c r="O21" s="233">
        <v>27.238</v>
      </c>
      <c r="P21" s="233">
        <v>28.952000000000002</v>
      </c>
      <c r="Q21" s="233">
        <v>26.581</v>
      </c>
      <c r="R21" s="233">
        <v>22.375</v>
      </c>
    </row>
    <row r="22" spans="1:18" ht="12.75" customHeight="1" x14ac:dyDescent="0.2">
      <c r="A22" s="238">
        <f t="shared" si="5"/>
        <v>37315</v>
      </c>
      <c r="B22" s="233">
        <v>26.036000000000001</v>
      </c>
      <c r="C22" s="233">
        <v>25.736000000000001</v>
      </c>
      <c r="D22" s="233">
        <v>29.571000000000002</v>
      </c>
      <c r="E22" s="233">
        <v>26.411000000000001</v>
      </c>
      <c r="F22" s="233">
        <v>24.482000000000003</v>
      </c>
      <c r="H22" s="239">
        <f t="shared" si="0"/>
        <v>0.58999999999999986</v>
      </c>
      <c r="I22" s="239">
        <f t="shared" si="1"/>
        <v>0.91100000000000136</v>
      </c>
      <c r="J22" s="239">
        <f t="shared" si="2"/>
        <v>1.3389999999999986</v>
      </c>
      <c r="K22" s="239">
        <f t="shared" si="3"/>
        <v>0.96499999999999986</v>
      </c>
      <c r="L22" s="239">
        <f t="shared" si="4"/>
        <v>2.2500000000000036</v>
      </c>
      <c r="N22" s="233">
        <v>25.446000000000002</v>
      </c>
      <c r="O22" s="233">
        <v>24.824999999999999</v>
      </c>
      <c r="P22" s="233">
        <v>28.232000000000003</v>
      </c>
      <c r="Q22" s="233">
        <v>25.446000000000002</v>
      </c>
      <c r="R22" s="233">
        <v>22.231999999999999</v>
      </c>
    </row>
    <row r="23" spans="1:18" x14ac:dyDescent="0.2">
      <c r="A23" s="238">
        <f t="shared" si="5"/>
        <v>37346</v>
      </c>
      <c r="B23" s="233">
        <v>22.827000000000002</v>
      </c>
      <c r="C23" s="233">
        <v>23.819000000000003</v>
      </c>
      <c r="D23" s="233">
        <v>27.992000000000001</v>
      </c>
      <c r="E23" s="233">
        <v>25.319000000000003</v>
      </c>
      <c r="F23" s="233">
        <v>23.879000000000001</v>
      </c>
      <c r="H23" s="239">
        <f t="shared" si="0"/>
        <v>0.33099999999999952</v>
      </c>
      <c r="I23" s="239">
        <f t="shared" si="1"/>
        <v>0.66200000000000259</v>
      </c>
      <c r="J23" s="239">
        <f t="shared" si="2"/>
        <v>1.4110000000000014</v>
      </c>
      <c r="K23" s="239">
        <f t="shared" si="3"/>
        <v>1.0210000000000008</v>
      </c>
      <c r="L23" s="239">
        <f t="shared" si="4"/>
        <v>1.8629999999999995</v>
      </c>
      <c r="N23" s="233">
        <v>22.496000000000002</v>
      </c>
      <c r="O23" s="233">
        <v>23.157</v>
      </c>
      <c r="P23" s="233">
        <v>26.581</v>
      </c>
      <c r="Q23" s="233">
        <v>24.298000000000002</v>
      </c>
      <c r="R23" s="233">
        <v>22.016000000000002</v>
      </c>
    </row>
    <row r="24" spans="1:18" x14ac:dyDescent="0.2">
      <c r="A24" s="238">
        <f t="shared" si="5"/>
        <v>37376</v>
      </c>
      <c r="B24" s="233">
        <v>18.917000000000002</v>
      </c>
      <c r="C24" s="233">
        <v>20.100000000000001</v>
      </c>
      <c r="D24" s="233">
        <v>23.433</v>
      </c>
      <c r="E24" s="233">
        <v>25.7</v>
      </c>
      <c r="F24" s="233">
        <v>24.1</v>
      </c>
      <c r="H24" s="239">
        <f t="shared" si="0"/>
        <v>0.31700000000000017</v>
      </c>
      <c r="I24" s="239">
        <f t="shared" si="1"/>
        <v>0.63299999999999912</v>
      </c>
      <c r="J24" s="239">
        <f t="shared" si="2"/>
        <v>1.7999999999999972</v>
      </c>
      <c r="K24" s="239">
        <f t="shared" si="3"/>
        <v>1.1169999999999973</v>
      </c>
      <c r="L24" s="239">
        <f t="shared" si="4"/>
        <v>1.7000000000000028</v>
      </c>
      <c r="N24" s="233">
        <v>18.600000000000001</v>
      </c>
      <c r="O24" s="233">
        <v>19.467000000000002</v>
      </c>
      <c r="P24" s="233">
        <v>21.633000000000003</v>
      </c>
      <c r="Q24" s="233">
        <v>24.583000000000002</v>
      </c>
      <c r="R24" s="233">
        <v>22.4</v>
      </c>
    </row>
    <row r="25" spans="1:18" x14ac:dyDescent="0.2">
      <c r="A25" s="238">
        <f t="shared" si="5"/>
        <v>37407</v>
      </c>
      <c r="B25" s="233">
        <v>20.218</v>
      </c>
      <c r="C25" s="233">
        <v>21.597000000000001</v>
      </c>
      <c r="D25" s="233">
        <v>25.742000000000001</v>
      </c>
      <c r="E25" s="233">
        <v>26.371000000000002</v>
      </c>
      <c r="F25" s="233">
        <v>23.573</v>
      </c>
      <c r="H25" s="239">
        <f t="shared" si="0"/>
        <v>0.66199999999999903</v>
      </c>
      <c r="I25" s="239">
        <f t="shared" si="1"/>
        <v>0.66200000000000259</v>
      </c>
      <c r="J25" s="239">
        <f t="shared" si="2"/>
        <v>1.8629999999999995</v>
      </c>
      <c r="K25" s="239">
        <f t="shared" si="3"/>
        <v>1.1410000000000018</v>
      </c>
      <c r="L25" s="239">
        <f t="shared" si="4"/>
        <v>2.4039999999999999</v>
      </c>
      <c r="N25" s="233">
        <v>19.556000000000001</v>
      </c>
      <c r="O25" s="233">
        <v>20.934999999999999</v>
      </c>
      <c r="P25" s="233">
        <v>23.879000000000001</v>
      </c>
      <c r="Q25" s="233">
        <v>25.23</v>
      </c>
      <c r="R25" s="233">
        <v>21.169</v>
      </c>
    </row>
    <row r="26" spans="1:18" x14ac:dyDescent="0.2">
      <c r="A26" s="238">
        <f t="shared" si="5"/>
        <v>37437</v>
      </c>
      <c r="B26" s="233">
        <v>21.292000000000002</v>
      </c>
      <c r="C26" s="233">
        <v>22.667000000000002</v>
      </c>
      <c r="D26" s="233">
        <v>27.458000000000002</v>
      </c>
      <c r="E26" s="233">
        <v>26.875</v>
      </c>
      <c r="F26" s="233">
        <v>22.333000000000002</v>
      </c>
      <c r="H26" s="239">
        <f t="shared" si="0"/>
        <v>0.66700000000000159</v>
      </c>
      <c r="I26" s="239">
        <f t="shared" si="1"/>
        <v>0.66700000000000159</v>
      </c>
      <c r="J26" s="239">
        <f t="shared" si="2"/>
        <v>1.875</v>
      </c>
      <c r="K26" s="239">
        <f t="shared" si="3"/>
        <v>1.1459999999999972</v>
      </c>
      <c r="L26" s="239">
        <f t="shared" si="4"/>
        <v>2.208000000000002</v>
      </c>
      <c r="N26" s="233">
        <v>20.625</v>
      </c>
      <c r="O26" s="233">
        <v>22</v>
      </c>
      <c r="P26" s="233">
        <v>25.583000000000002</v>
      </c>
      <c r="Q26" s="233">
        <v>25.729000000000003</v>
      </c>
      <c r="R26" s="233">
        <v>20.125</v>
      </c>
    </row>
    <row r="27" spans="1:18" x14ac:dyDescent="0.2">
      <c r="A27" s="238">
        <f t="shared" si="5"/>
        <v>37468</v>
      </c>
      <c r="B27" s="233">
        <v>29.274000000000001</v>
      </c>
      <c r="C27" s="233">
        <v>31.194000000000003</v>
      </c>
      <c r="D27" s="233">
        <v>30.798000000000002</v>
      </c>
      <c r="E27" s="233">
        <v>32.302</v>
      </c>
      <c r="F27" s="233">
        <v>30.823</v>
      </c>
      <c r="H27" s="239">
        <f t="shared" si="0"/>
        <v>-0.12099999999999866</v>
      </c>
      <c r="I27" s="239">
        <f t="shared" si="1"/>
        <v>0.54100000000000037</v>
      </c>
      <c r="J27" s="239">
        <f t="shared" si="2"/>
        <v>0.75</v>
      </c>
      <c r="K27" s="239">
        <f t="shared" si="3"/>
        <v>1.1729999999999983</v>
      </c>
      <c r="L27" s="239">
        <f t="shared" si="4"/>
        <v>1.0809999999999995</v>
      </c>
      <c r="N27" s="233">
        <v>29.395</v>
      </c>
      <c r="O27" s="233">
        <v>30.653000000000002</v>
      </c>
      <c r="P27" s="233">
        <v>30.048000000000002</v>
      </c>
      <c r="Q27" s="233">
        <v>31.129000000000001</v>
      </c>
      <c r="R27" s="233">
        <v>29.742000000000001</v>
      </c>
    </row>
    <row r="28" spans="1:18" x14ac:dyDescent="0.2">
      <c r="A28" s="238">
        <f t="shared" si="5"/>
        <v>37499</v>
      </c>
      <c r="B28" s="233">
        <v>33.097000000000001</v>
      </c>
      <c r="C28" s="233">
        <v>35.758000000000003</v>
      </c>
      <c r="D28" s="233">
        <v>31.766000000000002</v>
      </c>
      <c r="E28" s="233">
        <v>32.831000000000003</v>
      </c>
      <c r="F28" s="233">
        <v>32.032000000000004</v>
      </c>
      <c r="H28" s="239">
        <f t="shared" si="0"/>
        <v>-9.7000000000001307E-2</v>
      </c>
      <c r="I28" s="239">
        <f t="shared" si="1"/>
        <v>1.1610000000000014</v>
      </c>
      <c r="J28" s="239">
        <f t="shared" si="2"/>
        <v>0.75</v>
      </c>
      <c r="K28" s="239">
        <f t="shared" si="3"/>
        <v>0.65400000000000347</v>
      </c>
      <c r="L28" s="239">
        <f t="shared" si="4"/>
        <v>1.0640000000000036</v>
      </c>
      <c r="N28" s="233">
        <v>33.194000000000003</v>
      </c>
      <c r="O28" s="233">
        <v>34.597000000000001</v>
      </c>
      <c r="P28" s="233">
        <v>31.016000000000002</v>
      </c>
      <c r="Q28" s="233">
        <v>32.177</v>
      </c>
      <c r="R28" s="233">
        <v>30.968</v>
      </c>
    </row>
    <row r="29" spans="1:18" x14ac:dyDescent="0.2">
      <c r="A29" s="238">
        <f t="shared" si="5"/>
        <v>37529</v>
      </c>
      <c r="B29" s="233">
        <v>28.4</v>
      </c>
      <c r="C29" s="233">
        <v>30.15</v>
      </c>
      <c r="D29" s="233">
        <v>30.75</v>
      </c>
      <c r="E29" s="233">
        <v>28.024999999999999</v>
      </c>
      <c r="F29" s="233">
        <v>26.7</v>
      </c>
      <c r="H29" s="239">
        <f t="shared" si="0"/>
        <v>-0.30000000000000071</v>
      </c>
      <c r="I29" s="239">
        <f t="shared" si="1"/>
        <v>0.39999999999999858</v>
      </c>
      <c r="J29" s="239">
        <f t="shared" si="2"/>
        <v>0.75</v>
      </c>
      <c r="K29" s="239">
        <f t="shared" si="3"/>
        <v>0.59999999999999787</v>
      </c>
      <c r="L29" s="239">
        <f t="shared" si="4"/>
        <v>1.0999999999999979</v>
      </c>
      <c r="N29" s="233">
        <v>28.7</v>
      </c>
      <c r="O29" s="233">
        <v>29.75</v>
      </c>
      <c r="P29" s="233">
        <v>30</v>
      </c>
      <c r="Q29" s="233">
        <v>27.425000000000001</v>
      </c>
      <c r="R29" s="233">
        <v>25.6</v>
      </c>
    </row>
    <row r="30" spans="1:18" x14ac:dyDescent="0.2">
      <c r="A30" s="238">
        <f t="shared" si="5"/>
        <v>37560</v>
      </c>
      <c r="B30" s="233">
        <v>26.42</v>
      </c>
      <c r="C30" s="233">
        <v>29.25</v>
      </c>
      <c r="D30" s="233">
        <v>26.395</v>
      </c>
      <c r="E30" s="233">
        <v>26.226000000000003</v>
      </c>
      <c r="F30" s="233">
        <v>24.726000000000003</v>
      </c>
      <c r="H30" s="239">
        <f t="shared" si="0"/>
        <v>-4.7999999999998266E-2</v>
      </c>
      <c r="I30" s="239">
        <f t="shared" si="1"/>
        <v>0.89499999999999957</v>
      </c>
      <c r="J30" s="239">
        <f t="shared" si="2"/>
        <v>0.3869999999999969</v>
      </c>
      <c r="K30" s="239">
        <f t="shared" si="3"/>
        <v>0.33900000000000219</v>
      </c>
      <c r="L30" s="239">
        <f t="shared" si="4"/>
        <v>0.4360000000000035</v>
      </c>
      <c r="N30" s="233">
        <v>26.468</v>
      </c>
      <c r="O30" s="233">
        <v>28.355</v>
      </c>
      <c r="P30" s="233">
        <v>26.008000000000003</v>
      </c>
      <c r="Q30" s="233">
        <v>25.887</v>
      </c>
      <c r="R30" s="233">
        <v>24.29</v>
      </c>
    </row>
    <row r="31" spans="1:18" x14ac:dyDescent="0.2">
      <c r="A31" s="238">
        <f t="shared" si="5"/>
        <v>37590</v>
      </c>
      <c r="B31" s="233">
        <v>22.75</v>
      </c>
      <c r="C31" s="233">
        <v>22.083000000000002</v>
      </c>
      <c r="D31" s="233">
        <v>27.729000000000003</v>
      </c>
      <c r="E31" s="233">
        <v>24.25</v>
      </c>
      <c r="F31" s="233">
        <v>23</v>
      </c>
      <c r="H31" s="239">
        <f t="shared" si="0"/>
        <v>-0.375</v>
      </c>
      <c r="I31" s="239">
        <f t="shared" si="1"/>
        <v>0.29100000000000037</v>
      </c>
      <c r="J31" s="239">
        <f t="shared" si="2"/>
        <v>0.35400000000000276</v>
      </c>
      <c r="K31" s="239">
        <f t="shared" si="3"/>
        <v>0.29199999999999804</v>
      </c>
      <c r="L31" s="239">
        <f t="shared" si="4"/>
        <v>1.0829999999999984</v>
      </c>
      <c r="N31" s="233">
        <v>23.125</v>
      </c>
      <c r="O31" s="233">
        <v>21.792000000000002</v>
      </c>
      <c r="P31" s="233">
        <v>27.375</v>
      </c>
      <c r="Q31" s="233">
        <v>23.958000000000002</v>
      </c>
      <c r="R31" s="233">
        <v>21.917000000000002</v>
      </c>
    </row>
    <row r="32" spans="1:18" x14ac:dyDescent="0.2">
      <c r="A32" s="238">
        <f t="shared" si="5"/>
        <v>37621</v>
      </c>
      <c r="B32" s="233">
        <v>29.049000000000003</v>
      </c>
      <c r="C32" s="233">
        <v>27.662000000000003</v>
      </c>
      <c r="D32" s="233">
        <v>29.492000000000001</v>
      </c>
      <c r="E32" s="233">
        <v>27.629000000000001</v>
      </c>
      <c r="F32" s="233">
        <v>22.694000000000003</v>
      </c>
      <c r="H32" s="239">
        <f t="shared" si="0"/>
        <v>-0.43499999999999872</v>
      </c>
      <c r="I32" s="239">
        <f t="shared" si="1"/>
        <v>-0.43499999999999872</v>
      </c>
      <c r="J32" s="239">
        <f t="shared" si="2"/>
        <v>0.33099999999999952</v>
      </c>
      <c r="K32" s="239">
        <f t="shared" si="3"/>
        <v>0.25799999999999912</v>
      </c>
      <c r="L32" s="239">
        <f t="shared" si="4"/>
        <v>1.2430000000000021</v>
      </c>
      <c r="N32" s="233">
        <v>29.484000000000002</v>
      </c>
      <c r="O32" s="233">
        <v>28.097000000000001</v>
      </c>
      <c r="P32" s="233">
        <v>29.161000000000001</v>
      </c>
      <c r="Q32" s="233">
        <v>27.371000000000002</v>
      </c>
      <c r="R32" s="233">
        <v>21.451000000000001</v>
      </c>
    </row>
    <row r="33" spans="1:18" x14ac:dyDescent="0.2">
      <c r="A33" s="238">
        <f t="shared" si="5"/>
        <v>37652</v>
      </c>
      <c r="B33" s="233">
        <v>28.855</v>
      </c>
      <c r="C33" s="233">
        <v>27.472000000000001</v>
      </c>
      <c r="D33" s="233">
        <v>29.184999999999999</v>
      </c>
      <c r="E33" s="233">
        <v>26.782</v>
      </c>
      <c r="F33" s="233">
        <v>23.573</v>
      </c>
      <c r="H33" s="239">
        <f t="shared" si="0"/>
        <v>-5.9999999999998721E-2</v>
      </c>
      <c r="I33" s="239">
        <f t="shared" si="1"/>
        <v>-5.9999999999998721E-2</v>
      </c>
      <c r="J33" s="239">
        <f t="shared" si="2"/>
        <v>0.63299999999999912</v>
      </c>
      <c r="K33" s="239">
        <f t="shared" si="3"/>
        <v>0.60099999999999909</v>
      </c>
      <c r="L33" s="239">
        <f t="shared" si="4"/>
        <v>-0.12100000000000222</v>
      </c>
      <c r="N33" s="233">
        <v>28.914999999999999</v>
      </c>
      <c r="O33" s="233">
        <v>27.532</v>
      </c>
      <c r="P33" s="233">
        <v>28.552</v>
      </c>
      <c r="Q33" s="233">
        <v>26.181000000000001</v>
      </c>
      <c r="R33" s="233">
        <v>23.694000000000003</v>
      </c>
    </row>
    <row r="34" spans="1:18" x14ac:dyDescent="0.2">
      <c r="A34" s="238">
        <f t="shared" si="5"/>
        <v>37680</v>
      </c>
      <c r="B34" s="233">
        <v>27.857000000000003</v>
      </c>
      <c r="C34" s="233">
        <v>27.428000000000001</v>
      </c>
      <c r="D34" s="233">
        <v>27.428000000000001</v>
      </c>
      <c r="E34" s="233">
        <v>26.571000000000002</v>
      </c>
      <c r="F34" s="233">
        <v>23.679000000000002</v>
      </c>
      <c r="H34" s="239">
        <f t="shared" si="0"/>
        <v>-5.3999999999998494E-2</v>
      </c>
      <c r="I34" s="239">
        <f t="shared" si="1"/>
        <v>-5.4000000000002046E-2</v>
      </c>
      <c r="J34" s="239">
        <f t="shared" si="2"/>
        <v>0.58899999999999864</v>
      </c>
      <c r="K34" s="239">
        <f t="shared" si="3"/>
        <v>0.58899999999999864</v>
      </c>
      <c r="L34" s="239">
        <f t="shared" si="4"/>
        <v>-0.10699999999999932</v>
      </c>
      <c r="N34" s="233">
        <v>27.911000000000001</v>
      </c>
      <c r="O34" s="233">
        <v>27.482000000000003</v>
      </c>
      <c r="P34" s="233">
        <v>26.839000000000002</v>
      </c>
      <c r="Q34" s="233">
        <v>25.982000000000003</v>
      </c>
      <c r="R34" s="233">
        <v>23.786000000000001</v>
      </c>
    </row>
    <row r="35" spans="1:18" x14ac:dyDescent="0.2">
      <c r="A35" s="238">
        <f t="shared" si="5"/>
        <v>37711</v>
      </c>
      <c r="B35" s="233">
        <v>25.677</v>
      </c>
      <c r="C35" s="233">
        <v>26.157</v>
      </c>
      <c r="D35" s="233">
        <v>26.516000000000002</v>
      </c>
      <c r="E35" s="233">
        <v>26.004000000000001</v>
      </c>
      <c r="F35" s="233">
        <v>23.032</v>
      </c>
      <c r="H35" s="239">
        <f t="shared" ref="H35:H56" si="6">B35-N35</f>
        <v>-0.24200000000000088</v>
      </c>
      <c r="I35" s="239">
        <f t="shared" ref="I35:I56" si="7">C35-O35</f>
        <v>-0.24200000000000088</v>
      </c>
      <c r="J35" s="239">
        <f t="shared" ref="J35:J56" si="8">D35-P35</f>
        <v>0.63299999999999912</v>
      </c>
      <c r="K35" s="239">
        <f t="shared" ref="K35:K56" si="9">E35-Q35</f>
        <v>0.60099999999999909</v>
      </c>
      <c r="L35" s="239">
        <f t="shared" ref="L35:L56" si="10">F35-R35</f>
        <v>-0.12100000000000222</v>
      </c>
      <c r="N35" s="233">
        <v>25.919</v>
      </c>
      <c r="O35" s="233">
        <v>26.399000000000001</v>
      </c>
      <c r="P35" s="233">
        <v>25.883000000000003</v>
      </c>
      <c r="Q35" s="233">
        <v>25.403000000000002</v>
      </c>
      <c r="R35" s="233">
        <v>23.153000000000002</v>
      </c>
    </row>
    <row r="36" spans="1:18" x14ac:dyDescent="0.2">
      <c r="A36" s="238">
        <f t="shared" ref="A36:A56" si="11">EOMONTH(A35,1)</f>
        <v>37741</v>
      </c>
      <c r="B36" s="233">
        <v>22.533000000000001</v>
      </c>
      <c r="C36" s="233">
        <v>24.683</v>
      </c>
      <c r="D36" s="233">
        <v>24.8</v>
      </c>
      <c r="E36" s="233">
        <v>25.65</v>
      </c>
      <c r="F36" s="233">
        <v>22.667000000000002</v>
      </c>
      <c r="H36" s="239">
        <f t="shared" si="6"/>
        <v>-0.19999999999999929</v>
      </c>
      <c r="I36" s="239">
        <f t="shared" si="7"/>
        <v>-0.20000000000000284</v>
      </c>
      <c r="J36" s="239">
        <f t="shared" si="8"/>
        <v>-8.3000000000001961E-2</v>
      </c>
      <c r="K36" s="239">
        <f t="shared" si="9"/>
        <v>0.48299999999999699</v>
      </c>
      <c r="L36" s="239">
        <f t="shared" si="10"/>
        <v>-9.9999999999997868E-2</v>
      </c>
      <c r="N36" s="233">
        <v>22.733000000000001</v>
      </c>
      <c r="O36" s="233">
        <v>24.883000000000003</v>
      </c>
      <c r="P36" s="233">
        <v>24.883000000000003</v>
      </c>
      <c r="Q36" s="233">
        <v>25.167000000000002</v>
      </c>
      <c r="R36" s="233">
        <v>22.766999999999999</v>
      </c>
    </row>
    <row r="37" spans="1:18" x14ac:dyDescent="0.2">
      <c r="A37" s="238">
        <f t="shared" si="11"/>
        <v>37772</v>
      </c>
      <c r="B37" s="233">
        <v>12.161000000000001</v>
      </c>
      <c r="C37" s="233">
        <v>15.282</v>
      </c>
      <c r="D37" s="233">
        <v>25.524000000000001</v>
      </c>
      <c r="E37" s="233">
        <v>25.343</v>
      </c>
      <c r="F37" s="233">
        <v>22.25</v>
      </c>
      <c r="H37" s="239">
        <f t="shared" si="6"/>
        <v>-0.12099999999999866</v>
      </c>
      <c r="I37" s="239">
        <f t="shared" si="7"/>
        <v>-0.12100000000000044</v>
      </c>
      <c r="J37" s="239">
        <f t="shared" si="8"/>
        <v>-0.15299999999999869</v>
      </c>
      <c r="K37" s="239">
        <f t="shared" si="9"/>
        <v>0.48000000000000043</v>
      </c>
      <c r="L37" s="239">
        <f t="shared" si="10"/>
        <v>-0.12100000000000222</v>
      </c>
      <c r="N37" s="233">
        <v>12.282</v>
      </c>
      <c r="O37" s="233">
        <v>15.403</v>
      </c>
      <c r="P37" s="233">
        <v>25.677</v>
      </c>
      <c r="Q37" s="233">
        <v>24.863</v>
      </c>
      <c r="R37" s="233">
        <v>22.371000000000002</v>
      </c>
    </row>
    <row r="38" spans="1:18" x14ac:dyDescent="0.2">
      <c r="A38" s="238">
        <f t="shared" si="11"/>
        <v>37802</v>
      </c>
      <c r="B38" s="233">
        <v>15.167000000000002</v>
      </c>
      <c r="C38" s="233">
        <v>19.646000000000001</v>
      </c>
      <c r="D38" s="233">
        <v>27.25</v>
      </c>
      <c r="E38" s="233">
        <v>26.187000000000001</v>
      </c>
      <c r="F38" s="233">
        <v>22.458000000000002</v>
      </c>
      <c r="H38" s="239">
        <f t="shared" si="6"/>
        <v>-0.125</v>
      </c>
      <c r="I38" s="239">
        <f t="shared" si="7"/>
        <v>-0.125</v>
      </c>
      <c r="J38" s="239">
        <f t="shared" si="8"/>
        <v>-0.16700000000000159</v>
      </c>
      <c r="K38" s="239">
        <f t="shared" si="9"/>
        <v>0.4789999999999992</v>
      </c>
      <c r="L38" s="239">
        <f t="shared" si="10"/>
        <v>-0.125</v>
      </c>
      <c r="N38" s="233">
        <v>15.292000000000002</v>
      </c>
      <c r="O38" s="233">
        <v>19.771000000000001</v>
      </c>
      <c r="P38" s="233">
        <v>27.417000000000002</v>
      </c>
      <c r="Q38" s="233">
        <v>25.708000000000002</v>
      </c>
      <c r="R38" s="233">
        <v>22.583000000000002</v>
      </c>
    </row>
    <row r="39" spans="1:18" x14ac:dyDescent="0.2">
      <c r="A39" s="238">
        <f t="shared" si="11"/>
        <v>37833</v>
      </c>
      <c r="B39" s="233">
        <v>35.758000000000003</v>
      </c>
      <c r="C39" s="233">
        <v>37.314</v>
      </c>
      <c r="D39" s="233">
        <v>30.101000000000003</v>
      </c>
      <c r="E39" s="233">
        <v>28.682000000000002</v>
      </c>
      <c r="F39" s="233">
        <v>27.934999999999999</v>
      </c>
      <c r="H39" s="239">
        <f t="shared" si="6"/>
        <v>-0.24199999999999733</v>
      </c>
      <c r="I39" s="239">
        <f t="shared" si="7"/>
        <v>-0.24200000000000443</v>
      </c>
      <c r="J39" s="239">
        <f t="shared" si="8"/>
        <v>-0.15299999999999869</v>
      </c>
      <c r="K39" s="239">
        <f t="shared" si="9"/>
        <v>0.48000000000000043</v>
      </c>
      <c r="L39" s="239">
        <f t="shared" si="10"/>
        <v>-0.24200000000000088</v>
      </c>
      <c r="N39" s="233">
        <v>36</v>
      </c>
      <c r="O39" s="233">
        <v>37.556000000000004</v>
      </c>
      <c r="P39" s="233">
        <v>30.254000000000001</v>
      </c>
      <c r="Q39" s="233">
        <v>28.202000000000002</v>
      </c>
      <c r="R39" s="233">
        <v>28.177</v>
      </c>
    </row>
    <row r="40" spans="1:18" x14ac:dyDescent="0.2">
      <c r="A40" s="238">
        <f t="shared" si="11"/>
        <v>37864</v>
      </c>
      <c r="B40" s="233">
        <v>37.79</v>
      </c>
      <c r="C40" s="233">
        <v>39.39</v>
      </c>
      <c r="D40" s="233">
        <v>30.028000000000002</v>
      </c>
      <c r="E40" s="233">
        <v>32.581000000000003</v>
      </c>
      <c r="F40" s="233">
        <v>31.29</v>
      </c>
      <c r="H40" s="239">
        <f t="shared" si="6"/>
        <v>-0.24200000000000443</v>
      </c>
      <c r="I40" s="239">
        <f t="shared" si="7"/>
        <v>-0.24200000000000443</v>
      </c>
      <c r="J40" s="239">
        <f t="shared" si="8"/>
        <v>-0.15299999999999869</v>
      </c>
      <c r="K40" s="239">
        <f t="shared" si="9"/>
        <v>0.48000000000000398</v>
      </c>
      <c r="L40" s="239">
        <f t="shared" si="10"/>
        <v>-0.24200000000000088</v>
      </c>
      <c r="N40" s="233">
        <v>38.032000000000004</v>
      </c>
      <c r="O40" s="233">
        <v>39.632000000000005</v>
      </c>
      <c r="P40" s="233">
        <v>30.181000000000001</v>
      </c>
      <c r="Q40" s="233">
        <v>32.100999999999999</v>
      </c>
      <c r="R40" s="233">
        <v>31.532</v>
      </c>
    </row>
    <row r="41" spans="1:18" x14ac:dyDescent="0.2">
      <c r="A41" s="238">
        <f t="shared" si="11"/>
        <v>37894</v>
      </c>
      <c r="B41" s="233">
        <v>32.251000000000005</v>
      </c>
      <c r="C41" s="233">
        <v>33.709000000000003</v>
      </c>
      <c r="D41" s="233">
        <v>29.147000000000002</v>
      </c>
      <c r="E41" s="233">
        <v>31.042000000000002</v>
      </c>
      <c r="F41" s="233">
        <v>29.125</v>
      </c>
      <c r="H41" s="239">
        <f t="shared" si="6"/>
        <v>-0.18699999999999761</v>
      </c>
      <c r="I41" s="239">
        <f t="shared" si="7"/>
        <v>-0.18699999999999761</v>
      </c>
      <c r="J41" s="239">
        <f t="shared" si="8"/>
        <v>-0.16600000000000037</v>
      </c>
      <c r="K41" s="239">
        <f t="shared" si="9"/>
        <v>0.4789999999999992</v>
      </c>
      <c r="L41" s="239">
        <f t="shared" si="10"/>
        <v>-0.25</v>
      </c>
      <c r="N41" s="233">
        <v>32.438000000000002</v>
      </c>
      <c r="O41" s="233">
        <v>33.896000000000001</v>
      </c>
      <c r="P41" s="233">
        <v>29.313000000000002</v>
      </c>
      <c r="Q41" s="233">
        <v>30.563000000000002</v>
      </c>
      <c r="R41" s="233">
        <v>29.375</v>
      </c>
    </row>
    <row r="42" spans="1:18" x14ac:dyDescent="0.2">
      <c r="A42" s="238">
        <f t="shared" si="11"/>
        <v>37925</v>
      </c>
      <c r="B42" s="233">
        <v>28.549000000000003</v>
      </c>
      <c r="C42" s="233">
        <v>30.653000000000002</v>
      </c>
      <c r="D42" s="233">
        <v>28.258000000000003</v>
      </c>
      <c r="E42" s="233">
        <v>25.646000000000001</v>
      </c>
      <c r="F42" s="233">
        <v>25.887</v>
      </c>
      <c r="H42" s="239">
        <f t="shared" si="6"/>
        <v>-0.14499999999999957</v>
      </c>
      <c r="I42" s="239">
        <f t="shared" si="7"/>
        <v>-0.14499999999999957</v>
      </c>
      <c r="J42" s="239">
        <f t="shared" si="8"/>
        <v>0.46000000000000085</v>
      </c>
      <c r="K42" s="239">
        <f t="shared" si="9"/>
        <v>0.58099999999999952</v>
      </c>
      <c r="L42" s="239">
        <f t="shared" si="10"/>
        <v>-9.7000000000001307E-2</v>
      </c>
      <c r="N42" s="233">
        <v>28.694000000000003</v>
      </c>
      <c r="O42" s="233">
        <v>30.798000000000002</v>
      </c>
      <c r="P42" s="233">
        <v>27.798000000000002</v>
      </c>
      <c r="Q42" s="233">
        <v>25.065000000000001</v>
      </c>
      <c r="R42" s="233">
        <v>25.984000000000002</v>
      </c>
    </row>
    <row r="43" spans="1:18" x14ac:dyDescent="0.2">
      <c r="A43" s="238">
        <f t="shared" si="11"/>
        <v>37955</v>
      </c>
      <c r="B43" s="233">
        <v>23.9</v>
      </c>
      <c r="C43" s="233">
        <v>26.2</v>
      </c>
      <c r="D43" s="233">
        <v>27.774999999999999</v>
      </c>
      <c r="E43" s="233">
        <v>24.9</v>
      </c>
      <c r="F43" s="233">
        <v>21.65</v>
      </c>
      <c r="H43" s="239">
        <f t="shared" si="6"/>
        <v>-0.30000000000000071</v>
      </c>
      <c r="I43" s="239">
        <f t="shared" si="7"/>
        <v>-0.30000000000000071</v>
      </c>
      <c r="J43" s="239">
        <f t="shared" si="8"/>
        <v>0.57499999999999929</v>
      </c>
      <c r="K43" s="239">
        <f t="shared" si="9"/>
        <v>0.625</v>
      </c>
      <c r="L43" s="239">
        <f t="shared" si="10"/>
        <v>-0.15000000000000213</v>
      </c>
      <c r="N43" s="233">
        <v>24.2</v>
      </c>
      <c r="O43" s="233">
        <v>26.5</v>
      </c>
      <c r="P43" s="233">
        <v>27.2</v>
      </c>
      <c r="Q43" s="233">
        <v>24.274999999999999</v>
      </c>
      <c r="R43" s="233">
        <v>21.8</v>
      </c>
    </row>
    <row r="44" spans="1:18" x14ac:dyDescent="0.2">
      <c r="A44" s="238">
        <f t="shared" si="11"/>
        <v>37986</v>
      </c>
      <c r="B44" s="233">
        <v>30.242000000000001</v>
      </c>
      <c r="C44" s="233">
        <v>32.496000000000002</v>
      </c>
      <c r="D44" s="233">
        <v>29.786000000000001</v>
      </c>
      <c r="E44" s="233">
        <v>28.496000000000002</v>
      </c>
      <c r="F44" s="233">
        <v>22.79</v>
      </c>
      <c r="H44" s="239">
        <f t="shared" si="6"/>
        <v>-0.36299999999999955</v>
      </c>
      <c r="I44" s="239">
        <f t="shared" si="7"/>
        <v>-0.36299999999999955</v>
      </c>
      <c r="J44" s="239">
        <f t="shared" si="8"/>
        <v>0.51200000000000045</v>
      </c>
      <c r="K44" s="239">
        <f t="shared" si="9"/>
        <v>0.60100000000000264</v>
      </c>
      <c r="L44" s="239">
        <f t="shared" si="10"/>
        <v>-0.12100000000000222</v>
      </c>
      <c r="N44" s="233">
        <v>30.605</v>
      </c>
      <c r="O44" s="233">
        <v>32.859000000000002</v>
      </c>
      <c r="P44" s="233">
        <v>29.274000000000001</v>
      </c>
      <c r="Q44" s="233">
        <v>27.895</v>
      </c>
      <c r="R44" s="233">
        <v>22.911000000000001</v>
      </c>
    </row>
    <row r="45" spans="1:18" x14ac:dyDescent="0.2">
      <c r="A45" s="238">
        <f t="shared" si="11"/>
        <v>38017</v>
      </c>
      <c r="B45" s="233">
        <v>28.149000000000001</v>
      </c>
      <c r="C45" s="233">
        <v>27.344999999999999</v>
      </c>
      <c r="D45" s="233">
        <v>28.818000000000001</v>
      </c>
      <c r="E45" s="233">
        <v>27.155000000000001</v>
      </c>
      <c r="F45" s="233">
        <v>24.076000000000001</v>
      </c>
      <c r="H45" s="239">
        <f t="shared" si="6"/>
        <v>-7.7000000000001734E-2</v>
      </c>
      <c r="I45" s="239">
        <f t="shared" si="7"/>
        <v>-8.2000000000000739E-2</v>
      </c>
      <c r="J45" s="239">
        <f t="shared" si="8"/>
        <v>0.63300000000000267</v>
      </c>
      <c r="K45" s="239">
        <f t="shared" si="9"/>
        <v>0.5</v>
      </c>
      <c r="L45" s="239">
        <f t="shared" si="10"/>
        <v>-0.12300000000000111</v>
      </c>
      <c r="N45" s="233">
        <v>28.226000000000003</v>
      </c>
      <c r="O45" s="233">
        <v>27.427</v>
      </c>
      <c r="P45" s="233">
        <v>28.184999999999999</v>
      </c>
      <c r="Q45" s="233">
        <v>26.655000000000001</v>
      </c>
      <c r="R45" s="233">
        <v>24.199000000000002</v>
      </c>
    </row>
    <row r="46" spans="1:18" x14ac:dyDescent="0.2">
      <c r="A46" s="238">
        <f t="shared" si="11"/>
        <v>38046</v>
      </c>
      <c r="B46" s="233">
        <v>27.264000000000003</v>
      </c>
      <c r="C46" s="233">
        <v>27.194000000000003</v>
      </c>
      <c r="D46" s="233">
        <v>27.38</v>
      </c>
      <c r="E46" s="233">
        <v>26.771000000000001</v>
      </c>
      <c r="F46" s="233">
        <v>24.011000000000003</v>
      </c>
      <c r="H46" s="239">
        <f t="shared" si="6"/>
        <v>-8.2999999999998408E-2</v>
      </c>
      <c r="I46" s="239">
        <f t="shared" si="7"/>
        <v>-8.49999999999973E-2</v>
      </c>
      <c r="J46" s="239">
        <f t="shared" si="8"/>
        <v>0.65899999999999892</v>
      </c>
      <c r="K46" s="239">
        <f t="shared" si="9"/>
        <v>0.5</v>
      </c>
      <c r="L46" s="239">
        <f t="shared" si="10"/>
        <v>-0.1319999999999979</v>
      </c>
      <c r="N46" s="233">
        <v>27.347000000000001</v>
      </c>
      <c r="O46" s="233">
        <v>27.279</v>
      </c>
      <c r="P46" s="233">
        <v>26.721</v>
      </c>
      <c r="Q46" s="233">
        <v>26.271000000000001</v>
      </c>
      <c r="R46" s="233">
        <v>24.143000000000001</v>
      </c>
    </row>
    <row r="47" spans="1:18" x14ac:dyDescent="0.2">
      <c r="A47" s="238">
        <f t="shared" si="11"/>
        <v>38077</v>
      </c>
      <c r="B47" s="233">
        <v>25.791</v>
      </c>
      <c r="C47" s="233">
        <v>26.495000000000001</v>
      </c>
      <c r="D47" s="233">
        <v>26.913</v>
      </c>
      <c r="E47" s="233">
        <v>26.611000000000001</v>
      </c>
      <c r="F47" s="233">
        <v>23.835000000000001</v>
      </c>
      <c r="H47" s="239">
        <f t="shared" si="6"/>
        <v>-0.18800000000000239</v>
      </c>
      <c r="I47" s="239">
        <f t="shared" si="7"/>
        <v>-0.18999999999999773</v>
      </c>
      <c r="J47" s="239">
        <f t="shared" si="8"/>
        <v>0.55599999999999739</v>
      </c>
      <c r="K47" s="239">
        <f t="shared" si="9"/>
        <v>0.5</v>
      </c>
      <c r="L47" s="239">
        <f t="shared" si="10"/>
        <v>-9.9000000000000199E-2</v>
      </c>
      <c r="N47" s="233">
        <v>25.979000000000003</v>
      </c>
      <c r="O47" s="233">
        <v>26.684999999999999</v>
      </c>
      <c r="P47" s="233">
        <v>26.357000000000003</v>
      </c>
      <c r="Q47" s="233">
        <v>26.111000000000001</v>
      </c>
      <c r="R47" s="233">
        <v>23.934000000000001</v>
      </c>
    </row>
    <row r="48" spans="1:18" x14ac:dyDescent="0.2">
      <c r="A48" s="238">
        <f t="shared" si="11"/>
        <v>38107</v>
      </c>
      <c r="B48" s="233">
        <v>23.229000000000003</v>
      </c>
      <c r="C48" s="233">
        <v>25.26</v>
      </c>
      <c r="D48" s="233">
        <v>25.263000000000002</v>
      </c>
      <c r="E48" s="233">
        <v>26.529</v>
      </c>
      <c r="F48" s="233">
        <v>23.383000000000003</v>
      </c>
      <c r="H48" s="239">
        <f t="shared" si="6"/>
        <v>-0.19399999999999906</v>
      </c>
      <c r="I48" s="239">
        <f t="shared" si="7"/>
        <v>-0.19399999999999906</v>
      </c>
      <c r="J48" s="239">
        <f t="shared" si="8"/>
        <v>-8.2999999999998408E-2</v>
      </c>
      <c r="K48" s="239">
        <f t="shared" si="9"/>
        <v>0.71599999999999753</v>
      </c>
      <c r="L48" s="239">
        <f t="shared" si="10"/>
        <v>-0.10199999999999676</v>
      </c>
      <c r="N48" s="233">
        <v>23.423000000000002</v>
      </c>
      <c r="O48" s="233">
        <v>25.454000000000001</v>
      </c>
      <c r="P48" s="233">
        <v>25.346</v>
      </c>
      <c r="Q48" s="233">
        <v>25.813000000000002</v>
      </c>
      <c r="R48" s="233">
        <v>23.484999999999999</v>
      </c>
    </row>
    <row r="49" spans="1:18" x14ac:dyDescent="0.2">
      <c r="A49" s="238">
        <f t="shared" si="11"/>
        <v>38138</v>
      </c>
      <c r="B49" s="233">
        <v>14.353000000000002</v>
      </c>
      <c r="C49" s="233">
        <v>17.204999999999998</v>
      </c>
      <c r="D49" s="233">
        <v>25.62</v>
      </c>
      <c r="E49" s="233">
        <v>26.128</v>
      </c>
      <c r="F49" s="233">
        <v>22.763999999999999</v>
      </c>
      <c r="H49" s="239">
        <f t="shared" si="6"/>
        <v>-0.15699999999999825</v>
      </c>
      <c r="I49" s="239">
        <f t="shared" si="7"/>
        <v>-0.16000000000000014</v>
      </c>
      <c r="J49" s="239">
        <f t="shared" si="8"/>
        <v>-0.23400000000000176</v>
      </c>
      <c r="K49" s="239">
        <f t="shared" si="9"/>
        <v>0.77999999999999758</v>
      </c>
      <c r="L49" s="239">
        <f t="shared" si="10"/>
        <v>-0.14800000000000324</v>
      </c>
      <c r="N49" s="233">
        <v>14.51</v>
      </c>
      <c r="O49" s="233">
        <v>17.364999999999998</v>
      </c>
      <c r="P49" s="233">
        <v>25.854000000000003</v>
      </c>
      <c r="Q49" s="233">
        <v>25.348000000000003</v>
      </c>
      <c r="R49" s="233">
        <v>22.912000000000003</v>
      </c>
    </row>
    <row r="50" spans="1:18" x14ac:dyDescent="0.2">
      <c r="A50" s="238">
        <f t="shared" si="11"/>
        <v>38168</v>
      </c>
      <c r="B50" s="233">
        <v>17.574000000000002</v>
      </c>
      <c r="C50" s="233">
        <v>21.382000000000001</v>
      </c>
      <c r="D50" s="233">
        <v>27.543000000000003</v>
      </c>
      <c r="E50" s="233">
        <v>26.936</v>
      </c>
      <c r="F50" s="233">
        <v>23.484000000000002</v>
      </c>
      <c r="H50" s="239">
        <f t="shared" si="6"/>
        <v>-0.10800000000000054</v>
      </c>
      <c r="I50" s="239">
        <f t="shared" si="7"/>
        <v>-0.10999999999999943</v>
      </c>
      <c r="J50" s="239">
        <f t="shared" si="8"/>
        <v>-8.2999999999998408E-2</v>
      </c>
      <c r="K50" s="239">
        <f t="shared" si="9"/>
        <v>0.53200000000000003</v>
      </c>
      <c r="L50" s="239">
        <f t="shared" si="10"/>
        <v>-0.10200000000000031</v>
      </c>
      <c r="N50" s="233">
        <v>17.682000000000002</v>
      </c>
      <c r="O50" s="233">
        <v>21.492000000000001</v>
      </c>
      <c r="P50" s="233">
        <v>27.626000000000001</v>
      </c>
      <c r="Q50" s="233">
        <v>26.404</v>
      </c>
      <c r="R50" s="233">
        <v>23.586000000000002</v>
      </c>
    </row>
    <row r="51" spans="1:18" x14ac:dyDescent="0.2">
      <c r="A51" s="238">
        <f t="shared" si="11"/>
        <v>38199</v>
      </c>
      <c r="B51" s="233">
        <v>33.994999999999997</v>
      </c>
      <c r="C51" s="233">
        <v>35.551000000000002</v>
      </c>
      <c r="D51" s="233">
        <v>29.015000000000001</v>
      </c>
      <c r="E51" s="233">
        <v>27.725000000000001</v>
      </c>
      <c r="F51" s="233">
        <v>27.279</v>
      </c>
      <c r="H51" s="239">
        <f t="shared" si="6"/>
        <v>-0.23499999999999943</v>
      </c>
      <c r="I51" s="239">
        <f t="shared" si="7"/>
        <v>-0.23499999999999943</v>
      </c>
      <c r="J51" s="239">
        <f t="shared" si="8"/>
        <v>-0.15300000000000225</v>
      </c>
      <c r="K51" s="239">
        <f t="shared" si="9"/>
        <v>-8.6999999999999744E-2</v>
      </c>
      <c r="L51" s="239">
        <f t="shared" si="10"/>
        <v>-0.23500000000000298</v>
      </c>
      <c r="N51" s="233">
        <v>34.229999999999997</v>
      </c>
      <c r="O51" s="233">
        <v>35.786000000000001</v>
      </c>
      <c r="P51" s="233">
        <v>29.168000000000003</v>
      </c>
      <c r="Q51" s="233">
        <v>27.812000000000001</v>
      </c>
      <c r="R51" s="233">
        <v>27.514000000000003</v>
      </c>
    </row>
    <row r="52" spans="1:18" x14ac:dyDescent="0.2">
      <c r="A52" s="238">
        <f t="shared" si="11"/>
        <v>38230</v>
      </c>
      <c r="B52" s="233">
        <v>35.652999999999999</v>
      </c>
      <c r="C52" s="233">
        <v>37.231999999999999</v>
      </c>
      <c r="D52" s="233">
        <v>29.684999999999999</v>
      </c>
      <c r="E52" s="233">
        <v>30.565000000000001</v>
      </c>
      <c r="F52" s="233">
        <v>29.864999999999998</v>
      </c>
      <c r="H52" s="239">
        <f t="shared" si="6"/>
        <v>-0.23500000000000654</v>
      </c>
      <c r="I52" s="239">
        <f t="shared" si="7"/>
        <v>-0.23199999999999932</v>
      </c>
      <c r="J52" s="239">
        <f t="shared" si="8"/>
        <v>-0.15300000000000225</v>
      </c>
      <c r="K52" s="239">
        <f t="shared" si="9"/>
        <v>-0.34499999999999886</v>
      </c>
      <c r="L52" s="239">
        <f t="shared" si="10"/>
        <v>-0.23500000000000298</v>
      </c>
      <c r="N52" s="233">
        <v>35.888000000000005</v>
      </c>
      <c r="O52" s="233">
        <v>37.463999999999999</v>
      </c>
      <c r="P52" s="233">
        <v>29.838000000000001</v>
      </c>
      <c r="Q52" s="233">
        <v>30.91</v>
      </c>
      <c r="R52" s="233">
        <v>30.1</v>
      </c>
    </row>
    <row r="53" spans="1:18" x14ac:dyDescent="0.2">
      <c r="A53" s="238">
        <f t="shared" si="11"/>
        <v>38260</v>
      </c>
      <c r="B53" s="233">
        <v>31.221</v>
      </c>
      <c r="C53" s="233">
        <v>32.697000000000003</v>
      </c>
      <c r="D53" s="233">
        <v>28.803000000000001</v>
      </c>
      <c r="E53" s="233">
        <v>30.154</v>
      </c>
      <c r="F53" s="233">
        <v>28.317</v>
      </c>
      <c r="H53" s="239">
        <f t="shared" si="6"/>
        <v>-0.18800000000000239</v>
      </c>
      <c r="I53" s="239">
        <f t="shared" si="7"/>
        <v>-0.18799999999999528</v>
      </c>
      <c r="J53" s="239">
        <f t="shared" si="8"/>
        <v>-0.16699999999999804</v>
      </c>
      <c r="K53" s="239">
        <f t="shared" si="9"/>
        <v>0.20899999999999963</v>
      </c>
      <c r="L53" s="239">
        <f t="shared" si="10"/>
        <v>-0.24200000000000088</v>
      </c>
      <c r="N53" s="233">
        <v>31.409000000000002</v>
      </c>
      <c r="O53" s="233">
        <v>32.884999999999998</v>
      </c>
      <c r="P53" s="233">
        <v>28.97</v>
      </c>
      <c r="Q53" s="233">
        <v>29.945</v>
      </c>
      <c r="R53" s="233">
        <v>28.559000000000001</v>
      </c>
    </row>
    <row r="54" spans="1:18" x14ac:dyDescent="0.2">
      <c r="A54" s="238">
        <f t="shared" si="11"/>
        <v>38291</v>
      </c>
      <c r="B54" s="233">
        <v>28.184999999999999</v>
      </c>
      <c r="C54" s="233">
        <v>30.293000000000003</v>
      </c>
      <c r="D54" s="233">
        <v>28.315000000000001</v>
      </c>
      <c r="E54" s="233">
        <v>25.757000000000001</v>
      </c>
      <c r="F54" s="233">
        <v>25.847000000000001</v>
      </c>
      <c r="H54" s="239">
        <f t="shared" si="6"/>
        <v>-0.18100000000000094</v>
      </c>
      <c r="I54" s="239">
        <f t="shared" si="7"/>
        <v>-0.18099999999999739</v>
      </c>
      <c r="J54" s="239">
        <f t="shared" si="8"/>
        <v>0.51200000000000045</v>
      </c>
      <c r="K54" s="239">
        <f t="shared" si="9"/>
        <v>0.79899999999999949</v>
      </c>
      <c r="L54" s="239">
        <f t="shared" si="10"/>
        <v>-0.12299999999999756</v>
      </c>
      <c r="N54" s="233">
        <v>28.366</v>
      </c>
      <c r="O54" s="233">
        <v>30.474</v>
      </c>
      <c r="P54" s="233">
        <v>27.803000000000001</v>
      </c>
      <c r="Q54" s="233">
        <v>24.958000000000002</v>
      </c>
      <c r="R54" s="233">
        <v>25.97</v>
      </c>
    </row>
    <row r="55" spans="1:18" x14ac:dyDescent="0.2">
      <c r="A55" s="238">
        <f t="shared" si="11"/>
        <v>38321</v>
      </c>
      <c r="B55" s="233">
        <v>24.66</v>
      </c>
      <c r="C55" s="233">
        <v>26.781000000000002</v>
      </c>
      <c r="D55" s="233">
        <v>28.12</v>
      </c>
      <c r="E55" s="233">
        <v>26.014000000000003</v>
      </c>
      <c r="F55" s="233">
        <v>22.745000000000001</v>
      </c>
      <c r="H55" s="239">
        <f t="shared" si="6"/>
        <v>-0.24200000000000088</v>
      </c>
      <c r="I55" s="239">
        <f t="shared" si="7"/>
        <v>-0.23999999999999844</v>
      </c>
      <c r="J55" s="239">
        <f t="shared" si="8"/>
        <v>0.5210000000000008</v>
      </c>
      <c r="K55" s="239">
        <f t="shared" si="9"/>
        <v>0.81200000000000117</v>
      </c>
      <c r="L55" s="239">
        <f t="shared" si="10"/>
        <v>-0.12800000000000011</v>
      </c>
      <c r="N55" s="233">
        <v>24.902000000000001</v>
      </c>
      <c r="O55" s="233">
        <v>27.021000000000001</v>
      </c>
      <c r="P55" s="233">
        <v>27.599</v>
      </c>
      <c r="Q55" s="233">
        <v>25.202000000000002</v>
      </c>
      <c r="R55" s="233">
        <v>22.873000000000001</v>
      </c>
    </row>
    <row r="56" spans="1:18" x14ac:dyDescent="0.2">
      <c r="A56" s="238">
        <f t="shared" si="11"/>
        <v>38352</v>
      </c>
      <c r="B56" s="233">
        <v>29.776</v>
      </c>
      <c r="C56" s="233">
        <v>31.924000000000003</v>
      </c>
      <c r="D56" s="233">
        <v>29.527000000000001</v>
      </c>
      <c r="E56" s="233">
        <v>29.152000000000001</v>
      </c>
      <c r="F56" s="233">
        <v>23.459</v>
      </c>
      <c r="H56" s="239">
        <f t="shared" si="6"/>
        <v>-0.33899999999999864</v>
      </c>
      <c r="I56" s="239">
        <f t="shared" si="7"/>
        <v>-0.33599999999999497</v>
      </c>
      <c r="J56" s="239">
        <f t="shared" si="8"/>
        <v>0.51200000000000045</v>
      </c>
      <c r="K56" s="239">
        <f t="shared" si="9"/>
        <v>0.75300000000000011</v>
      </c>
      <c r="L56" s="239">
        <f t="shared" si="10"/>
        <v>-0.12300000000000111</v>
      </c>
      <c r="N56" s="233">
        <v>30.114999999999998</v>
      </c>
      <c r="O56" s="233">
        <v>32.26</v>
      </c>
      <c r="P56" s="233">
        <v>29.015000000000001</v>
      </c>
      <c r="Q56" s="233">
        <v>28.399000000000001</v>
      </c>
      <c r="R56" s="233">
        <v>23.582000000000001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6.6030000000000006</v>
      </c>
      <c r="C58" s="233">
        <f>SUM('P2'!K7:V7)/12</f>
        <v>6.5234999999999994</v>
      </c>
      <c r="D58" s="233">
        <f>SUM('P2'!K9:V9)/12</f>
        <v>6.6688333333333345</v>
      </c>
      <c r="E58" s="233">
        <f>SUM('P2'!K13:V13)/12</f>
        <v>5.8857500000000007</v>
      </c>
      <c r="F58" s="233">
        <f>SUM('P2'!K15:V15)/12</f>
        <v>5.4989166666666662</v>
      </c>
      <c r="H58" s="239">
        <f t="shared" ref="H58:H67" si="12">B58-N58</f>
        <v>-1.9249999999999545E-2</v>
      </c>
      <c r="I58" s="239">
        <f t="shared" ref="I58:I67" si="13">C58-O58</f>
        <v>9.5833333333326109E-3</v>
      </c>
      <c r="J58" s="239">
        <f t="shared" ref="J58:J67" si="14">D58-P58</f>
        <v>0.16125000000000078</v>
      </c>
      <c r="K58" s="239">
        <f t="shared" ref="K58:K67" si="15">E58-Q58</f>
        <v>0.29033333333333466</v>
      </c>
      <c r="L58" s="239">
        <f t="shared" ref="L58:L67" si="16">F58-R58</f>
        <v>0.39266666666666605</v>
      </c>
      <c r="N58" s="233">
        <v>6.6222500000000002</v>
      </c>
      <c r="O58" s="233">
        <v>6.5139166666666668</v>
      </c>
      <c r="P58" s="233">
        <v>6.5075833333333337</v>
      </c>
      <c r="Q58" s="233">
        <v>5.595416666666666</v>
      </c>
      <c r="R58" s="233">
        <v>5.1062500000000002</v>
      </c>
    </row>
    <row r="59" spans="1:18" x14ac:dyDescent="0.2">
      <c r="A59" s="240" t="s">
        <v>170</v>
      </c>
      <c r="B59" s="233">
        <f>SUM('P2'!W5:AH5)/12</f>
        <v>25.499833333333331</v>
      </c>
      <c r="C59" s="233">
        <f>SUM('P2'!W7:AH7)/12</f>
        <v>26.422750000000004</v>
      </c>
      <c r="D59" s="233">
        <f>SUM('P2'!W9:AH9)/12</f>
        <v>28.462416666666666</v>
      </c>
      <c r="E59" s="233">
        <f>SUM('P2'!W13:AH13)/12</f>
        <v>27.466666666666672</v>
      </c>
      <c r="F59" s="233">
        <f>SUM('P2'!W15:AH15)/12</f>
        <v>25.215000000000003</v>
      </c>
      <c r="H59" s="239">
        <f t="shared" si="12"/>
        <v>8.4166666666664725E-2</v>
      </c>
      <c r="I59" s="239">
        <f t="shared" si="13"/>
        <v>0.51725000000000421</v>
      </c>
      <c r="J59" s="239">
        <f t="shared" si="14"/>
        <v>1.090083333333336</v>
      </c>
      <c r="K59" s="239">
        <f t="shared" si="15"/>
        <v>0.81550000000000367</v>
      </c>
      <c r="L59" s="239">
        <f t="shared" si="16"/>
        <v>1.5245833333333394</v>
      </c>
      <c r="N59" s="233">
        <v>25.415666666666667</v>
      </c>
      <c r="O59" s="233">
        <v>25.9055</v>
      </c>
      <c r="P59" s="233">
        <v>27.37233333333333</v>
      </c>
      <c r="Q59" s="233">
        <v>26.651166666666668</v>
      </c>
      <c r="R59" s="233">
        <v>23.690416666666664</v>
      </c>
    </row>
    <row r="60" spans="1:18" x14ac:dyDescent="0.2">
      <c r="A60" s="240" t="s">
        <v>171</v>
      </c>
      <c r="B60" s="233">
        <f>SUM('P2'!AI5:AT5)/12</f>
        <v>26.728333333333335</v>
      </c>
      <c r="C60" s="233">
        <f>SUM('P2'!AI7:AT7)/12</f>
        <v>28.369166666666668</v>
      </c>
      <c r="D60" s="233">
        <f>SUM('P2'!AI9:AT9)/12</f>
        <v>27.983166666666662</v>
      </c>
      <c r="E60" s="233">
        <f>SUM('P2'!AI13:AT13)/12</f>
        <v>27.323666666666664</v>
      </c>
      <c r="F60" s="233">
        <f>SUM('P2'!AI15:AT15)/12</f>
        <v>24.694666666666667</v>
      </c>
      <c r="H60" s="239">
        <f t="shared" si="12"/>
        <v>-0.19008333333333738</v>
      </c>
      <c r="I60" s="239">
        <f t="shared" si="13"/>
        <v>-0.19008333333333383</v>
      </c>
      <c r="J60" s="239">
        <f t="shared" si="14"/>
        <v>0.21058333333332868</v>
      </c>
      <c r="K60" s="239">
        <f t="shared" si="15"/>
        <v>0.53991666666666305</v>
      </c>
      <c r="L60" s="239">
        <f t="shared" si="16"/>
        <v>-0.14975000000000449</v>
      </c>
      <c r="N60" s="233">
        <v>26.918416666666673</v>
      </c>
      <c r="O60" s="233">
        <v>28.559250000000002</v>
      </c>
      <c r="P60" s="233">
        <v>27.772583333333333</v>
      </c>
      <c r="Q60" s="233">
        <v>26.783750000000001</v>
      </c>
      <c r="R60" s="233">
        <v>24.844416666666671</v>
      </c>
    </row>
    <row r="61" spans="1:18" x14ac:dyDescent="0.2">
      <c r="A61" s="240" t="s">
        <v>172</v>
      </c>
      <c r="B61" s="233">
        <f>SUM('P2'!AU5:BF5)/12</f>
        <v>26.654166666666669</v>
      </c>
      <c r="C61" s="233">
        <f>SUM('P2'!AU7:BF7)/12</f>
        <v>28.279916666666665</v>
      </c>
      <c r="D61" s="233">
        <f>SUM('P2'!AU9:BF9)/12</f>
        <v>27.916833333333333</v>
      </c>
      <c r="E61" s="233">
        <f>SUM('P2'!AU13:BF13)/12</f>
        <v>27.458083333333335</v>
      </c>
      <c r="F61" s="233">
        <f>SUM('P2'!AU15:BF15)/12</f>
        <v>24.922083333333333</v>
      </c>
      <c r="H61" s="239">
        <f t="shared" si="12"/>
        <v>-0.1855833333333301</v>
      </c>
      <c r="I61" s="239">
        <f t="shared" si="13"/>
        <v>-0.18608333333333249</v>
      </c>
      <c r="J61" s="239">
        <f t="shared" si="14"/>
        <v>0.2099999999999973</v>
      </c>
      <c r="K61" s="239">
        <f t="shared" si="15"/>
        <v>0.47241666666666404</v>
      </c>
      <c r="L61" s="239">
        <f t="shared" si="16"/>
        <v>-0.14933333333333465</v>
      </c>
      <c r="N61" s="233">
        <v>26.839749999999999</v>
      </c>
      <c r="O61" s="233">
        <v>28.465999999999998</v>
      </c>
      <c r="P61" s="233">
        <v>27.706833333333336</v>
      </c>
      <c r="Q61" s="233">
        <v>26.98566666666667</v>
      </c>
      <c r="R61" s="233">
        <v>25.071416666666668</v>
      </c>
    </row>
    <row r="62" spans="1:18" x14ac:dyDescent="0.2">
      <c r="A62" s="240" t="s">
        <v>173</v>
      </c>
      <c r="B62" s="233">
        <f>SUM('P2'!BG5:BR5)/12</f>
        <v>27.04183333333334</v>
      </c>
      <c r="C62" s="233">
        <f>SUM('P2'!BG7:BR7)/12</f>
        <v>28.667999999999996</v>
      </c>
      <c r="D62" s="233">
        <f>SUM('P2'!BG9:BR9)/12</f>
        <v>28.114166666666666</v>
      </c>
      <c r="E62" s="233">
        <f>SUM('P2'!BG13:BR13)/12</f>
        <v>27.796999999999997</v>
      </c>
      <c r="F62" s="233">
        <f>SUM('P2'!BG15:BR15)/12</f>
        <v>25.127083333333335</v>
      </c>
      <c r="H62" s="239">
        <f t="shared" si="12"/>
        <v>-0.18649999999999523</v>
      </c>
      <c r="I62" s="239">
        <f t="shared" si="13"/>
        <v>-0.15116666666666845</v>
      </c>
      <c r="J62" s="239">
        <f t="shared" si="14"/>
        <v>0.21049999999999613</v>
      </c>
      <c r="K62" s="239">
        <f t="shared" si="15"/>
        <v>0.61791666666666245</v>
      </c>
      <c r="L62" s="239">
        <f t="shared" si="16"/>
        <v>-0.14958333333333229</v>
      </c>
      <c r="N62" s="233">
        <v>27.228333333333335</v>
      </c>
      <c r="O62" s="233">
        <v>28.819166666666664</v>
      </c>
      <c r="P62" s="233">
        <v>27.90366666666667</v>
      </c>
      <c r="Q62" s="233">
        <v>27.179083333333335</v>
      </c>
      <c r="R62" s="233">
        <v>25.276666666666667</v>
      </c>
    </row>
    <row r="63" spans="1:18" x14ac:dyDescent="0.2">
      <c r="A63" s="240" t="s">
        <v>174</v>
      </c>
      <c r="B63" s="233">
        <f>SUM('P2'!BS5:CD5)/12</f>
        <v>27.355499999999996</v>
      </c>
      <c r="C63" s="233">
        <f>SUM('P2'!BS7:CD7)/12</f>
        <v>28.976166666666668</v>
      </c>
      <c r="D63" s="233">
        <f>SUM('P2'!BS9:CD9)/12</f>
        <v>28.281250000000004</v>
      </c>
      <c r="E63" s="233">
        <f>SUM('P2'!BS13:CD13)/12</f>
        <v>27.946750000000005</v>
      </c>
      <c r="F63" s="233">
        <f>SUM('P2'!BS15:CD15)/12</f>
        <v>25.305000000000003</v>
      </c>
      <c r="H63" s="239">
        <f t="shared" si="12"/>
        <v>-0.19325000000000259</v>
      </c>
      <c r="I63" s="239">
        <f t="shared" si="13"/>
        <v>-0.15699999999999648</v>
      </c>
      <c r="J63" s="239">
        <f t="shared" si="14"/>
        <v>0.21474999999999866</v>
      </c>
      <c r="K63" s="239">
        <f t="shared" si="15"/>
        <v>0.57741666666666447</v>
      </c>
      <c r="L63" s="239">
        <f t="shared" si="16"/>
        <v>-0.15174999999999983</v>
      </c>
      <c r="N63" s="233">
        <v>27.548749999999998</v>
      </c>
      <c r="O63" s="233">
        <v>29.133166666666664</v>
      </c>
      <c r="P63" s="233">
        <v>28.066500000000005</v>
      </c>
      <c r="Q63" s="233">
        <v>27.369333333333341</v>
      </c>
      <c r="R63" s="233">
        <v>25.456750000000003</v>
      </c>
    </row>
    <row r="64" spans="1:18" x14ac:dyDescent="0.2">
      <c r="A64" s="240" t="s">
        <v>175</v>
      </c>
      <c r="B64" s="233">
        <f>SUM('P2'!CE5:CP5)/12</f>
        <v>27.598083333333339</v>
      </c>
      <c r="C64" s="233">
        <f>SUM('P2'!CE7:CP7)/12</f>
        <v>29.437250000000006</v>
      </c>
      <c r="D64" s="233">
        <f>SUM('P2'!CE9:CP9)/12</f>
        <v>28.380750000000003</v>
      </c>
      <c r="E64" s="233">
        <f>SUM('P2'!CE13:CP13)/12</f>
        <v>28.070166666666665</v>
      </c>
      <c r="F64" s="233">
        <f>SUM('P2'!CE15:CP15)/12</f>
        <v>25.479333333333329</v>
      </c>
      <c r="H64" s="239">
        <f t="shared" si="12"/>
        <v>-0.1908333333333303</v>
      </c>
      <c r="I64" s="239">
        <f t="shared" si="13"/>
        <v>-0.15549999999999287</v>
      </c>
      <c r="J64" s="239">
        <f t="shared" si="14"/>
        <v>0.19691666666666663</v>
      </c>
      <c r="K64" s="239">
        <f t="shared" si="15"/>
        <v>0.50433333333333508</v>
      </c>
      <c r="L64" s="239">
        <f t="shared" si="16"/>
        <v>-0.15183333333334303</v>
      </c>
      <c r="N64" s="233">
        <v>27.788916666666669</v>
      </c>
      <c r="O64" s="233">
        <v>29.592749999999999</v>
      </c>
      <c r="P64" s="233">
        <v>28.183833333333336</v>
      </c>
      <c r="Q64" s="233">
        <v>27.56583333333333</v>
      </c>
      <c r="R64" s="233">
        <v>25.631166666666672</v>
      </c>
    </row>
    <row r="65" spans="1:18" x14ac:dyDescent="0.2">
      <c r="A65" s="240" t="s">
        <v>176</v>
      </c>
      <c r="B65" s="233">
        <f>SUM('P2'!CQ5:DB5)/12</f>
        <v>27.779000000000007</v>
      </c>
      <c r="C65" s="233">
        <f>SUM('P2'!CQ7:DB7)/12</f>
        <v>30.503333333333334</v>
      </c>
      <c r="D65" s="233">
        <f>SUM('P2'!CQ9:DB9)/12</f>
        <v>28.665583333333331</v>
      </c>
      <c r="E65" s="233">
        <f>SUM('P2'!CQ13:DB13)/12</f>
        <v>28.25141666666666</v>
      </c>
      <c r="F65" s="233">
        <f>SUM('P2'!CQ15:DB15)/12</f>
        <v>25.66116666666667</v>
      </c>
      <c r="H65" s="239">
        <f t="shared" si="12"/>
        <v>-0.18883333333332075</v>
      </c>
      <c r="I65" s="239">
        <f t="shared" si="13"/>
        <v>-0.15366666666666617</v>
      </c>
      <c r="J65" s="239">
        <f t="shared" si="14"/>
        <v>0.20958333333333101</v>
      </c>
      <c r="K65" s="239">
        <f t="shared" si="15"/>
        <v>0.5</v>
      </c>
      <c r="L65" s="239">
        <f t="shared" si="16"/>
        <v>-0.14941666666666009</v>
      </c>
      <c r="N65" s="233">
        <v>27.967833333333328</v>
      </c>
      <c r="O65" s="233">
        <v>30.657</v>
      </c>
      <c r="P65" s="233">
        <v>28.456</v>
      </c>
      <c r="Q65" s="233">
        <v>27.75141666666666</v>
      </c>
      <c r="R65" s="233">
        <v>25.81058333333333</v>
      </c>
    </row>
    <row r="66" spans="1:18" x14ac:dyDescent="0.2">
      <c r="A66" s="240" t="s">
        <v>177</v>
      </c>
      <c r="B66" s="233">
        <f>SUM('P2'!DC5:DN5)/12</f>
        <v>27.982166666666668</v>
      </c>
      <c r="C66" s="233">
        <f>SUM('P2'!DC7:DN7)/12</f>
        <v>31.69</v>
      </c>
      <c r="D66" s="233">
        <f>SUM('P2'!DC9:DN9)/12</f>
        <v>28.915166666666668</v>
      </c>
      <c r="E66" s="233">
        <f>SUM('P2'!DC13:DN13)/12</f>
        <v>28.425916666666669</v>
      </c>
      <c r="F66" s="233">
        <f>SUM('P2'!DC15:DN15)/12</f>
        <v>25.876083333333341</v>
      </c>
      <c r="H66" s="239">
        <f t="shared" si="12"/>
        <v>-0.18875000000000242</v>
      </c>
      <c r="I66" s="239">
        <f t="shared" si="13"/>
        <v>-0.15233333333333832</v>
      </c>
      <c r="J66" s="239">
        <f t="shared" si="14"/>
        <v>0.21074999999999733</v>
      </c>
      <c r="K66" s="239">
        <f t="shared" si="15"/>
        <v>0.46991666666666987</v>
      </c>
      <c r="L66" s="239">
        <f t="shared" si="16"/>
        <v>-0.14991666666665893</v>
      </c>
      <c r="N66" s="233">
        <v>28.17091666666667</v>
      </c>
      <c r="O66" s="233">
        <v>31.84233333333334</v>
      </c>
      <c r="P66" s="233">
        <v>28.70441666666667</v>
      </c>
      <c r="Q66" s="233">
        <v>27.956</v>
      </c>
      <c r="R66" s="233">
        <v>26.026</v>
      </c>
    </row>
    <row r="67" spans="1:18" x14ac:dyDescent="0.2">
      <c r="A67" s="240" t="s">
        <v>178</v>
      </c>
      <c r="B67" s="233">
        <f>SUM('P2'!DO5:DZ5)/12</f>
        <v>28.193833333333334</v>
      </c>
      <c r="C67" s="233">
        <f>SUM('P2'!DO7:DZ7)/12</f>
        <v>32.892166666666675</v>
      </c>
      <c r="D67" s="233">
        <f>SUM('P2'!DO9:DZ9)/12</f>
        <v>29.161833333333334</v>
      </c>
      <c r="E67" s="233">
        <f>SUM('P2'!DO13:DZ13)/12</f>
        <v>28.753916666666672</v>
      </c>
      <c r="F67" s="233">
        <f>SUM('P2'!DO15:DZ15)/12</f>
        <v>26.072333333333336</v>
      </c>
      <c r="H67" s="239">
        <f t="shared" si="12"/>
        <v>-0.18725000000000236</v>
      </c>
      <c r="I67" s="239">
        <f t="shared" si="13"/>
        <v>-9.1249999999988063E-2</v>
      </c>
      <c r="J67" s="239">
        <f t="shared" si="14"/>
        <v>0.21058333333333223</v>
      </c>
      <c r="K67" s="239">
        <f t="shared" si="15"/>
        <v>0.62058333333333593</v>
      </c>
      <c r="L67" s="239">
        <f t="shared" si="16"/>
        <v>-0.14983333333333348</v>
      </c>
      <c r="N67" s="233">
        <v>28.381083333333336</v>
      </c>
      <c r="O67" s="233">
        <v>32.983416666666663</v>
      </c>
      <c r="P67" s="233">
        <v>28.951250000000002</v>
      </c>
      <c r="Q67" s="233">
        <v>28.133333333333336</v>
      </c>
      <c r="R67" s="233">
        <v>26.22216666666667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37189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50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37190</v>
      </c>
      <c r="B8" s="57">
        <v>28.5</v>
      </c>
      <c r="C8" s="58">
        <v>28</v>
      </c>
      <c r="D8" s="57">
        <v>28</v>
      </c>
      <c r="E8" s="58">
        <v>28.35</v>
      </c>
      <c r="F8" s="57">
        <v>28.5</v>
      </c>
      <c r="G8" s="58">
        <v>29.5</v>
      </c>
      <c r="H8" s="57"/>
      <c r="I8" s="58">
        <v>27.188000000000002</v>
      </c>
      <c r="J8" s="57"/>
      <c r="K8" s="58"/>
      <c r="L8" s="57"/>
      <c r="M8" s="58"/>
      <c r="N8" s="57"/>
      <c r="O8" s="58"/>
      <c r="Q8" s="57"/>
      <c r="R8" s="58"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37191</v>
      </c>
      <c r="B9" s="57">
        <v>28.5</v>
      </c>
      <c r="C9" s="58">
        <v>28</v>
      </c>
      <c r="D9" s="57">
        <v>28</v>
      </c>
      <c r="E9" s="58">
        <v>28.35</v>
      </c>
      <c r="F9" s="57">
        <v>28.5</v>
      </c>
      <c r="G9" s="58">
        <v>29.5</v>
      </c>
      <c r="H9" s="57"/>
      <c r="I9" s="58">
        <v>25.5</v>
      </c>
      <c r="J9" s="57"/>
      <c r="K9" s="58"/>
      <c r="L9" s="57"/>
      <c r="M9" s="58"/>
      <c r="N9" s="57"/>
      <c r="O9" s="58"/>
      <c r="Q9" s="57"/>
      <c r="R9" s="58">
        <v>43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37193</v>
      </c>
      <c r="B10" s="57">
        <v>28.5</v>
      </c>
      <c r="C10" s="58">
        <v>29</v>
      </c>
      <c r="D10" s="57">
        <v>28.5</v>
      </c>
      <c r="E10" s="58">
        <v>28.35</v>
      </c>
      <c r="F10" s="57">
        <v>28.5</v>
      </c>
      <c r="G10" s="58">
        <v>29.5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37194</v>
      </c>
      <c r="B11" s="57">
        <v>28.5</v>
      </c>
      <c r="C11" s="58">
        <v>29</v>
      </c>
      <c r="D11" s="57">
        <v>28.5</v>
      </c>
      <c r="E11" s="58">
        <v>28.35</v>
      </c>
      <c r="F11" s="57">
        <v>28.5</v>
      </c>
      <c r="G11" s="58">
        <v>29.5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7" x14ac:dyDescent="0.2">
      <c r="A12" s="82">
        <v>37195</v>
      </c>
      <c r="B12" s="57">
        <v>28.5</v>
      </c>
      <c r="C12" s="58">
        <v>29</v>
      </c>
      <c r="D12" s="57">
        <v>28.5</v>
      </c>
      <c r="E12" s="58">
        <v>28.35</v>
      </c>
      <c r="F12" s="57">
        <v>28.5</v>
      </c>
      <c r="G12" s="58">
        <v>29.5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7" x14ac:dyDescent="0.2">
      <c r="A13" s="82">
        <v>37196</v>
      </c>
      <c r="B13" s="57">
        <v>28.75</v>
      </c>
      <c r="C13" s="58">
        <v>30.75</v>
      </c>
      <c r="D13" s="57">
        <v>30</v>
      </c>
      <c r="E13" s="58">
        <v>31.5</v>
      </c>
      <c r="F13" s="57">
        <v>30</v>
      </c>
      <c r="G13" s="58">
        <v>29.75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55.499996185302734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7" s="83" customFormat="1" x14ac:dyDescent="0.2">
      <c r="A14" s="82">
        <v>37197</v>
      </c>
      <c r="B14" s="57">
        <v>28.75</v>
      </c>
      <c r="C14" s="58">
        <v>30.75</v>
      </c>
      <c r="D14" s="57">
        <v>30</v>
      </c>
      <c r="E14" s="58">
        <v>31.5</v>
      </c>
      <c r="F14" s="57">
        <v>30</v>
      </c>
      <c r="G14" s="58">
        <v>29.75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55.499996185302734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1.38</v>
      </c>
      <c r="AO14" s="83">
        <v>4.5470000000000006</v>
      </c>
      <c r="AP14" s="83">
        <v>0.04</v>
      </c>
      <c r="AQ14" s="83">
        <v>3.2070000000000003</v>
      </c>
      <c r="AR14" s="83">
        <v>1.38</v>
      </c>
      <c r="AS14" s="83">
        <v>4.5470000000000006</v>
      </c>
      <c r="AT14" s="83">
        <v>2.38</v>
      </c>
      <c r="AU14" s="83">
        <v>5.5470000000000006</v>
      </c>
    </row>
    <row r="15" spans="1:47" s="83" customFormat="1" x14ac:dyDescent="0.2">
      <c r="A15" s="82">
        <v>37198</v>
      </c>
      <c r="B15" s="57">
        <v>28.75</v>
      </c>
      <c r="C15" s="58">
        <v>30.75</v>
      </c>
      <c r="D15" s="57">
        <v>30</v>
      </c>
      <c r="E15" s="58">
        <v>31.5</v>
      </c>
      <c r="F15" s="57">
        <v>30</v>
      </c>
      <c r="G15" s="58">
        <v>29.75</v>
      </c>
      <c r="H15" s="57"/>
      <c r="I15" s="58">
        <v>24.899999618530298</v>
      </c>
      <c r="J15" s="57"/>
      <c r="K15" s="58"/>
      <c r="L15" s="57"/>
      <c r="M15" s="58"/>
      <c r="N15" s="57"/>
      <c r="O15" s="58"/>
      <c r="P15" s="40"/>
      <c r="Q15" s="57"/>
      <c r="R15" s="58">
        <v>48.569994659423827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0.79</v>
      </c>
      <c r="AU15" s="83">
        <v>3.085</v>
      </c>
    </row>
    <row r="16" spans="1:47" x14ac:dyDescent="0.2">
      <c r="A16" s="82">
        <v>37200</v>
      </c>
      <c r="B16" s="57">
        <v>28.75</v>
      </c>
      <c r="C16" s="58">
        <v>30.75</v>
      </c>
      <c r="D16" s="57">
        <v>30</v>
      </c>
      <c r="E16" s="58">
        <v>31.5</v>
      </c>
      <c r="F16" s="57">
        <v>30</v>
      </c>
      <c r="G16" s="58">
        <v>29.75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55.499996185302734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82">
        <v>37201</v>
      </c>
      <c r="B17" s="57">
        <v>28.75</v>
      </c>
      <c r="C17" s="58">
        <v>30.75</v>
      </c>
      <c r="D17" s="57">
        <v>30</v>
      </c>
      <c r="E17" s="58">
        <v>31.5</v>
      </c>
      <c r="F17" s="57">
        <v>30</v>
      </c>
      <c r="G17" s="58">
        <v>29.75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55.499996185302734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">
      <c r="A18" s="82">
        <v>37202</v>
      </c>
      <c r="B18" s="57">
        <v>28.75</v>
      </c>
      <c r="C18" s="58">
        <v>30.75</v>
      </c>
      <c r="D18" s="57">
        <v>30</v>
      </c>
      <c r="E18" s="58">
        <v>31.5</v>
      </c>
      <c r="F18" s="57">
        <v>30</v>
      </c>
      <c r="G18" s="58">
        <v>29.75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">
      <c r="A19" s="82">
        <v>37203</v>
      </c>
      <c r="B19" s="57">
        <v>28.75</v>
      </c>
      <c r="C19" s="58">
        <v>30.75</v>
      </c>
      <c r="D19" s="57">
        <v>30</v>
      </c>
      <c r="E19" s="58">
        <v>31.5</v>
      </c>
      <c r="F19" s="57">
        <v>30</v>
      </c>
      <c r="G19" s="58">
        <v>29.75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">
      <c r="A20" s="82">
        <v>37204</v>
      </c>
      <c r="B20" s="57">
        <v>28.75</v>
      </c>
      <c r="C20" s="58">
        <v>30.75</v>
      </c>
      <c r="D20" s="57">
        <v>30</v>
      </c>
      <c r="E20" s="58">
        <v>31.5</v>
      </c>
      <c r="F20" s="57">
        <v>30</v>
      </c>
      <c r="G20" s="58">
        <v>29.75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s="83" customFormat="1" x14ac:dyDescent="0.2">
      <c r="A21" s="82">
        <v>37205</v>
      </c>
      <c r="B21" s="57">
        <v>28.75</v>
      </c>
      <c r="C21" s="58">
        <v>30.75</v>
      </c>
      <c r="D21" s="57">
        <v>30</v>
      </c>
      <c r="E21" s="58">
        <v>31.5</v>
      </c>
      <c r="F21" s="57">
        <v>30</v>
      </c>
      <c r="G21" s="58">
        <v>29.75</v>
      </c>
      <c r="H21" s="57"/>
      <c r="I21" s="58">
        <v>26</v>
      </c>
      <c r="J21" s="57"/>
      <c r="K21" s="58"/>
      <c r="L21" s="57"/>
      <c r="M21" s="58"/>
      <c r="N21" s="57"/>
      <c r="O21" s="58"/>
      <c r="P21" s="40"/>
      <c r="Q21" s="57"/>
      <c r="R21" s="58">
        <v>48.569994659423827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3.2610000000000001</v>
      </c>
      <c r="AN21" s="83">
        <v>0.44</v>
      </c>
      <c r="AO21" s="83">
        <v>3.7010000000000001</v>
      </c>
      <c r="AP21" s="83">
        <v>0.13500000000000001</v>
      </c>
      <c r="AQ21" s="83">
        <v>3.3959999999999999</v>
      </c>
      <c r="AR21" s="83">
        <v>0.34</v>
      </c>
      <c r="AS21" s="83">
        <v>3.601</v>
      </c>
      <c r="AT21" s="83">
        <v>0.39</v>
      </c>
      <c r="AU21" s="83">
        <v>3.6510000000000002</v>
      </c>
    </row>
    <row r="22" spans="1:47" s="83" customFormat="1" x14ac:dyDescent="0.2">
      <c r="A22" s="82">
        <v>37207</v>
      </c>
      <c r="B22" s="57">
        <v>28.75</v>
      </c>
      <c r="C22" s="58">
        <v>30.75</v>
      </c>
      <c r="D22" s="57">
        <v>30</v>
      </c>
      <c r="E22" s="58">
        <v>31.5</v>
      </c>
      <c r="F22" s="57">
        <v>30</v>
      </c>
      <c r="G22" s="58">
        <v>29.75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55.499996185302734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3.1460000000000004</v>
      </c>
      <c r="AN22" s="83">
        <v>0.48</v>
      </c>
      <c r="AO22" s="83">
        <v>3.6260000000000003</v>
      </c>
      <c r="AP22" s="83">
        <v>0.16</v>
      </c>
      <c r="AQ22" s="83">
        <v>3.3060000000000005</v>
      </c>
      <c r="AR22" s="83">
        <v>0.38</v>
      </c>
      <c r="AS22" s="83">
        <v>3.5260000000000002</v>
      </c>
      <c r="AT22" s="83">
        <v>0.41</v>
      </c>
      <c r="AU22" s="83">
        <v>3.5560000000000005</v>
      </c>
    </row>
    <row r="23" spans="1:47" x14ac:dyDescent="0.2">
      <c r="A23" s="82">
        <v>37208</v>
      </c>
      <c r="B23" s="57">
        <v>28.75</v>
      </c>
      <c r="C23" s="58">
        <v>30.75</v>
      </c>
      <c r="D23" s="57">
        <v>30</v>
      </c>
      <c r="E23" s="58">
        <v>31.5</v>
      </c>
      <c r="F23" s="57">
        <v>30</v>
      </c>
      <c r="G23" s="58">
        <v>29.75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55.499996185302734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">
      <c r="A24" s="82">
        <v>37209</v>
      </c>
      <c r="B24" s="57">
        <v>28.75</v>
      </c>
      <c r="C24" s="58">
        <v>30.75</v>
      </c>
      <c r="D24" s="57">
        <v>30</v>
      </c>
      <c r="E24" s="58">
        <v>31.5</v>
      </c>
      <c r="F24" s="57">
        <v>30</v>
      </c>
      <c r="G24" s="58">
        <v>29.75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55.499996185302734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">
      <c r="A25" s="82">
        <v>37210</v>
      </c>
      <c r="B25" s="57">
        <v>28.75</v>
      </c>
      <c r="C25" s="58">
        <v>30.75</v>
      </c>
      <c r="D25" s="57">
        <v>30</v>
      </c>
      <c r="E25" s="58">
        <v>31.5</v>
      </c>
      <c r="F25" s="57">
        <v>30</v>
      </c>
      <c r="G25" s="58">
        <v>29.75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">
      <c r="A26" s="82">
        <v>37211</v>
      </c>
      <c r="B26" s="57">
        <v>28.75</v>
      </c>
      <c r="C26" s="58">
        <v>30.75</v>
      </c>
      <c r="D26" s="57">
        <v>30</v>
      </c>
      <c r="E26" s="58">
        <v>31.5</v>
      </c>
      <c r="F26" s="57">
        <v>30</v>
      </c>
      <c r="G26" s="58">
        <v>29.75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">
      <c r="A27" s="82">
        <v>37212</v>
      </c>
      <c r="B27" s="57">
        <v>28.75</v>
      </c>
      <c r="C27" s="58">
        <v>30.75</v>
      </c>
      <c r="D27" s="57">
        <v>30</v>
      </c>
      <c r="E27" s="58">
        <v>31.5</v>
      </c>
      <c r="F27" s="57">
        <v>30</v>
      </c>
      <c r="G27" s="58">
        <v>29.75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48.569994659423827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s="83" customFormat="1" x14ac:dyDescent="0.2">
      <c r="A28" s="82">
        <v>37214</v>
      </c>
      <c r="B28" s="57">
        <v>28.75</v>
      </c>
      <c r="C28" s="58">
        <v>30.75</v>
      </c>
      <c r="D28" s="57">
        <v>30</v>
      </c>
      <c r="E28" s="58">
        <v>31.5</v>
      </c>
      <c r="F28" s="57">
        <v>30</v>
      </c>
      <c r="G28" s="58">
        <v>29.75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55.499996185302734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3.331</v>
      </c>
      <c r="AN28" s="83">
        <v>0.36</v>
      </c>
      <c r="AO28" s="83">
        <v>3.6909999999999998</v>
      </c>
      <c r="AP28" s="83">
        <v>0.04</v>
      </c>
      <c r="AQ28" s="83">
        <v>3.371</v>
      </c>
      <c r="AR28" s="83">
        <v>0.36</v>
      </c>
      <c r="AS28" s="83">
        <v>3.6909999999999998</v>
      </c>
      <c r="AT28" s="83">
        <v>0.38</v>
      </c>
      <c r="AU28" s="83">
        <v>3.7109999999999999</v>
      </c>
    </row>
    <row r="29" spans="1:47" s="83" customFormat="1" x14ac:dyDescent="0.2">
      <c r="A29" s="82">
        <v>37215</v>
      </c>
      <c r="B29" s="57">
        <v>28.75</v>
      </c>
      <c r="C29" s="58">
        <v>30.75</v>
      </c>
      <c r="D29" s="57">
        <v>30</v>
      </c>
      <c r="E29" s="58">
        <v>31.5</v>
      </c>
      <c r="F29" s="57">
        <v>30</v>
      </c>
      <c r="G29" s="58">
        <v>29.75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55.499996185302734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3.5060000000000002</v>
      </c>
      <c r="AN29" s="83">
        <v>0.32500000000000001</v>
      </c>
      <c r="AO29" s="83">
        <v>3.8310000000000004</v>
      </c>
      <c r="AP29" s="83">
        <v>0.04</v>
      </c>
      <c r="AQ29" s="83">
        <v>3.5460000000000003</v>
      </c>
      <c r="AR29" s="83">
        <v>0.32500000000000001</v>
      </c>
      <c r="AS29" s="83">
        <v>3.8310000000000004</v>
      </c>
      <c r="AT29" s="83">
        <v>0.33</v>
      </c>
      <c r="AU29" s="83">
        <v>3.8360000000000003</v>
      </c>
    </row>
    <row r="30" spans="1:47" x14ac:dyDescent="0.2">
      <c r="A30" s="82">
        <v>37216</v>
      </c>
      <c r="B30" s="57">
        <v>28.75</v>
      </c>
      <c r="C30" s="58">
        <v>30.75</v>
      </c>
      <c r="D30" s="57">
        <v>30</v>
      </c>
      <c r="E30" s="58">
        <v>31.5</v>
      </c>
      <c r="F30" s="57">
        <v>30</v>
      </c>
      <c r="G30" s="58">
        <v>29.75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55.499996185302734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">
      <c r="A31" s="82">
        <v>37218</v>
      </c>
      <c r="B31" s="57">
        <v>28.75</v>
      </c>
      <c r="C31" s="58">
        <v>30.75</v>
      </c>
      <c r="D31" s="57">
        <v>30</v>
      </c>
      <c r="E31" s="58">
        <v>31.5</v>
      </c>
      <c r="F31" s="57">
        <v>30</v>
      </c>
      <c r="G31" s="58">
        <v>29.75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55.499996185302734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">
      <c r="A32" s="82">
        <v>37219</v>
      </c>
      <c r="B32" s="57">
        <v>28.75</v>
      </c>
      <c r="C32" s="58">
        <v>30.75</v>
      </c>
      <c r="D32" s="57">
        <v>30</v>
      </c>
      <c r="E32" s="58">
        <v>31.5</v>
      </c>
      <c r="F32" s="57">
        <v>30</v>
      </c>
      <c r="G32" s="58">
        <v>29.75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48.569996185302735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">
      <c r="A33" s="82">
        <v>37225</v>
      </c>
      <c r="B33" s="57">
        <v>28.75</v>
      </c>
      <c r="C33" s="58">
        <v>30.75</v>
      </c>
      <c r="D33" s="57">
        <v>30</v>
      </c>
      <c r="E33" s="58">
        <v>30</v>
      </c>
      <c r="F33" s="57">
        <v>30</v>
      </c>
      <c r="G33" s="58">
        <v>29.75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55.499996185302734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">
      <c r="A34" s="82">
        <v>37226</v>
      </c>
      <c r="B34" s="57">
        <v>33.5</v>
      </c>
      <c r="C34" s="58">
        <v>38.75</v>
      </c>
      <c r="D34" s="57">
        <v>38.5</v>
      </c>
      <c r="E34" s="58">
        <v>38.5</v>
      </c>
      <c r="F34" s="57">
        <v>35.75</v>
      </c>
      <c r="G34" s="58">
        <v>35.5</v>
      </c>
      <c r="H34" s="57"/>
      <c r="I34" s="58">
        <v>35.75</v>
      </c>
      <c r="J34" s="57"/>
      <c r="K34" s="58"/>
      <c r="L34" s="57"/>
      <c r="M34" s="58"/>
      <c r="N34" s="57"/>
      <c r="O34" s="58"/>
      <c r="Q34" s="57"/>
      <c r="R34" s="58">
        <v>63.049999237060547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s="83" customFormat="1" x14ac:dyDescent="0.2">
      <c r="A35" s="82">
        <v>37257</v>
      </c>
      <c r="B35" s="57">
        <v>33.75</v>
      </c>
      <c r="C35" s="58">
        <v>38.5</v>
      </c>
      <c r="D35" s="57">
        <v>38.5</v>
      </c>
      <c r="E35" s="58">
        <v>38.25</v>
      </c>
      <c r="F35" s="57">
        <v>36</v>
      </c>
      <c r="G35" s="58">
        <v>35.25</v>
      </c>
      <c r="H35" s="57"/>
      <c r="I35" s="58">
        <v>36</v>
      </c>
      <c r="J35" s="57"/>
      <c r="K35" s="58"/>
      <c r="L35" s="57"/>
      <c r="M35" s="58"/>
      <c r="N35" s="57"/>
      <c r="O35" s="58"/>
      <c r="P35" s="40"/>
      <c r="Q35" s="57"/>
      <c r="R35" s="58">
        <v>66.948515014648436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3.5260000000000002</v>
      </c>
      <c r="AN35" s="83">
        <v>0.56000000000000005</v>
      </c>
      <c r="AO35" s="83">
        <v>4.0860000000000003</v>
      </c>
      <c r="AP35" s="83">
        <v>0.13</v>
      </c>
      <c r="AQ35" s="83">
        <v>3.6560000000000001</v>
      </c>
      <c r="AR35" s="83">
        <v>0.46</v>
      </c>
      <c r="AS35" s="83">
        <v>3.9860000000000002</v>
      </c>
      <c r="AT35" s="83">
        <v>0.72</v>
      </c>
      <c r="AU35" s="83">
        <v>4.2460000000000004</v>
      </c>
    </row>
    <row r="36" spans="1:47" s="83" customFormat="1" x14ac:dyDescent="0.2">
      <c r="A36" s="82">
        <v>37288</v>
      </c>
      <c r="B36" s="57">
        <v>32.75</v>
      </c>
      <c r="C36" s="58">
        <v>35.9</v>
      </c>
      <c r="D36" s="57">
        <v>36</v>
      </c>
      <c r="E36" s="58">
        <v>37.5</v>
      </c>
      <c r="F36" s="57">
        <v>35.75</v>
      </c>
      <c r="G36" s="58">
        <v>34</v>
      </c>
      <c r="H36" s="57"/>
      <c r="I36" s="58">
        <v>35.75</v>
      </c>
      <c r="J36" s="57"/>
      <c r="K36" s="58"/>
      <c r="L36" s="57"/>
      <c r="M36" s="58"/>
      <c r="N36" s="57"/>
      <c r="O36" s="58"/>
      <c r="P36" s="40"/>
      <c r="Q36" s="57"/>
      <c r="R36" s="58">
        <v>66.484739685058599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3.5460000000000003</v>
      </c>
      <c r="AN36" s="83">
        <v>0.77</v>
      </c>
      <c r="AO36" s="83">
        <v>4.3160000000000007</v>
      </c>
      <c r="AP36" s="83">
        <v>0.13</v>
      </c>
      <c r="AQ36" s="83">
        <v>3.6760000000000002</v>
      </c>
      <c r="AR36" s="83">
        <v>0.77</v>
      </c>
      <c r="AS36" s="83">
        <v>4.3160000000000007</v>
      </c>
      <c r="AT36" s="83">
        <v>0.97</v>
      </c>
      <c r="AU36" s="83">
        <v>4.516</v>
      </c>
    </row>
    <row r="37" spans="1:47" x14ac:dyDescent="0.2">
      <c r="A37" s="82">
        <v>37316</v>
      </c>
      <c r="B37" s="57">
        <v>32.5</v>
      </c>
      <c r="C37" s="58">
        <v>32.75</v>
      </c>
      <c r="D37" s="57">
        <v>32.75</v>
      </c>
      <c r="E37" s="58">
        <v>36</v>
      </c>
      <c r="F37" s="57">
        <v>34.75</v>
      </c>
      <c r="G37" s="58">
        <v>33.75</v>
      </c>
      <c r="H37" s="57"/>
      <c r="I37" s="58">
        <v>34.75</v>
      </c>
      <c r="J37" s="57"/>
      <c r="K37" s="58"/>
      <c r="L37" s="57"/>
      <c r="M37" s="58"/>
      <c r="N37" s="57"/>
      <c r="O37" s="58"/>
      <c r="Q37" s="57"/>
      <c r="R37" s="58">
        <v>64.759051208496089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">
      <c r="A38" s="82">
        <v>37347</v>
      </c>
      <c r="B38" s="57">
        <v>31.5</v>
      </c>
      <c r="C38" s="58">
        <v>32.5</v>
      </c>
      <c r="D38" s="57">
        <v>30.5</v>
      </c>
      <c r="E38" s="58">
        <v>33.25</v>
      </c>
      <c r="F38" s="57">
        <v>33</v>
      </c>
      <c r="G38" s="58">
        <v>33.5</v>
      </c>
      <c r="H38" s="57"/>
      <c r="I38" s="58">
        <v>33</v>
      </c>
      <c r="J38" s="57"/>
      <c r="K38" s="58"/>
      <c r="L38" s="57"/>
      <c r="M38" s="58"/>
      <c r="N38" s="57"/>
      <c r="O38" s="58"/>
      <c r="Q38" s="57"/>
      <c r="R38" s="58">
        <v>59.764272308349611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">
      <c r="A39" s="82">
        <v>37377</v>
      </c>
      <c r="B39" s="57">
        <v>36.5</v>
      </c>
      <c r="C39" s="58">
        <v>31</v>
      </c>
      <c r="D39" s="57">
        <v>28.5</v>
      </c>
      <c r="E39" s="58">
        <v>33</v>
      </c>
      <c r="F39" s="57">
        <v>34.5</v>
      </c>
      <c r="G39" s="58">
        <v>39.5</v>
      </c>
      <c r="H39" s="57"/>
      <c r="I39" s="58">
        <v>33</v>
      </c>
      <c r="J39" s="57"/>
      <c r="K39" s="58"/>
      <c r="L39" s="57"/>
      <c r="M39" s="58"/>
      <c r="N39" s="57"/>
      <c r="O39" s="58"/>
      <c r="Q39" s="57"/>
      <c r="R39" s="58">
        <v>60.43928939819336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">
      <c r="A40" s="82">
        <v>37408</v>
      </c>
      <c r="B40" s="57">
        <v>44</v>
      </c>
      <c r="C40" s="58">
        <v>32</v>
      </c>
      <c r="D40" s="57">
        <v>29.5</v>
      </c>
      <c r="E40" s="58">
        <v>39.5</v>
      </c>
      <c r="F40" s="57">
        <v>40.5</v>
      </c>
      <c r="G40" s="58">
        <v>49</v>
      </c>
      <c r="H40" s="57"/>
      <c r="I40" s="58">
        <v>39.5</v>
      </c>
      <c r="J40" s="57"/>
      <c r="K40" s="58"/>
      <c r="L40" s="57"/>
      <c r="M40" s="58"/>
      <c r="N40" s="57"/>
      <c r="O40" s="58"/>
      <c r="Q40" s="57"/>
      <c r="R40" s="58">
        <v>61.44822359268386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">
      <c r="A41" s="82">
        <v>37438</v>
      </c>
      <c r="B41" s="57">
        <v>53</v>
      </c>
      <c r="C41" s="58">
        <v>46</v>
      </c>
      <c r="D41" s="57">
        <v>43</v>
      </c>
      <c r="E41" s="58">
        <v>49</v>
      </c>
      <c r="F41" s="57">
        <v>48.25</v>
      </c>
      <c r="G41" s="58">
        <v>60</v>
      </c>
      <c r="H41" s="57"/>
      <c r="I41" s="58">
        <v>48.25</v>
      </c>
      <c r="J41" s="57"/>
      <c r="K41" s="58"/>
      <c r="L41" s="57"/>
      <c r="M41" s="58"/>
      <c r="N41" s="57"/>
      <c r="O41" s="58"/>
      <c r="Q41" s="57"/>
      <c r="R41" s="58">
        <v>51.954664149471832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">
      <c r="A42" s="82">
        <v>37469</v>
      </c>
      <c r="B42" s="57">
        <v>62</v>
      </c>
      <c r="C42" s="58">
        <v>52.5</v>
      </c>
      <c r="D42" s="57">
        <v>50</v>
      </c>
      <c r="E42" s="58">
        <v>55.25</v>
      </c>
      <c r="F42" s="57">
        <v>56.25</v>
      </c>
      <c r="G42" s="58">
        <v>72</v>
      </c>
      <c r="H42" s="57"/>
      <c r="I42" s="58">
        <v>55.25</v>
      </c>
      <c r="J42" s="57"/>
      <c r="K42" s="58"/>
      <c r="L42" s="57"/>
      <c r="M42" s="58"/>
      <c r="N42" s="57"/>
      <c r="O42" s="58"/>
      <c r="Q42" s="57"/>
      <c r="R42" s="58">
        <v>52.701490113054042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">
      <c r="A43" s="82">
        <v>37500</v>
      </c>
      <c r="B43" s="57">
        <v>51</v>
      </c>
      <c r="C43" s="58">
        <v>46.5</v>
      </c>
      <c r="D43" s="57">
        <v>43</v>
      </c>
      <c r="E43" s="58">
        <v>48</v>
      </c>
      <c r="F43" s="57">
        <v>47.75</v>
      </c>
      <c r="G43" s="58">
        <v>58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52.701185270563009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">
      <c r="A44" s="82">
        <v>37530</v>
      </c>
      <c r="B44" s="57">
        <v>38</v>
      </c>
      <c r="C44" s="58">
        <v>39</v>
      </c>
      <c r="D44" s="57">
        <v>39</v>
      </c>
      <c r="E44" s="58">
        <v>40.75</v>
      </c>
      <c r="F44" s="57">
        <v>40</v>
      </c>
      <c r="G44" s="58">
        <v>40.5</v>
      </c>
      <c r="H44" s="57"/>
      <c r="I44" s="58">
        <v>40</v>
      </c>
      <c r="J44" s="57"/>
      <c r="K44" s="58"/>
      <c r="L44" s="57"/>
      <c r="M44" s="58"/>
      <c r="N44" s="57"/>
      <c r="O44" s="58"/>
      <c r="Q44" s="57"/>
      <c r="R44" s="58">
        <v>57.521647805414027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">
      <c r="A45" s="82">
        <v>37561</v>
      </c>
      <c r="B45" s="57">
        <v>36</v>
      </c>
      <c r="C45" s="58">
        <v>37</v>
      </c>
      <c r="D45" s="57">
        <v>37</v>
      </c>
      <c r="E45" s="58">
        <v>39.75</v>
      </c>
      <c r="F45" s="57">
        <v>39</v>
      </c>
      <c r="G45" s="58">
        <v>38</v>
      </c>
      <c r="H45" s="57"/>
      <c r="I45" s="58">
        <v>39</v>
      </c>
      <c r="J45" s="57"/>
      <c r="K45" s="58"/>
      <c r="L45" s="57"/>
      <c r="M45" s="58"/>
      <c r="N45" s="57"/>
      <c r="O45" s="58"/>
      <c r="Q45" s="57"/>
      <c r="R45" s="58">
        <v>62.556464772792708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">
      <c r="A46" s="82">
        <v>37591</v>
      </c>
      <c r="B46" s="57">
        <v>36.5</v>
      </c>
      <c r="C46" s="58">
        <v>38.5</v>
      </c>
      <c r="D46" s="57">
        <v>38.5</v>
      </c>
      <c r="E46" s="58">
        <v>41.75</v>
      </c>
      <c r="F46" s="57">
        <v>41</v>
      </c>
      <c r="G46" s="58">
        <v>38.5</v>
      </c>
      <c r="H46" s="57"/>
      <c r="I46" s="58">
        <v>41</v>
      </c>
      <c r="J46" s="57"/>
      <c r="K46" s="58"/>
      <c r="L46" s="57"/>
      <c r="M46" s="58"/>
      <c r="N46" s="57"/>
      <c r="O46" s="58"/>
      <c r="Q46" s="57"/>
      <c r="R46" s="58">
        <v>66.583230244267057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">
      <c r="A47" s="82">
        <v>37622</v>
      </c>
      <c r="B47" s="57">
        <v>36.5</v>
      </c>
      <c r="C47" s="58">
        <v>42.25</v>
      </c>
      <c r="D47" s="57">
        <v>42</v>
      </c>
      <c r="E47" s="58">
        <v>42</v>
      </c>
      <c r="F47" s="57">
        <v>41</v>
      </c>
      <c r="G47" s="58">
        <v>38.5</v>
      </c>
      <c r="H47" s="57"/>
      <c r="I47" s="58">
        <v>31</v>
      </c>
      <c r="J47" s="57"/>
      <c r="K47" s="58"/>
      <c r="L47" s="57"/>
      <c r="M47" s="58"/>
      <c r="N47" s="57"/>
      <c r="O47" s="58"/>
      <c r="Q47" s="57"/>
      <c r="R47" s="58">
        <v>53.745513054609184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">
      <c r="A48" s="82">
        <v>37653</v>
      </c>
      <c r="B48" s="57">
        <v>36.5</v>
      </c>
      <c r="C48" s="58">
        <v>41.5</v>
      </c>
      <c r="D48" s="57">
        <v>41</v>
      </c>
      <c r="E48" s="58">
        <v>40</v>
      </c>
      <c r="F48" s="57">
        <v>39.5</v>
      </c>
      <c r="G48" s="58">
        <v>38.5</v>
      </c>
      <c r="H48" s="57"/>
      <c r="I48" s="58">
        <v>29.5</v>
      </c>
      <c r="J48" s="57"/>
      <c r="K48" s="58"/>
      <c r="L48" s="57"/>
      <c r="M48" s="58"/>
      <c r="N48" s="57"/>
      <c r="O48" s="58"/>
      <c r="Q48" s="57"/>
      <c r="R48" s="58">
        <v>52.430975311767384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">
      <c r="A49" s="82">
        <v>37681</v>
      </c>
      <c r="B49" s="57">
        <v>36</v>
      </c>
      <c r="C49" s="58">
        <v>36.75</v>
      </c>
      <c r="D49" s="57">
        <v>36</v>
      </c>
      <c r="E49" s="58">
        <v>38</v>
      </c>
      <c r="F49" s="57">
        <v>38.75</v>
      </c>
      <c r="G49" s="58">
        <v>38</v>
      </c>
      <c r="H49" s="57"/>
      <c r="I49" s="58">
        <v>28</v>
      </c>
      <c r="J49" s="57"/>
      <c r="K49" s="58"/>
      <c r="L49" s="57"/>
      <c r="M49" s="58"/>
      <c r="N49" s="57"/>
      <c r="O49" s="58"/>
      <c r="Q49" s="57"/>
      <c r="R49" s="58">
        <v>50.943675802127764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">
      <c r="A50" s="82">
        <v>37712</v>
      </c>
      <c r="B50" s="57">
        <v>35.5</v>
      </c>
      <c r="C50" s="58">
        <v>36.5</v>
      </c>
      <c r="D50" s="57">
        <v>33</v>
      </c>
      <c r="E50" s="58">
        <v>37.5</v>
      </c>
      <c r="F50" s="57">
        <v>38</v>
      </c>
      <c r="G50" s="58">
        <v>37.5</v>
      </c>
      <c r="H50" s="57"/>
      <c r="I50" s="58">
        <v>27.5</v>
      </c>
      <c r="J50" s="57"/>
      <c r="K50" s="58"/>
      <c r="L50" s="57"/>
      <c r="M50" s="58"/>
      <c r="N50" s="57"/>
      <c r="O50" s="58"/>
      <c r="Q50" s="57"/>
      <c r="R50" s="58">
        <v>48.751062318728394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">
      <c r="A51" s="82">
        <v>37742</v>
      </c>
      <c r="B51" s="57">
        <v>36.5</v>
      </c>
      <c r="C51" s="58">
        <v>32.5</v>
      </c>
      <c r="D51" s="57">
        <v>29</v>
      </c>
      <c r="E51" s="58">
        <v>38</v>
      </c>
      <c r="F51" s="57">
        <v>38.75</v>
      </c>
      <c r="G51" s="58">
        <v>38.5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48.736090386507641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">
      <c r="A52" s="82">
        <v>37773</v>
      </c>
      <c r="B52" s="57">
        <v>43.5</v>
      </c>
      <c r="C52" s="58">
        <v>30.75</v>
      </c>
      <c r="D52" s="57">
        <v>30</v>
      </c>
      <c r="E52" s="58">
        <v>43</v>
      </c>
      <c r="F52" s="57">
        <v>43.25</v>
      </c>
      <c r="G52" s="58">
        <v>48</v>
      </c>
      <c r="H52" s="57"/>
      <c r="I52" s="58">
        <v>33</v>
      </c>
      <c r="J52" s="57"/>
      <c r="K52" s="58"/>
      <c r="L52" s="57"/>
      <c r="M52" s="58"/>
      <c r="N52" s="57"/>
      <c r="O52" s="58"/>
      <c r="Q52" s="57"/>
      <c r="R52" s="58">
        <v>49.04988338189419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">
      <c r="A53" s="82">
        <v>37803</v>
      </c>
      <c r="B53" s="57">
        <v>54</v>
      </c>
      <c r="C53" s="58">
        <v>53.5</v>
      </c>
      <c r="D53" s="57">
        <v>49</v>
      </c>
      <c r="E53" s="58">
        <v>53.25</v>
      </c>
      <c r="F53" s="57">
        <v>57.75</v>
      </c>
      <c r="G53" s="58">
        <v>60</v>
      </c>
      <c r="H53" s="57"/>
      <c r="I53" s="58">
        <v>43.25</v>
      </c>
      <c r="J53" s="57"/>
      <c r="K53" s="58"/>
      <c r="L53" s="57"/>
      <c r="M53" s="58"/>
      <c r="N53" s="57"/>
      <c r="O53" s="58"/>
      <c r="Q53" s="57"/>
      <c r="R53" s="58">
        <v>49.441561915313208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">
      <c r="A54" s="82">
        <v>37834</v>
      </c>
      <c r="B54" s="57">
        <v>62</v>
      </c>
      <c r="C54" s="58">
        <v>60.5</v>
      </c>
      <c r="D54" s="57">
        <v>57</v>
      </c>
      <c r="E54" s="58">
        <v>61.75</v>
      </c>
      <c r="F54" s="57">
        <v>63.5</v>
      </c>
      <c r="G54" s="58">
        <v>70</v>
      </c>
      <c r="H54" s="57"/>
      <c r="I54" s="58">
        <v>51.75</v>
      </c>
      <c r="J54" s="57"/>
      <c r="K54" s="58"/>
      <c r="L54" s="57"/>
      <c r="M54" s="58"/>
      <c r="N54" s="57"/>
      <c r="O54" s="58"/>
      <c r="Q54" s="57"/>
      <c r="R54" s="58">
        <v>49.942333834572516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">
      <c r="A55" s="82">
        <v>37865</v>
      </c>
      <c r="B55" s="40">
        <v>51.5</v>
      </c>
      <c r="C55" s="40">
        <v>50.5</v>
      </c>
      <c r="D55" s="40">
        <v>47</v>
      </c>
      <c r="E55" s="40">
        <v>56.75</v>
      </c>
      <c r="F55" s="40">
        <v>50.5</v>
      </c>
      <c r="G55" s="40">
        <v>57.5</v>
      </c>
      <c r="I55" s="40">
        <v>40.5</v>
      </c>
      <c r="R55" s="40">
        <v>49.941496866385734</v>
      </c>
      <c r="AI55" s="50"/>
      <c r="AJ55" s="70"/>
      <c r="AL55" s="4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">
      <c r="A56" s="82">
        <v>37895</v>
      </c>
      <c r="B56" s="40">
        <v>38.5</v>
      </c>
      <c r="C56" s="40">
        <v>41.5</v>
      </c>
      <c r="D56" s="40">
        <v>41</v>
      </c>
      <c r="E56" s="40">
        <v>39.25</v>
      </c>
      <c r="F56" s="40">
        <v>39.75</v>
      </c>
      <c r="G56" s="40">
        <v>40.75</v>
      </c>
      <c r="I56" s="40">
        <v>29.25</v>
      </c>
      <c r="R56" s="40">
        <v>50.176218857019208</v>
      </c>
      <c r="AI56" s="50"/>
      <c r="AJ56" s="70"/>
      <c r="AL56" s="4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">
      <c r="A57" s="82">
        <v>37926</v>
      </c>
      <c r="B57" s="40">
        <v>37.5</v>
      </c>
      <c r="C57" s="40">
        <v>37.5</v>
      </c>
      <c r="D57" s="40">
        <v>37</v>
      </c>
      <c r="E57" s="40">
        <v>39.25</v>
      </c>
      <c r="F57" s="40">
        <v>39.5</v>
      </c>
      <c r="G57" s="40">
        <v>39.25</v>
      </c>
      <c r="I57" s="40">
        <v>29.25</v>
      </c>
      <c r="R57" s="40">
        <v>53.040669280212988</v>
      </c>
      <c r="AI57" s="50"/>
      <c r="AJ57" s="70"/>
      <c r="AL57" s="4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">
      <c r="A58" s="82">
        <v>37956</v>
      </c>
      <c r="B58" s="40">
        <v>37</v>
      </c>
      <c r="C58" s="40">
        <v>39.25</v>
      </c>
      <c r="D58" s="40">
        <v>39</v>
      </c>
      <c r="E58" s="40">
        <v>42.25</v>
      </c>
      <c r="F58" s="40">
        <v>40.75</v>
      </c>
      <c r="G58" s="40">
        <v>38.5</v>
      </c>
      <c r="I58" s="40">
        <v>30.75</v>
      </c>
      <c r="R58" s="40">
        <v>55.331727910254919</v>
      </c>
      <c r="AI58" s="50"/>
      <c r="AJ58" s="70"/>
      <c r="AL58" s="4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">
      <c r="A59" s="82">
        <v>37987</v>
      </c>
      <c r="B59" s="40">
        <v>37.21</v>
      </c>
      <c r="C59" s="40">
        <v>42.61</v>
      </c>
      <c r="D59" s="40">
        <v>42.13</v>
      </c>
      <c r="E59" s="40">
        <v>42.48</v>
      </c>
      <c r="F59" s="40">
        <v>39</v>
      </c>
      <c r="G59" s="40">
        <v>39.409999999999997</v>
      </c>
      <c r="I59" s="40">
        <v>21.75</v>
      </c>
      <c r="R59" s="40">
        <v>51.949387713919123</v>
      </c>
      <c r="AI59" s="50"/>
      <c r="AJ59" s="70"/>
      <c r="AL59" s="4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">
      <c r="A60" s="82">
        <v>38018</v>
      </c>
      <c r="B60" s="40">
        <v>37.21</v>
      </c>
      <c r="C60" s="40">
        <v>41.96</v>
      </c>
      <c r="D60" s="40">
        <v>41.27</v>
      </c>
      <c r="E60" s="40">
        <v>40.770000000000003</v>
      </c>
      <c r="F60" s="40">
        <v>39.26</v>
      </c>
      <c r="G60" s="40">
        <v>39.409999999999997</v>
      </c>
      <c r="I60" s="40">
        <v>23.5</v>
      </c>
      <c r="R60" s="40">
        <v>50.672585080156608</v>
      </c>
      <c r="AI60" s="50"/>
      <c r="AJ60" s="70"/>
      <c r="AL60" s="4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">
      <c r="A61" s="82">
        <v>38047</v>
      </c>
      <c r="B61" s="40">
        <v>36.75</v>
      </c>
      <c r="C61" s="40">
        <v>37.89</v>
      </c>
      <c r="D61" s="40">
        <v>36.979999999999997</v>
      </c>
      <c r="E61" s="40">
        <v>39.049999999999997</v>
      </c>
      <c r="F61" s="40">
        <v>38.43</v>
      </c>
      <c r="G61" s="40">
        <v>38.950000000000003</v>
      </c>
      <c r="I61" s="40">
        <v>21.5</v>
      </c>
      <c r="R61" s="40">
        <v>48.640585315041676</v>
      </c>
      <c r="AI61" s="50"/>
      <c r="AJ61" s="70"/>
      <c r="AL61" s="4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">
      <c r="A62" s="82">
        <v>38078</v>
      </c>
      <c r="B62" s="40">
        <v>36.29</v>
      </c>
      <c r="C62" s="40">
        <v>37.67</v>
      </c>
      <c r="D62" s="40">
        <v>34.4</v>
      </c>
      <c r="E62" s="40">
        <v>39.049999999999997</v>
      </c>
      <c r="F62" s="40">
        <v>37.6</v>
      </c>
      <c r="G62" s="40">
        <v>38.49</v>
      </c>
      <c r="I62" s="40">
        <v>30.5</v>
      </c>
      <c r="R62" s="40">
        <v>45.88518569281738</v>
      </c>
      <c r="AI62" s="50"/>
      <c r="AJ62" s="70"/>
      <c r="AL62" s="4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">
      <c r="A63" s="82">
        <v>38108</v>
      </c>
      <c r="B63" s="40">
        <v>37.21</v>
      </c>
      <c r="C63" s="40">
        <v>34.24</v>
      </c>
      <c r="D63" s="40">
        <v>30.97</v>
      </c>
      <c r="E63" s="40">
        <v>39.51</v>
      </c>
      <c r="F63" s="40">
        <v>38.43</v>
      </c>
      <c r="G63" s="40">
        <v>39.409999999999997</v>
      </c>
      <c r="I63" s="40">
        <v>30</v>
      </c>
      <c r="R63" s="40">
        <v>45.95272135755571</v>
      </c>
      <c r="AI63" s="50"/>
      <c r="AJ63" s="70"/>
      <c r="AL63" s="4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">
      <c r="A64" s="82">
        <v>38139</v>
      </c>
      <c r="B64" s="40">
        <v>43.7</v>
      </c>
      <c r="C64" s="40">
        <v>32.74</v>
      </c>
      <c r="D64" s="40">
        <v>31.83</v>
      </c>
      <c r="E64" s="40">
        <v>43.8</v>
      </c>
      <c r="F64" s="40">
        <v>43.41</v>
      </c>
      <c r="G64" s="40">
        <v>48.03</v>
      </c>
      <c r="I64" s="40">
        <v>37</v>
      </c>
      <c r="R64" s="40">
        <v>46.499109261102028</v>
      </c>
      <c r="AI64" s="50"/>
      <c r="AJ64" s="70"/>
      <c r="AL64" s="4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">
      <c r="A65" s="82">
        <v>38169</v>
      </c>
      <c r="B65" s="40">
        <v>53.43</v>
      </c>
      <c r="C65" s="40">
        <v>52.26</v>
      </c>
      <c r="D65" s="40">
        <v>48.14</v>
      </c>
      <c r="E65" s="40">
        <v>52.6</v>
      </c>
      <c r="F65" s="40">
        <v>59.46</v>
      </c>
      <c r="G65" s="40">
        <v>59.03</v>
      </c>
      <c r="I65" s="40">
        <v>41</v>
      </c>
      <c r="R65" s="40">
        <v>47.149181491478799</v>
      </c>
      <c r="AI65" s="50"/>
      <c r="AJ65" s="70"/>
      <c r="AL65" s="4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">
      <c r="A66" s="82">
        <v>38200</v>
      </c>
      <c r="B66" s="40">
        <v>60.84</v>
      </c>
      <c r="C66" s="40">
        <v>58.27</v>
      </c>
      <c r="D66" s="40">
        <v>55.01</v>
      </c>
      <c r="E66" s="40">
        <v>59.89</v>
      </c>
      <c r="F66" s="40">
        <v>65.819999999999993</v>
      </c>
      <c r="G66" s="40">
        <v>68.14</v>
      </c>
      <c r="I66" s="40">
        <v>49.75</v>
      </c>
      <c r="R66" s="40">
        <v>47.699786943620772</v>
      </c>
      <c r="AI66" s="50"/>
      <c r="AJ66" s="70"/>
      <c r="AL66" s="4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">
      <c r="A67" s="82">
        <v>38231</v>
      </c>
      <c r="B67" s="40">
        <v>51.11</v>
      </c>
      <c r="C67" s="40">
        <v>49.69</v>
      </c>
      <c r="D67" s="40">
        <v>46.42</v>
      </c>
      <c r="E67" s="40">
        <v>55.56</v>
      </c>
      <c r="F67" s="40">
        <v>51.44</v>
      </c>
      <c r="G67" s="40">
        <v>56.71</v>
      </c>
      <c r="I67" s="40">
        <v>32.25</v>
      </c>
      <c r="R67" s="40">
        <v>47.611241986998508</v>
      </c>
      <c r="AI67" s="50"/>
      <c r="AJ67" s="70"/>
      <c r="AL67" s="4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">
      <c r="A68" s="82">
        <v>38261</v>
      </c>
      <c r="B68" s="40">
        <v>39.07</v>
      </c>
      <c r="C68" s="40">
        <v>41.96</v>
      </c>
      <c r="D68" s="40">
        <v>41.27</v>
      </c>
      <c r="E68" s="40">
        <v>39.909999999999997</v>
      </c>
      <c r="F68" s="40">
        <v>39.549999999999997</v>
      </c>
      <c r="G68" s="40">
        <v>41.48</v>
      </c>
      <c r="I68" s="40">
        <v>31.75</v>
      </c>
      <c r="R68" s="40">
        <v>47.612469050765732</v>
      </c>
      <c r="AI68" s="50"/>
      <c r="AJ68" s="70"/>
      <c r="AL68" s="4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">
      <c r="A69" s="82">
        <v>38292</v>
      </c>
      <c r="B69" s="40">
        <v>38.14</v>
      </c>
      <c r="C69" s="40">
        <v>38.53</v>
      </c>
      <c r="D69" s="40">
        <v>37.840000000000003</v>
      </c>
      <c r="E69" s="40">
        <v>40.159999999999997</v>
      </c>
      <c r="F69" s="40">
        <v>39.270000000000003</v>
      </c>
      <c r="G69" s="40">
        <v>40.119999999999997</v>
      </c>
      <c r="I69" s="40">
        <v>29.75</v>
      </c>
      <c r="R69" s="40">
        <v>50.342831187608517</v>
      </c>
      <c r="AI69" s="50"/>
      <c r="AJ69" s="70"/>
      <c r="AL69" s="4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">
      <c r="A70" s="82">
        <v>38322</v>
      </c>
      <c r="B70" s="40">
        <v>37.68</v>
      </c>
      <c r="C70" s="40">
        <v>40.03</v>
      </c>
      <c r="D70" s="40">
        <v>39.56</v>
      </c>
      <c r="E70" s="40">
        <v>43.05</v>
      </c>
      <c r="F70" s="40">
        <v>40.659999999999997</v>
      </c>
      <c r="G70" s="40">
        <v>39.450000000000003</v>
      </c>
      <c r="I70" s="40">
        <v>30.5</v>
      </c>
      <c r="R70" s="40">
        <v>52.534281811147061</v>
      </c>
      <c r="AI70" s="50"/>
      <c r="AJ70" s="70"/>
      <c r="AL70" s="4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">
      <c r="A71" s="82">
        <v>38353</v>
      </c>
      <c r="B71" s="40">
        <v>37.47</v>
      </c>
      <c r="C71" s="40">
        <v>42.88</v>
      </c>
      <c r="D71" s="40">
        <v>42.24</v>
      </c>
      <c r="E71" s="40">
        <v>42.9</v>
      </c>
      <c r="F71" s="40">
        <v>39.26</v>
      </c>
      <c r="G71" s="40">
        <v>39.79</v>
      </c>
      <c r="I71" s="40">
        <v>21.75</v>
      </c>
      <c r="R71" s="40">
        <v>51.949793012959027</v>
      </c>
      <c r="AI71" s="50"/>
      <c r="AJ71" s="70"/>
      <c r="AL71" s="4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">
      <c r="A72" s="82">
        <v>38384</v>
      </c>
      <c r="B72" s="40">
        <v>37.47</v>
      </c>
      <c r="C72" s="40">
        <v>42.34</v>
      </c>
      <c r="D72" s="40">
        <v>41.5</v>
      </c>
      <c r="E72" s="40">
        <v>41.43</v>
      </c>
      <c r="F72" s="40">
        <v>39.520000000000003</v>
      </c>
      <c r="G72" s="40">
        <v>39.79</v>
      </c>
      <c r="I72" s="40">
        <v>23.5</v>
      </c>
      <c r="R72" s="40">
        <v>50.704918624983939</v>
      </c>
      <c r="AI72" s="50"/>
      <c r="AJ72" s="70"/>
      <c r="AL72" s="4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">
      <c r="A73" s="82">
        <v>38412</v>
      </c>
      <c r="B73" s="40">
        <v>37.01</v>
      </c>
      <c r="C73" s="40">
        <v>38.85</v>
      </c>
      <c r="D73" s="40">
        <v>37.83</v>
      </c>
      <c r="E73" s="40">
        <v>39.96</v>
      </c>
      <c r="F73" s="40">
        <v>38.69</v>
      </c>
      <c r="G73" s="40">
        <v>39.33</v>
      </c>
      <c r="I73" s="40">
        <v>21.5</v>
      </c>
      <c r="R73" s="40">
        <v>48.726478827312626</v>
      </c>
      <c r="AI73" s="50"/>
      <c r="AJ73" s="70"/>
      <c r="AL73" s="4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">
      <c r="A74" s="82">
        <v>38443</v>
      </c>
      <c r="B74" s="40">
        <v>36.54</v>
      </c>
      <c r="C74" s="40">
        <v>38.67</v>
      </c>
      <c r="D74" s="40">
        <v>35.619999999999997</v>
      </c>
      <c r="E74" s="40">
        <v>40.39</v>
      </c>
      <c r="F74" s="40">
        <v>37.86</v>
      </c>
      <c r="G74" s="40">
        <v>38.86</v>
      </c>
      <c r="I74" s="40">
        <v>29.5</v>
      </c>
      <c r="R74" s="40">
        <v>45.833135191011614</v>
      </c>
      <c r="AI74" s="50"/>
      <c r="AJ74" s="70"/>
      <c r="AL74" s="4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">
      <c r="A75" s="82">
        <v>38473</v>
      </c>
      <c r="B75" s="40">
        <v>37.479999999999997</v>
      </c>
      <c r="C75" s="40">
        <v>35.74</v>
      </c>
      <c r="D75" s="40">
        <v>32.68</v>
      </c>
      <c r="E75" s="40">
        <v>40.82</v>
      </c>
      <c r="F75" s="40">
        <v>38.69</v>
      </c>
      <c r="G75" s="40">
        <v>39.799999999999997</v>
      </c>
      <c r="I75" s="40">
        <v>29</v>
      </c>
      <c r="R75" s="40">
        <v>45.898144912417926</v>
      </c>
      <c r="AI75" s="50"/>
      <c r="AJ75" s="70"/>
      <c r="AL75" s="4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">
      <c r="A76" s="82">
        <v>38504</v>
      </c>
      <c r="B76" s="40">
        <v>44.01</v>
      </c>
      <c r="C76" s="40">
        <v>34.46</v>
      </c>
      <c r="D76" s="40">
        <v>33.409999999999997</v>
      </c>
      <c r="E76" s="40">
        <v>44.5</v>
      </c>
      <c r="F76" s="40">
        <v>43.71</v>
      </c>
      <c r="G76" s="40">
        <v>48.14</v>
      </c>
      <c r="I76" s="40">
        <v>35</v>
      </c>
      <c r="R76" s="40">
        <v>46.429041300116872</v>
      </c>
      <c r="AI76" s="50"/>
      <c r="AJ76" s="70"/>
      <c r="AL76" s="4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">
      <c r="A77" s="82">
        <v>38534</v>
      </c>
      <c r="B77" s="40">
        <v>53.81</v>
      </c>
      <c r="C77" s="40">
        <v>51.2</v>
      </c>
      <c r="D77" s="40">
        <v>47.4</v>
      </c>
      <c r="E77" s="40">
        <v>52.03</v>
      </c>
      <c r="F77" s="40">
        <v>59.86</v>
      </c>
      <c r="G77" s="40">
        <v>59.01</v>
      </c>
      <c r="I77" s="40">
        <v>32</v>
      </c>
      <c r="R77" s="40">
        <v>47.061087011798328</v>
      </c>
      <c r="AI77" s="50"/>
      <c r="AJ77" s="70"/>
      <c r="AL77" s="4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">
      <c r="A78" s="82">
        <v>38565</v>
      </c>
      <c r="B78" s="40">
        <v>61.27</v>
      </c>
      <c r="C78" s="40">
        <v>56.35</v>
      </c>
      <c r="D78" s="40">
        <v>53.29</v>
      </c>
      <c r="E78" s="40">
        <v>58.28</v>
      </c>
      <c r="F78" s="40">
        <v>66.27</v>
      </c>
      <c r="G78" s="40">
        <v>67.91</v>
      </c>
      <c r="I78" s="40">
        <v>40.75</v>
      </c>
      <c r="R78" s="40">
        <v>47.596304848267124</v>
      </c>
      <c r="AI78" s="50"/>
      <c r="AJ78" s="70"/>
      <c r="AL78" s="4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">
      <c r="A79" s="82">
        <v>38596</v>
      </c>
      <c r="B79" s="40">
        <v>51.47</v>
      </c>
      <c r="C79" s="40">
        <v>49</v>
      </c>
      <c r="D79" s="40">
        <v>45.93</v>
      </c>
      <c r="E79" s="40">
        <v>54.54</v>
      </c>
      <c r="F79" s="40">
        <v>51.79</v>
      </c>
      <c r="G79" s="40">
        <v>56.67</v>
      </c>
      <c r="I79" s="40">
        <v>26.25</v>
      </c>
      <c r="R79" s="40">
        <v>47.509920456258349</v>
      </c>
      <c r="AI79" s="50"/>
      <c r="AJ79" s="70"/>
      <c r="AL79" s="4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">
      <c r="A80" s="82">
        <v>38626</v>
      </c>
      <c r="B80" s="40">
        <v>39.340000000000003</v>
      </c>
      <c r="C80" s="40">
        <v>42.39</v>
      </c>
      <c r="D80" s="40">
        <v>41.52</v>
      </c>
      <c r="E80" s="40">
        <v>40.479999999999997</v>
      </c>
      <c r="F80" s="40">
        <v>39.81</v>
      </c>
      <c r="G80" s="40">
        <v>41.84</v>
      </c>
      <c r="I80" s="40">
        <v>28.75</v>
      </c>
      <c r="R80" s="40">
        <v>47.509997628167511</v>
      </c>
      <c r="AI80" s="50"/>
      <c r="AJ80" s="70"/>
      <c r="AL80" s="4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">
      <c r="A81" s="82">
        <v>38657</v>
      </c>
      <c r="B81" s="40">
        <v>38.409999999999997</v>
      </c>
      <c r="C81" s="40">
        <v>39.450000000000003</v>
      </c>
      <c r="D81" s="40">
        <v>38.57</v>
      </c>
      <c r="E81" s="40">
        <v>40.950000000000003</v>
      </c>
      <c r="F81" s="40">
        <v>39.54</v>
      </c>
      <c r="G81" s="40">
        <v>40.549999999999997</v>
      </c>
      <c r="I81" s="40">
        <v>27.25</v>
      </c>
      <c r="R81" s="40">
        <v>50.240565112381404</v>
      </c>
      <c r="AI81" s="50"/>
      <c r="AJ81" s="70"/>
      <c r="AL81" s="4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">
      <c r="A82" s="82">
        <v>38687</v>
      </c>
      <c r="B82" s="40">
        <v>37.94</v>
      </c>
      <c r="C82" s="40">
        <v>40.74</v>
      </c>
      <c r="D82" s="40">
        <v>40.049999999999997</v>
      </c>
      <c r="E82" s="40">
        <v>43.75</v>
      </c>
      <c r="F82" s="40">
        <v>40.93</v>
      </c>
      <c r="G82" s="40">
        <v>39.9</v>
      </c>
      <c r="I82" s="40">
        <v>28</v>
      </c>
      <c r="R82" s="40">
        <v>52.392390834912774</v>
      </c>
      <c r="AI82" s="50"/>
      <c r="AJ82" s="70"/>
      <c r="AL82" s="4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">
      <c r="A83" s="82">
        <v>38718</v>
      </c>
      <c r="B83" s="40">
        <v>37.74</v>
      </c>
      <c r="C83" s="40">
        <v>43.61</v>
      </c>
      <c r="D83" s="40">
        <v>42.51</v>
      </c>
      <c r="E83" s="40">
        <v>43.24</v>
      </c>
      <c r="F83" s="40">
        <v>39.53</v>
      </c>
      <c r="G83" s="40">
        <v>40.159999999999997</v>
      </c>
      <c r="I83" s="40">
        <v>22</v>
      </c>
      <c r="R83" s="40">
        <v>48.340815738677776</v>
      </c>
      <c r="AI83" s="50"/>
      <c r="AJ83" s="70"/>
      <c r="AL83" s="4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">
      <c r="A84" s="82">
        <v>38749</v>
      </c>
      <c r="B84" s="40">
        <v>37.74</v>
      </c>
      <c r="C84" s="40">
        <v>43.11</v>
      </c>
      <c r="D84" s="40">
        <v>41.84</v>
      </c>
      <c r="E84" s="40">
        <v>41.91</v>
      </c>
      <c r="F84" s="40">
        <v>39.79</v>
      </c>
      <c r="G84" s="40">
        <v>40.159999999999997</v>
      </c>
      <c r="I84" s="40">
        <v>23.75</v>
      </c>
      <c r="R84" s="40">
        <v>47.239912264470881</v>
      </c>
      <c r="AI84" s="50"/>
      <c r="AJ84" s="70"/>
      <c r="AL84" s="4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">
      <c r="A85" s="82">
        <v>38777</v>
      </c>
      <c r="B85" s="40">
        <v>37.270000000000003</v>
      </c>
      <c r="C85" s="40">
        <v>39.92</v>
      </c>
      <c r="D85" s="40">
        <v>38.5</v>
      </c>
      <c r="E85" s="40">
        <v>40.57</v>
      </c>
      <c r="F85" s="40">
        <v>38.950000000000003</v>
      </c>
      <c r="G85" s="40">
        <v>39.69</v>
      </c>
      <c r="I85" s="40">
        <v>21.75</v>
      </c>
      <c r="R85" s="40">
        <v>45.469331041679915</v>
      </c>
      <c r="AI85" s="50"/>
      <c r="AJ85" s="70"/>
      <c r="AL85" s="4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">
      <c r="A86" s="82">
        <v>38808</v>
      </c>
      <c r="B86" s="40">
        <v>36.799999999999997</v>
      </c>
      <c r="C86" s="40">
        <v>39.76</v>
      </c>
      <c r="D86" s="40">
        <v>36.49</v>
      </c>
      <c r="E86" s="40">
        <v>41.24</v>
      </c>
      <c r="F86" s="40">
        <v>38.11</v>
      </c>
      <c r="G86" s="40">
        <v>39.22</v>
      </c>
      <c r="I86" s="40">
        <v>29.75</v>
      </c>
      <c r="R86" s="40">
        <v>42.928668261989131</v>
      </c>
      <c r="AI86" s="50"/>
      <c r="AJ86" s="70"/>
      <c r="AL86" s="4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">
      <c r="A87" s="82">
        <v>38838</v>
      </c>
      <c r="B87" s="40">
        <v>37.74</v>
      </c>
      <c r="C87" s="40">
        <v>37.07</v>
      </c>
      <c r="D87" s="40">
        <v>33.82</v>
      </c>
      <c r="E87" s="40">
        <v>41.66</v>
      </c>
      <c r="F87" s="40">
        <v>38.950000000000003</v>
      </c>
      <c r="G87" s="40">
        <v>40.159999999999997</v>
      </c>
      <c r="I87" s="40">
        <v>29.25</v>
      </c>
      <c r="R87" s="40">
        <v>43.008794820382789</v>
      </c>
      <c r="AI87" s="50"/>
      <c r="AJ87" s="70"/>
      <c r="AL87" s="4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">
      <c r="A88" s="82">
        <v>38869</v>
      </c>
      <c r="B88" s="40">
        <v>44.32</v>
      </c>
      <c r="C88" s="40">
        <v>35.9</v>
      </c>
      <c r="D88" s="40">
        <v>34.49</v>
      </c>
      <c r="E88" s="40">
        <v>44.99</v>
      </c>
      <c r="F88" s="40">
        <v>44</v>
      </c>
      <c r="G88" s="40">
        <v>48.28</v>
      </c>
      <c r="I88" s="40">
        <v>35.25</v>
      </c>
      <c r="R88" s="40">
        <v>43.514541277963367</v>
      </c>
      <c r="AI88" s="50"/>
      <c r="AJ88" s="70"/>
      <c r="AL88" s="4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">
      <c r="A89" s="82">
        <v>38899</v>
      </c>
      <c r="B89" s="40">
        <v>54.18</v>
      </c>
      <c r="C89" s="40">
        <v>51.23</v>
      </c>
      <c r="D89" s="40">
        <v>47.2</v>
      </c>
      <c r="E89" s="40">
        <v>51.82</v>
      </c>
      <c r="F89" s="40">
        <v>60.26</v>
      </c>
      <c r="G89" s="40">
        <v>59.04</v>
      </c>
      <c r="I89" s="40">
        <v>32.25</v>
      </c>
      <c r="R89" s="40">
        <v>44.11080309635684</v>
      </c>
      <c r="AI89" s="50"/>
      <c r="AJ89" s="70"/>
      <c r="AL89" s="4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">
      <c r="A90" s="82">
        <v>38930</v>
      </c>
      <c r="B90" s="40">
        <v>61.7</v>
      </c>
      <c r="C90" s="40">
        <v>55.95</v>
      </c>
      <c r="D90" s="40">
        <v>52.56</v>
      </c>
      <c r="E90" s="40">
        <v>57.48</v>
      </c>
      <c r="F90" s="40">
        <v>66.709999999999994</v>
      </c>
      <c r="G90" s="40">
        <v>67.78</v>
      </c>
      <c r="I90" s="40">
        <v>41</v>
      </c>
      <c r="R90" s="40">
        <v>44.618677382383694</v>
      </c>
      <c r="AI90" s="50"/>
      <c r="AJ90" s="70"/>
      <c r="AL90" s="4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">
      <c r="A91" s="82">
        <v>38961</v>
      </c>
      <c r="B91" s="40">
        <v>51.84</v>
      </c>
      <c r="C91" s="40">
        <v>49.22</v>
      </c>
      <c r="D91" s="40">
        <v>45.87</v>
      </c>
      <c r="E91" s="40">
        <v>54.07</v>
      </c>
      <c r="F91" s="40">
        <v>52.13</v>
      </c>
      <c r="G91" s="40">
        <v>56.7</v>
      </c>
      <c r="I91" s="40">
        <v>26.5</v>
      </c>
      <c r="R91" s="40">
        <v>44.561054726690941</v>
      </c>
      <c r="AI91" s="50"/>
      <c r="AJ91" s="70"/>
      <c r="AL91" s="4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">
      <c r="A92" s="82">
        <v>38991</v>
      </c>
      <c r="B92" s="40">
        <v>39.619999999999997</v>
      </c>
      <c r="C92" s="40">
        <v>43.16</v>
      </c>
      <c r="D92" s="40">
        <v>41.86</v>
      </c>
      <c r="E92" s="40">
        <v>40.909999999999997</v>
      </c>
      <c r="F92" s="40">
        <v>40.08</v>
      </c>
      <c r="G92" s="40">
        <v>42.19</v>
      </c>
      <c r="I92" s="40">
        <v>29</v>
      </c>
      <c r="R92" s="40">
        <v>44.580665649542532</v>
      </c>
      <c r="AI92" s="50"/>
      <c r="AJ92" s="70"/>
      <c r="AL92" s="4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">
      <c r="A93" s="82">
        <v>39022</v>
      </c>
      <c r="B93" s="40">
        <v>38.68</v>
      </c>
      <c r="C93" s="40">
        <v>40.479999999999997</v>
      </c>
      <c r="D93" s="40">
        <v>39.18</v>
      </c>
      <c r="E93" s="40">
        <v>41.5</v>
      </c>
      <c r="F93" s="40">
        <v>39.799999999999997</v>
      </c>
      <c r="G93" s="40">
        <v>40.94</v>
      </c>
      <c r="I93" s="40">
        <v>27.5</v>
      </c>
      <c r="R93" s="40">
        <v>47.017913107704935</v>
      </c>
      <c r="AI93" s="50"/>
      <c r="AJ93" s="70"/>
      <c r="AL93" s="4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">
      <c r="A94" s="82">
        <v>39052</v>
      </c>
      <c r="B94" s="40">
        <v>38.21</v>
      </c>
      <c r="C94" s="40">
        <v>41.66</v>
      </c>
      <c r="D94" s="40">
        <v>40.520000000000003</v>
      </c>
      <c r="E94" s="40">
        <v>44.25</v>
      </c>
      <c r="F94" s="40">
        <v>41.2</v>
      </c>
      <c r="G94" s="40">
        <v>40.32</v>
      </c>
      <c r="I94" s="40">
        <v>28.25</v>
      </c>
      <c r="R94" s="40">
        <v>48.97680771755428</v>
      </c>
      <c r="AI94" s="50"/>
      <c r="AJ94" s="70"/>
      <c r="AL94" s="4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">
      <c r="A95" s="82">
        <v>39083</v>
      </c>
      <c r="B95" s="40">
        <v>38</v>
      </c>
      <c r="C95" s="40">
        <v>44.34</v>
      </c>
      <c r="D95" s="40">
        <v>42.78</v>
      </c>
      <c r="E95" s="40">
        <v>43.57</v>
      </c>
      <c r="F95" s="40">
        <v>39.79</v>
      </c>
      <c r="G95" s="40">
        <v>40.450000000000003</v>
      </c>
      <c r="I95" s="40">
        <v>31.35</v>
      </c>
      <c r="R95" s="40">
        <v>49.750062496261371</v>
      </c>
      <c r="AI95" s="50"/>
      <c r="AJ95" s="70"/>
      <c r="AL95" s="4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">
      <c r="A96" s="82">
        <v>39114</v>
      </c>
      <c r="B96" s="40">
        <v>38</v>
      </c>
      <c r="C96" s="40">
        <v>43.88</v>
      </c>
      <c r="D96" s="40">
        <v>42.18</v>
      </c>
      <c r="E96" s="40">
        <v>42.37</v>
      </c>
      <c r="F96" s="40">
        <v>40.06</v>
      </c>
      <c r="G96" s="40">
        <v>40.450000000000003</v>
      </c>
      <c r="I96" s="40">
        <v>33.1</v>
      </c>
      <c r="R96" s="40">
        <v>48.628886979225818</v>
      </c>
      <c r="AI96" s="50"/>
      <c r="AJ96" s="70"/>
      <c r="AL96" s="4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">
      <c r="A97" s="82">
        <v>39142</v>
      </c>
      <c r="B97" s="40">
        <v>37.53</v>
      </c>
      <c r="C97" s="40">
        <v>40.96</v>
      </c>
      <c r="D97" s="40">
        <v>39.14</v>
      </c>
      <c r="E97" s="40">
        <v>41.16</v>
      </c>
      <c r="F97" s="40">
        <v>39.21</v>
      </c>
      <c r="G97" s="40">
        <v>39.979999999999997</v>
      </c>
      <c r="I97" s="40">
        <v>31.1</v>
      </c>
      <c r="R97" s="40">
        <v>46.837551723493426</v>
      </c>
      <c r="AI97" s="50"/>
      <c r="AJ97" s="70"/>
      <c r="AL97" s="4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">
      <c r="A98" s="82">
        <v>39173</v>
      </c>
      <c r="B98" s="40">
        <v>37.06</v>
      </c>
      <c r="C98" s="40">
        <v>40.82</v>
      </c>
      <c r="D98" s="40">
        <v>37.32</v>
      </c>
      <c r="E98" s="40">
        <v>42.05</v>
      </c>
      <c r="F98" s="40">
        <v>38.369999999999997</v>
      </c>
      <c r="G98" s="40">
        <v>39.520000000000003</v>
      </c>
      <c r="I98" s="40">
        <v>39.1</v>
      </c>
      <c r="R98" s="40">
        <v>44.208523506360677</v>
      </c>
      <c r="AI98" s="50"/>
      <c r="AJ98" s="70"/>
      <c r="AL98" s="4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">
      <c r="A99" s="82">
        <v>39203</v>
      </c>
      <c r="B99" s="40">
        <v>38</v>
      </c>
      <c r="C99" s="40">
        <v>38.36</v>
      </c>
      <c r="D99" s="40">
        <v>34.89</v>
      </c>
      <c r="E99" s="40">
        <v>42.45</v>
      </c>
      <c r="F99" s="40">
        <v>39.21</v>
      </c>
      <c r="G99" s="40">
        <v>40.450000000000003</v>
      </c>
      <c r="I99" s="40">
        <v>38.6</v>
      </c>
      <c r="R99" s="40">
        <v>44.272824531253654</v>
      </c>
      <c r="AI99" s="50"/>
      <c r="AJ99" s="70"/>
      <c r="AL99" s="4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">
      <c r="A100" s="82">
        <v>39234</v>
      </c>
      <c r="B100" s="40">
        <v>44.63</v>
      </c>
      <c r="C100" s="40">
        <v>37.28</v>
      </c>
      <c r="D100" s="40">
        <v>35.51</v>
      </c>
      <c r="E100" s="40">
        <v>45.47</v>
      </c>
      <c r="F100" s="40">
        <v>44.29</v>
      </c>
      <c r="G100" s="40">
        <v>48.47</v>
      </c>
      <c r="I100" s="40">
        <v>45.6</v>
      </c>
      <c r="R100" s="40">
        <v>44.762341890264238</v>
      </c>
      <c r="AI100" s="50"/>
      <c r="AJ100" s="70"/>
      <c r="AL100" s="4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">
      <c r="A101" s="82">
        <v>39264</v>
      </c>
      <c r="B101" s="40">
        <v>54.56</v>
      </c>
      <c r="C101" s="40">
        <v>51.32</v>
      </c>
      <c r="D101" s="40">
        <v>47.06</v>
      </c>
      <c r="E101" s="40">
        <v>51.65</v>
      </c>
      <c r="F101" s="40">
        <v>60.66</v>
      </c>
      <c r="G101" s="40">
        <v>59.2</v>
      </c>
      <c r="I101" s="40">
        <v>52.6</v>
      </c>
      <c r="R101" s="40">
        <v>45.342025386807954</v>
      </c>
      <c r="AI101" s="50"/>
      <c r="AJ101" s="70"/>
      <c r="AL101" s="4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">
      <c r="A102" s="82">
        <v>39295</v>
      </c>
      <c r="B102" s="40">
        <v>62.13</v>
      </c>
      <c r="C102" s="40">
        <v>55.65</v>
      </c>
      <c r="D102" s="40">
        <v>51.93</v>
      </c>
      <c r="E102" s="40">
        <v>56.78</v>
      </c>
      <c r="F102" s="40">
        <v>67.16</v>
      </c>
      <c r="G102" s="40">
        <v>67.87</v>
      </c>
      <c r="I102" s="40">
        <v>61.35</v>
      </c>
      <c r="R102" s="40">
        <v>45.83144379946328</v>
      </c>
      <c r="AI102" s="50"/>
      <c r="AJ102" s="70"/>
      <c r="AL102" s="4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">
      <c r="A103" s="82">
        <v>39326</v>
      </c>
      <c r="B103" s="40">
        <v>52.2</v>
      </c>
      <c r="C103" s="40">
        <v>49.48</v>
      </c>
      <c r="D103" s="40">
        <v>45.85</v>
      </c>
      <c r="E103" s="40">
        <v>53.67</v>
      </c>
      <c r="F103" s="40">
        <v>52.48</v>
      </c>
      <c r="G103" s="40">
        <v>56.84</v>
      </c>
      <c r="I103" s="40">
        <v>42.85</v>
      </c>
      <c r="R103" s="40">
        <v>45.753800492239016</v>
      </c>
      <c r="AI103" s="50"/>
      <c r="AJ103" s="70"/>
      <c r="AL103" s="4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">
      <c r="A104" s="82">
        <v>39356</v>
      </c>
      <c r="B104" s="40">
        <v>39.9</v>
      </c>
      <c r="C104" s="40">
        <v>43.94</v>
      </c>
      <c r="D104" s="40">
        <v>42.21</v>
      </c>
      <c r="E104" s="40">
        <v>41.32</v>
      </c>
      <c r="F104" s="40">
        <v>40.35</v>
      </c>
      <c r="G104" s="40">
        <v>42.48</v>
      </c>
      <c r="I104" s="40">
        <v>41.35</v>
      </c>
      <c r="R104" s="40">
        <v>45.753444123649977</v>
      </c>
      <c r="AI104" s="50"/>
      <c r="AJ104" s="70"/>
      <c r="AL104" s="4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">
      <c r="A105" s="82">
        <v>39387</v>
      </c>
      <c r="B105" s="40">
        <v>38.950000000000003</v>
      </c>
      <c r="C105" s="40">
        <v>41.48</v>
      </c>
      <c r="D105" s="40">
        <v>39.78</v>
      </c>
      <c r="E105" s="40">
        <v>42.02</v>
      </c>
      <c r="F105" s="40">
        <v>40.07</v>
      </c>
      <c r="G105" s="40">
        <v>41.26</v>
      </c>
      <c r="I105" s="40">
        <v>39.85</v>
      </c>
      <c r="R105" s="40">
        <v>48.175667121899401</v>
      </c>
      <c r="AI105" s="50"/>
      <c r="AJ105" s="70"/>
      <c r="AL105" s="4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">
      <c r="A106" s="82">
        <v>39417</v>
      </c>
      <c r="B106" s="40">
        <v>38.479999999999997</v>
      </c>
      <c r="C106" s="40">
        <v>42.57</v>
      </c>
      <c r="D106" s="40">
        <v>41</v>
      </c>
      <c r="E106" s="40">
        <v>44.72</v>
      </c>
      <c r="F106" s="40">
        <v>41.48</v>
      </c>
      <c r="G106" s="40">
        <v>40.65</v>
      </c>
      <c r="I106" s="40">
        <v>40.6</v>
      </c>
      <c r="R106" s="40">
        <v>50.133908446635722</v>
      </c>
      <c r="AI106" s="50"/>
      <c r="AJ106" s="70"/>
      <c r="AL106" s="4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">
      <c r="A107" s="82">
        <v>39448</v>
      </c>
      <c r="B107" s="40">
        <v>38.26</v>
      </c>
      <c r="C107" s="40">
        <v>45.07</v>
      </c>
      <c r="D107" s="40">
        <v>43.2</v>
      </c>
      <c r="E107" s="40">
        <v>43.89</v>
      </c>
      <c r="F107" s="40">
        <v>40.06</v>
      </c>
      <c r="G107" s="40">
        <v>40.72</v>
      </c>
      <c r="I107" s="40">
        <v>31.7</v>
      </c>
      <c r="R107" s="40">
        <v>50.938738226828029</v>
      </c>
      <c r="AI107" s="50"/>
      <c r="AJ107" s="70"/>
      <c r="AL107" s="4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">
      <c r="A108" s="82">
        <v>39479</v>
      </c>
      <c r="B108" s="40">
        <v>38.270000000000003</v>
      </c>
      <c r="C108" s="40">
        <v>44.65</v>
      </c>
      <c r="D108" s="40">
        <v>42.64</v>
      </c>
      <c r="E108" s="40">
        <v>42.78</v>
      </c>
      <c r="F108" s="40">
        <v>40.32</v>
      </c>
      <c r="G108" s="40">
        <v>40.729999999999997</v>
      </c>
      <c r="I108" s="40">
        <v>33.450000000000003</v>
      </c>
      <c r="R108" s="40">
        <v>49.817050396438596</v>
      </c>
      <c r="AI108" s="50"/>
      <c r="AJ108" s="70"/>
      <c r="AL108" s="4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">
      <c r="A109" s="82">
        <v>39508</v>
      </c>
      <c r="B109" s="40">
        <v>37.79</v>
      </c>
      <c r="C109" s="40">
        <v>41.92</v>
      </c>
      <c r="D109" s="40">
        <v>39.81</v>
      </c>
      <c r="E109" s="40">
        <v>41.66</v>
      </c>
      <c r="F109" s="40">
        <v>39.47</v>
      </c>
      <c r="G109" s="40">
        <v>40.25</v>
      </c>
      <c r="I109" s="40">
        <v>31.45</v>
      </c>
      <c r="R109" s="40">
        <v>48.025322322738653</v>
      </c>
      <c r="AI109" s="50"/>
      <c r="AJ109" s="70"/>
      <c r="AL109" s="4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">
      <c r="A110" s="82">
        <v>39539</v>
      </c>
      <c r="B110" s="40">
        <v>37.31</v>
      </c>
      <c r="C110" s="40">
        <v>41.78</v>
      </c>
      <c r="D110" s="40">
        <v>38.119999999999997</v>
      </c>
      <c r="E110" s="40">
        <v>42.71</v>
      </c>
      <c r="F110" s="40">
        <v>38.619999999999997</v>
      </c>
      <c r="G110" s="40">
        <v>39.78</v>
      </c>
      <c r="I110" s="40">
        <v>39.450000000000003</v>
      </c>
      <c r="R110" s="40">
        <v>45.331561987274249</v>
      </c>
      <c r="AI110" s="50"/>
      <c r="AJ110" s="70"/>
      <c r="AL110" s="4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">
      <c r="A111" s="82">
        <v>39569</v>
      </c>
      <c r="B111" s="40">
        <v>38.270000000000003</v>
      </c>
      <c r="C111" s="40">
        <v>39.479999999999997</v>
      </c>
      <c r="D111" s="40">
        <v>35.86</v>
      </c>
      <c r="E111" s="40">
        <v>43.1</v>
      </c>
      <c r="F111" s="40">
        <v>39.47</v>
      </c>
      <c r="G111" s="40">
        <v>40.74</v>
      </c>
      <c r="I111" s="40">
        <v>38.950000000000003</v>
      </c>
      <c r="R111" s="40">
        <v>45.395335246057947</v>
      </c>
      <c r="AI111" s="50"/>
      <c r="AJ111" s="70"/>
      <c r="AL111" s="4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">
      <c r="A112" s="82">
        <v>39600</v>
      </c>
      <c r="B112" s="40">
        <v>44.94</v>
      </c>
      <c r="C112" s="40">
        <v>38.479999999999997</v>
      </c>
      <c r="D112" s="40">
        <v>36.43</v>
      </c>
      <c r="E112" s="40">
        <v>45.89</v>
      </c>
      <c r="F112" s="40">
        <v>44.59</v>
      </c>
      <c r="G112" s="40">
        <v>48.68</v>
      </c>
      <c r="I112" s="40">
        <v>45.95</v>
      </c>
      <c r="R112" s="40">
        <v>45.884252330653737</v>
      </c>
      <c r="AI112" s="50"/>
      <c r="AJ112" s="70"/>
      <c r="AL112" s="4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">
      <c r="A113" s="82">
        <v>39630</v>
      </c>
      <c r="B113" s="40">
        <v>54.94</v>
      </c>
      <c r="C113" s="40">
        <v>51.61</v>
      </c>
      <c r="D113" s="40">
        <v>47.19</v>
      </c>
      <c r="E113" s="40">
        <v>51.62</v>
      </c>
      <c r="F113" s="40">
        <v>61.06</v>
      </c>
      <c r="G113" s="40">
        <v>59.41</v>
      </c>
      <c r="I113" s="40">
        <v>52.95</v>
      </c>
      <c r="R113" s="40">
        <v>46.463328672486107</v>
      </c>
      <c r="AI113" s="50"/>
      <c r="AJ113" s="70"/>
      <c r="AL113" s="4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">
      <c r="A114" s="82">
        <v>39661</v>
      </c>
      <c r="B114" s="40">
        <v>62.56</v>
      </c>
      <c r="C114" s="40">
        <v>55.66</v>
      </c>
      <c r="D114" s="40">
        <v>51.72</v>
      </c>
      <c r="E114" s="40">
        <v>56.37</v>
      </c>
      <c r="F114" s="40">
        <v>67.599999999999994</v>
      </c>
      <c r="G114" s="40">
        <v>68.040000000000006</v>
      </c>
      <c r="I114" s="40">
        <v>61.7</v>
      </c>
      <c r="R114" s="40">
        <v>46.952120972123623</v>
      </c>
      <c r="AI114" s="50"/>
      <c r="AJ114" s="70"/>
      <c r="AL114" s="4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">
      <c r="A115" s="82">
        <v>39692</v>
      </c>
      <c r="B115" s="40">
        <v>52.56</v>
      </c>
      <c r="C115" s="40">
        <v>49.89</v>
      </c>
      <c r="D115" s="40">
        <v>46.06</v>
      </c>
      <c r="E115" s="40">
        <v>53.47</v>
      </c>
      <c r="F115" s="40">
        <v>52.83</v>
      </c>
      <c r="G115" s="40">
        <v>57.03</v>
      </c>
      <c r="I115" s="40">
        <v>43.2</v>
      </c>
      <c r="R115" s="40">
        <v>46.873929135321191</v>
      </c>
      <c r="AI115" s="50"/>
      <c r="AJ115" s="70"/>
      <c r="AL115" s="4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">
      <c r="A116" s="82">
        <v>39722</v>
      </c>
      <c r="B116" s="40">
        <v>40.17</v>
      </c>
      <c r="C116" s="40">
        <v>44.71</v>
      </c>
      <c r="D116" s="40">
        <v>42.67</v>
      </c>
      <c r="E116" s="40">
        <v>41.71</v>
      </c>
      <c r="F116" s="40">
        <v>40.61</v>
      </c>
      <c r="G116" s="40">
        <v>42.75</v>
      </c>
      <c r="I116" s="40">
        <v>41.7</v>
      </c>
      <c r="R116" s="40">
        <v>46.873030020380106</v>
      </c>
      <c r="AI116" s="50"/>
      <c r="AJ116" s="70"/>
      <c r="AL116" s="4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">
      <c r="A117" s="82">
        <v>39753</v>
      </c>
      <c r="B117" s="40">
        <v>39.22</v>
      </c>
      <c r="C117" s="40">
        <v>42.41</v>
      </c>
      <c r="D117" s="40">
        <v>40.409999999999997</v>
      </c>
      <c r="E117" s="40">
        <v>42.48</v>
      </c>
      <c r="F117" s="40">
        <v>40.33</v>
      </c>
      <c r="G117" s="40">
        <v>41.55</v>
      </c>
      <c r="I117" s="40">
        <v>40.200000000000003</v>
      </c>
      <c r="R117" s="40">
        <v>49.105495576507138</v>
      </c>
      <c r="AI117" s="50"/>
      <c r="AJ117" s="70"/>
      <c r="AL117" s="4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">
      <c r="A118" s="82">
        <v>39783</v>
      </c>
      <c r="B118" s="40">
        <v>38.74</v>
      </c>
      <c r="C118" s="40">
        <v>43.42</v>
      </c>
      <c r="D118" s="40">
        <v>41.54</v>
      </c>
      <c r="E118" s="40">
        <v>45.15</v>
      </c>
      <c r="F118" s="40">
        <v>41.75</v>
      </c>
      <c r="G118" s="40">
        <v>40.94</v>
      </c>
      <c r="I118" s="40">
        <v>40.950000000000003</v>
      </c>
      <c r="R118" s="40">
        <v>51.091470920747184</v>
      </c>
      <c r="AI118" s="50"/>
      <c r="AJ118" s="70"/>
      <c r="AL118" s="4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">
      <c r="A119" s="82">
        <v>39814</v>
      </c>
      <c r="B119" s="40">
        <v>38.53</v>
      </c>
      <c r="C119" s="40">
        <v>45.81</v>
      </c>
      <c r="D119" s="40">
        <v>43.62</v>
      </c>
      <c r="E119" s="40">
        <v>44.26</v>
      </c>
      <c r="F119" s="40">
        <v>40.32</v>
      </c>
      <c r="G119" s="40">
        <v>41</v>
      </c>
      <c r="I119" s="40">
        <v>32.200000000000003</v>
      </c>
      <c r="R119" s="40">
        <v>51.958926114134307</v>
      </c>
      <c r="AI119" s="50"/>
      <c r="AJ119" s="70"/>
      <c r="AL119" s="4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">
      <c r="A120" s="82">
        <v>39845</v>
      </c>
      <c r="B120" s="40">
        <v>38.53</v>
      </c>
      <c r="C120" s="40">
        <v>45.41</v>
      </c>
      <c r="D120" s="40">
        <v>43.1</v>
      </c>
      <c r="E120" s="40">
        <v>43.23</v>
      </c>
      <c r="F120" s="40">
        <v>40.590000000000003</v>
      </c>
      <c r="G120" s="40">
        <v>41</v>
      </c>
      <c r="I120" s="40">
        <v>33.950000000000003</v>
      </c>
      <c r="R120" s="40">
        <v>50.866166855553729</v>
      </c>
      <c r="AI120" s="50"/>
      <c r="AJ120" s="70"/>
      <c r="AL120" s="4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">
      <c r="A121" s="82">
        <v>39873</v>
      </c>
      <c r="B121" s="40">
        <v>38.049999999999997</v>
      </c>
      <c r="C121" s="40">
        <v>42.86</v>
      </c>
      <c r="D121" s="40">
        <v>40.47</v>
      </c>
      <c r="E121" s="40">
        <v>42.19</v>
      </c>
      <c r="F121" s="40">
        <v>39.729999999999997</v>
      </c>
      <c r="G121" s="40">
        <v>40.520000000000003</v>
      </c>
      <c r="I121" s="40">
        <v>31.95</v>
      </c>
      <c r="R121" s="40">
        <v>49.098351872030463</v>
      </c>
      <c r="AI121" s="50"/>
      <c r="AJ121" s="70"/>
      <c r="AL121" s="4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">
      <c r="A122" s="82">
        <v>39904</v>
      </c>
      <c r="B122" s="40">
        <v>37.57</v>
      </c>
      <c r="C122" s="40">
        <v>42.73</v>
      </c>
      <c r="D122" s="40">
        <v>38.9</v>
      </c>
      <c r="E122" s="40">
        <v>43.38</v>
      </c>
      <c r="F122" s="40">
        <v>38.869999999999997</v>
      </c>
      <c r="G122" s="40">
        <v>40.04</v>
      </c>
      <c r="I122" s="40">
        <v>40</v>
      </c>
      <c r="R122" s="40">
        <v>45.975142518903844</v>
      </c>
      <c r="AI122" s="50"/>
      <c r="AJ122" s="70"/>
      <c r="AL122" s="4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">
      <c r="A123" s="82">
        <v>39934</v>
      </c>
      <c r="B123" s="40">
        <v>38.53</v>
      </c>
      <c r="C123" s="40">
        <v>40.58</v>
      </c>
      <c r="D123" s="40">
        <v>36.79</v>
      </c>
      <c r="E123" s="40">
        <v>43.76</v>
      </c>
      <c r="F123" s="40">
        <v>39.729999999999997</v>
      </c>
      <c r="G123" s="40">
        <v>41</v>
      </c>
      <c r="I123" s="40">
        <v>39.5</v>
      </c>
      <c r="R123" s="40">
        <v>46.06722732270449</v>
      </c>
      <c r="AI123" s="50"/>
      <c r="AJ123" s="70"/>
      <c r="AL123" s="4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">
      <c r="A124" s="82">
        <v>39965</v>
      </c>
      <c r="B124" s="40">
        <v>45.25</v>
      </c>
      <c r="C124" s="40">
        <v>39.64</v>
      </c>
      <c r="D124" s="40">
        <v>37.32</v>
      </c>
      <c r="E124" s="40">
        <v>46.36</v>
      </c>
      <c r="F124" s="40">
        <v>44.88</v>
      </c>
      <c r="G124" s="40">
        <v>48.9</v>
      </c>
      <c r="I124" s="40">
        <v>46.5</v>
      </c>
      <c r="R124" s="40">
        <v>46.587835043115724</v>
      </c>
      <c r="AI124" s="50"/>
      <c r="AJ124" s="70"/>
      <c r="AL124" s="4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">
      <c r="A125" s="82">
        <v>39995</v>
      </c>
      <c r="B125" s="40">
        <v>55.32</v>
      </c>
      <c r="C125" s="40">
        <v>51.93</v>
      </c>
      <c r="D125" s="40">
        <v>47.34</v>
      </c>
      <c r="E125" s="40">
        <v>51.67</v>
      </c>
      <c r="F125" s="40">
        <v>61.47</v>
      </c>
      <c r="G125" s="40">
        <v>59.62</v>
      </c>
      <c r="I125" s="40">
        <v>53.5</v>
      </c>
      <c r="R125" s="40">
        <v>47.199309931789628</v>
      </c>
      <c r="AI125" s="50"/>
      <c r="AJ125" s="70"/>
      <c r="AL125" s="4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">
      <c r="A126" s="82">
        <v>40026</v>
      </c>
      <c r="B126" s="40">
        <v>62.99</v>
      </c>
      <c r="C126" s="40">
        <v>55.71</v>
      </c>
      <c r="D126" s="40">
        <v>51.56</v>
      </c>
      <c r="E126" s="40">
        <v>56.08</v>
      </c>
      <c r="F126" s="40">
        <v>68.05</v>
      </c>
      <c r="G126" s="40">
        <v>68.22</v>
      </c>
      <c r="I126" s="40">
        <v>62.25</v>
      </c>
      <c r="R126" s="40">
        <v>47.722432810333146</v>
      </c>
      <c r="AI126" s="50"/>
      <c r="AJ126" s="70"/>
      <c r="AL126" s="4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">
      <c r="A127" s="82">
        <v>40057</v>
      </c>
      <c r="B127" s="40">
        <v>52.92</v>
      </c>
      <c r="C127" s="40">
        <v>50.32</v>
      </c>
      <c r="D127" s="40">
        <v>46.29</v>
      </c>
      <c r="E127" s="40">
        <v>53.37</v>
      </c>
      <c r="F127" s="40">
        <v>53.18</v>
      </c>
      <c r="G127" s="40">
        <v>57.23</v>
      </c>
      <c r="I127" s="40">
        <v>43.7</v>
      </c>
      <c r="R127" s="40">
        <v>47.676475281182199</v>
      </c>
      <c r="AI127" s="50"/>
      <c r="AJ127" s="70"/>
      <c r="AL127" s="4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">
      <c r="A128" s="82">
        <v>40087</v>
      </c>
      <c r="B128" s="40">
        <v>40.450000000000003</v>
      </c>
      <c r="C128" s="40">
        <v>45.47</v>
      </c>
      <c r="D128" s="40">
        <v>43.13</v>
      </c>
      <c r="E128" s="40">
        <v>42.13</v>
      </c>
      <c r="F128" s="40">
        <v>40.880000000000003</v>
      </c>
      <c r="G128" s="40">
        <v>43.02</v>
      </c>
      <c r="I128" s="40">
        <v>42.25</v>
      </c>
      <c r="R128" s="40">
        <v>47.707811455414543</v>
      </c>
      <c r="AI128" s="50"/>
      <c r="AJ128" s="70"/>
      <c r="AL128" s="4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6" x14ac:dyDescent="0.2">
      <c r="A129" s="82">
        <v>40118</v>
      </c>
      <c r="B129" s="40">
        <v>39.49</v>
      </c>
      <c r="C129" s="40">
        <v>43.32</v>
      </c>
      <c r="D129" s="40">
        <v>41.03</v>
      </c>
      <c r="E129" s="40">
        <v>42.98</v>
      </c>
      <c r="F129" s="40">
        <v>40.6</v>
      </c>
      <c r="G129" s="40">
        <v>41.83</v>
      </c>
      <c r="I129" s="40">
        <v>40.75</v>
      </c>
      <c r="R129" s="40">
        <v>50.440668455737708</v>
      </c>
      <c r="AI129" s="50"/>
      <c r="AJ129" s="70"/>
    </row>
    <row r="130" spans="1:36" x14ac:dyDescent="0.2">
      <c r="A130" s="82">
        <v>40148</v>
      </c>
      <c r="B130" s="40">
        <v>39.01</v>
      </c>
      <c r="C130" s="40">
        <v>44.27</v>
      </c>
      <c r="D130" s="40">
        <v>42.09</v>
      </c>
      <c r="E130" s="40">
        <v>45.62</v>
      </c>
      <c r="F130" s="40">
        <v>42.03</v>
      </c>
      <c r="G130" s="40">
        <v>41.23</v>
      </c>
      <c r="I130" s="40">
        <v>41.45</v>
      </c>
      <c r="R130" s="40">
        <v>52.449356031917858</v>
      </c>
      <c r="AI130" s="50"/>
      <c r="AJ130" s="70"/>
    </row>
    <row r="131" spans="1:36" x14ac:dyDescent="0.2">
      <c r="A131" s="82">
        <v>40179</v>
      </c>
      <c r="B131" s="40">
        <v>38.79</v>
      </c>
      <c r="C131" s="40">
        <v>46.55</v>
      </c>
      <c r="D131" s="40">
        <v>44.05</v>
      </c>
      <c r="E131" s="40">
        <v>44.63</v>
      </c>
      <c r="F131" s="40">
        <v>40.590000000000003</v>
      </c>
      <c r="G131" s="40">
        <v>41.21</v>
      </c>
      <c r="I131" s="40">
        <v>32.700000000000003</v>
      </c>
      <c r="R131" s="40">
        <v>53.364318942768705</v>
      </c>
      <c r="AI131" s="50"/>
      <c r="AJ131" s="70"/>
    </row>
    <row r="132" spans="1:36" x14ac:dyDescent="0.2">
      <c r="A132" s="82">
        <v>40210</v>
      </c>
      <c r="B132" s="40">
        <v>38.79</v>
      </c>
      <c r="C132" s="40">
        <v>46.18</v>
      </c>
      <c r="D132" s="40">
        <v>43.57</v>
      </c>
      <c r="E132" s="40">
        <v>43.67</v>
      </c>
      <c r="F132" s="40">
        <v>40.85</v>
      </c>
      <c r="G132" s="40">
        <v>41.21</v>
      </c>
      <c r="I132" s="40">
        <v>34.450000000000003</v>
      </c>
      <c r="R132" s="40">
        <v>52.271557864566844</v>
      </c>
      <c r="AI132" s="50"/>
      <c r="AJ132" s="70"/>
    </row>
    <row r="133" spans="1:36" x14ac:dyDescent="0.2">
      <c r="A133" s="82">
        <v>40238</v>
      </c>
      <c r="B133" s="40">
        <v>38.31</v>
      </c>
      <c r="C133" s="40">
        <v>43.79</v>
      </c>
      <c r="D133" s="40">
        <v>41.12</v>
      </c>
      <c r="E133" s="40">
        <v>42.72</v>
      </c>
      <c r="F133" s="40">
        <v>39.99</v>
      </c>
      <c r="G133" s="40">
        <v>40.74</v>
      </c>
      <c r="I133" s="40">
        <v>32.450000000000003</v>
      </c>
      <c r="R133" s="40">
        <v>50.497265914021028</v>
      </c>
      <c r="AI133" s="50"/>
      <c r="AJ133" s="70"/>
    </row>
    <row r="134" spans="1:36" x14ac:dyDescent="0.2">
      <c r="A134" s="82">
        <v>40269</v>
      </c>
      <c r="B134" s="40">
        <v>37.83</v>
      </c>
      <c r="C134" s="40">
        <v>43.67</v>
      </c>
      <c r="D134" s="40">
        <v>39.65</v>
      </c>
      <c r="E134" s="40">
        <v>44.04</v>
      </c>
      <c r="F134" s="40">
        <v>39.130000000000003</v>
      </c>
      <c r="G134" s="40">
        <v>40.26</v>
      </c>
      <c r="I134" s="40">
        <v>40.75</v>
      </c>
      <c r="R134" s="40">
        <v>46.900980333653109</v>
      </c>
      <c r="AI134" s="50"/>
      <c r="AJ134" s="70"/>
    </row>
    <row r="135" spans="1:36" x14ac:dyDescent="0.2">
      <c r="A135" s="82">
        <v>40299</v>
      </c>
      <c r="B135" s="40">
        <v>38.79</v>
      </c>
      <c r="C135" s="40">
        <v>41.66</v>
      </c>
      <c r="D135" s="40">
        <v>37.700000000000003</v>
      </c>
      <c r="E135" s="40">
        <v>44.41</v>
      </c>
      <c r="F135" s="40">
        <v>39.99</v>
      </c>
      <c r="G135" s="40">
        <v>41.22</v>
      </c>
      <c r="I135" s="40">
        <v>40.25</v>
      </c>
      <c r="R135" s="40">
        <v>47.000910935795062</v>
      </c>
      <c r="AI135" s="50"/>
      <c r="AJ135" s="70"/>
    </row>
    <row r="136" spans="1:36" x14ac:dyDescent="0.2">
      <c r="A136" s="82">
        <v>40330</v>
      </c>
      <c r="B136" s="40">
        <v>45.55</v>
      </c>
      <c r="C136" s="40">
        <v>40.78</v>
      </c>
      <c r="D136" s="40">
        <v>38.19</v>
      </c>
      <c r="E136" s="40">
        <v>46.81</v>
      </c>
      <c r="F136" s="40">
        <v>45.17</v>
      </c>
      <c r="G136" s="40">
        <v>49.05</v>
      </c>
      <c r="I136" s="40">
        <v>47.25</v>
      </c>
      <c r="R136" s="40">
        <v>47.53323100800484</v>
      </c>
      <c r="AI136" s="50"/>
      <c r="AJ136" s="70"/>
    </row>
    <row r="137" spans="1:36" x14ac:dyDescent="0.2">
      <c r="A137" s="82">
        <v>40360</v>
      </c>
      <c r="B137" s="40">
        <v>55.7</v>
      </c>
      <c r="C137" s="40">
        <v>52.27</v>
      </c>
      <c r="D137" s="40">
        <v>47.51</v>
      </c>
      <c r="E137" s="40">
        <v>51.74</v>
      </c>
      <c r="F137" s="40">
        <v>61.87</v>
      </c>
      <c r="G137" s="40">
        <v>59.79</v>
      </c>
      <c r="I137" s="40">
        <v>54.25</v>
      </c>
      <c r="R137" s="40">
        <v>48.15711480140012</v>
      </c>
      <c r="AI137" s="50"/>
      <c r="AJ137" s="70"/>
    </row>
    <row r="138" spans="1:36" x14ac:dyDescent="0.2">
      <c r="A138" s="82">
        <v>40391</v>
      </c>
      <c r="B138" s="40">
        <v>63.43</v>
      </c>
      <c r="C138" s="40">
        <v>55.81</v>
      </c>
      <c r="D138" s="40">
        <v>51.44</v>
      </c>
      <c r="E138" s="40">
        <v>55.82</v>
      </c>
      <c r="F138" s="40">
        <v>68.489999999999995</v>
      </c>
      <c r="G138" s="40">
        <v>68.37</v>
      </c>
      <c r="I138" s="40">
        <v>63</v>
      </c>
      <c r="R138" s="40">
        <v>48.69230899930831</v>
      </c>
      <c r="AI138" s="50"/>
      <c r="AJ138" s="70"/>
    </row>
    <row r="139" spans="1:36" x14ac:dyDescent="0.2">
      <c r="A139" s="82">
        <v>40422</v>
      </c>
      <c r="B139" s="40">
        <v>53.28</v>
      </c>
      <c r="C139" s="40">
        <v>50.77</v>
      </c>
      <c r="D139" s="40">
        <v>46.54</v>
      </c>
      <c r="E139" s="40">
        <v>53.29</v>
      </c>
      <c r="F139" s="40">
        <v>53.52</v>
      </c>
      <c r="G139" s="40">
        <v>57.38</v>
      </c>
      <c r="I139" s="40">
        <v>44.2</v>
      </c>
      <c r="R139" s="40">
        <v>48.653557855443829</v>
      </c>
      <c r="AI139" s="50"/>
      <c r="AJ139" s="70"/>
    </row>
    <row r="140" spans="1:36" x14ac:dyDescent="0.2">
      <c r="A140" s="82">
        <v>40452</v>
      </c>
      <c r="B140" s="40">
        <v>40.729999999999997</v>
      </c>
      <c r="C140" s="40">
        <v>46.24</v>
      </c>
      <c r="D140" s="40">
        <v>43.6</v>
      </c>
      <c r="E140" s="40">
        <v>42.55</v>
      </c>
      <c r="F140" s="40">
        <v>41.15</v>
      </c>
      <c r="G140" s="40">
        <v>43.25</v>
      </c>
      <c r="I140" s="40">
        <v>43</v>
      </c>
      <c r="R140" s="40">
        <v>48.692542333708133</v>
      </c>
      <c r="AI140" s="50"/>
      <c r="AJ140" s="70"/>
    </row>
    <row r="141" spans="1:36" x14ac:dyDescent="0.2">
      <c r="A141" s="82">
        <v>40483</v>
      </c>
      <c r="B141" s="40">
        <v>39.76</v>
      </c>
      <c r="C141" s="40">
        <v>44.23</v>
      </c>
      <c r="D141" s="40">
        <v>41.64</v>
      </c>
      <c r="E141" s="40">
        <v>43.46</v>
      </c>
      <c r="F141" s="40">
        <v>40.86</v>
      </c>
      <c r="G141" s="40">
        <v>42.07</v>
      </c>
      <c r="I141" s="40">
        <v>41.5</v>
      </c>
      <c r="R141" s="40">
        <v>51.065020447003924</v>
      </c>
      <c r="AI141" s="50"/>
      <c r="AJ141" s="70"/>
    </row>
    <row r="142" spans="1:36" x14ac:dyDescent="0.2">
      <c r="A142" s="82">
        <v>40513</v>
      </c>
      <c r="B142" s="40">
        <v>39.28</v>
      </c>
      <c r="C142" s="40">
        <v>45.12</v>
      </c>
      <c r="D142" s="40">
        <v>42.63</v>
      </c>
      <c r="E142" s="40">
        <v>46.08</v>
      </c>
      <c r="F142" s="40">
        <v>42.3</v>
      </c>
      <c r="G142" s="40">
        <v>41.48</v>
      </c>
      <c r="I142" s="40">
        <v>41.95</v>
      </c>
      <c r="R142" s="40">
        <v>53.099799727354196</v>
      </c>
      <c r="AI142" s="50"/>
      <c r="AJ142" s="70"/>
    </row>
    <row r="143" spans="1:36" x14ac:dyDescent="0.2">
      <c r="A143" s="82">
        <v>40544</v>
      </c>
      <c r="B143" s="40">
        <v>39.06</v>
      </c>
      <c r="C143" s="40">
        <v>47.29</v>
      </c>
      <c r="D143" s="40">
        <v>44.49</v>
      </c>
      <c r="E143" s="40">
        <v>45</v>
      </c>
      <c r="F143" s="40">
        <v>40.85</v>
      </c>
      <c r="G143" s="40">
        <v>41.43</v>
      </c>
      <c r="I143" s="40">
        <v>33.200000000000003</v>
      </c>
      <c r="R143" s="40">
        <v>42.724277848899099</v>
      </c>
      <c r="AI143" s="50"/>
      <c r="AJ143" s="70"/>
    </row>
    <row r="144" spans="1:36" x14ac:dyDescent="0.2">
      <c r="A144" s="82">
        <v>40575</v>
      </c>
      <c r="B144" s="40">
        <v>39.06</v>
      </c>
      <c r="C144" s="40">
        <v>46.94</v>
      </c>
      <c r="D144" s="40">
        <v>44.04</v>
      </c>
      <c r="E144" s="40">
        <v>44.11</v>
      </c>
      <c r="F144" s="40">
        <v>41.12</v>
      </c>
      <c r="G144" s="40">
        <v>41.43</v>
      </c>
      <c r="I144" s="40">
        <v>34.950000000000003</v>
      </c>
      <c r="R144" s="40">
        <v>41.825734447848063</v>
      </c>
      <c r="AI144" s="50"/>
      <c r="AJ144" s="70"/>
    </row>
    <row r="145" spans="1:36" x14ac:dyDescent="0.2">
      <c r="A145" s="82">
        <v>40603</v>
      </c>
      <c r="B145" s="40">
        <v>38.57</v>
      </c>
      <c r="C145" s="40">
        <v>44.71</v>
      </c>
      <c r="D145" s="40">
        <v>41.76</v>
      </c>
      <c r="E145" s="40">
        <v>43.23</v>
      </c>
      <c r="F145" s="40">
        <v>40.25</v>
      </c>
      <c r="G145" s="40">
        <v>40.950000000000003</v>
      </c>
      <c r="I145" s="40">
        <v>32.950000000000003</v>
      </c>
      <c r="R145" s="40">
        <v>40.372112824191206</v>
      </c>
      <c r="AI145" s="50"/>
      <c r="AJ145" s="70"/>
    </row>
    <row r="146" spans="1:36" x14ac:dyDescent="0.2">
      <c r="A146" s="82">
        <v>40634</v>
      </c>
      <c r="B146" s="40">
        <v>38.08</v>
      </c>
      <c r="C146" s="40">
        <v>44.6</v>
      </c>
      <c r="D146" s="40">
        <v>40.39</v>
      </c>
      <c r="E146" s="40">
        <v>44.67</v>
      </c>
      <c r="F146" s="40">
        <v>39.380000000000003</v>
      </c>
      <c r="G146" s="40">
        <v>40.46</v>
      </c>
      <c r="I146" s="40">
        <v>41.25</v>
      </c>
      <c r="R146" s="40">
        <v>37.803990767739315</v>
      </c>
      <c r="AI146" s="50"/>
      <c r="AJ146" s="70"/>
    </row>
    <row r="147" spans="1:36" x14ac:dyDescent="0.2">
      <c r="A147" s="82">
        <v>40664</v>
      </c>
      <c r="B147" s="40">
        <v>39.06</v>
      </c>
      <c r="C147" s="40">
        <v>42.72</v>
      </c>
      <c r="D147" s="40">
        <v>38.57</v>
      </c>
      <c r="E147" s="40">
        <v>45.03</v>
      </c>
      <c r="F147" s="40">
        <v>40.25</v>
      </c>
      <c r="G147" s="40">
        <v>41.44</v>
      </c>
      <c r="I147" s="40">
        <v>40.75</v>
      </c>
      <c r="R147" s="40">
        <v>37.879709360048132</v>
      </c>
      <c r="AI147" s="50"/>
      <c r="AJ147" s="70"/>
    </row>
    <row r="148" spans="1:36" x14ac:dyDescent="0.2">
      <c r="A148" s="82">
        <v>40695</v>
      </c>
      <c r="B148" s="40">
        <v>45.86</v>
      </c>
      <c r="C148" s="40">
        <v>41.9</v>
      </c>
      <c r="D148" s="40">
        <v>39.03</v>
      </c>
      <c r="E148" s="40">
        <v>47.26</v>
      </c>
      <c r="F148" s="40">
        <v>45.47</v>
      </c>
      <c r="G148" s="40">
        <v>49.22</v>
      </c>
      <c r="I148" s="40">
        <v>47.75</v>
      </c>
      <c r="R148" s="40">
        <v>38.307789587269781</v>
      </c>
      <c r="AI148" s="50"/>
      <c r="AJ148" s="70"/>
    </row>
    <row r="149" spans="1:36" x14ac:dyDescent="0.2">
      <c r="A149" s="82">
        <v>40725</v>
      </c>
      <c r="B149" s="40">
        <v>56.08</v>
      </c>
      <c r="C149" s="40">
        <v>52.64</v>
      </c>
      <c r="D149" s="40">
        <v>47.71</v>
      </c>
      <c r="E149" s="40">
        <v>51.83</v>
      </c>
      <c r="F149" s="40">
        <v>62.27</v>
      </c>
      <c r="G149" s="40">
        <v>59.97</v>
      </c>
      <c r="I149" s="40">
        <v>54.75</v>
      </c>
      <c r="R149" s="40">
        <v>38.810587181352886</v>
      </c>
      <c r="AI149" s="50"/>
      <c r="AJ149" s="70"/>
    </row>
    <row r="150" spans="1:36" x14ac:dyDescent="0.2">
      <c r="A150" s="82">
        <v>40756</v>
      </c>
      <c r="B150" s="40">
        <v>63.86</v>
      </c>
      <c r="C150" s="40">
        <v>55.95</v>
      </c>
      <c r="D150" s="40">
        <v>51.37</v>
      </c>
      <c r="E150" s="40">
        <v>55.62</v>
      </c>
      <c r="F150" s="40">
        <v>68.930000000000007</v>
      </c>
      <c r="G150" s="40">
        <v>68.53</v>
      </c>
      <c r="I150" s="40">
        <v>63.5</v>
      </c>
      <c r="R150" s="40">
        <v>39.240735548217025</v>
      </c>
      <c r="AI150" s="50"/>
      <c r="AJ150" s="70"/>
    </row>
    <row r="151" spans="1:36" x14ac:dyDescent="0.2">
      <c r="A151" s="82">
        <v>40787</v>
      </c>
      <c r="B151" s="40">
        <v>53.64</v>
      </c>
      <c r="C151" s="40">
        <v>51.24</v>
      </c>
      <c r="D151" s="40">
        <v>46.81</v>
      </c>
      <c r="E151" s="40">
        <v>53.25</v>
      </c>
      <c r="F151" s="40">
        <v>53.87</v>
      </c>
      <c r="G151" s="40">
        <v>57.54</v>
      </c>
      <c r="I151" s="40">
        <v>44.7</v>
      </c>
      <c r="R151" s="40">
        <v>39.202946040397315</v>
      </c>
      <c r="AI151" s="50"/>
      <c r="AJ151" s="70"/>
    </row>
    <row r="152" spans="1:36" x14ac:dyDescent="0.2">
      <c r="A152" s="82">
        <v>40817</v>
      </c>
      <c r="B152" s="40">
        <v>41</v>
      </c>
      <c r="C152" s="40">
        <v>47</v>
      </c>
      <c r="D152" s="40">
        <v>44.07</v>
      </c>
      <c r="E152" s="40">
        <v>42.97</v>
      </c>
      <c r="F152" s="40">
        <v>41.41</v>
      </c>
      <c r="G152" s="40">
        <v>43.46</v>
      </c>
      <c r="I152" s="40">
        <v>43.5</v>
      </c>
      <c r="R152" s="40">
        <v>39.228712843423288</v>
      </c>
      <c r="AI152" s="50"/>
      <c r="AJ152" s="70"/>
    </row>
    <row r="153" spans="1:36" x14ac:dyDescent="0.2">
      <c r="A153" s="82">
        <v>40848</v>
      </c>
      <c r="B153" s="40">
        <v>40.03</v>
      </c>
      <c r="C153" s="40">
        <v>45.12</v>
      </c>
      <c r="D153" s="40">
        <v>42.25</v>
      </c>
      <c r="E153" s="40">
        <v>43.94</v>
      </c>
      <c r="F153" s="40">
        <v>41.13</v>
      </c>
      <c r="G153" s="40">
        <v>42.3</v>
      </c>
      <c r="I153" s="40">
        <v>42</v>
      </c>
      <c r="R153" s="40">
        <v>41.475859783039382</v>
      </c>
      <c r="AI153" s="50"/>
      <c r="AJ153" s="70"/>
    </row>
    <row r="154" spans="1:36" x14ac:dyDescent="0.2">
      <c r="A154" s="82">
        <v>40878</v>
      </c>
      <c r="B154" s="40">
        <v>39.54</v>
      </c>
      <c r="C154" s="40">
        <v>45.96</v>
      </c>
      <c r="D154" s="40">
        <v>43.17</v>
      </c>
      <c r="E154" s="40">
        <v>46.53</v>
      </c>
      <c r="F154" s="40">
        <v>42.57</v>
      </c>
      <c r="G154" s="40">
        <v>41.7</v>
      </c>
      <c r="I154" s="40">
        <v>42.45</v>
      </c>
      <c r="R154" s="40">
        <v>43.12754376757438</v>
      </c>
      <c r="AI154" s="50"/>
      <c r="AJ154" s="70"/>
    </row>
    <row r="155" spans="1:36" x14ac:dyDescent="0.2">
      <c r="A155" s="82">
        <v>40909</v>
      </c>
      <c r="B155" s="40">
        <v>39.32</v>
      </c>
      <c r="C155" s="40">
        <v>48.01</v>
      </c>
      <c r="D155" s="40">
        <v>44.93</v>
      </c>
      <c r="E155" s="40">
        <v>45.37</v>
      </c>
      <c r="F155" s="40">
        <v>41.12</v>
      </c>
      <c r="G155" s="40">
        <v>41.64</v>
      </c>
      <c r="I155" s="40">
        <v>33.450000000000003</v>
      </c>
      <c r="R155" s="40">
        <v>42.724277848899099</v>
      </c>
      <c r="AI155" s="50"/>
      <c r="AJ155" s="70"/>
    </row>
    <row r="156" spans="1:36" x14ac:dyDescent="0.2">
      <c r="A156" s="82">
        <v>40940</v>
      </c>
      <c r="B156" s="40">
        <v>39.32</v>
      </c>
      <c r="C156" s="40">
        <v>47.69</v>
      </c>
      <c r="D156" s="40">
        <v>44.51</v>
      </c>
      <c r="E156" s="40">
        <v>44.55</v>
      </c>
      <c r="F156" s="40">
        <v>41.39</v>
      </c>
      <c r="G156" s="40">
        <v>41.64</v>
      </c>
      <c r="I156" s="40">
        <v>35.200000000000003</v>
      </c>
      <c r="R156" s="40">
        <v>41.825734447848063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37189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50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37190</v>
      </c>
      <c r="B8" s="57">
        <v>28.5</v>
      </c>
      <c r="C8" s="58">
        <v>28</v>
      </c>
      <c r="D8" s="57">
        <v>28</v>
      </c>
      <c r="E8" s="58">
        <v>28.35</v>
      </c>
      <c r="F8" s="57">
        <v>28.5</v>
      </c>
      <c r="G8" s="58">
        <v>29.5</v>
      </c>
      <c r="H8" s="57"/>
      <c r="I8" s="58">
        <v>27.188000000000002</v>
      </c>
      <c r="J8" s="57"/>
      <c r="K8" s="58"/>
      <c r="L8" s="57"/>
      <c r="M8" s="58"/>
      <c r="N8" s="57"/>
      <c r="O8" s="58"/>
      <c r="Q8" s="57"/>
      <c r="R8" s="58"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37193</v>
      </c>
      <c r="B9" s="57">
        <v>28.5</v>
      </c>
      <c r="C9" s="58">
        <v>29</v>
      </c>
      <c r="D9" s="57">
        <v>28.5</v>
      </c>
      <c r="E9" s="58">
        <v>28.35</v>
      </c>
      <c r="F9" s="57">
        <v>28.5</v>
      </c>
      <c r="G9" s="58">
        <v>29.5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37194</v>
      </c>
      <c r="B10" s="57">
        <v>28.5</v>
      </c>
      <c r="C10" s="58">
        <v>29</v>
      </c>
      <c r="D10" s="57">
        <v>28.5</v>
      </c>
      <c r="E10" s="58">
        <v>28.35</v>
      </c>
      <c r="F10" s="57">
        <v>28.5</v>
      </c>
      <c r="G10" s="58">
        <v>29.5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37195</v>
      </c>
      <c r="B11" s="57">
        <v>28.5</v>
      </c>
      <c r="C11" s="58">
        <v>29</v>
      </c>
      <c r="D11" s="57">
        <v>28.5</v>
      </c>
      <c r="E11" s="58">
        <v>28.35</v>
      </c>
      <c r="F11" s="57">
        <v>28.5</v>
      </c>
      <c r="G11" s="58">
        <v>29.5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7" x14ac:dyDescent="0.2">
      <c r="A12" s="82">
        <v>37196</v>
      </c>
      <c r="B12" s="57">
        <v>28.75</v>
      </c>
      <c r="C12" s="58">
        <v>30.75</v>
      </c>
      <c r="D12" s="57">
        <v>30</v>
      </c>
      <c r="E12" s="58">
        <v>31.5</v>
      </c>
      <c r="F12" s="57">
        <v>30</v>
      </c>
      <c r="G12" s="58">
        <v>29.75</v>
      </c>
      <c r="H12" s="57"/>
      <c r="I12" s="58">
        <v>24.9</v>
      </c>
      <c r="J12" s="57"/>
      <c r="K12" s="58"/>
      <c r="L12" s="57"/>
      <c r="M12" s="58"/>
      <c r="N12" s="57"/>
      <c r="O12" s="58"/>
      <c r="Q12" s="57"/>
      <c r="R12" s="58">
        <v>55.499996185302734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7" x14ac:dyDescent="0.2">
      <c r="A13" s="82">
        <v>37197</v>
      </c>
      <c r="B13" s="57">
        <v>28.75</v>
      </c>
      <c r="C13" s="58">
        <v>30.75</v>
      </c>
      <c r="D13" s="57">
        <v>30</v>
      </c>
      <c r="E13" s="58">
        <v>31.5</v>
      </c>
      <c r="F13" s="57">
        <v>30</v>
      </c>
      <c r="G13" s="58">
        <v>29.75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55.499996185302734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7" s="83" customFormat="1" x14ac:dyDescent="0.2">
      <c r="A14" s="82">
        <v>37200</v>
      </c>
      <c r="B14" s="57">
        <v>28.75</v>
      </c>
      <c r="C14" s="58">
        <v>30.75</v>
      </c>
      <c r="D14" s="57">
        <v>30</v>
      </c>
      <c r="E14" s="58">
        <v>31.5</v>
      </c>
      <c r="F14" s="57">
        <v>30</v>
      </c>
      <c r="G14" s="58">
        <v>29.75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55.499996185302734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1.38</v>
      </c>
      <c r="AO14" s="83">
        <v>4.5470000000000006</v>
      </c>
      <c r="AP14" s="83">
        <v>0.04</v>
      </c>
      <c r="AQ14" s="83">
        <v>3.2070000000000003</v>
      </c>
      <c r="AR14" s="83">
        <v>1.38</v>
      </c>
      <c r="AS14" s="83">
        <v>4.5470000000000006</v>
      </c>
      <c r="AT14" s="83">
        <v>2.38</v>
      </c>
      <c r="AU14" s="83">
        <v>5.5470000000000006</v>
      </c>
    </row>
    <row r="15" spans="1:47" s="83" customFormat="1" x14ac:dyDescent="0.2">
      <c r="A15" s="82">
        <v>37201</v>
      </c>
      <c r="B15" s="57">
        <v>28.75</v>
      </c>
      <c r="C15" s="58">
        <v>30.75</v>
      </c>
      <c r="D15" s="57">
        <v>30</v>
      </c>
      <c r="E15" s="58">
        <v>31.5</v>
      </c>
      <c r="F15" s="57">
        <v>30</v>
      </c>
      <c r="G15" s="58">
        <v>29.75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55.499996185302734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0.79</v>
      </c>
      <c r="AU15" s="83">
        <v>3.085</v>
      </c>
    </row>
    <row r="16" spans="1:47" x14ac:dyDescent="0.2">
      <c r="A16" s="82">
        <v>37202</v>
      </c>
      <c r="B16" s="57">
        <v>28.75</v>
      </c>
      <c r="C16" s="58">
        <v>30.75</v>
      </c>
      <c r="D16" s="57">
        <v>30</v>
      </c>
      <c r="E16" s="58">
        <v>31.5</v>
      </c>
      <c r="F16" s="57">
        <v>30</v>
      </c>
      <c r="G16" s="58">
        <v>29.75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55.499996185302734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82">
        <v>37203</v>
      </c>
      <c r="B17" s="57">
        <v>28.75</v>
      </c>
      <c r="C17" s="58">
        <v>30.75</v>
      </c>
      <c r="D17" s="57">
        <v>30</v>
      </c>
      <c r="E17" s="58">
        <v>31.5</v>
      </c>
      <c r="F17" s="57">
        <v>30</v>
      </c>
      <c r="G17" s="58">
        <v>29.75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55.499996185302734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">
      <c r="A18" s="82">
        <v>37204</v>
      </c>
      <c r="B18" s="57">
        <v>28.75</v>
      </c>
      <c r="C18" s="58">
        <v>30.75</v>
      </c>
      <c r="D18" s="57">
        <v>30</v>
      </c>
      <c r="E18" s="58">
        <v>31.5</v>
      </c>
      <c r="F18" s="57">
        <v>30</v>
      </c>
      <c r="G18" s="58">
        <v>29.75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">
      <c r="A19" s="82">
        <v>37207</v>
      </c>
      <c r="B19" s="57">
        <v>28.75</v>
      </c>
      <c r="C19" s="58">
        <v>30.75</v>
      </c>
      <c r="D19" s="57">
        <v>30</v>
      </c>
      <c r="E19" s="58">
        <v>31.5</v>
      </c>
      <c r="F19" s="57">
        <v>30</v>
      </c>
      <c r="G19" s="58">
        <v>29.75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">
      <c r="A20" s="82">
        <v>37208</v>
      </c>
      <c r="B20" s="57">
        <v>28.75</v>
      </c>
      <c r="C20" s="58">
        <v>30.75</v>
      </c>
      <c r="D20" s="57">
        <v>30</v>
      </c>
      <c r="E20" s="58">
        <v>31.5</v>
      </c>
      <c r="F20" s="57">
        <v>30</v>
      </c>
      <c r="G20" s="58">
        <v>29.75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s="83" customFormat="1" x14ac:dyDescent="0.2">
      <c r="A21" s="82">
        <v>37209</v>
      </c>
      <c r="B21" s="57">
        <v>28.75</v>
      </c>
      <c r="C21" s="58">
        <v>30.75</v>
      </c>
      <c r="D21" s="57">
        <v>30</v>
      </c>
      <c r="E21" s="58">
        <v>31.5</v>
      </c>
      <c r="F21" s="57">
        <v>30</v>
      </c>
      <c r="G21" s="58">
        <v>29.75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55.499996185302734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3.2610000000000001</v>
      </c>
      <c r="AN21" s="83">
        <v>0.44</v>
      </c>
      <c r="AO21" s="83">
        <v>3.7010000000000001</v>
      </c>
      <c r="AP21" s="83">
        <v>0.13500000000000001</v>
      </c>
      <c r="AQ21" s="83">
        <v>3.3959999999999999</v>
      </c>
      <c r="AR21" s="83">
        <v>0.34</v>
      </c>
      <c r="AS21" s="83">
        <v>3.601</v>
      </c>
      <c r="AT21" s="83">
        <v>0.39</v>
      </c>
      <c r="AU21" s="83">
        <v>3.6510000000000002</v>
      </c>
    </row>
    <row r="22" spans="1:47" s="83" customFormat="1" x14ac:dyDescent="0.2">
      <c r="A22" s="82">
        <v>37210</v>
      </c>
      <c r="B22" s="57">
        <v>28.75</v>
      </c>
      <c r="C22" s="58">
        <v>30.75</v>
      </c>
      <c r="D22" s="57">
        <v>30</v>
      </c>
      <c r="E22" s="58">
        <v>31.5</v>
      </c>
      <c r="F22" s="57">
        <v>30</v>
      </c>
      <c r="G22" s="58">
        <v>29.75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55.499996185302734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3.1460000000000004</v>
      </c>
      <c r="AN22" s="83">
        <v>0.48</v>
      </c>
      <c r="AO22" s="83">
        <v>3.6260000000000003</v>
      </c>
      <c r="AP22" s="83">
        <v>0.16</v>
      </c>
      <c r="AQ22" s="83">
        <v>3.3060000000000005</v>
      </c>
      <c r="AR22" s="83">
        <v>0.38</v>
      </c>
      <c r="AS22" s="83">
        <v>3.5260000000000002</v>
      </c>
      <c r="AT22" s="83">
        <v>0.41</v>
      </c>
      <c r="AU22" s="83">
        <v>3.5560000000000005</v>
      </c>
    </row>
    <row r="23" spans="1:47" x14ac:dyDescent="0.2">
      <c r="A23" s="82">
        <v>37211</v>
      </c>
      <c r="B23" s="57">
        <v>28.75</v>
      </c>
      <c r="C23" s="58">
        <v>30.75</v>
      </c>
      <c r="D23" s="57">
        <v>30</v>
      </c>
      <c r="E23" s="58">
        <v>31.5</v>
      </c>
      <c r="F23" s="57">
        <v>30</v>
      </c>
      <c r="G23" s="58">
        <v>29.75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55.499996185302734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">
      <c r="A24" s="82">
        <v>37214</v>
      </c>
      <c r="B24" s="57">
        <v>28.75</v>
      </c>
      <c r="C24" s="58">
        <v>30.75</v>
      </c>
      <c r="D24" s="57">
        <v>30</v>
      </c>
      <c r="E24" s="58">
        <v>31.5</v>
      </c>
      <c r="F24" s="57">
        <v>30</v>
      </c>
      <c r="G24" s="58">
        <v>29.75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55.499996185302734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">
      <c r="A25" s="82">
        <v>37215</v>
      </c>
      <c r="B25" s="57">
        <v>28.75</v>
      </c>
      <c r="C25" s="58">
        <v>30.75</v>
      </c>
      <c r="D25" s="57">
        <v>30</v>
      </c>
      <c r="E25" s="58">
        <v>31.5</v>
      </c>
      <c r="F25" s="57">
        <v>30</v>
      </c>
      <c r="G25" s="58">
        <v>29.75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">
      <c r="A26" s="82">
        <v>37216</v>
      </c>
      <c r="B26" s="57">
        <v>28.75</v>
      </c>
      <c r="C26" s="58">
        <v>30.75</v>
      </c>
      <c r="D26" s="57">
        <v>30</v>
      </c>
      <c r="E26" s="58">
        <v>31.5</v>
      </c>
      <c r="F26" s="57">
        <v>30</v>
      </c>
      <c r="G26" s="58">
        <v>29.75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">
      <c r="A27" s="82">
        <v>37218</v>
      </c>
      <c r="B27" s="57">
        <v>28.75</v>
      </c>
      <c r="C27" s="58">
        <v>30.75</v>
      </c>
      <c r="D27" s="57">
        <v>30</v>
      </c>
      <c r="E27" s="58">
        <v>31.5</v>
      </c>
      <c r="F27" s="57">
        <v>30</v>
      </c>
      <c r="G27" s="58">
        <v>29.75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55.499996185302734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s="83" customFormat="1" x14ac:dyDescent="0.2">
      <c r="A28" s="82">
        <v>37225</v>
      </c>
      <c r="B28" s="57">
        <v>28.75</v>
      </c>
      <c r="C28" s="58">
        <v>30.75</v>
      </c>
      <c r="D28" s="57">
        <v>30</v>
      </c>
      <c r="E28" s="58">
        <v>30</v>
      </c>
      <c r="F28" s="57">
        <v>30</v>
      </c>
      <c r="G28" s="58">
        <v>29.75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55.499996185302734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3.331</v>
      </c>
      <c r="AN28" s="83">
        <v>0.36</v>
      </c>
      <c r="AO28" s="83">
        <v>3.6909999999999998</v>
      </c>
      <c r="AP28" s="83">
        <v>0.04</v>
      </c>
      <c r="AQ28" s="83">
        <v>3.371</v>
      </c>
      <c r="AR28" s="83">
        <v>0.36</v>
      </c>
      <c r="AS28" s="83">
        <v>3.6909999999999998</v>
      </c>
      <c r="AT28" s="83">
        <v>0.38</v>
      </c>
      <c r="AU28" s="83">
        <v>3.7109999999999999</v>
      </c>
    </row>
    <row r="29" spans="1:47" s="83" customFormat="1" x14ac:dyDescent="0.2">
      <c r="A29" s="82">
        <v>37226</v>
      </c>
      <c r="B29" s="57">
        <v>33.5</v>
      </c>
      <c r="C29" s="58">
        <v>38.75</v>
      </c>
      <c r="D29" s="57">
        <v>38.5</v>
      </c>
      <c r="E29" s="58">
        <v>38.5</v>
      </c>
      <c r="F29" s="57">
        <v>35.75</v>
      </c>
      <c r="G29" s="58">
        <v>35.5</v>
      </c>
      <c r="H29" s="57"/>
      <c r="I29" s="58">
        <v>35.75</v>
      </c>
      <c r="J29" s="57"/>
      <c r="K29" s="58"/>
      <c r="L29" s="57"/>
      <c r="M29" s="58"/>
      <c r="N29" s="57"/>
      <c r="O29" s="58"/>
      <c r="P29" s="40"/>
      <c r="Q29" s="57"/>
      <c r="R29" s="58">
        <v>63.049999237060547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3.5060000000000002</v>
      </c>
      <c r="AN29" s="83">
        <v>0.32500000000000001</v>
      </c>
      <c r="AO29" s="83">
        <v>3.8310000000000004</v>
      </c>
      <c r="AP29" s="83">
        <v>0.04</v>
      </c>
      <c r="AQ29" s="83">
        <v>3.5460000000000003</v>
      </c>
      <c r="AR29" s="83">
        <v>0.32500000000000001</v>
      </c>
      <c r="AS29" s="83">
        <v>3.8310000000000004</v>
      </c>
      <c r="AT29" s="83">
        <v>0.33</v>
      </c>
      <c r="AU29" s="83">
        <v>3.8360000000000003</v>
      </c>
    </row>
    <row r="30" spans="1:47" x14ac:dyDescent="0.2">
      <c r="A30" s="82">
        <v>37257</v>
      </c>
      <c r="B30" s="57">
        <v>33.75</v>
      </c>
      <c r="C30" s="58">
        <v>38.5</v>
      </c>
      <c r="D30" s="57">
        <v>38.5</v>
      </c>
      <c r="E30" s="58">
        <v>38.25</v>
      </c>
      <c r="F30" s="57">
        <v>36</v>
      </c>
      <c r="G30" s="58">
        <v>35.25</v>
      </c>
      <c r="H30" s="57"/>
      <c r="I30" s="58">
        <v>36</v>
      </c>
      <c r="J30" s="57"/>
      <c r="K30" s="58"/>
      <c r="L30" s="57"/>
      <c r="M30" s="58"/>
      <c r="N30" s="57"/>
      <c r="O30" s="58"/>
      <c r="Q30" s="57"/>
      <c r="R30" s="58">
        <v>66.948515014648436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">
      <c r="A31" s="82">
        <v>37288</v>
      </c>
      <c r="B31" s="57">
        <v>32.75</v>
      </c>
      <c r="C31" s="58">
        <v>35.9</v>
      </c>
      <c r="D31" s="57">
        <v>36</v>
      </c>
      <c r="E31" s="58">
        <v>37.5</v>
      </c>
      <c r="F31" s="57">
        <v>35.75</v>
      </c>
      <c r="G31" s="58">
        <v>34</v>
      </c>
      <c r="H31" s="57"/>
      <c r="I31" s="58">
        <v>35.75</v>
      </c>
      <c r="J31" s="57"/>
      <c r="K31" s="58"/>
      <c r="L31" s="57"/>
      <c r="M31" s="58"/>
      <c r="N31" s="57"/>
      <c r="O31" s="58"/>
      <c r="Q31" s="57"/>
      <c r="R31" s="58">
        <v>66.484739685058599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">
      <c r="A32" s="82">
        <v>37316</v>
      </c>
      <c r="B32" s="57">
        <v>32.5</v>
      </c>
      <c r="C32" s="58">
        <v>32.75</v>
      </c>
      <c r="D32" s="57">
        <v>32.75</v>
      </c>
      <c r="E32" s="58">
        <v>36</v>
      </c>
      <c r="F32" s="57">
        <v>34.75</v>
      </c>
      <c r="G32" s="58">
        <v>33.75</v>
      </c>
      <c r="H32" s="57"/>
      <c r="I32" s="58">
        <v>34.75</v>
      </c>
      <c r="J32" s="57"/>
      <c r="K32" s="58"/>
      <c r="L32" s="57"/>
      <c r="M32" s="58"/>
      <c r="N32" s="57"/>
      <c r="O32" s="58"/>
      <c r="Q32" s="57"/>
      <c r="R32" s="58">
        <v>64.759051208496089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">
      <c r="A33" s="82">
        <v>37347</v>
      </c>
      <c r="B33" s="57">
        <v>31.5</v>
      </c>
      <c r="C33" s="58">
        <v>32.5</v>
      </c>
      <c r="D33" s="57">
        <v>30.5</v>
      </c>
      <c r="E33" s="58">
        <v>33.25</v>
      </c>
      <c r="F33" s="57">
        <v>33</v>
      </c>
      <c r="G33" s="58">
        <v>33.5</v>
      </c>
      <c r="H33" s="57"/>
      <c r="I33" s="58">
        <v>33</v>
      </c>
      <c r="J33" s="57"/>
      <c r="K33" s="58"/>
      <c r="L33" s="57"/>
      <c r="M33" s="58"/>
      <c r="N33" s="57"/>
      <c r="O33" s="58"/>
      <c r="Q33" s="57"/>
      <c r="R33" s="58">
        <v>59.764272308349611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">
      <c r="A34" s="82">
        <v>37377</v>
      </c>
      <c r="B34" s="57">
        <v>36.5</v>
      </c>
      <c r="C34" s="58">
        <v>31</v>
      </c>
      <c r="D34" s="57">
        <v>28.5</v>
      </c>
      <c r="E34" s="58">
        <v>33</v>
      </c>
      <c r="F34" s="57">
        <v>34.5</v>
      </c>
      <c r="G34" s="58">
        <v>39.5</v>
      </c>
      <c r="H34" s="57"/>
      <c r="I34" s="58">
        <v>33</v>
      </c>
      <c r="J34" s="57"/>
      <c r="K34" s="58"/>
      <c r="L34" s="57"/>
      <c r="M34" s="58"/>
      <c r="N34" s="57"/>
      <c r="O34" s="58"/>
      <c r="Q34" s="57"/>
      <c r="R34" s="58">
        <v>60.43928939819336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s="83" customFormat="1" x14ac:dyDescent="0.2">
      <c r="A35" s="82">
        <v>37408</v>
      </c>
      <c r="B35" s="57">
        <v>44</v>
      </c>
      <c r="C35" s="58">
        <v>32</v>
      </c>
      <c r="D35" s="57">
        <v>29.5</v>
      </c>
      <c r="E35" s="58">
        <v>39.5</v>
      </c>
      <c r="F35" s="57">
        <v>40.5</v>
      </c>
      <c r="G35" s="58">
        <v>49</v>
      </c>
      <c r="H35" s="57"/>
      <c r="I35" s="58">
        <v>39.5</v>
      </c>
      <c r="J35" s="57"/>
      <c r="K35" s="58"/>
      <c r="L35" s="57"/>
      <c r="M35" s="58"/>
      <c r="N35" s="57"/>
      <c r="O35" s="58"/>
      <c r="P35" s="40"/>
      <c r="Q35" s="57"/>
      <c r="R35" s="58">
        <v>61.44822359268386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3.5260000000000002</v>
      </c>
      <c r="AN35" s="83">
        <v>0.56000000000000005</v>
      </c>
      <c r="AO35" s="83">
        <v>4.0860000000000003</v>
      </c>
      <c r="AP35" s="83">
        <v>0.13</v>
      </c>
      <c r="AQ35" s="83">
        <v>3.6560000000000001</v>
      </c>
      <c r="AR35" s="83">
        <v>0.46</v>
      </c>
      <c r="AS35" s="83">
        <v>3.9860000000000002</v>
      </c>
      <c r="AT35" s="83">
        <v>0.72</v>
      </c>
      <c r="AU35" s="83">
        <v>4.2460000000000004</v>
      </c>
    </row>
    <row r="36" spans="1:47" s="83" customFormat="1" x14ac:dyDescent="0.2">
      <c r="A36" s="82">
        <v>37438</v>
      </c>
      <c r="B36" s="57">
        <v>53</v>
      </c>
      <c r="C36" s="58">
        <v>46</v>
      </c>
      <c r="D36" s="57">
        <v>43</v>
      </c>
      <c r="E36" s="58">
        <v>49</v>
      </c>
      <c r="F36" s="57">
        <v>48.25</v>
      </c>
      <c r="G36" s="58">
        <v>60</v>
      </c>
      <c r="H36" s="57"/>
      <c r="I36" s="58">
        <v>48.25</v>
      </c>
      <c r="J36" s="57"/>
      <c r="K36" s="58"/>
      <c r="L36" s="57"/>
      <c r="M36" s="58"/>
      <c r="N36" s="57"/>
      <c r="O36" s="58"/>
      <c r="P36" s="40"/>
      <c r="Q36" s="57"/>
      <c r="R36" s="58">
        <v>51.954664149471832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3.5460000000000003</v>
      </c>
      <c r="AN36" s="83">
        <v>0.77</v>
      </c>
      <c r="AO36" s="83">
        <v>4.3160000000000007</v>
      </c>
      <c r="AP36" s="83">
        <v>0.13</v>
      </c>
      <c r="AQ36" s="83">
        <v>3.6760000000000002</v>
      </c>
      <c r="AR36" s="83">
        <v>0.77</v>
      </c>
      <c r="AS36" s="83">
        <v>4.3160000000000007</v>
      </c>
      <c r="AT36" s="83">
        <v>0.97</v>
      </c>
      <c r="AU36" s="83">
        <v>4.516</v>
      </c>
    </row>
    <row r="37" spans="1:47" x14ac:dyDescent="0.2">
      <c r="A37" s="82">
        <v>37469</v>
      </c>
      <c r="B37" s="57">
        <v>62</v>
      </c>
      <c r="C37" s="58">
        <v>52.5</v>
      </c>
      <c r="D37" s="57">
        <v>50</v>
      </c>
      <c r="E37" s="58">
        <v>55.25</v>
      </c>
      <c r="F37" s="57">
        <v>56.25</v>
      </c>
      <c r="G37" s="58">
        <v>72</v>
      </c>
      <c r="H37" s="57"/>
      <c r="I37" s="58">
        <v>55.25</v>
      </c>
      <c r="J37" s="57"/>
      <c r="K37" s="58"/>
      <c r="L37" s="57"/>
      <c r="M37" s="58"/>
      <c r="N37" s="57"/>
      <c r="O37" s="58"/>
      <c r="Q37" s="57"/>
      <c r="R37" s="58">
        <v>52.701490113054042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">
      <c r="A38" s="82">
        <v>37500</v>
      </c>
      <c r="B38" s="57">
        <v>51</v>
      </c>
      <c r="C38" s="58">
        <v>46.5</v>
      </c>
      <c r="D38" s="57">
        <v>43</v>
      </c>
      <c r="E38" s="58">
        <v>48</v>
      </c>
      <c r="F38" s="57">
        <v>47.75</v>
      </c>
      <c r="G38" s="58">
        <v>58</v>
      </c>
      <c r="H38" s="57"/>
      <c r="I38" s="58">
        <v>47.75</v>
      </c>
      <c r="J38" s="57"/>
      <c r="K38" s="58"/>
      <c r="L38" s="57"/>
      <c r="M38" s="58"/>
      <c r="N38" s="57"/>
      <c r="O38" s="58"/>
      <c r="Q38" s="57"/>
      <c r="R38" s="58">
        <v>52.701185270563009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">
      <c r="A39" s="82">
        <v>37530</v>
      </c>
      <c r="B39" s="57">
        <v>38</v>
      </c>
      <c r="C39" s="58">
        <v>39</v>
      </c>
      <c r="D39" s="57">
        <v>39</v>
      </c>
      <c r="E39" s="58">
        <v>40.75</v>
      </c>
      <c r="F39" s="57">
        <v>40</v>
      </c>
      <c r="G39" s="58">
        <v>40.5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57.521647805414027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">
      <c r="A40" s="82">
        <v>37561</v>
      </c>
      <c r="B40" s="57">
        <v>36</v>
      </c>
      <c r="C40" s="58">
        <v>37</v>
      </c>
      <c r="D40" s="57">
        <v>37</v>
      </c>
      <c r="E40" s="58">
        <v>39.75</v>
      </c>
      <c r="F40" s="57">
        <v>39</v>
      </c>
      <c r="G40" s="58">
        <v>38</v>
      </c>
      <c r="H40" s="57"/>
      <c r="I40" s="58">
        <v>39</v>
      </c>
      <c r="J40" s="57"/>
      <c r="K40" s="58"/>
      <c r="L40" s="57"/>
      <c r="M40" s="58"/>
      <c r="N40" s="57"/>
      <c r="O40" s="58"/>
      <c r="Q40" s="57"/>
      <c r="R40" s="58">
        <v>62.556464772792708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">
      <c r="A41" s="82">
        <v>37591</v>
      </c>
      <c r="B41" s="57">
        <v>36.5</v>
      </c>
      <c r="C41" s="58">
        <v>38.5</v>
      </c>
      <c r="D41" s="57">
        <v>38.5</v>
      </c>
      <c r="E41" s="58">
        <v>41.75</v>
      </c>
      <c r="F41" s="57">
        <v>41</v>
      </c>
      <c r="G41" s="58">
        <v>38.5</v>
      </c>
      <c r="H41" s="57"/>
      <c r="I41" s="58">
        <v>41</v>
      </c>
      <c r="J41" s="57"/>
      <c r="K41" s="58"/>
      <c r="L41" s="57"/>
      <c r="M41" s="58"/>
      <c r="N41" s="57"/>
      <c r="O41" s="58"/>
      <c r="Q41" s="57"/>
      <c r="R41" s="58">
        <v>66.583230244267057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">
      <c r="A42" s="82">
        <v>37622</v>
      </c>
      <c r="B42" s="57">
        <v>36.5</v>
      </c>
      <c r="C42" s="58">
        <v>42.25</v>
      </c>
      <c r="D42" s="57">
        <v>42</v>
      </c>
      <c r="E42" s="58">
        <v>42</v>
      </c>
      <c r="F42" s="57">
        <v>41</v>
      </c>
      <c r="G42" s="58">
        <v>38.5</v>
      </c>
      <c r="H42" s="57"/>
      <c r="I42" s="58">
        <v>31</v>
      </c>
      <c r="J42" s="57"/>
      <c r="K42" s="58"/>
      <c r="L42" s="57"/>
      <c r="M42" s="58"/>
      <c r="N42" s="57"/>
      <c r="O42" s="58"/>
      <c r="Q42" s="57"/>
      <c r="R42" s="58">
        <v>53.745513054609184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">
      <c r="A43" s="82">
        <v>37653</v>
      </c>
      <c r="B43" s="57">
        <v>36.5</v>
      </c>
      <c r="C43" s="58">
        <v>41.5</v>
      </c>
      <c r="D43" s="57">
        <v>41</v>
      </c>
      <c r="E43" s="58">
        <v>40</v>
      </c>
      <c r="F43" s="57">
        <v>39.5</v>
      </c>
      <c r="G43" s="58">
        <v>38.5</v>
      </c>
      <c r="H43" s="57"/>
      <c r="I43" s="58">
        <v>29.5</v>
      </c>
      <c r="J43" s="57"/>
      <c r="K43" s="58"/>
      <c r="L43" s="57"/>
      <c r="M43" s="58"/>
      <c r="N43" s="57"/>
      <c r="O43" s="58"/>
      <c r="Q43" s="57"/>
      <c r="R43" s="58">
        <v>52.430975311767384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">
      <c r="A44" s="82">
        <v>37681</v>
      </c>
      <c r="B44" s="57">
        <v>36</v>
      </c>
      <c r="C44" s="58">
        <v>36.75</v>
      </c>
      <c r="D44" s="57">
        <v>36</v>
      </c>
      <c r="E44" s="58">
        <v>38</v>
      </c>
      <c r="F44" s="57">
        <v>38.75</v>
      </c>
      <c r="G44" s="58">
        <v>38</v>
      </c>
      <c r="H44" s="57"/>
      <c r="I44" s="58">
        <v>28</v>
      </c>
      <c r="J44" s="57"/>
      <c r="K44" s="58"/>
      <c r="L44" s="57"/>
      <c r="M44" s="58"/>
      <c r="N44" s="57"/>
      <c r="O44" s="58"/>
      <c r="Q44" s="57"/>
      <c r="R44" s="58">
        <v>50.943675802127764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">
      <c r="A45" s="82">
        <v>37712</v>
      </c>
      <c r="B45" s="57">
        <v>35.5</v>
      </c>
      <c r="C45" s="58">
        <v>36.5</v>
      </c>
      <c r="D45" s="57">
        <v>33</v>
      </c>
      <c r="E45" s="58">
        <v>37.5</v>
      </c>
      <c r="F45" s="57">
        <v>38</v>
      </c>
      <c r="G45" s="58">
        <v>37.5</v>
      </c>
      <c r="H45" s="57"/>
      <c r="I45" s="58">
        <v>27.5</v>
      </c>
      <c r="J45" s="57"/>
      <c r="K45" s="58"/>
      <c r="L45" s="57"/>
      <c r="M45" s="58"/>
      <c r="N45" s="57"/>
      <c r="O45" s="58"/>
      <c r="Q45" s="57"/>
      <c r="R45" s="58">
        <v>48.751062318728394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">
      <c r="A46" s="82">
        <v>37742</v>
      </c>
      <c r="B46" s="57">
        <v>36.5</v>
      </c>
      <c r="C46" s="58">
        <v>32.5</v>
      </c>
      <c r="D46" s="57">
        <v>29</v>
      </c>
      <c r="E46" s="58">
        <v>38</v>
      </c>
      <c r="F46" s="57">
        <v>38.75</v>
      </c>
      <c r="G46" s="58">
        <v>38.5</v>
      </c>
      <c r="H46" s="57"/>
      <c r="I46" s="58">
        <v>28</v>
      </c>
      <c r="J46" s="57"/>
      <c r="K46" s="58"/>
      <c r="L46" s="57"/>
      <c r="M46" s="58"/>
      <c r="N46" s="57"/>
      <c r="O46" s="58"/>
      <c r="Q46" s="57"/>
      <c r="R46" s="58">
        <v>48.736090386507641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">
      <c r="A47" s="82">
        <v>37773</v>
      </c>
      <c r="B47" s="57">
        <v>43.5</v>
      </c>
      <c r="C47" s="58">
        <v>30.75</v>
      </c>
      <c r="D47" s="57">
        <v>30</v>
      </c>
      <c r="E47" s="58">
        <v>43</v>
      </c>
      <c r="F47" s="57">
        <v>43.25</v>
      </c>
      <c r="G47" s="58">
        <v>48</v>
      </c>
      <c r="H47" s="57"/>
      <c r="I47" s="58">
        <v>33</v>
      </c>
      <c r="J47" s="57"/>
      <c r="K47" s="58"/>
      <c r="L47" s="57"/>
      <c r="M47" s="58"/>
      <c r="N47" s="57"/>
      <c r="O47" s="58"/>
      <c r="Q47" s="57"/>
      <c r="R47" s="58">
        <v>49.04988338189419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">
      <c r="A48" s="82">
        <v>37803</v>
      </c>
      <c r="B48" s="57">
        <v>54</v>
      </c>
      <c r="C48" s="58">
        <v>53.5</v>
      </c>
      <c r="D48" s="57">
        <v>49</v>
      </c>
      <c r="E48" s="58">
        <v>53.25</v>
      </c>
      <c r="F48" s="57">
        <v>57.75</v>
      </c>
      <c r="G48" s="58">
        <v>60</v>
      </c>
      <c r="H48" s="57"/>
      <c r="I48" s="58">
        <v>43.25</v>
      </c>
      <c r="J48" s="57"/>
      <c r="K48" s="58"/>
      <c r="L48" s="57"/>
      <c r="M48" s="58"/>
      <c r="N48" s="57"/>
      <c r="O48" s="58"/>
      <c r="Q48" s="57"/>
      <c r="R48" s="58">
        <v>49.441561915313208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">
      <c r="A49" s="82">
        <v>37834</v>
      </c>
      <c r="B49" s="57">
        <v>62</v>
      </c>
      <c r="C49" s="58">
        <v>60.5</v>
      </c>
      <c r="D49" s="57">
        <v>57</v>
      </c>
      <c r="E49" s="58">
        <v>61.75</v>
      </c>
      <c r="F49" s="57">
        <v>63.5</v>
      </c>
      <c r="G49" s="58">
        <v>70</v>
      </c>
      <c r="H49" s="57"/>
      <c r="I49" s="58">
        <v>51.75</v>
      </c>
      <c r="J49" s="57"/>
      <c r="K49" s="58"/>
      <c r="L49" s="57"/>
      <c r="M49" s="58"/>
      <c r="N49" s="57"/>
      <c r="O49" s="58"/>
      <c r="Q49" s="57"/>
      <c r="R49" s="58">
        <v>49.942333834572516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">
      <c r="A50" s="82">
        <v>37865</v>
      </c>
      <c r="B50" s="57">
        <v>51.5</v>
      </c>
      <c r="C50" s="58">
        <v>50.5</v>
      </c>
      <c r="D50" s="57">
        <v>47</v>
      </c>
      <c r="E50" s="58">
        <v>56.75</v>
      </c>
      <c r="F50" s="57">
        <v>50.5</v>
      </c>
      <c r="G50" s="58">
        <v>57.5</v>
      </c>
      <c r="H50" s="57"/>
      <c r="I50" s="58">
        <v>40.5</v>
      </c>
      <c r="J50" s="57"/>
      <c r="K50" s="58"/>
      <c r="L50" s="57"/>
      <c r="M50" s="58"/>
      <c r="N50" s="57"/>
      <c r="O50" s="58"/>
      <c r="Q50" s="57"/>
      <c r="R50" s="58">
        <v>49.941496866385734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">
      <c r="A51" s="82">
        <v>37895</v>
      </c>
      <c r="B51" s="57">
        <v>38.5</v>
      </c>
      <c r="C51" s="58">
        <v>41.5</v>
      </c>
      <c r="D51" s="57">
        <v>41</v>
      </c>
      <c r="E51" s="58">
        <v>39.25</v>
      </c>
      <c r="F51" s="57">
        <v>39.75</v>
      </c>
      <c r="G51" s="58">
        <v>40.75</v>
      </c>
      <c r="H51" s="57"/>
      <c r="I51" s="58">
        <v>29.25</v>
      </c>
      <c r="J51" s="57"/>
      <c r="K51" s="58"/>
      <c r="L51" s="57"/>
      <c r="M51" s="58"/>
      <c r="N51" s="57"/>
      <c r="O51" s="58"/>
      <c r="Q51" s="57"/>
      <c r="R51" s="58">
        <v>50.176218857019208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">
      <c r="A52" s="82">
        <v>37926</v>
      </c>
      <c r="B52" s="57">
        <v>37.5</v>
      </c>
      <c r="C52" s="58">
        <v>37.5</v>
      </c>
      <c r="D52" s="57">
        <v>37</v>
      </c>
      <c r="E52" s="58">
        <v>39.25</v>
      </c>
      <c r="F52" s="57">
        <v>39.5</v>
      </c>
      <c r="G52" s="58">
        <v>39.25</v>
      </c>
      <c r="H52" s="57"/>
      <c r="I52" s="58">
        <v>29.25</v>
      </c>
      <c r="J52" s="57"/>
      <c r="K52" s="58"/>
      <c r="L52" s="57"/>
      <c r="M52" s="58"/>
      <c r="N52" s="57"/>
      <c r="O52" s="58"/>
      <c r="Q52" s="57"/>
      <c r="R52" s="58">
        <v>53.040669280212988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">
      <c r="A53" s="82">
        <v>37956</v>
      </c>
      <c r="B53" s="57">
        <v>37</v>
      </c>
      <c r="C53" s="58">
        <v>39.25</v>
      </c>
      <c r="D53" s="57">
        <v>39</v>
      </c>
      <c r="E53" s="58">
        <v>42.25</v>
      </c>
      <c r="F53" s="57">
        <v>40.75</v>
      </c>
      <c r="G53" s="58">
        <v>38.5</v>
      </c>
      <c r="H53" s="57"/>
      <c r="I53" s="58">
        <v>30.75</v>
      </c>
      <c r="J53" s="57"/>
      <c r="K53" s="58"/>
      <c r="L53" s="57"/>
      <c r="M53" s="58"/>
      <c r="N53" s="57"/>
      <c r="O53" s="58"/>
      <c r="Q53" s="57"/>
      <c r="R53" s="58">
        <v>55.331727910254919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">
      <c r="A54" s="82">
        <v>37987</v>
      </c>
      <c r="B54" s="57">
        <v>37.21</v>
      </c>
      <c r="C54" s="58">
        <v>42.61</v>
      </c>
      <c r="D54" s="57">
        <v>42.13</v>
      </c>
      <c r="E54" s="58">
        <v>42.48</v>
      </c>
      <c r="F54" s="57">
        <v>39</v>
      </c>
      <c r="G54" s="58">
        <v>39.409999999999997</v>
      </c>
      <c r="H54" s="57"/>
      <c r="I54" s="58">
        <v>21.75</v>
      </c>
      <c r="J54" s="57"/>
      <c r="K54" s="58"/>
      <c r="L54" s="57"/>
      <c r="M54" s="58"/>
      <c r="N54" s="57"/>
      <c r="O54" s="58"/>
      <c r="Q54" s="57"/>
      <c r="R54" s="58">
        <v>51.949387713919123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">
      <c r="A55" s="82">
        <v>38018</v>
      </c>
      <c r="B55" s="40">
        <v>37.21</v>
      </c>
      <c r="C55" s="40">
        <v>41.96</v>
      </c>
      <c r="D55" s="40">
        <v>41.27</v>
      </c>
      <c r="E55" s="40">
        <v>40.770000000000003</v>
      </c>
      <c r="F55" s="40">
        <v>39.26</v>
      </c>
      <c r="G55" s="40">
        <v>39.409999999999997</v>
      </c>
      <c r="I55" s="40">
        <v>23.5</v>
      </c>
      <c r="R55" s="40">
        <v>50.672585080156608</v>
      </c>
      <c r="AI55" s="50"/>
      <c r="AJ55" s="70"/>
      <c r="AL55" s="4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">
      <c r="A56" s="82">
        <v>38047</v>
      </c>
      <c r="B56" s="40">
        <v>36.75</v>
      </c>
      <c r="C56" s="40">
        <v>37.89</v>
      </c>
      <c r="D56" s="40">
        <v>36.979999999999997</v>
      </c>
      <c r="E56" s="40">
        <v>39.049999999999997</v>
      </c>
      <c r="F56" s="40">
        <v>38.43</v>
      </c>
      <c r="G56" s="40">
        <v>38.950000000000003</v>
      </c>
      <c r="I56" s="40">
        <v>21.5</v>
      </c>
      <c r="R56" s="40">
        <v>48.640585315041676</v>
      </c>
      <c r="AI56" s="50"/>
      <c r="AJ56" s="70"/>
      <c r="AL56" s="4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">
      <c r="A57" s="82">
        <v>38078</v>
      </c>
      <c r="B57" s="40">
        <v>36.29</v>
      </c>
      <c r="C57" s="40">
        <v>37.67</v>
      </c>
      <c r="D57" s="40">
        <v>34.4</v>
      </c>
      <c r="E57" s="40">
        <v>39.049999999999997</v>
      </c>
      <c r="F57" s="40">
        <v>37.6</v>
      </c>
      <c r="G57" s="40">
        <v>38.49</v>
      </c>
      <c r="I57" s="40">
        <v>30.5</v>
      </c>
      <c r="R57" s="40">
        <v>45.88518569281738</v>
      </c>
      <c r="AI57" s="50"/>
      <c r="AJ57" s="70"/>
      <c r="AL57" s="4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">
      <c r="A58" s="82">
        <v>38108</v>
      </c>
      <c r="B58" s="40">
        <v>37.21</v>
      </c>
      <c r="C58" s="40">
        <v>34.24</v>
      </c>
      <c r="D58" s="40">
        <v>30.97</v>
      </c>
      <c r="E58" s="40">
        <v>39.51</v>
      </c>
      <c r="F58" s="40">
        <v>38.43</v>
      </c>
      <c r="G58" s="40">
        <v>39.409999999999997</v>
      </c>
      <c r="I58" s="40">
        <v>30</v>
      </c>
      <c r="R58" s="40">
        <v>45.95272135755571</v>
      </c>
      <c r="AI58" s="50"/>
      <c r="AJ58" s="70"/>
      <c r="AL58" s="4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">
      <c r="A59" s="82">
        <v>38139</v>
      </c>
      <c r="B59" s="40">
        <v>43.7</v>
      </c>
      <c r="C59" s="40">
        <v>32.74</v>
      </c>
      <c r="D59" s="40">
        <v>31.83</v>
      </c>
      <c r="E59" s="40">
        <v>43.8</v>
      </c>
      <c r="F59" s="40">
        <v>43.41</v>
      </c>
      <c r="G59" s="40">
        <v>48.03</v>
      </c>
      <c r="I59" s="40">
        <v>37</v>
      </c>
      <c r="R59" s="40">
        <v>46.499109261102028</v>
      </c>
      <c r="AI59" s="50"/>
      <c r="AJ59" s="70"/>
      <c r="AL59" s="4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">
      <c r="A60" s="82">
        <v>38169</v>
      </c>
      <c r="B60" s="40">
        <v>53.43</v>
      </c>
      <c r="C60" s="40">
        <v>52.26</v>
      </c>
      <c r="D60" s="40">
        <v>48.14</v>
      </c>
      <c r="E60" s="40">
        <v>52.6</v>
      </c>
      <c r="F60" s="40">
        <v>59.46</v>
      </c>
      <c r="G60" s="40">
        <v>59.03</v>
      </c>
      <c r="I60" s="40">
        <v>41</v>
      </c>
      <c r="R60" s="40">
        <v>47.149181491478799</v>
      </c>
      <c r="AI60" s="50"/>
      <c r="AJ60" s="70"/>
      <c r="AL60" s="4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">
      <c r="A61" s="82">
        <v>38200</v>
      </c>
      <c r="B61" s="40">
        <v>60.84</v>
      </c>
      <c r="C61" s="40">
        <v>58.27</v>
      </c>
      <c r="D61" s="40">
        <v>55.01</v>
      </c>
      <c r="E61" s="40">
        <v>59.89</v>
      </c>
      <c r="F61" s="40">
        <v>65.819999999999993</v>
      </c>
      <c r="G61" s="40">
        <v>68.14</v>
      </c>
      <c r="I61" s="40">
        <v>49.75</v>
      </c>
      <c r="R61" s="40">
        <v>47.699786943620772</v>
      </c>
      <c r="AI61" s="50"/>
      <c r="AJ61" s="70"/>
      <c r="AL61" s="4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">
      <c r="A62" s="82">
        <v>38231</v>
      </c>
      <c r="B62" s="40">
        <v>51.11</v>
      </c>
      <c r="C62" s="40">
        <v>49.69</v>
      </c>
      <c r="D62" s="40">
        <v>46.42</v>
      </c>
      <c r="E62" s="40">
        <v>55.56</v>
      </c>
      <c r="F62" s="40">
        <v>51.44</v>
      </c>
      <c r="G62" s="40">
        <v>56.71</v>
      </c>
      <c r="I62" s="40">
        <v>32.25</v>
      </c>
      <c r="R62" s="40">
        <v>47.611241986998508</v>
      </c>
      <c r="AI62" s="50"/>
      <c r="AJ62" s="70"/>
      <c r="AL62" s="4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">
      <c r="A63" s="82">
        <v>38261</v>
      </c>
      <c r="B63" s="40">
        <v>39.07</v>
      </c>
      <c r="C63" s="40">
        <v>41.96</v>
      </c>
      <c r="D63" s="40">
        <v>41.27</v>
      </c>
      <c r="E63" s="40">
        <v>39.909999999999997</v>
      </c>
      <c r="F63" s="40">
        <v>39.549999999999997</v>
      </c>
      <c r="G63" s="40">
        <v>41.48</v>
      </c>
      <c r="I63" s="40">
        <v>31.75</v>
      </c>
      <c r="R63" s="40">
        <v>47.612469050765732</v>
      </c>
      <c r="AI63" s="50"/>
      <c r="AJ63" s="70"/>
      <c r="AL63" s="4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">
      <c r="A64" s="82">
        <v>38292</v>
      </c>
      <c r="B64" s="40">
        <v>38.14</v>
      </c>
      <c r="C64" s="40">
        <v>38.53</v>
      </c>
      <c r="D64" s="40">
        <v>37.840000000000003</v>
      </c>
      <c r="E64" s="40">
        <v>40.159999999999997</v>
      </c>
      <c r="F64" s="40">
        <v>39.270000000000003</v>
      </c>
      <c r="G64" s="40">
        <v>40.119999999999997</v>
      </c>
      <c r="I64" s="40">
        <v>29.75</v>
      </c>
      <c r="R64" s="40">
        <v>50.342831187608517</v>
      </c>
      <c r="AI64" s="50"/>
      <c r="AJ64" s="70"/>
      <c r="AL64" s="4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">
      <c r="A65" s="82">
        <v>38322</v>
      </c>
      <c r="B65" s="40">
        <v>37.68</v>
      </c>
      <c r="C65" s="40">
        <v>40.03</v>
      </c>
      <c r="D65" s="40">
        <v>39.56</v>
      </c>
      <c r="E65" s="40">
        <v>43.05</v>
      </c>
      <c r="F65" s="40">
        <v>40.659999999999997</v>
      </c>
      <c r="G65" s="40">
        <v>39.450000000000003</v>
      </c>
      <c r="I65" s="40">
        <v>30.5</v>
      </c>
      <c r="R65" s="40">
        <v>52.534281811147061</v>
      </c>
      <c r="AI65" s="50"/>
      <c r="AJ65" s="70"/>
      <c r="AL65" s="4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">
      <c r="A66" s="82">
        <v>38353</v>
      </c>
      <c r="B66" s="40">
        <v>37.47</v>
      </c>
      <c r="C66" s="40">
        <v>42.88</v>
      </c>
      <c r="D66" s="40">
        <v>42.24</v>
      </c>
      <c r="E66" s="40">
        <v>42.9</v>
      </c>
      <c r="F66" s="40">
        <v>39.26</v>
      </c>
      <c r="G66" s="40">
        <v>39.79</v>
      </c>
      <c r="I66" s="40">
        <v>21.75</v>
      </c>
      <c r="R66" s="40">
        <v>51.949793012959027</v>
      </c>
      <c r="AI66" s="50"/>
      <c r="AJ66" s="70"/>
      <c r="AL66" s="4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">
      <c r="A67" s="82">
        <v>38384</v>
      </c>
      <c r="B67" s="40">
        <v>37.47</v>
      </c>
      <c r="C67" s="40">
        <v>42.34</v>
      </c>
      <c r="D67" s="40">
        <v>41.5</v>
      </c>
      <c r="E67" s="40">
        <v>41.43</v>
      </c>
      <c r="F67" s="40">
        <v>39.520000000000003</v>
      </c>
      <c r="G67" s="40">
        <v>39.79</v>
      </c>
      <c r="I67" s="40">
        <v>23.5</v>
      </c>
      <c r="R67" s="40">
        <v>50.704918624983939</v>
      </c>
      <c r="AI67" s="50"/>
      <c r="AJ67" s="70"/>
      <c r="AL67" s="4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">
      <c r="A68" s="82">
        <v>38412</v>
      </c>
      <c r="B68" s="40">
        <v>37.01</v>
      </c>
      <c r="C68" s="40">
        <v>38.85</v>
      </c>
      <c r="D68" s="40">
        <v>37.83</v>
      </c>
      <c r="E68" s="40">
        <v>39.96</v>
      </c>
      <c r="F68" s="40">
        <v>38.69</v>
      </c>
      <c r="G68" s="40">
        <v>39.33</v>
      </c>
      <c r="I68" s="40">
        <v>21.5</v>
      </c>
      <c r="R68" s="40">
        <v>48.726478827312626</v>
      </c>
      <c r="AI68" s="50"/>
      <c r="AJ68" s="70"/>
      <c r="AL68" s="4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">
      <c r="A69" s="82">
        <v>38443</v>
      </c>
      <c r="B69" s="40">
        <v>36.54</v>
      </c>
      <c r="C69" s="40">
        <v>38.67</v>
      </c>
      <c r="D69" s="40">
        <v>35.619999999999997</v>
      </c>
      <c r="E69" s="40">
        <v>40.39</v>
      </c>
      <c r="F69" s="40">
        <v>37.86</v>
      </c>
      <c r="G69" s="40">
        <v>38.86</v>
      </c>
      <c r="I69" s="40">
        <v>29.5</v>
      </c>
      <c r="R69" s="40">
        <v>45.833135191011614</v>
      </c>
      <c r="AI69" s="50"/>
      <c r="AJ69" s="70"/>
      <c r="AL69" s="4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">
      <c r="A70" s="82">
        <v>38473</v>
      </c>
      <c r="B70" s="40">
        <v>37.479999999999997</v>
      </c>
      <c r="C70" s="40">
        <v>35.74</v>
      </c>
      <c r="D70" s="40">
        <v>32.68</v>
      </c>
      <c r="E70" s="40">
        <v>40.82</v>
      </c>
      <c r="F70" s="40">
        <v>38.69</v>
      </c>
      <c r="G70" s="40">
        <v>39.799999999999997</v>
      </c>
      <c r="I70" s="40">
        <v>29</v>
      </c>
      <c r="R70" s="40">
        <v>45.898144912417926</v>
      </c>
      <c r="AI70" s="50"/>
      <c r="AJ70" s="70"/>
      <c r="AL70" s="4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">
      <c r="A71" s="82">
        <v>38504</v>
      </c>
      <c r="B71" s="40">
        <v>44.01</v>
      </c>
      <c r="C71" s="40">
        <v>34.46</v>
      </c>
      <c r="D71" s="40">
        <v>33.409999999999997</v>
      </c>
      <c r="E71" s="40">
        <v>44.5</v>
      </c>
      <c r="F71" s="40">
        <v>43.71</v>
      </c>
      <c r="G71" s="40">
        <v>48.14</v>
      </c>
      <c r="I71" s="40">
        <v>35</v>
      </c>
      <c r="R71" s="40">
        <v>46.429041300116872</v>
      </c>
      <c r="AI71" s="50"/>
      <c r="AJ71" s="70"/>
      <c r="AL71" s="4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">
      <c r="A72" s="82">
        <v>38534</v>
      </c>
      <c r="B72" s="40">
        <v>53.81</v>
      </c>
      <c r="C72" s="40">
        <v>51.2</v>
      </c>
      <c r="D72" s="40">
        <v>47.4</v>
      </c>
      <c r="E72" s="40">
        <v>52.03</v>
      </c>
      <c r="F72" s="40">
        <v>59.86</v>
      </c>
      <c r="G72" s="40">
        <v>59.01</v>
      </c>
      <c r="I72" s="40">
        <v>32</v>
      </c>
      <c r="R72" s="40">
        <v>47.061087011798328</v>
      </c>
      <c r="AI72" s="50"/>
      <c r="AJ72" s="70"/>
      <c r="AL72" s="4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">
      <c r="A73" s="82">
        <v>38565</v>
      </c>
      <c r="B73" s="40">
        <v>61.27</v>
      </c>
      <c r="C73" s="40">
        <v>56.35</v>
      </c>
      <c r="D73" s="40">
        <v>53.29</v>
      </c>
      <c r="E73" s="40">
        <v>58.28</v>
      </c>
      <c r="F73" s="40">
        <v>66.27</v>
      </c>
      <c r="G73" s="40">
        <v>67.91</v>
      </c>
      <c r="I73" s="40">
        <v>40.75</v>
      </c>
      <c r="R73" s="40">
        <v>47.596304848267124</v>
      </c>
      <c r="AI73" s="50"/>
      <c r="AJ73" s="70"/>
      <c r="AL73" s="4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">
      <c r="A74" s="82">
        <v>38596</v>
      </c>
      <c r="B74" s="40">
        <v>51.47</v>
      </c>
      <c r="C74" s="40">
        <v>49</v>
      </c>
      <c r="D74" s="40">
        <v>45.93</v>
      </c>
      <c r="E74" s="40">
        <v>54.54</v>
      </c>
      <c r="F74" s="40">
        <v>51.79</v>
      </c>
      <c r="G74" s="40">
        <v>56.67</v>
      </c>
      <c r="I74" s="40">
        <v>26.25</v>
      </c>
      <c r="R74" s="40">
        <v>47.509920456258349</v>
      </c>
      <c r="AI74" s="50"/>
      <c r="AJ74" s="70"/>
      <c r="AL74" s="4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">
      <c r="A75" s="82">
        <v>38626</v>
      </c>
      <c r="B75" s="40">
        <v>39.340000000000003</v>
      </c>
      <c r="C75" s="40">
        <v>42.39</v>
      </c>
      <c r="D75" s="40">
        <v>41.52</v>
      </c>
      <c r="E75" s="40">
        <v>40.479999999999997</v>
      </c>
      <c r="F75" s="40">
        <v>39.81</v>
      </c>
      <c r="G75" s="40">
        <v>41.84</v>
      </c>
      <c r="I75" s="40">
        <v>28.75</v>
      </c>
      <c r="R75" s="40">
        <v>47.509997628167511</v>
      </c>
      <c r="AI75" s="50"/>
      <c r="AJ75" s="70"/>
      <c r="AL75" s="4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">
      <c r="A76" s="82">
        <v>38657</v>
      </c>
      <c r="B76" s="40">
        <v>38.409999999999997</v>
      </c>
      <c r="C76" s="40">
        <v>39.450000000000003</v>
      </c>
      <c r="D76" s="40">
        <v>38.57</v>
      </c>
      <c r="E76" s="40">
        <v>40.950000000000003</v>
      </c>
      <c r="F76" s="40">
        <v>39.54</v>
      </c>
      <c r="G76" s="40">
        <v>40.549999999999997</v>
      </c>
      <c r="I76" s="40">
        <v>27.25</v>
      </c>
      <c r="R76" s="40">
        <v>50.240565112381404</v>
      </c>
      <c r="AI76" s="50"/>
      <c r="AJ76" s="70"/>
      <c r="AL76" s="4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">
      <c r="A77" s="82">
        <v>38687</v>
      </c>
      <c r="B77" s="40">
        <v>37.94</v>
      </c>
      <c r="C77" s="40">
        <v>40.74</v>
      </c>
      <c r="D77" s="40">
        <v>40.049999999999997</v>
      </c>
      <c r="E77" s="40">
        <v>43.75</v>
      </c>
      <c r="F77" s="40">
        <v>40.93</v>
      </c>
      <c r="G77" s="40">
        <v>39.9</v>
      </c>
      <c r="I77" s="40">
        <v>28</v>
      </c>
      <c r="R77" s="40">
        <v>52.392390834912774</v>
      </c>
      <c r="AI77" s="50"/>
      <c r="AJ77" s="70"/>
      <c r="AL77" s="4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">
      <c r="A78" s="82">
        <v>38718</v>
      </c>
      <c r="B78" s="40">
        <v>37.74</v>
      </c>
      <c r="C78" s="40">
        <v>43.61</v>
      </c>
      <c r="D78" s="40">
        <v>42.51</v>
      </c>
      <c r="E78" s="40">
        <v>43.24</v>
      </c>
      <c r="F78" s="40">
        <v>39.53</v>
      </c>
      <c r="G78" s="40">
        <v>40.159999999999997</v>
      </c>
      <c r="I78" s="40">
        <v>22</v>
      </c>
      <c r="R78" s="40">
        <v>48.340815738677776</v>
      </c>
      <c r="AI78" s="50"/>
      <c r="AJ78" s="70"/>
      <c r="AL78" s="4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">
      <c r="A79" s="82">
        <v>38749</v>
      </c>
      <c r="B79" s="40">
        <v>37.74</v>
      </c>
      <c r="C79" s="40">
        <v>43.11</v>
      </c>
      <c r="D79" s="40">
        <v>41.84</v>
      </c>
      <c r="E79" s="40">
        <v>41.91</v>
      </c>
      <c r="F79" s="40">
        <v>39.79</v>
      </c>
      <c r="G79" s="40">
        <v>40.159999999999997</v>
      </c>
      <c r="I79" s="40">
        <v>23.75</v>
      </c>
      <c r="R79" s="40">
        <v>47.239912264470881</v>
      </c>
      <c r="AI79" s="50"/>
      <c r="AJ79" s="70"/>
      <c r="AL79" s="4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">
      <c r="A80" s="82">
        <v>38777</v>
      </c>
      <c r="B80" s="40">
        <v>37.270000000000003</v>
      </c>
      <c r="C80" s="40">
        <v>39.92</v>
      </c>
      <c r="D80" s="40">
        <v>38.5</v>
      </c>
      <c r="E80" s="40">
        <v>40.57</v>
      </c>
      <c r="F80" s="40">
        <v>38.950000000000003</v>
      </c>
      <c r="G80" s="40">
        <v>39.69</v>
      </c>
      <c r="I80" s="40">
        <v>21.75</v>
      </c>
      <c r="R80" s="40">
        <v>45.469331041679915</v>
      </c>
      <c r="AI80" s="50"/>
      <c r="AJ80" s="70"/>
      <c r="AL80" s="4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">
      <c r="A81" s="82">
        <v>38808</v>
      </c>
      <c r="B81" s="40">
        <v>36.799999999999997</v>
      </c>
      <c r="C81" s="40">
        <v>39.76</v>
      </c>
      <c r="D81" s="40">
        <v>36.49</v>
      </c>
      <c r="E81" s="40">
        <v>41.24</v>
      </c>
      <c r="F81" s="40">
        <v>38.11</v>
      </c>
      <c r="G81" s="40">
        <v>39.22</v>
      </c>
      <c r="I81" s="40">
        <v>29.75</v>
      </c>
      <c r="R81" s="40">
        <v>42.928668261989131</v>
      </c>
      <c r="AI81" s="50"/>
      <c r="AJ81" s="70"/>
      <c r="AL81" s="4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">
      <c r="A82" s="82">
        <v>38838</v>
      </c>
      <c r="B82" s="40">
        <v>37.74</v>
      </c>
      <c r="C82" s="40">
        <v>37.07</v>
      </c>
      <c r="D82" s="40">
        <v>33.82</v>
      </c>
      <c r="E82" s="40">
        <v>41.66</v>
      </c>
      <c r="F82" s="40">
        <v>38.950000000000003</v>
      </c>
      <c r="G82" s="40">
        <v>40.159999999999997</v>
      </c>
      <c r="I82" s="40">
        <v>29.25</v>
      </c>
      <c r="R82" s="40">
        <v>43.008794820382789</v>
      </c>
      <c r="AI82" s="50"/>
      <c r="AJ82" s="70"/>
      <c r="AL82" s="4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">
      <c r="A83" s="82">
        <v>38869</v>
      </c>
      <c r="B83" s="40">
        <v>44.32</v>
      </c>
      <c r="C83" s="40">
        <v>35.9</v>
      </c>
      <c r="D83" s="40">
        <v>34.49</v>
      </c>
      <c r="E83" s="40">
        <v>44.99</v>
      </c>
      <c r="F83" s="40">
        <v>44</v>
      </c>
      <c r="G83" s="40">
        <v>48.28</v>
      </c>
      <c r="I83" s="40">
        <v>35.25</v>
      </c>
      <c r="R83" s="40">
        <v>43.514541277963367</v>
      </c>
      <c r="AI83" s="50"/>
      <c r="AJ83" s="70"/>
      <c r="AL83" s="4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">
      <c r="A84" s="82">
        <v>38899</v>
      </c>
      <c r="B84" s="40">
        <v>54.18</v>
      </c>
      <c r="C84" s="40">
        <v>51.23</v>
      </c>
      <c r="D84" s="40">
        <v>47.2</v>
      </c>
      <c r="E84" s="40">
        <v>51.82</v>
      </c>
      <c r="F84" s="40">
        <v>60.26</v>
      </c>
      <c r="G84" s="40">
        <v>59.04</v>
      </c>
      <c r="I84" s="40">
        <v>32.25</v>
      </c>
      <c r="R84" s="40">
        <v>44.11080309635684</v>
      </c>
      <c r="AI84" s="50"/>
      <c r="AJ84" s="70"/>
      <c r="AL84" s="4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">
      <c r="A85" s="82">
        <v>38930</v>
      </c>
      <c r="B85" s="40">
        <v>61.7</v>
      </c>
      <c r="C85" s="40">
        <v>55.95</v>
      </c>
      <c r="D85" s="40">
        <v>52.56</v>
      </c>
      <c r="E85" s="40">
        <v>57.48</v>
      </c>
      <c r="F85" s="40">
        <v>66.709999999999994</v>
      </c>
      <c r="G85" s="40">
        <v>67.78</v>
      </c>
      <c r="I85" s="40">
        <v>41</v>
      </c>
      <c r="R85" s="40">
        <v>44.618677382383694</v>
      </c>
      <c r="AI85" s="50"/>
      <c r="AJ85" s="70"/>
      <c r="AL85" s="4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">
      <c r="A86" s="82">
        <v>38961</v>
      </c>
      <c r="B86" s="40">
        <v>51.84</v>
      </c>
      <c r="C86" s="40">
        <v>49.22</v>
      </c>
      <c r="D86" s="40">
        <v>45.87</v>
      </c>
      <c r="E86" s="40">
        <v>54.07</v>
      </c>
      <c r="F86" s="40">
        <v>52.13</v>
      </c>
      <c r="G86" s="40">
        <v>56.7</v>
      </c>
      <c r="I86" s="40">
        <v>26.5</v>
      </c>
      <c r="R86" s="40">
        <v>44.561054726690941</v>
      </c>
      <c r="AI86" s="50"/>
      <c r="AJ86" s="70"/>
      <c r="AL86" s="4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">
      <c r="A87" s="82">
        <v>38991</v>
      </c>
      <c r="B87" s="40">
        <v>39.619999999999997</v>
      </c>
      <c r="C87" s="40">
        <v>43.16</v>
      </c>
      <c r="D87" s="40">
        <v>41.86</v>
      </c>
      <c r="E87" s="40">
        <v>40.909999999999997</v>
      </c>
      <c r="F87" s="40">
        <v>40.08</v>
      </c>
      <c r="G87" s="40">
        <v>42.19</v>
      </c>
      <c r="I87" s="40">
        <v>29</v>
      </c>
      <c r="R87" s="40">
        <v>44.580665649542532</v>
      </c>
      <c r="AI87" s="50"/>
      <c r="AJ87" s="70"/>
      <c r="AL87" s="4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">
      <c r="A88" s="82">
        <v>39022</v>
      </c>
      <c r="B88" s="40">
        <v>38.68</v>
      </c>
      <c r="C88" s="40">
        <v>40.479999999999997</v>
      </c>
      <c r="D88" s="40">
        <v>39.18</v>
      </c>
      <c r="E88" s="40">
        <v>41.5</v>
      </c>
      <c r="F88" s="40">
        <v>39.799999999999997</v>
      </c>
      <c r="G88" s="40">
        <v>40.94</v>
      </c>
      <c r="I88" s="40">
        <v>27.5</v>
      </c>
      <c r="R88" s="40">
        <v>47.017913107704935</v>
      </c>
      <c r="AI88" s="50"/>
      <c r="AJ88" s="70"/>
      <c r="AL88" s="4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">
      <c r="A89" s="82">
        <v>39052</v>
      </c>
      <c r="B89" s="40">
        <v>38.21</v>
      </c>
      <c r="C89" s="40">
        <v>41.66</v>
      </c>
      <c r="D89" s="40">
        <v>40.520000000000003</v>
      </c>
      <c r="E89" s="40">
        <v>44.25</v>
      </c>
      <c r="F89" s="40">
        <v>41.2</v>
      </c>
      <c r="G89" s="40">
        <v>40.32</v>
      </c>
      <c r="I89" s="40">
        <v>28.25</v>
      </c>
      <c r="R89" s="40">
        <v>48.97680771755428</v>
      </c>
      <c r="AI89" s="50"/>
      <c r="AJ89" s="70"/>
      <c r="AL89" s="4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">
      <c r="A90" s="82">
        <v>39083</v>
      </c>
      <c r="B90" s="40">
        <v>38</v>
      </c>
      <c r="C90" s="40">
        <v>44.34</v>
      </c>
      <c r="D90" s="40">
        <v>42.78</v>
      </c>
      <c r="E90" s="40">
        <v>43.57</v>
      </c>
      <c r="F90" s="40">
        <v>39.79</v>
      </c>
      <c r="G90" s="40">
        <v>40.450000000000003</v>
      </c>
      <c r="I90" s="40">
        <v>31.35</v>
      </c>
      <c r="R90" s="40">
        <v>49.750062496261371</v>
      </c>
      <c r="AI90" s="50"/>
      <c r="AJ90" s="70"/>
      <c r="AL90" s="4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">
      <c r="A91" s="82">
        <v>39114</v>
      </c>
      <c r="B91" s="40">
        <v>38</v>
      </c>
      <c r="C91" s="40">
        <v>43.88</v>
      </c>
      <c r="D91" s="40">
        <v>42.18</v>
      </c>
      <c r="E91" s="40">
        <v>42.37</v>
      </c>
      <c r="F91" s="40">
        <v>40.06</v>
      </c>
      <c r="G91" s="40">
        <v>40.450000000000003</v>
      </c>
      <c r="I91" s="40">
        <v>33.1</v>
      </c>
      <c r="R91" s="40">
        <v>48.628886979225818</v>
      </c>
      <c r="AI91" s="50"/>
      <c r="AJ91" s="70"/>
      <c r="AL91" s="4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">
      <c r="A92" s="82">
        <v>39142</v>
      </c>
      <c r="B92" s="40">
        <v>37.53</v>
      </c>
      <c r="C92" s="40">
        <v>40.96</v>
      </c>
      <c r="D92" s="40">
        <v>39.14</v>
      </c>
      <c r="E92" s="40">
        <v>41.16</v>
      </c>
      <c r="F92" s="40">
        <v>39.21</v>
      </c>
      <c r="G92" s="40">
        <v>39.979999999999997</v>
      </c>
      <c r="I92" s="40">
        <v>31.1</v>
      </c>
      <c r="R92" s="40">
        <v>46.837551723493426</v>
      </c>
      <c r="AI92" s="50"/>
      <c r="AJ92" s="70"/>
      <c r="AL92" s="4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">
      <c r="A93" s="82">
        <v>39173</v>
      </c>
      <c r="B93" s="40">
        <v>37.06</v>
      </c>
      <c r="C93" s="40">
        <v>40.82</v>
      </c>
      <c r="D93" s="40">
        <v>37.32</v>
      </c>
      <c r="E93" s="40">
        <v>42.05</v>
      </c>
      <c r="F93" s="40">
        <v>38.369999999999997</v>
      </c>
      <c r="G93" s="40">
        <v>39.520000000000003</v>
      </c>
      <c r="I93" s="40">
        <v>39.1</v>
      </c>
      <c r="R93" s="40">
        <v>44.208523506360677</v>
      </c>
      <c r="AI93" s="50"/>
      <c r="AJ93" s="70"/>
      <c r="AL93" s="4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">
      <c r="A94" s="82">
        <v>39203</v>
      </c>
      <c r="B94" s="40">
        <v>38</v>
      </c>
      <c r="C94" s="40">
        <v>38.36</v>
      </c>
      <c r="D94" s="40">
        <v>34.89</v>
      </c>
      <c r="E94" s="40">
        <v>42.45</v>
      </c>
      <c r="F94" s="40">
        <v>39.21</v>
      </c>
      <c r="G94" s="40">
        <v>40.450000000000003</v>
      </c>
      <c r="I94" s="40">
        <v>38.6</v>
      </c>
      <c r="R94" s="40">
        <v>44.272824531253654</v>
      </c>
      <c r="AI94" s="50"/>
      <c r="AJ94" s="70"/>
      <c r="AL94" s="4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">
      <c r="A95" s="82">
        <v>39234</v>
      </c>
      <c r="B95" s="40">
        <v>44.63</v>
      </c>
      <c r="C95" s="40">
        <v>37.28</v>
      </c>
      <c r="D95" s="40">
        <v>35.51</v>
      </c>
      <c r="E95" s="40">
        <v>45.47</v>
      </c>
      <c r="F95" s="40">
        <v>44.29</v>
      </c>
      <c r="G95" s="40">
        <v>48.47</v>
      </c>
      <c r="I95" s="40">
        <v>45.6</v>
      </c>
      <c r="R95" s="40">
        <v>44.762341890264238</v>
      </c>
      <c r="AI95" s="50"/>
      <c r="AJ95" s="70"/>
      <c r="AL95" s="4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">
      <c r="A96" s="82">
        <v>39264</v>
      </c>
      <c r="B96" s="40">
        <v>54.56</v>
      </c>
      <c r="C96" s="40">
        <v>51.32</v>
      </c>
      <c r="D96" s="40">
        <v>47.06</v>
      </c>
      <c r="E96" s="40">
        <v>51.65</v>
      </c>
      <c r="F96" s="40">
        <v>60.66</v>
      </c>
      <c r="G96" s="40">
        <v>59.2</v>
      </c>
      <c r="I96" s="40">
        <v>52.6</v>
      </c>
      <c r="R96" s="40">
        <v>45.342025386807954</v>
      </c>
      <c r="AI96" s="50"/>
      <c r="AJ96" s="70"/>
      <c r="AL96" s="4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">
      <c r="A97" s="82">
        <v>39295</v>
      </c>
      <c r="B97" s="40">
        <v>62.13</v>
      </c>
      <c r="C97" s="40">
        <v>55.65</v>
      </c>
      <c r="D97" s="40">
        <v>51.93</v>
      </c>
      <c r="E97" s="40">
        <v>56.78</v>
      </c>
      <c r="F97" s="40">
        <v>67.16</v>
      </c>
      <c r="G97" s="40">
        <v>67.87</v>
      </c>
      <c r="I97" s="40">
        <v>61.35</v>
      </c>
      <c r="R97" s="40">
        <v>45.83144379946328</v>
      </c>
      <c r="AI97" s="50"/>
      <c r="AJ97" s="70"/>
      <c r="AL97" s="4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">
      <c r="A98" s="82">
        <v>39326</v>
      </c>
      <c r="B98" s="40">
        <v>52.2</v>
      </c>
      <c r="C98" s="40">
        <v>49.48</v>
      </c>
      <c r="D98" s="40">
        <v>45.85</v>
      </c>
      <c r="E98" s="40">
        <v>53.67</v>
      </c>
      <c r="F98" s="40">
        <v>52.48</v>
      </c>
      <c r="G98" s="40">
        <v>56.84</v>
      </c>
      <c r="I98" s="40">
        <v>42.85</v>
      </c>
      <c r="R98" s="40">
        <v>45.753800492239016</v>
      </c>
      <c r="AI98" s="50"/>
      <c r="AJ98" s="70"/>
      <c r="AL98" s="4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">
      <c r="A99" s="82">
        <v>39356</v>
      </c>
      <c r="B99" s="40">
        <v>39.9</v>
      </c>
      <c r="C99" s="40">
        <v>43.94</v>
      </c>
      <c r="D99" s="40">
        <v>42.21</v>
      </c>
      <c r="E99" s="40">
        <v>41.32</v>
      </c>
      <c r="F99" s="40">
        <v>40.35</v>
      </c>
      <c r="G99" s="40">
        <v>42.48</v>
      </c>
      <c r="I99" s="40">
        <v>41.35</v>
      </c>
      <c r="R99" s="40">
        <v>45.753444123649977</v>
      </c>
      <c r="AI99" s="50"/>
      <c r="AJ99" s="70"/>
      <c r="AL99" s="4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">
      <c r="A100" s="82">
        <v>39387</v>
      </c>
      <c r="B100" s="40">
        <v>38.950000000000003</v>
      </c>
      <c r="C100" s="40">
        <v>41.48</v>
      </c>
      <c r="D100" s="40">
        <v>39.78</v>
      </c>
      <c r="E100" s="40">
        <v>42.02</v>
      </c>
      <c r="F100" s="40">
        <v>40.07</v>
      </c>
      <c r="G100" s="40">
        <v>41.26</v>
      </c>
      <c r="I100" s="40">
        <v>39.85</v>
      </c>
      <c r="R100" s="40">
        <v>48.175667121899401</v>
      </c>
      <c r="AI100" s="50"/>
      <c r="AJ100" s="70"/>
      <c r="AL100" s="4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">
      <c r="A101" s="82">
        <v>39417</v>
      </c>
      <c r="B101" s="40">
        <v>38.479999999999997</v>
      </c>
      <c r="C101" s="40">
        <v>42.57</v>
      </c>
      <c r="D101" s="40">
        <v>41</v>
      </c>
      <c r="E101" s="40">
        <v>44.72</v>
      </c>
      <c r="F101" s="40">
        <v>41.48</v>
      </c>
      <c r="G101" s="40">
        <v>40.65</v>
      </c>
      <c r="I101" s="40">
        <v>40.6</v>
      </c>
      <c r="R101" s="40">
        <v>50.133908446635722</v>
      </c>
      <c r="AI101" s="50"/>
      <c r="AJ101" s="70"/>
      <c r="AL101" s="4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">
      <c r="A102" s="82">
        <v>39448</v>
      </c>
      <c r="B102" s="40">
        <v>38.26</v>
      </c>
      <c r="C102" s="40">
        <v>45.07</v>
      </c>
      <c r="D102" s="40">
        <v>43.2</v>
      </c>
      <c r="E102" s="40">
        <v>43.89</v>
      </c>
      <c r="F102" s="40">
        <v>40.06</v>
      </c>
      <c r="G102" s="40">
        <v>40.72</v>
      </c>
      <c r="I102" s="40">
        <v>31.7</v>
      </c>
      <c r="R102" s="40">
        <v>50.938738226828029</v>
      </c>
      <c r="AI102" s="50"/>
      <c r="AJ102" s="70"/>
      <c r="AL102" s="4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">
      <c r="A103" s="82">
        <v>39479</v>
      </c>
      <c r="B103" s="40">
        <v>38.270000000000003</v>
      </c>
      <c r="C103" s="40">
        <v>44.65</v>
      </c>
      <c r="D103" s="40">
        <v>42.64</v>
      </c>
      <c r="E103" s="40">
        <v>42.78</v>
      </c>
      <c r="F103" s="40">
        <v>40.32</v>
      </c>
      <c r="G103" s="40">
        <v>40.729999999999997</v>
      </c>
      <c r="I103" s="40">
        <v>33.450000000000003</v>
      </c>
      <c r="R103" s="40">
        <v>49.817050396438596</v>
      </c>
      <c r="AI103" s="50"/>
      <c r="AJ103" s="70"/>
      <c r="AL103" s="4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">
      <c r="A104" s="82">
        <v>39508</v>
      </c>
      <c r="B104" s="40">
        <v>37.79</v>
      </c>
      <c r="C104" s="40">
        <v>41.92</v>
      </c>
      <c r="D104" s="40">
        <v>39.81</v>
      </c>
      <c r="E104" s="40">
        <v>41.66</v>
      </c>
      <c r="F104" s="40">
        <v>39.47</v>
      </c>
      <c r="G104" s="40">
        <v>40.25</v>
      </c>
      <c r="I104" s="40">
        <v>31.45</v>
      </c>
      <c r="R104" s="40">
        <v>48.025322322738653</v>
      </c>
      <c r="AI104" s="50"/>
      <c r="AJ104" s="70"/>
      <c r="AL104" s="4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">
      <c r="A105" s="82">
        <v>39539</v>
      </c>
      <c r="B105" s="40">
        <v>37.31</v>
      </c>
      <c r="C105" s="40">
        <v>41.78</v>
      </c>
      <c r="D105" s="40">
        <v>38.119999999999997</v>
      </c>
      <c r="E105" s="40">
        <v>42.71</v>
      </c>
      <c r="F105" s="40">
        <v>38.619999999999997</v>
      </c>
      <c r="G105" s="40">
        <v>39.78</v>
      </c>
      <c r="I105" s="40">
        <v>39.450000000000003</v>
      </c>
      <c r="R105" s="40">
        <v>45.331561987274249</v>
      </c>
      <c r="AI105" s="50"/>
      <c r="AJ105" s="70"/>
      <c r="AL105" s="4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">
      <c r="A106" s="82">
        <v>39569</v>
      </c>
      <c r="B106" s="40">
        <v>38.270000000000003</v>
      </c>
      <c r="C106" s="40">
        <v>39.479999999999997</v>
      </c>
      <c r="D106" s="40">
        <v>35.86</v>
      </c>
      <c r="E106" s="40">
        <v>43.1</v>
      </c>
      <c r="F106" s="40">
        <v>39.47</v>
      </c>
      <c r="G106" s="40">
        <v>40.74</v>
      </c>
      <c r="I106" s="40">
        <v>38.950000000000003</v>
      </c>
      <c r="R106" s="40">
        <v>45.395335246057947</v>
      </c>
      <c r="AI106" s="50"/>
      <c r="AJ106" s="70"/>
      <c r="AL106" s="4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">
      <c r="A107" s="82">
        <v>39600</v>
      </c>
      <c r="B107" s="40">
        <v>44.94</v>
      </c>
      <c r="C107" s="40">
        <v>38.479999999999997</v>
      </c>
      <c r="D107" s="40">
        <v>36.43</v>
      </c>
      <c r="E107" s="40">
        <v>45.89</v>
      </c>
      <c r="F107" s="40">
        <v>44.59</v>
      </c>
      <c r="G107" s="40">
        <v>48.68</v>
      </c>
      <c r="I107" s="40">
        <v>45.95</v>
      </c>
      <c r="R107" s="40">
        <v>45.884252330653737</v>
      </c>
      <c r="AI107" s="50"/>
      <c r="AJ107" s="70"/>
      <c r="AL107" s="4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">
      <c r="A108" s="82">
        <v>39630</v>
      </c>
      <c r="B108" s="40">
        <v>54.94</v>
      </c>
      <c r="C108" s="40">
        <v>51.61</v>
      </c>
      <c r="D108" s="40">
        <v>47.19</v>
      </c>
      <c r="E108" s="40">
        <v>51.62</v>
      </c>
      <c r="F108" s="40">
        <v>61.06</v>
      </c>
      <c r="G108" s="40">
        <v>59.41</v>
      </c>
      <c r="I108" s="40">
        <v>52.95</v>
      </c>
      <c r="R108" s="40">
        <v>46.463328672486107</v>
      </c>
      <c r="AI108" s="50"/>
      <c r="AJ108" s="70"/>
      <c r="AL108" s="4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">
      <c r="A109" s="82">
        <v>39661</v>
      </c>
      <c r="B109" s="40">
        <v>62.56</v>
      </c>
      <c r="C109" s="40">
        <v>55.66</v>
      </c>
      <c r="D109" s="40">
        <v>51.72</v>
      </c>
      <c r="E109" s="40">
        <v>56.37</v>
      </c>
      <c r="F109" s="40">
        <v>67.599999999999994</v>
      </c>
      <c r="G109" s="40">
        <v>68.040000000000006</v>
      </c>
      <c r="I109" s="40">
        <v>61.7</v>
      </c>
      <c r="R109" s="40">
        <v>46.952120972123623</v>
      </c>
      <c r="AI109" s="50"/>
      <c r="AJ109" s="70"/>
      <c r="AL109" s="4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">
      <c r="A110" s="82">
        <v>39692</v>
      </c>
      <c r="B110" s="40">
        <v>52.56</v>
      </c>
      <c r="C110" s="40">
        <v>49.89</v>
      </c>
      <c r="D110" s="40">
        <v>46.06</v>
      </c>
      <c r="E110" s="40">
        <v>53.47</v>
      </c>
      <c r="F110" s="40">
        <v>52.83</v>
      </c>
      <c r="G110" s="40">
        <v>57.03</v>
      </c>
      <c r="I110" s="40">
        <v>43.2</v>
      </c>
      <c r="R110" s="40">
        <v>46.873929135321191</v>
      </c>
      <c r="AI110" s="50"/>
      <c r="AJ110" s="70"/>
      <c r="AL110" s="4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">
      <c r="A111" s="82">
        <v>39722</v>
      </c>
      <c r="B111" s="40">
        <v>40.17</v>
      </c>
      <c r="C111" s="40">
        <v>44.71</v>
      </c>
      <c r="D111" s="40">
        <v>42.67</v>
      </c>
      <c r="E111" s="40">
        <v>41.71</v>
      </c>
      <c r="F111" s="40">
        <v>40.61</v>
      </c>
      <c r="G111" s="40">
        <v>42.75</v>
      </c>
      <c r="I111" s="40">
        <v>41.7</v>
      </c>
      <c r="R111" s="40">
        <v>46.873030020380106</v>
      </c>
      <c r="AI111" s="50"/>
      <c r="AJ111" s="70"/>
      <c r="AL111" s="4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">
      <c r="A112" s="82">
        <v>39753</v>
      </c>
      <c r="B112" s="40">
        <v>39.22</v>
      </c>
      <c r="C112" s="40">
        <v>42.41</v>
      </c>
      <c r="D112" s="40">
        <v>40.409999999999997</v>
      </c>
      <c r="E112" s="40">
        <v>42.48</v>
      </c>
      <c r="F112" s="40">
        <v>40.33</v>
      </c>
      <c r="G112" s="40">
        <v>41.55</v>
      </c>
      <c r="I112" s="40">
        <v>40.200000000000003</v>
      </c>
      <c r="R112" s="40">
        <v>49.105495576507138</v>
      </c>
      <c r="AI112" s="50"/>
      <c r="AJ112" s="70"/>
      <c r="AL112" s="4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">
      <c r="A113" s="82">
        <v>39783</v>
      </c>
      <c r="B113" s="40">
        <v>38.74</v>
      </c>
      <c r="C113" s="40">
        <v>43.42</v>
      </c>
      <c r="D113" s="40">
        <v>41.54</v>
      </c>
      <c r="E113" s="40">
        <v>45.15</v>
      </c>
      <c r="F113" s="40">
        <v>41.75</v>
      </c>
      <c r="G113" s="40">
        <v>40.94</v>
      </c>
      <c r="I113" s="40">
        <v>40.950000000000003</v>
      </c>
      <c r="R113" s="40">
        <v>51.091470920747184</v>
      </c>
      <c r="AI113" s="50"/>
      <c r="AJ113" s="70"/>
      <c r="AL113" s="4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">
      <c r="A114" s="82">
        <v>39814</v>
      </c>
      <c r="B114" s="40">
        <v>38.53</v>
      </c>
      <c r="C114" s="40">
        <v>45.81</v>
      </c>
      <c r="D114" s="40">
        <v>43.62</v>
      </c>
      <c r="E114" s="40">
        <v>44.26</v>
      </c>
      <c r="F114" s="40">
        <v>40.32</v>
      </c>
      <c r="G114" s="40">
        <v>41</v>
      </c>
      <c r="I114" s="40">
        <v>32.200000000000003</v>
      </c>
      <c r="R114" s="40">
        <v>51.958926114134307</v>
      </c>
      <c r="AI114" s="50"/>
      <c r="AJ114" s="70"/>
      <c r="AL114" s="4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">
      <c r="A115" s="82">
        <v>39845</v>
      </c>
      <c r="B115" s="40">
        <v>38.53</v>
      </c>
      <c r="C115" s="40">
        <v>45.41</v>
      </c>
      <c r="D115" s="40">
        <v>43.1</v>
      </c>
      <c r="E115" s="40">
        <v>43.23</v>
      </c>
      <c r="F115" s="40">
        <v>40.590000000000003</v>
      </c>
      <c r="G115" s="40">
        <v>41</v>
      </c>
      <c r="I115" s="40">
        <v>33.950000000000003</v>
      </c>
      <c r="R115" s="40">
        <v>50.866166855553729</v>
      </c>
      <c r="AI115" s="50"/>
      <c r="AJ115" s="70"/>
      <c r="AL115" s="4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">
      <c r="A116" s="82">
        <v>39873</v>
      </c>
      <c r="B116" s="40">
        <v>38.049999999999997</v>
      </c>
      <c r="C116" s="40">
        <v>42.86</v>
      </c>
      <c r="D116" s="40">
        <v>40.47</v>
      </c>
      <c r="E116" s="40">
        <v>42.19</v>
      </c>
      <c r="F116" s="40">
        <v>39.729999999999997</v>
      </c>
      <c r="G116" s="40">
        <v>40.520000000000003</v>
      </c>
      <c r="I116" s="40">
        <v>31.95</v>
      </c>
      <c r="R116" s="40">
        <v>49.098351872030463</v>
      </c>
      <c r="AI116" s="50"/>
      <c r="AJ116" s="70"/>
      <c r="AL116" s="4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">
      <c r="A117" s="82">
        <v>39904</v>
      </c>
      <c r="B117" s="40">
        <v>37.57</v>
      </c>
      <c r="C117" s="40">
        <v>42.73</v>
      </c>
      <c r="D117" s="40">
        <v>38.9</v>
      </c>
      <c r="E117" s="40">
        <v>43.38</v>
      </c>
      <c r="F117" s="40">
        <v>38.869999999999997</v>
      </c>
      <c r="G117" s="40">
        <v>40.04</v>
      </c>
      <c r="I117" s="40">
        <v>40</v>
      </c>
      <c r="R117" s="40">
        <v>45.975142518903844</v>
      </c>
      <c r="AI117" s="50"/>
      <c r="AJ117" s="70"/>
      <c r="AL117" s="4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">
      <c r="A118" s="82">
        <v>39934</v>
      </c>
      <c r="B118" s="40">
        <v>38.53</v>
      </c>
      <c r="C118" s="40">
        <v>40.58</v>
      </c>
      <c r="D118" s="40">
        <v>36.79</v>
      </c>
      <c r="E118" s="40">
        <v>43.76</v>
      </c>
      <c r="F118" s="40">
        <v>39.729999999999997</v>
      </c>
      <c r="G118" s="40">
        <v>41</v>
      </c>
      <c r="I118" s="40">
        <v>39.5</v>
      </c>
      <c r="R118" s="40">
        <v>46.06722732270449</v>
      </c>
      <c r="AI118" s="50"/>
      <c r="AJ118" s="70"/>
      <c r="AL118" s="4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">
      <c r="A119" s="82">
        <v>39965</v>
      </c>
      <c r="B119" s="40">
        <v>45.25</v>
      </c>
      <c r="C119" s="40">
        <v>39.64</v>
      </c>
      <c r="D119" s="40">
        <v>37.32</v>
      </c>
      <c r="E119" s="40">
        <v>46.36</v>
      </c>
      <c r="F119" s="40">
        <v>44.88</v>
      </c>
      <c r="G119" s="40">
        <v>48.9</v>
      </c>
      <c r="I119" s="40">
        <v>46.5</v>
      </c>
      <c r="R119" s="40">
        <v>46.587835043115724</v>
      </c>
      <c r="AI119" s="50"/>
      <c r="AJ119" s="70"/>
      <c r="AL119" s="4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">
      <c r="A120" s="82">
        <v>39995</v>
      </c>
      <c r="B120" s="40">
        <v>55.32</v>
      </c>
      <c r="C120" s="40">
        <v>51.93</v>
      </c>
      <c r="D120" s="40">
        <v>47.34</v>
      </c>
      <c r="E120" s="40">
        <v>51.67</v>
      </c>
      <c r="F120" s="40">
        <v>61.47</v>
      </c>
      <c r="G120" s="40">
        <v>59.62</v>
      </c>
      <c r="I120" s="40">
        <v>53.5</v>
      </c>
      <c r="R120" s="40">
        <v>47.199309931789628</v>
      </c>
      <c r="AI120" s="50"/>
      <c r="AJ120" s="70"/>
      <c r="AL120" s="4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">
      <c r="A121" s="82">
        <v>40026</v>
      </c>
      <c r="B121" s="40">
        <v>62.99</v>
      </c>
      <c r="C121" s="40">
        <v>55.71</v>
      </c>
      <c r="D121" s="40">
        <v>51.56</v>
      </c>
      <c r="E121" s="40">
        <v>56.08</v>
      </c>
      <c r="F121" s="40">
        <v>68.05</v>
      </c>
      <c r="G121" s="40">
        <v>68.22</v>
      </c>
      <c r="I121" s="40">
        <v>62.25</v>
      </c>
      <c r="R121" s="40">
        <v>47.722432810333146</v>
      </c>
      <c r="AI121" s="50"/>
      <c r="AJ121" s="70"/>
      <c r="AL121" s="4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">
      <c r="A122" s="82">
        <v>40057</v>
      </c>
      <c r="B122" s="40">
        <v>52.92</v>
      </c>
      <c r="C122" s="40">
        <v>50.32</v>
      </c>
      <c r="D122" s="40">
        <v>46.29</v>
      </c>
      <c r="E122" s="40">
        <v>53.37</v>
      </c>
      <c r="F122" s="40">
        <v>53.18</v>
      </c>
      <c r="G122" s="40">
        <v>57.23</v>
      </c>
      <c r="I122" s="40">
        <v>43.7</v>
      </c>
      <c r="R122" s="40">
        <v>47.676475281182199</v>
      </c>
      <c r="AI122" s="50"/>
      <c r="AJ122" s="70"/>
      <c r="AL122" s="4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">
      <c r="A123" s="82">
        <v>40087</v>
      </c>
      <c r="B123" s="40">
        <v>40.450000000000003</v>
      </c>
      <c r="C123" s="40">
        <v>45.47</v>
      </c>
      <c r="D123" s="40">
        <v>43.13</v>
      </c>
      <c r="E123" s="40">
        <v>42.13</v>
      </c>
      <c r="F123" s="40">
        <v>40.880000000000003</v>
      </c>
      <c r="G123" s="40">
        <v>43.02</v>
      </c>
      <c r="I123" s="40">
        <v>42.25</v>
      </c>
      <c r="R123" s="40">
        <v>47.707811455414543</v>
      </c>
      <c r="AI123" s="50"/>
      <c r="AJ123" s="70"/>
      <c r="AL123" s="4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">
      <c r="A124" s="82">
        <v>40118</v>
      </c>
      <c r="B124" s="40">
        <v>39.49</v>
      </c>
      <c r="C124" s="40">
        <v>43.32</v>
      </c>
      <c r="D124" s="40">
        <v>41.03</v>
      </c>
      <c r="E124" s="40">
        <v>42.98</v>
      </c>
      <c r="F124" s="40">
        <v>40.6</v>
      </c>
      <c r="G124" s="40">
        <v>41.83</v>
      </c>
      <c r="I124" s="40">
        <v>40.75</v>
      </c>
      <c r="R124" s="40">
        <v>50.440668455737708</v>
      </c>
      <c r="AI124" s="50"/>
      <c r="AJ124" s="70"/>
      <c r="AL124" s="4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">
      <c r="A125" s="82">
        <v>40148</v>
      </c>
      <c r="B125" s="40">
        <v>39.01</v>
      </c>
      <c r="C125" s="40">
        <v>44.27</v>
      </c>
      <c r="D125" s="40">
        <v>42.09</v>
      </c>
      <c r="E125" s="40">
        <v>45.62</v>
      </c>
      <c r="F125" s="40">
        <v>42.03</v>
      </c>
      <c r="G125" s="40">
        <v>41.23</v>
      </c>
      <c r="I125" s="40">
        <v>41.45</v>
      </c>
      <c r="R125" s="40">
        <v>52.449356031917858</v>
      </c>
      <c r="AI125" s="50"/>
      <c r="AJ125" s="70"/>
      <c r="AL125" s="4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">
      <c r="A126" s="82">
        <v>40179</v>
      </c>
      <c r="B126" s="40">
        <v>38.79</v>
      </c>
      <c r="C126" s="40">
        <v>46.55</v>
      </c>
      <c r="D126" s="40">
        <v>44.05</v>
      </c>
      <c r="E126" s="40">
        <v>44.63</v>
      </c>
      <c r="F126" s="40">
        <v>40.590000000000003</v>
      </c>
      <c r="G126" s="40">
        <v>41.21</v>
      </c>
      <c r="I126" s="40">
        <v>32.700000000000003</v>
      </c>
      <c r="R126" s="40">
        <v>53.364318942768705</v>
      </c>
      <c r="AI126" s="50"/>
      <c r="AJ126" s="70"/>
      <c r="AL126" s="4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">
      <c r="A127" s="82">
        <v>40210</v>
      </c>
      <c r="B127" s="40">
        <v>38.79</v>
      </c>
      <c r="C127" s="40">
        <v>46.18</v>
      </c>
      <c r="D127" s="40">
        <v>43.57</v>
      </c>
      <c r="E127" s="40">
        <v>43.67</v>
      </c>
      <c r="F127" s="40">
        <v>40.85</v>
      </c>
      <c r="G127" s="40">
        <v>41.21</v>
      </c>
      <c r="I127" s="40">
        <v>34.450000000000003</v>
      </c>
      <c r="R127" s="40">
        <v>52.271557864566844</v>
      </c>
      <c r="AI127" s="50"/>
      <c r="AJ127" s="70"/>
      <c r="AL127" s="4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">
      <c r="A128" s="82">
        <v>40238</v>
      </c>
      <c r="B128" s="40">
        <v>38.31</v>
      </c>
      <c r="C128" s="40">
        <v>43.79</v>
      </c>
      <c r="D128" s="40">
        <v>41.12</v>
      </c>
      <c r="E128" s="40">
        <v>42.72</v>
      </c>
      <c r="F128" s="40">
        <v>39.99</v>
      </c>
      <c r="G128" s="40">
        <v>40.74</v>
      </c>
      <c r="I128" s="40">
        <v>32.450000000000003</v>
      </c>
      <c r="R128" s="40">
        <v>50.497265914021028</v>
      </c>
      <c r="AI128" s="50"/>
      <c r="AJ128" s="70"/>
      <c r="AL128" s="4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6" x14ac:dyDescent="0.2">
      <c r="A129" s="82">
        <v>40269</v>
      </c>
      <c r="B129" s="40">
        <v>37.83</v>
      </c>
      <c r="C129" s="40">
        <v>43.67</v>
      </c>
      <c r="D129" s="40">
        <v>39.65</v>
      </c>
      <c r="E129" s="40">
        <v>44.04</v>
      </c>
      <c r="F129" s="40">
        <v>39.130000000000003</v>
      </c>
      <c r="G129" s="40">
        <v>40.26</v>
      </c>
      <c r="I129" s="40">
        <v>40.75</v>
      </c>
      <c r="R129" s="40">
        <v>46.900980333653109</v>
      </c>
      <c r="AI129" s="50"/>
      <c r="AJ129" s="70"/>
    </row>
    <row r="130" spans="1:36" x14ac:dyDescent="0.2">
      <c r="A130" s="82">
        <v>40299</v>
      </c>
      <c r="B130" s="40">
        <v>38.79</v>
      </c>
      <c r="C130" s="40">
        <v>41.66</v>
      </c>
      <c r="D130" s="40">
        <v>37.700000000000003</v>
      </c>
      <c r="E130" s="40">
        <v>44.41</v>
      </c>
      <c r="F130" s="40">
        <v>39.99</v>
      </c>
      <c r="G130" s="40">
        <v>41.22</v>
      </c>
      <c r="I130" s="40">
        <v>40.25</v>
      </c>
      <c r="R130" s="40">
        <v>47.000910935795062</v>
      </c>
      <c r="AI130" s="50"/>
      <c r="AJ130" s="70"/>
    </row>
    <row r="131" spans="1:36" x14ac:dyDescent="0.2">
      <c r="A131" s="82">
        <v>40330</v>
      </c>
      <c r="B131" s="40">
        <v>45.55</v>
      </c>
      <c r="C131" s="40">
        <v>40.78</v>
      </c>
      <c r="D131" s="40">
        <v>38.19</v>
      </c>
      <c r="E131" s="40">
        <v>46.81</v>
      </c>
      <c r="F131" s="40">
        <v>45.17</v>
      </c>
      <c r="G131" s="40">
        <v>49.05</v>
      </c>
      <c r="I131" s="40">
        <v>47.25</v>
      </c>
      <c r="R131" s="40">
        <v>47.53323100800484</v>
      </c>
      <c r="AI131" s="50"/>
      <c r="AJ131" s="70"/>
    </row>
    <row r="132" spans="1:36" x14ac:dyDescent="0.2">
      <c r="A132" s="82">
        <v>40360</v>
      </c>
      <c r="B132" s="40">
        <v>55.7</v>
      </c>
      <c r="C132" s="40">
        <v>52.27</v>
      </c>
      <c r="D132" s="40">
        <v>47.51</v>
      </c>
      <c r="E132" s="40">
        <v>51.74</v>
      </c>
      <c r="F132" s="40">
        <v>61.87</v>
      </c>
      <c r="G132" s="40">
        <v>59.79</v>
      </c>
      <c r="I132" s="40">
        <v>54.25</v>
      </c>
      <c r="R132" s="40">
        <v>48.15711480140012</v>
      </c>
      <c r="AI132" s="50"/>
      <c r="AJ132" s="70"/>
    </row>
    <row r="133" spans="1:36" x14ac:dyDescent="0.2">
      <c r="A133" s="82">
        <v>40391</v>
      </c>
      <c r="B133" s="40">
        <v>63.43</v>
      </c>
      <c r="C133" s="40">
        <v>55.81</v>
      </c>
      <c r="D133" s="40">
        <v>51.44</v>
      </c>
      <c r="E133" s="40">
        <v>55.82</v>
      </c>
      <c r="F133" s="40">
        <v>68.489999999999995</v>
      </c>
      <c r="G133" s="40">
        <v>68.37</v>
      </c>
      <c r="I133" s="40">
        <v>63</v>
      </c>
      <c r="R133" s="40">
        <v>48.69230899930831</v>
      </c>
      <c r="AI133" s="50"/>
      <c r="AJ133" s="70"/>
    </row>
    <row r="134" spans="1:36" x14ac:dyDescent="0.2">
      <c r="A134" s="82">
        <v>40422</v>
      </c>
      <c r="B134" s="40">
        <v>53.28</v>
      </c>
      <c r="C134" s="40">
        <v>50.77</v>
      </c>
      <c r="D134" s="40">
        <v>46.54</v>
      </c>
      <c r="E134" s="40">
        <v>53.29</v>
      </c>
      <c r="F134" s="40">
        <v>53.52</v>
      </c>
      <c r="G134" s="40">
        <v>57.38</v>
      </c>
      <c r="I134" s="40">
        <v>44.2</v>
      </c>
      <c r="R134" s="40">
        <v>48.653557855443829</v>
      </c>
      <c r="AI134" s="50"/>
      <c r="AJ134" s="70"/>
    </row>
    <row r="135" spans="1:36" x14ac:dyDescent="0.2">
      <c r="A135" s="82">
        <v>40452</v>
      </c>
      <c r="B135" s="40">
        <v>40.729999999999997</v>
      </c>
      <c r="C135" s="40">
        <v>46.24</v>
      </c>
      <c r="D135" s="40">
        <v>43.6</v>
      </c>
      <c r="E135" s="40">
        <v>42.55</v>
      </c>
      <c r="F135" s="40">
        <v>41.15</v>
      </c>
      <c r="G135" s="40">
        <v>43.25</v>
      </c>
      <c r="I135" s="40">
        <v>43</v>
      </c>
      <c r="R135" s="40">
        <v>48.692542333708133</v>
      </c>
      <c r="AI135" s="50"/>
      <c r="AJ135" s="70"/>
    </row>
    <row r="136" spans="1:36" x14ac:dyDescent="0.2">
      <c r="A136" s="82">
        <v>40483</v>
      </c>
      <c r="B136" s="40">
        <v>39.76</v>
      </c>
      <c r="C136" s="40">
        <v>44.23</v>
      </c>
      <c r="D136" s="40">
        <v>41.64</v>
      </c>
      <c r="E136" s="40">
        <v>43.46</v>
      </c>
      <c r="F136" s="40">
        <v>40.86</v>
      </c>
      <c r="G136" s="40">
        <v>42.07</v>
      </c>
      <c r="I136" s="40">
        <v>41.5</v>
      </c>
      <c r="R136" s="40">
        <v>51.065020447003924</v>
      </c>
      <c r="AI136" s="50"/>
      <c r="AJ136" s="70"/>
    </row>
    <row r="137" spans="1:36" x14ac:dyDescent="0.2">
      <c r="A137" s="82">
        <v>40513</v>
      </c>
      <c r="B137" s="40">
        <v>39.28</v>
      </c>
      <c r="C137" s="40">
        <v>45.12</v>
      </c>
      <c r="D137" s="40">
        <v>42.63</v>
      </c>
      <c r="E137" s="40">
        <v>46.08</v>
      </c>
      <c r="F137" s="40">
        <v>42.3</v>
      </c>
      <c r="G137" s="40">
        <v>41.48</v>
      </c>
      <c r="I137" s="40">
        <v>41.95</v>
      </c>
      <c r="R137" s="40">
        <v>53.099799727354196</v>
      </c>
      <c r="AI137" s="50"/>
      <c r="AJ137" s="70"/>
    </row>
    <row r="138" spans="1:36" x14ac:dyDescent="0.2">
      <c r="A138" s="82">
        <v>40544</v>
      </c>
      <c r="B138" s="40">
        <v>39.06</v>
      </c>
      <c r="C138" s="40">
        <v>47.29</v>
      </c>
      <c r="D138" s="40">
        <v>44.49</v>
      </c>
      <c r="E138" s="40">
        <v>45</v>
      </c>
      <c r="F138" s="40">
        <v>40.85</v>
      </c>
      <c r="G138" s="40">
        <v>41.43</v>
      </c>
      <c r="I138" s="40">
        <v>33.200000000000003</v>
      </c>
      <c r="R138" s="40">
        <v>42.724277848899099</v>
      </c>
      <c r="AI138" s="50"/>
      <c r="AJ138" s="70"/>
    </row>
    <row r="139" spans="1:36" x14ac:dyDescent="0.2">
      <c r="A139" s="82">
        <v>40575</v>
      </c>
      <c r="B139" s="40">
        <v>39.06</v>
      </c>
      <c r="C139" s="40">
        <v>46.94</v>
      </c>
      <c r="D139" s="40">
        <v>44.04</v>
      </c>
      <c r="E139" s="40">
        <v>44.11</v>
      </c>
      <c r="F139" s="40">
        <v>41.12</v>
      </c>
      <c r="G139" s="40">
        <v>41.43</v>
      </c>
      <c r="I139" s="40">
        <v>34.950000000000003</v>
      </c>
      <c r="R139" s="40">
        <v>41.825734447848063</v>
      </c>
      <c r="AI139" s="50"/>
      <c r="AJ139" s="70"/>
    </row>
    <row r="140" spans="1:36" x14ac:dyDescent="0.2">
      <c r="A140" s="82">
        <v>40603</v>
      </c>
      <c r="B140" s="40">
        <v>38.57</v>
      </c>
      <c r="C140" s="40">
        <v>44.71</v>
      </c>
      <c r="D140" s="40">
        <v>41.76</v>
      </c>
      <c r="E140" s="40">
        <v>43.23</v>
      </c>
      <c r="F140" s="40">
        <v>40.25</v>
      </c>
      <c r="G140" s="40">
        <v>40.950000000000003</v>
      </c>
      <c r="I140" s="40">
        <v>32.950000000000003</v>
      </c>
      <c r="R140" s="40">
        <v>40.372112824191206</v>
      </c>
      <c r="AI140" s="50"/>
      <c r="AJ140" s="70"/>
    </row>
    <row r="141" spans="1:36" x14ac:dyDescent="0.2">
      <c r="A141" s="82">
        <v>40634</v>
      </c>
      <c r="B141" s="40">
        <v>38.08</v>
      </c>
      <c r="C141" s="40">
        <v>44.6</v>
      </c>
      <c r="D141" s="40">
        <v>40.39</v>
      </c>
      <c r="E141" s="40">
        <v>44.67</v>
      </c>
      <c r="F141" s="40">
        <v>39.380000000000003</v>
      </c>
      <c r="G141" s="40">
        <v>40.46</v>
      </c>
      <c r="I141" s="40">
        <v>41.25</v>
      </c>
      <c r="R141" s="40">
        <v>37.803990767739315</v>
      </c>
      <c r="AI141" s="50"/>
      <c r="AJ141" s="70"/>
    </row>
    <row r="142" spans="1:36" x14ac:dyDescent="0.2">
      <c r="A142" s="82">
        <v>40664</v>
      </c>
      <c r="B142" s="40">
        <v>39.06</v>
      </c>
      <c r="C142" s="40">
        <v>42.72</v>
      </c>
      <c r="D142" s="40">
        <v>38.57</v>
      </c>
      <c r="E142" s="40">
        <v>45.03</v>
      </c>
      <c r="F142" s="40">
        <v>40.25</v>
      </c>
      <c r="G142" s="40">
        <v>41.44</v>
      </c>
      <c r="I142" s="40">
        <v>40.75</v>
      </c>
      <c r="R142" s="40">
        <v>37.879709360048132</v>
      </c>
      <c r="AI142" s="50"/>
      <c r="AJ142" s="70"/>
    </row>
    <row r="143" spans="1:36" x14ac:dyDescent="0.2">
      <c r="A143" s="82">
        <v>40695</v>
      </c>
      <c r="B143" s="40">
        <v>45.86</v>
      </c>
      <c r="C143" s="40">
        <v>41.9</v>
      </c>
      <c r="D143" s="40">
        <v>39.03</v>
      </c>
      <c r="E143" s="40">
        <v>47.26</v>
      </c>
      <c r="F143" s="40">
        <v>45.47</v>
      </c>
      <c r="G143" s="40">
        <v>49.22</v>
      </c>
      <c r="I143" s="40">
        <v>47.75</v>
      </c>
      <c r="R143" s="40">
        <v>38.307789587269781</v>
      </c>
      <c r="AI143" s="50"/>
      <c r="AJ143" s="70"/>
    </row>
    <row r="144" spans="1:36" x14ac:dyDescent="0.2">
      <c r="A144" s="82">
        <v>40725</v>
      </c>
      <c r="B144" s="40">
        <v>56.08</v>
      </c>
      <c r="C144" s="40">
        <v>52.64</v>
      </c>
      <c r="D144" s="40">
        <v>47.71</v>
      </c>
      <c r="E144" s="40">
        <v>51.83</v>
      </c>
      <c r="F144" s="40">
        <v>62.27</v>
      </c>
      <c r="G144" s="40">
        <v>59.97</v>
      </c>
      <c r="I144" s="40">
        <v>54.75</v>
      </c>
      <c r="R144" s="40">
        <v>38.810587181352886</v>
      </c>
      <c r="AI144" s="50"/>
      <c r="AJ144" s="70"/>
    </row>
    <row r="145" spans="1:36" x14ac:dyDescent="0.2">
      <c r="A145" s="82">
        <v>40756</v>
      </c>
      <c r="B145" s="40">
        <v>63.86</v>
      </c>
      <c r="C145" s="40">
        <v>55.95</v>
      </c>
      <c r="D145" s="40">
        <v>51.37</v>
      </c>
      <c r="E145" s="40">
        <v>55.62</v>
      </c>
      <c r="F145" s="40">
        <v>68.930000000000007</v>
      </c>
      <c r="G145" s="40">
        <v>68.53</v>
      </c>
      <c r="I145" s="40">
        <v>63.5</v>
      </c>
      <c r="R145" s="40">
        <v>39.240735548217025</v>
      </c>
      <c r="AI145" s="50"/>
      <c r="AJ145" s="70"/>
    </row>
    <row r="146" spans="1:36" x14ac:dyDescent="0.2">
      <c r="A146" s="82">
        <v>40787</v>
      </c>
      <c r="B146" s="40">
        <v>53.64</v>
      </c>
      <c r="C146" s="40">
        <v>51.24</v>
      </c>
      <c r="D146" s="40">
        <v>46.81</v>
      </c>
      <c r="E146" s="40">
        <v>53.25</v>
      </c>
      <c r="F146" s="40">
        <v>53.87</v>
      </c>
      <c r="G146" s="40">
        <v>57.54</v>
      </c>
      <c r="I146" s="40">
        <v>44.7</v>
      </c>
      <c r="R146" s="40">
        <v>39.202946040397315</v>
      </c>
      <c r="AI146" s="50"/>
      <c r="AJ146" s="70"/>
    </row>
    <row r="147" spans="1:36" x14ac:dyDescent="0.2">
      <c r="A147" s="82">
        <v>40817</v>
      </c>
      <c r="B147" s="40">
        <v>41</v>
      </c>
      <c r="C147" s="40">
        <v>47</v>
      </c>
      <c r="D147" s="40">
        <v>44.07</v>
      </c>
      <c r="E147" s="40">
        <v>42.97</v>
      </c>
      <c r="F147" s="40">
        <v>41.41</v>
      </c>
      <c r="G147" s="40">
        <v>43.46</v>
      </c>
      <c r="I147" s="40">
        <v>43.5</v>
      </c>
      <c r="R147" s="40">
        <v>39.228712843423288</v>
      </c>
      <c r="AI147" s="50"/>
      <c r="AJ147" s="70"/>
    </row>
    <row r="148" spans="1:36" x14ac:dyDescent="0.2">
      <c r="A148" s="82">
        <v>40848</v>
      </c>
      <c r="B148" s="40">
        <v>40.03</v>
      </c>
      <c r="C148" s="40">
        <v>45.12</v>
      </c>
      <c r="D148" s="40">
        <v>42.25</v>
      </c>
      <c r="E148" s="40">
        <v>43.94</v>
      </c>
      <c r="F148" s="40">
        <v>41.13</v>
      </c>
      <c r="G148" s="40">
        <v>42.3</v>
      </c>
      <c r="I148" s="40">
        <v>42</v>
      </c>
      <c r="R148" s="40">
        <v>41.475859783039382</v>
      </c>
      <c r="AI148" s="50"/>
      <c r="AJ148" s="70"/>
    </row>
    <row r="149" spans="1:36" x14ac:dyDescent="0.2">
      <c r="A149" s="82">
        <v>40878</v>
      </c>
      <c r="B149" s="40">
        <v>39.54</v>
      </c>
      <c r="C149" s="40">
        <v>45.96</v>
      </c>
      <c r="D149" s="40">
        <v>43.17</v>
      </c>
      <c r="E149" s="40">
        <v>46.53</v>
      </c>
      <c r="F149" s="40">
        <v>42.57</v>
      </c>
      <c r="G149" s="40">
        <v>41.7</v>
      </c>
      <c r="I149" s="40">
        <v>42.45</v>
      </c>
      <c r="R149" s="40">
        <v>43.12754376757438</v>
      </c>
      <c r="AI149" s="50"/>
      <c r="AJ149" s="70"/>
    </row>
    <row r="150" spans="1:36" x14ac:dyDescent="0.2">
      <c r="A150" s="82">
        <v>40909</v>
      </c>
      <c r="B150" s="40">
        <v>39.32</v>
      </c>
      <c r="C150" s="40">
        <v>48.01</v>
      </c>
      <c r="D150" s="40">
        <v>44.93</v>
      </c>
      <c r="E150" s="40">
        <v>45.37</v>
      </c>
      <c r="F150" s="40">
        <v>41.12</v>
      </c>
      <c r="G150" s="40">
        <v>41.64</v>
      </c>
      <c r="I150" s="40">
        <v>33.450000000000003</v>
      </c>
      <c r="R150" s="40">
        <v>42.724277848899099</v>
      </c>
      <c r="AI150" s="50"/>
      <c r="AJ150" s="70"/>
    </row>
    <row r="151" spans="1:36" x14ac:dyDescent="0.2">
      <c r="A151" s="82">
        <v>40940</v>
      </c>
      <c r="B151" s="40">
        <v>39.32</v>
      </c>
      <c r="C151" s="40">
        <v>47.69</v>
      </c>
      <c r="D151" s="40">
        <v>44.51</v>
      </c>
      <c r="E151" s="40">
        <v>44.55</v>
      </c>
      <c r="F151" s="40">
        <v>41.39</v>
      </c>
      <c r="G151" s="40">
        <v>41.64</v>
      </c>
      <c r="I151" s="40">
        <v>35.200000000000003</v>
      </c>
      <c r="R151" s="40">
        <v>41.825734447848063</v>
      </c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37191</v>
      </c>
      <c r="B7" s="51">
        <v>28.5</v>
      </c>
      <c r="C7" s="52">
        <v>28</v>
      </c>
      <c r="D7" s="51">
        <v>28</v>
      </c>
      <c r="E7" s="52">
        <v>28.35</v>
      </c>
      <c r="F7" s="51">
        <v>28.5</v>
      </c>
      <c r="G7" s="52">
        <v>29.5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37198</v>
      </c>
      <c r="B8" s="57">
        <v>28.75</v>
      </c>
      <c r="C8" s="58">
        <v>30.75</v>
      </c>
      <c r="D8" s="57">
        <v>30</v>
      </c>
      <c r="E8" s="58">
        <v>31.5</v>
      </c>
      <c r="F8" s="57">
        <v>30</v>
      </c>
      <c r="G8" s="58">
        <v>29.75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48.569994659423827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37205</v>
      </c>
      <c r="B9" s="57">
        <v>28.75</v>
      </c>
      <c r="C9" s="58">
        <v>30.75</v>
      </c>
      <c r="D9" s="57">
        <v>30</v>
      </c>
      <c r="E9" s="58">
        <v>31.5</v>
      </c>
      <c r="F9" s="57">
        <v>30</v>
      </c>
      <c r="G9" s="58">
        <v>29.75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48.569994659423827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37212</v>
      </c>
      <c r="B10" s="57">
        <v>28.75</v>
      </c>
      <c r="C10" s="58">
        <v>30.75</v>
      </c>
      <c r="D10" s="57">
        <v>30</v>
      </c>
      <c r="E10" s="58">
        <v>31.5</v>
      </c>
      <c r="F10" s="57">
        <v>30</v>
      </c>
      <c r="G10" s="58">
        <v>29.75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48.569994659423827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37219</v>
      </c>
      <c r="B11" s="57">
        <v>28.75</v>
      </c>
      <c r="C11" s="58">
        <v>30.75</v>
      </c>
      <c r="D11" s="57">
        <v>30</v>
      </c>
      <c r="E11" s="58">
        <v>31.5</v>
      </c>
      <c r="F11" s="57">
        <v>30</v>
      </c>
      <c r="G11" s="58">
        <v>29.75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48.569996185302735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33.5</v>
      </c>
      <c r="C12" s="58">
        <v>38.75</v>
      </c>
      <c r="D12" s="57">
        <v>38.5</v>
      </c>
      <c r="E12" s="58">
        <v>38.5</v>
      </c>
      <c r="F12" s="57">
        <v>35.75</v>
      </c>
      <c r="G12" s="58">
        <v>33.5</v>
      </c>
      <c r="H12" s="57"/>
      <c r="I12" s="58">
        <v>35.75</v>
      </c>
      <c r="J12" s="57"/>
      <c r="K12" s="58"/>
      <c r="L12" s="57"/>
      <c r="M12" s="58"/>
      <c r="N12" s="57"/>
      <c r="O12" s="58"/>
      <c r="Q12" s="57"/>
      <c r="R12" s="58">
        <v>48.454409559438957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33.75</v>
      </c>
      <c r="C13" s="58">
        <v>38.5</v>
      </c>
      <c r="D13" s="57">
        <v>38.5</v>
      </c>
      <c r="E13" s="58">
        <v>38.25</v>
      </c>
      <c r="F13" s="57">
        <v>36</v>
      </c>
      <c r="G13" s="58">
        <v>33.75</v>
      </c>
      <c r="H13" s="57"/>
      <c r="I13" s="58">
        <v>36</v>
      </c>
      <c r="J13" s="57"/>
      <c r="K13" s="58"/>
      <c r="L13" s="57"/>
      <c r="M13" s="58"/>
      <c r="N13" s="57"/>
      <c r="O13" s="58"/>
      <c r="Q13" s="57"/>
      <c r="R13" s="58">
        <v>56.144067215421316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32.75</v>
      </c>
      <c r="C14" s="58">
        <v>35.9</v>
      </c>
      <c r="D14" s="57">
        <v>36</v>
      </c>
      <c r="E14" s="58">
        <v>37.5</v>
      </c>
      <c r="F14" s="57">
        <v>35.75</v>
      </c>
      <c r="G14" s="58">
        <v>32.75</v>
      </c>
      <c r="H14" s="57"/>
      <c r="I14" s="58">
        <v>35.75</v>
      </c>
      <c r="J14" s="57"/>
      <c r="K14" s="58"/>
      <c r="L14" s="57"/>
      <c r="M14" s="58"/>
      <c r="N14" s="57"/>
      <c r="O14" s="58"/>
      <c r="Q14" s="57"/>
      <c r="R14" s="58">
        <v>55.763174789486044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32.5</v>
      </c>
      <c r="C15" s="58">
        <v>32.75</v>
      </c>
      <c r="D15" s="57">
        <v>32.75</v>
      </c>
      <c r="E15" s="58">
        <v>36</v>
      </c>
      <c r="F15" s="57">
        <v>34.75</v>
      </c>
      <c r="G15" s="58">
        <v>32.5</v>
      </c>
      <c r="H15" s="57"/>
      <c r="I15" s="58">
        <v>34.75</v>
      </c>
      <c r="J15" s="57"/>
      <c r="K15" s="58"/>
      <c r="L15" s="57"/>
      <c r="M15" s="58"/>
      <c r="N15" s="57"/>
      <c r="O15" s="58"/>
      <c r="Q15" s="57"/>
      <c r="R15" s="58">
        <v>54.312521957755536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31.5</v>
      </c>
      <c r="C16" s="58">
        <v>32.5</v>
      </c>
      <c r="D16" s="57">
        <v>30.5</v>
      </c>
      <c r="E16" s="58">
        <v>33.25</v>
      </c>
      <c r="F16" s="57">
        <v>33</v>
      </c>
      <c r="G16" s="58">
        <v>31.5</v>
      </c>
      <c r="H16" s="57"/>
      <c r="I16" s="58">
        <v>33</v>
      </c>
      <c r="J16" s="57"/>
      <c r="K16" s="58"/>
      <c r="L16" s="57"/>
      <c r="M16" s="58"/>
      <c r="N16" s="57"/>
      <c r="O16" s="58"/>
      <c r="Q16" s="57"/>
      <c r="R16" s="58">
        <v>49.80271830011332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36.5</v>
      </c>
      <c r="C17" s="58">
        <v>31</v>
      </c>
      <c r="D17" s="57">
        <v>28.5</v>
      </c>
      <c r="E17" s="58">
        <v>33</v>
      </c>
      <c r="F17" s="57">
        <v>34.5</v>
      </c>
      <c r="G17" s="58">
        <v>36.5</v>
      </c>
      <c r="H17" s="57"/>
      <c r="I17" s="58">
        <v>33</v>
      </c>
      <c r="J17" s="57"/>
      <c r="K17" s="58"/>
      <c r="L17" s="57"/>
      <c r="M17" s="58"/>
      <c r="N17" s="57"/>
      <c r="O17" s="58"/>
      <c r="Q17" s="57"/>
      <c r="R17" s="58">
        <v>50.365552581022953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44</v>
      </c>
      <c r="C18" s="58">
        <v>32</v>
      </c>
      <c r="D18" s="57">
        <v>29.5</v>
      </c>
      <c r="E18" s="58">
        <v>39.5</v>
      </c>
      <c r="F18" s="57">
        <v>40.5</v>
      </c>
      <c r="G18" s="58">
        <v>44</v>
      </c>
      <c r="H18" s="57"/>
      <c r="I18" s="58">
        <v>39.5</v>
      </c>
      <c r="J18" s="57"/>
      <c r="K18" s="58"/>
      <c r="L18" s="57"/>
      <c r="M18" s="58"/>
      <c r="N18" s="57"/>
      <c r="O18" s="58"/>
      <c r="Q18" s="57"/>
      <c r="R18" s="58">
        <v>51.206852993903219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53</v>
      </c>
      <c r="C19" s="58">
        <v>46</v>
      </c>
      <c r="D19" s="57">
        <v>43</v>
      </c>
      <c r="E19" s="58">
        <v>49</v>
      </c>
      <c r="F19" s="57">
        <v>48.25</v>
      </c>
      <c r="G19" s="58">
        <v>53</v>
      </c>
      <c r="H19" s="57"/>
      <c r="I19" s="58">
        <v>48.25</v>
      </c>
      <c r="J19" s="57"/>
      <c r="K19" s="58"/>
      <c r="L19" s="57"/>
      <c r="M19" s="58"/>
      <c r="N19" s="57"/>
      <c r="O19" s="58"/>
      <c r="Q19" s="57"/>
      <c r="R19" s="58">
        <v>49.876477583492957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62</v>
      </c>
      <c r="C20" s="58">
        <v>52.5</v>
      </c>
      <c r="D20" s="57">
        <v>50</v>
      </c>
      <c r="E20" s="58">
        <v>55.25</v>
      </c>
      <c r="F20" s="57">
        <v>56.25</v>
      </c>
      <c r="G20" s="58">
        <v>62</v>
      </c>
      <c r="H20" s="57"/>
      <c r="I20" s="58">
        <v>55.25</v>
      </c>
      <c r="J20" s="57"/>
      <c r="K20" s="58"/>
      <c r="L20" s="57"/>
      <c r="M20" s="58"/>
      <c r="N20" s="57"/>
      <c r="O20" s="58"/>
      <c r="Q20" s="57"/>
      <c r="R20" s="58">
        <v>50.593430508531881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51</v>
      </c>
      <c r="C21" s="58">
        <v>46.5</v>
      </c>
      <c r="D21" s="57">
        <v>43</v>
      </c>
      <c r="E21" s="58">
        <v>48</v>
      </c>
      <c r="F21" s="57">
        <v>47.75</v>
      </c>
      <c r="G21" s="58">
        <v>51</v>
      </c>
      <c r="H21" s="57"/>
      <c r="I21" s="58">
        <v>47.75</v>
      </c>
      <c r="J21" s="57"/>
      <c r="K21" s="58"/>
      <c r="L21" s="57"/>
      <c r="M21" s="58"/>
      <c r="N21" s="57"/>
      <c r="O21" s="58"/>
      <c r="Q21" s="57"/>
      <c r="R21" s="58">
        <v>50.593137859740494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38</v>
      </c>
      <c r="C22" s="58">
        <v>39</v>
      </c>
      <c r="D22" s="57">
        <v>39</v>
      </c>
      <c r="E22" s="58">
        <v>40.75</v>
      </c>
      <c r="F22" s="57">
        <v>40</v>
      </c>
      <c r="G22" s="58">
        <v>38</v>
      </c>
      <c r="H22" s="57"/>
      <c r="I22" s="58">
        <v>40</v>
      </c>
      <c r="J22" s="57"/>
      <c r="K22" s="58"/>
      <c r="L22" s="57"/>
      <c r="M22" s="58"/>
      <c r="N22" s="57"/>
      <c r="O22" s="58"/>
      <c r="Q22" s="57"/>
      <c r="R22" s="58">
        <v>52.195569304912731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36</v>
      </c>
      <c r="C23" s="58">
        <v>37</v>
      </c>
      <c r="D23" s="57">
        <v>37</v>
      </c>
      <c r="E23" s="58">
        <v>39.75</v>
      </c>
      <c r="F23" s="57">
        <v>39</v>
      </c>
      <c r="G23" s="58">
        <v>36</v>
      </c>
      <c r="H23" s="57"/>
      <c r="I23" s="58">
        <v>39</v>
      </c>
      <c r="J23" s="57"/>
      <c r="K23" s="58"/>
      <c r="L23" s="57"/>
      <c r="M23" s="58"/>
      <c r="N23" s="57"/>
      <c r="O23" s="58"/>
      <c r="Q23" s="57"/>
      <c r="R23" s="58">
        <v>56.764199516052642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36.5</v>
      </c>
      <c r="C24" s="58">
        <v>38.5</v>
      </c>
      <c r="D24" s="57">
        <v>38.5</v>
      </c>
      <c r="E24" s="58">
        <v>41.75</v>
      </c>
      <c r="F24" s="57">
        <v>41</v>
      </c>
      <c r="G24" s="58">
        <v>36.5</v>
      </c>
      <c r="H24" s="57"/>
      <c r="I24" s="58">
        <v>41</v>
      </c>
      <c r="J24" s="57"/>
      <c r="K24" s="58"/>
      <c r="L24" s="57"/>
      <c r="M24" s="58"/>
      <c r="N24" s="57"/>
      <c r="O24" s="58"/>
      <c r="Q24" s="57"/>
      <c r="R24" s="58">
        <v>60.418116332760853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36.5</v>
      </c>
      <c r="C25" s="58">
        <v>42.25</v>
      </c>
      <c r="D25" s="57">
        <v>42</v>
      </c>
      <c r="E25" s="58">
        <v>42</v>
      </c>
      <c r="F25" s="57">
        <v>41</v>
      </c>
      <c r="G25" s="58">
        <v>36.5</v>
      </c>
      <c r="H25" s="57"/>
      <c r="I25" s="58">
        <v>31</v>
      </c>
      <c r="J25" s="57"/>
      <c r="K25" s="58"/>
      <c r="L25" s="57"/>
      <c r="M25" s="58"/>
      <c r="N25" s="57"/>
      <c r="O25" s="58"/>
      <c r="Q25" s="57"/>
      <c r="R25" s="58">
        <v>52.46585798188039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36.5</v>
      </c>
      <c r="C26" s="58">
        <v>41.5</v>
      </c>
      <c r="D26" s="57">
        <v>41</v>
      </c>
      <c r="E26" s="58">
        <v>40</v>
      </c>
      <c r="F26" s="57">
        <v>39.5</v>
      </c>
      <c r="G26" s="58">
        <v>36.5</v>
      </c>
      <c r="H26" s="57"/>
      <c r="I26" s="58">
        <v>29.5</v>
      </c>
      <c r="J26" s="57"/>
      <c r="K26" s="58"/>
      <c r="L26" s="57"/>
      <c r="M26" s="58"/>
      <c r="N26" s="57"/>
      <c r="O26" s="58"/>
      <c r="Q26" s="57"/>
      <c r="R26" s="58">
        <v>51.182618756725304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36</v>
      </c>
      <c r="C27" s="58">
        <v>36.75</v>
      </c>
      <c r="D27" s="57">
        <v>36</v>
      </c>
      <c r="E27" s="58">
        <v>38</v>
      </c>
      <c r="F27" s="57">
        <v>38.75</v>
      </c>
      <c r="G27" s="58">
        <v>36</v>
      </c>
      <c r="H27" s="57"/>
      <c r="I27" s="58">
        <v>28</v>
      </c>
      <c r="J27" s="57"/>
      <c r="K27" s="58"/>
      <c r="L27" s="57"/>
      <c r="M27" s="58"/>
      <c r="N27" s="57"/>
      <c r="O27" s="58"/>
      <c r="Q27" s="57"/>
      <c r="R27" s="58">
        <v>49.730731140172338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35.5</v>
      </c>
      <c r="C28" s="58">
        <v>36.5</v>
      </c>
      <c r="D28" s="57">
        <v>33</v>
      </c>
      <c r="E28" s="58">
        <v>37.5</v>
      </c>
      <c r="F28" s="57">
        <v>38</v>
      </c>
      <c r="G28" s="58">
        <v>35.5</v>
      </c>
      <c r="H28" s="57"/>
      <c r="I28" s="58">
        <v>27.5</v>
      </c>
      <c r="J28" s="57"/>
      <c r="K28" s="58"/>
      <c r="L28" s="57"/>
      <c r="M28" s="58"/>
      <c r="N28" s="57"/>
      <c r="O28" s="58"/>
      <c r="Q28" s="57"/>
      <c r="R28" s="58">
        <v>47.590322739711048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36.5</v>
      </c>
      <c r="C29" s="58">
        <v>32.5</v>
      </c>
      <c r="D29" s="57">
        <v>29</v>
      </c>
      <c r="E29" s="58">
        <v>38</v>
      </c>
      <c r="F29" s="57">
        <v>38.75</v>
      </c>
      <c r="G29" s="58">
        <v>36.5</v>
      </c>
      <c r="H29" s="57"/>
      <c r="I29" s="58">
        <v>28</v>
      </c>
      <c r="J29" s="57"/>
      <c r="K29" s="58"/>
      <c r="L29" s="57"/>
      <c r="M29" s="58"/>
      <c r="N29" s="57"/>
      <c r="O29" s="58"/>
      <c r="Q29" s="57"/>
      <c r="R29" s="58">
        <v>47.575707282066979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43.5</v>
      </c>
      <c r="C30" s="58">
        <v>30.75</v>
      </c>
      <c r="D30" s="57">
        <v>30</v>
      </c>
      <c r="E30" s="58">
        <v>43</v>
      </c>
      <c r="F30" s="57">
        <v>43.25</v>
      </c>
      <c r="G30" s="58">
        <v>43.5</v>
      </c>
      <c r="H30" s="57"/>
      <c r="I30" s="58">
        <v>33</v>
      </c>
      <c r="J30" s="57"/>
      <c r="K30" s="58"/>
      <c r="L30" s="57"/>
      <c r="M30" s="58"/>
      <c r="N30" s="57"/>
      <c r="O30" s="58"/>
      <c r="Q30" s="57"/>
      <c r="R30" s="58">
        <v>47.882029015658617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54</v>
      </c>
      <c r="C31" s="58">
        <v>53.5</v>
      </c>
      <c r="D31" s="57">
        <v>49</v>
      </c>
      <c r="E31" s="58">
        <v>53.25</v>
      </c>
      <c r="F31" s="57">
        <v>57.75</v>
      </c>
      <c r="G31" s="58">
        <v>54</v>
      </c>
      <c r="H31" s="57"/>
      <c r="I31" s="58">
        <v>43.25</v>
      </c>
      <c r="J31" s="57"/>
      <c r="K31" s="58"/>
      <c r="L31" s="57"/>
      <c r="M31" s="58"/>
      <c r="N31" s="57"/>
      <c r="O31" s="58"/>
      <c r="Q31" s="57"/>
      <c r="R31" s="58">
        <v>48.264381869710519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62</v>
      </c>
      <c r="C32" s="58">
        <v>60.5</v>
      </c>
      <c r="D32" s="57">
        <v>57</v>
      </c>
      <c r="E32" s="58">
        <v>61.75</v>
      </c>
      <c r="F32" s="57">
        <v>63.5</v>
      </c>
      <c r="G32" s="58">
        <v>62</v>
      </c>
      <c r="H32" s="57"/>
      <c r="I32" s="58">
        <v>51.75</v>
      </c>
      <c r="J32" s="57"/>
      <c r="K32" s="58"/>
      <c r="L32" s="57"/>
      <c r="M32" s="58"/>
      <c r="N32" s="57"/>
      <c r="O32" s="58"/>
      <c r="Q32" s="57"/>
      <c r="R32" s="58">
        <v>48.753230648035071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51.5</v>
      </c>
      <c r="C33" s="58">
        <v>50.5</v>
      </c>
      <c r="D33" s="57">
        <v>47</v>
      </c>
      <c r="E33" s="58">
        <v>56.75</v>
      </c>
      <c r="F33" s="57">
        <v>50.5</v>
      </c>
      <c r="G33" s="58">
        <v>51.5</v>
      </c>
      <c r="H33" s="57"/>
      <c r="I33" s="58">
        <v>40.5</v>
      </c>
      <c r="J33" s="57"/>
      <c r="K33" s="58"/>
      <c r="L33" s="57"/>
      <c r="M33" s="58"/>
      <c r="N33" s="57"/>
      <c r="O33" s="58"/>
      <c r="Q33" s="57"/>
      <c r="R33" s="58">
        <v>48.752413607662263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38.5</v>
      </c>
      <c r="C34" s="58">
        <v>41.5</v>
      </c>
      <c r="D34" s="57">
        <v>41</v>
      </c>
      <c r="E34" s="58">
        <v>39.25</v>
      </c>
      <c r="F34" s="57">
        <v>39.75</v>
      </c>
      <c r="G34" s="58">
        <v>38.5</v>
      </c>
      <c r="H34" s="57"/>
      <c r="I34" s="58">
        <v>29.25</v>
      </c>
      <c r="J34" s="57"/>
      <c r="K34" s="58"/>
      <c r="L34" s="57"/>
      <c r="M34" s="58"/>
      <c r="N34" s="57"/>
      <c r="O34" s="58"/>
      <c r="Q34" s="57"/>
      <c r="R34" s="58">
        <v>48.981546979471133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37.5</v>
      </c>
      <c r="C35" s="58">
        <v>37.5</v>
      </c>
      <c r="D35" s="57">
        <v>37</v>
      </c>
      <c r="E35" s="58">
        <v>39.25</v>
      </c>
      <c r="F35" s="57">
        <v>39.5</v>
      </c>
      <c r="G35" s="58">
        <v>37.5</v>
      </c>
      <c r="H35" s="57"/>
      <c r="I35" s="58">
        <v>29.25</v>
      </c>
      <c r="J35" s="57"/>
      <c r="K35" s="58"/>
      <c r="L35" s="57"/>
      <c r="M35" s="58"/>
      <c r="N35" s="57"/>
      <c r="O35" s="58"/>
      <c r="Q35" s="57"/>
      <c r="R35" s="58">
        <v>51.777796202112683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37</v>
      </c>
      <c r="C36" s="58">
        <v>39.25</v>
      </c>
      <c r="D36" s="57">
        <v>39</v>
      </c>
      <c r="E36" s="58">
        <v>42.25</v>
      </c>
      <c r="F36" s="57">
        <v>40.75</v>
      </c>
      <c r="G36" s="58">
        <v>37</v>
      </c>
      <c r="H36" s="57"/>
      <c r="I36" s="58">
        <v>30.75</v>
      </c>
      <c r="J36" s="57"/>
      <c r="K36" s="58"/>
      <c r="L36" s="57"/>
      <c r="M36" s="58"/>
      <c r="N36" s="57"/>
      <c r="O36" s="58"/>
      <c r="Q36" s="57"/>
      <c r="R36" s="58">
        <v>54.014305817153613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37.21</v>
      </c>
      <c r="C37" s="58">
        <v>42.61</v>
      </c>
      <c r="D37" s="57">
        <v>42.13</v>
      </c>
      <c r="E37" s="58">
        <v>42.48</v>
      </c>
      <c r="F37" s="57">
        <v>39</v>
      </c>
      <c r="G37" s="58">
        <v>37.21</v>
      </c>
      <c r="H37" s="57"/>
      <c r="I37" s="58">
        <v>21.75</v>
      </c>
      <c r="J37" s="57"/>
      <c r="K37" s="58"/>
      <c r="L37" s="57"/>
      <c r="M37" s="58"/>
      <c r="N37" s="57"/>
      <c r="O37" s="58"/>
      <c r="Q37" s="57"/>
      <c r="R37" s="58">
        <v>49.28531654910276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37.21</v>
      </c>
      <c r="C38" s="58">
        <v>41.96</v>
      </c>
      <c r="D38" s="57">
        <v>41.27</v>
      </c>
      <c r="E38" s="58">
        <v>40.770000000000003</v>
      </c>
      <c r="F38" s="57">
        <v>39.26</v>
      </c>
      <c r="G38" s="58">
        <v>37.21</v>
      </c>
      <c r="H38" s="57"/>
      <c r="I38" s="58">
        <v>23.5</v>
      </c>
      <c r="J38" s="57"/>
      <c r="K38" s="58"/>
      <c r="L38" s="57"/>
      <c r="M38" s="58"/>
      <c r="N38" s="57"/>
      <c r="O38" s="58"/>
      <c r="Q38" s="57"/>
      <c r="R38" s="58">
        <v>48.073990973481912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36.75</v>
      </c>
      <c r="C39" s="58">
        <v>37.89</v>
      </c>
      <c r="D39" s="57">
        <v>36.979999999999997</v>
      </c>
      <c r="E39" s="58">
        <v>39.049999999999997</v>
      </c>
      <c r="F39" s="57">
        <v>38.43</v>
      </c>
      <c r="G39" s="58">
        <v>36.75</v>
      </c>
      <c r="H39" s="57"/>
      <c r="I39" s="58">
        <v>21.5</v>
      </c>
      <c r="J39" s="57"/>
      <c r="K39" s="58"/>
      <c r="L39" s="57"/>
      <c r="M39" s="58"/>
      <c r="N39" s="57"/>
      <c r="O39" s="58"/>
      <c r="Q39" s="57"/>
      <c r="R39" s="58">
        <v>46.14619632452672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36.29</v>
      </c>
      <c r="C40" s="58">
        <v>37.67</v>
      </c>
      <c r="D40" s="57">
        <v>34.4</v>
      </c>
      <c r="E40" s="58">
        <v>39.049999999999997</v>
      </c>
      <c r="F40" s="57">
        <v>37.6</v>
      </c>
      <c r="G40" s="58">
        <v>36.29</v>
      </c>
      <c r="H40" s="57"/>
      <c r="I40" s="58">
        <v>30.5</v>
      </c>
      <c r="J40" s="57"/>
      <c r="K40" s="58"/>
      <c r="L40" s="57"/>
      <c r="M40" s="58"/>
      <c r="N40" s="57"/>
      <c r="O40" s="58"/>
      <c r="Q40" s="57"/>
      <c r="R40" s="58">
        <v>43.532099247031873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37.21</v>
      </c>
      <c r="C41" s="58">
        <v>34.24</v>
      </c>
      <c r="D41" s="57">
        <v>30.97</v>
      </c>
      <c r="E41" s="58">
        <v>39.51</v>
      </c>
      <c r="F41" s="57">
        <v>38.43</v>
      </c>
      <c r="G41" s="58">
        <v>37.21</v>
      </c>
      <c r="H41" s="57"/>
      <c r="I41" s="58">
        <v>30</v>
      </c>
      <c r="J41" s="57"/>
      <c r="K41" s="58"/>
      <c r="L41" s="57"/>
      <c r="M41" s="58"/>
      <c r="N41" s="57"/>
      <c r="O41" s="58"/>
      <c r="Q41" s="57"/>
      <c r="R41" s="58">
        <v>43.596171544347726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43.7</v>
      </c>
      <c r="C42" s="58">
        <v>32.74</v>
      </c>
      <c r="D42" s="57">
        <v>31.83</v>
      </c>
      <c r="E42" s="58">
        <v>43.8</v>
      </c>
      <c r="F42" s="57">
        <v>43.41</v>
      </c>
      <c r="G42" s="58">
        <v>43.7</v>
      </c>
      <c r="H42" s="57"/>
      <c r="I42" s="58">
        <v>37</v>
      </c>
      <c r="J42" s="57"/>
      <c r="K42" s="58"/>
      <c r="L42" s="57"/>
      <c r="M42" s="58"/>
      <c r="N42" s="57"/>
      <c r="O42" s="58"/>
      <c r="Q42" s="57"/>
      <c r="R42" s="58">
        <v>44.114539555404491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53.43</v>
      </c>
      <c r="C43" s="58">
        <v>52.26</v>
      </c>
      <c r="D43" s="57">
        <v>48.14</v>
      </c>
      <c r="E43" s="58">
        <v>52.6</v>
      </c>
      <c r="F43" s="57">
        <v>59.46</v>
      </c>
      <c r="G43" s="58">
        <v>53.43</v>
      </c>
      <c r="H43" s="57"/>
      <c r="I43" s="58">
        <v>41</v>
      </c>
      <c r="J43" s="57"/>
      <c r="K43" s="58"/>
      <c r="L43" s="57"/>
      <c r="M43" s="58"/>
      <c r="N43" s="57"/>
      <c r="O43" s="58"/>
      <c r="Q43" s="57"/>
      <c r="R43" s="58">
        <v>44.731274748326037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60.84</v>
      </c>
      <c r="C44" s="58">
        <v>58.27</v>
      </c>
      <c r="D44" s="57">
        <v>55.01</v>
      </c>
      <c r="E44" s="58">
        <v>59.89</v>
      </c>
      <c r="F44" s="57">
        <v>65.819999999999993</v>
      </c>
      <c r="G44" s="58">
        <v>60.84</v>
      </c>
      <c r="H44" s="57"/>
      <c r="I44" s="58">
        <v>49.75</v>
      </c>
      <c r="J44" s="57"/>
      <c r="K44" s="58"/>
      <c r="L44" s="57"/>
      <c r="M44" s="58"/>
      <c r="N44" s="57"/>
      <c r="O44" s="58"/>
      <c r="Q44" s="57"/>
      <c r="R44" s="58">
        <v>45.253644023435093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51.11</v>
      </c>
      <c r="C45" s="58">
        <v>49.69</v>
      </c>
      <c r="D45" s="57">
        <v>46.42</v>
      </c>
      <c r="E45" s="58">
        <v>55.56</v>
      </c>
      <c r="F45" s="57">
        <v>51.44</v>
      </c>
      <c r="G45" s="58">
        <v>51.11</v>
      </c>
      <c r="H45" s="57"/>
      <c r="I45" s="58">
        <v>32.25</v>
      </c>
      <c r="J45" s="57"/>
      <c r="K45" s="58"/>
      <c r="L45" s="57"/>
      <c r="M45" s="58"/>
      <c r="N45" s="57"/>
      <c r="O45" s="58"/>
      <c r="Q45" s="57"/>
      <c r="R45" s="58">
        <v>45.169639833819097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39.07</v>
      </c>
      <c r="C46" s="58">
        <v>41.96</v>
      </c>
      <c r="D46" s="57">
        <v>41.27</v>
      </c>
      <c r="E46" s="58">
        <v>39.909999999999997</v>
      </c>
      <c r="F46" s="57">
        <v>39.549999999999997</v>
      </c>
      <c r="G46" s="58">
        <v>39.07</v>
      </c>
      <c r="H46" s="57"/>
      <c r="I46" s="58">
        <v>31.75</v>
      </c>
      <c r="J46" s="57"/>
      <c r="K46" s="58"/>
      <c r="L46" s="57"/>
      <c r="M46" s="58"/>
      <c r="N46" s="57"/>
      <c r="O46" s="58"/>
      <c r="Q46" s="57"/>
      <c r="R46" s="58">
        <v>45.17080397123928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38.14</v>
      </c>
      <c r="C47" s="58">
        <v>38.53</v>
      </c>
      <c r="D47" s="57">
        <v>37.840000000000003</v>
      </c>
      <c r="E47" s="58">
        <v>40.159999999999997</v>
      </c>
      <c r="F47" s="57">
        <v>39.270000000000003</v>
      </c>
      <c r="G47" s="58">
        <v>38.14</v>
      </c>
      <c r="H47" s="57"/>
      <c r="I47" s="58">
        <v>29.75</v>
      </c>
      <c r="J47" s="57"/>
      <c r="K47" s="58"/>
      <c r="L47" s="57"/>
      <c r="M47" s="58"/>
      <c r="N47" s="57"/>
      <c r="O47" s="58"/>
      <c r="Q47" s="57"/>
      <c r="R47" s="58">
        <v>47.761147536961928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37.68</v>
      </c>
      <c r="C48" s="58">
        <v>40.03</v>
      </c>
      <c r="D48" s="57">
        <v>39.56</v>
      </c>
      <c r="E48" s="58">
        <v>43.05</v>
      </c>
      <c r="F48" s="57">
        <v>40.659999999999997</v>
      </c>
      <c r="G48" s="58">
        <v>37.68</v>
      </c>
      <c r="H48" s="57"/>
      <c r="I48" s="58">
        <v>30.5</v>
      </c>
      <c r="J48" s="57"/>
      <c r="K48" s="58"/>
      <c r="L48" s="57"/>
      <c r="M48" s="58"/>
      <c r="N48" s="57"/>
      <c r="O48" s="58"/>
      <c r="Q48" s="57"/>
      <c r="R48" s="58">
        <v>49.840216077242083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37.47</v>
      </c>
      <c r="C49" s="58">
        <v>42.88</v>
      </c>
      <c r="D49" s="57">
        <v>42.24</v>
      </c>
      <c r="E49" s="58">
        <v>42.9</v>
      </c>
      <c r="F49" s="57">
        <v>39.26</v>
      </c>
      <c r="G49" s="58">
        <v>37.47</v>
      </c>
      <c r="H49" s="57"/>
      <c r="I49" s="58">
        <v>21.75</v>
      </c>
      <c r="J49" s="57"/>
      <c r="K49" s="58"/>
      <c r="L49" s="57"/>
      <c r="M49" s="58"/>
      <c r="N49" s="57"/>
      <c r="O49" s="58"/>
      <c r="Q49" s="57"/>
      <c r="R49" s="58">
        <v>47.848493564567526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37.47</v>
      </c>
      <c r="C50" s="58">
        <v>42.34</v>
      </c>
      <c r="D50" s="57">
        <v>41.5</v>
      </c>
      <c r="E50" s="58">
        <v>41.43</v>
      </c>
      <c r="F50" s="57">
        <v>39.520000000000003</v>
      </c>
      <c r="G50" s="58">
        <v>37.47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46.701898733537838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37.01</v>
      </c>
      <c r="C51" s="58">
        <v>38.85</v>
      </c>
      <c r="D51" s="57">
        <v>37.83</v>
      </c>
      <c r="E51" s="58">
        <v>39.96</v>
      </c>
      <c r="F51" s="57">
        <v>38.69</v>
      </c>
      <c r="G51" s="58">
        <v>37.01</v>
      </c>
      <c r="H51" s="57"/>
      <c r="I51" s="58">
        <v>21.5</v>
      </c>
      <c r="J51" s="57"/>
      <c r="K51" s="58"/>
      <c r="L51" s="57"/>
      <c r="M51" s="58"/>
      <c r="N51" s="57"/>
      <c r="O51" s="58"/>
      <c r="Q51" s="57"/>
      <c r="R51" s="58">
        <v>44.879651551472151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36.54</v>
      </c>
      <c r="C52" s="58">
        <v>38.67</v>
      </c>
      <c r="D52" s="57">
        <v>35.619999999999997</v>
      </c>
      <c r="E52" s="58">
        <v>40.39</v>
      </c>
      <c r="F52" s="57">
        <v>37.86</v>
      </c>
      <c r="G52" s="58">
        <v>36.54</v>
      </c>
      <c r="H52" s="57"/>
      <c r="I52" s="58">
        <v>29.5</v>
      </c>
      <c r="J52" s="57"/>
      <c r="K52" s="58"/>
      <c r="L52" s="57"/>
      <c r="M52" s="58"/>
      <c r="N52" s="57"/>
      <c r="O52" s="58"/>
      <c r="Q52" s="57"/>
      <c r="R52" s="58">
        <v>42.214729781194912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37.479999999999997</v>
      </c>
      <c r="C53" s="58">
        <v>35.74</v>
      </c>
      <c r="D53" s="57">
        <v>32.68</v>
      </c>
      <c r="E53" s="58">
        <v>40.82</v>
      </c>
      <c r="F53" s="57">
        <v>38.69</v>
      </c>
      <c r="G53" s="58">
        <v>37.479999999999997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42.274607156174405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44.01</v>
      </c>
      <c r="C54" s="58">
        <v>34.46</v>
      </c>
      <c r="D54" s="57">
        <v>33.409999999999997</v>
      </c>
      <c r="E54" s="58">
        <v>44.5</v>
      </c>
      <c r="F54" s="57">
        <v>43.71</v>
      </c>
      <c r="G54" s="58">
        <v>44.01</v>
      </c>
      <c r="H54" s="57"/>
      <c r="I54" s="58">
        <v>35</v>
      </c>
      <c r="J54" s="57"/>
      <c r="K54" s="58"/>
      <c r="L54" s="57"/>
      <c r="M54" s="58"/>
      <c r="N54" s="57"/>
      <c r="O54" s="58"/>
      <c r="Q54" s="57"/>
      <c r="R54" s="58">
        <v>42.763590671160273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53.81</v>
      </c>
      <c r="C55" s="58">
        <v>51.2</v>
      </c>
      <c r="D55" s="57">
        <v>47.4</v>
      </c>
      <c r="E55" s="58">
        <v>52.03</v>
      </c>
      <c r="F55" s="57">
        <v>59.86</v>
      </c>
      <c r="G55" s="58">
        <v>53.81</v>
      </c>
      <c r="H55" s="57"/>
      <c r="I55" s="58">
        <v>32</v>
      </c>
      <c r="J55" s="57"/>
      <c r="K55" s="58"/>
      <c r="L55" s="57"/>
      <c r="M55" s="58"/>
      <c r="N55" s="57"/>
      <c r="O55" s="58"/>
      <c r="Q55" s="57"/>
      <c r="R55" s="58">
        <v>43.34573803718267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61.27</v>
      </c>
      <c r="C56" s="58">
        <v>56.35</v>
      </c>
      <c r="D56" s="57">
        <v>53.29</v>
      </c>
      <c r="E56" s="58">
        <v>58.28</v>
      </c>
      <c r="F56" s="57">
        <v>66.27</v>
      </c>
      <c r="G56" s="58">
        <v>61.27</v>
      </c>
      <c r="H56" s="57"/>
      <c r="I56" s="58">
        <v>40.75</v>
      </c>
      <c r="J56" s="57"/>
      <c r="K56" s="58"/>
      <c r="L56" s="57"/>
      <c r="M56" s="58"/>
      <c r="N56" s="57"/>
      <c r="O56" s="58"/>
      <c r="Q56" s="57"/>
      <c r="R56" s="58">
        <v>43.838701833930244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51.47</v>
      </c>
      <c r="C57" s="58">
        <v>49</v>
      </c>
      <c r="D57" s="57">
        <v>45.93</v>
      </c>
      <c r="E57" s="58">
        <v>54.54</v>
      </c>
      <c r="F57" s="57">
        <v>51.79</v>
      </c>
      <c r="G57" s="58">
        <v>51.47</v>
      </c>
      <c r="H57" s="57"/>
      <c r="I57" s="58">
        <v>26.25</v>
      </c>
      <c r="J57" s="57"/>
      <c r="K57" s="58"/>
      <c r="L57" s="57"/>
      <c r="M57" s="58"/>
      <c r="N57" s="57"/>
      <c r="O57" s="58"/>
      <c r="Q57" s="57"/>
      <c r="R57" s="58">
        <v>43.759137262343216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39.340000000000003</v>
      </c>
      <c r="C58" s="58">
        <v>42.39</v>
      </c>
      <c r="D58" s="57">
        <v>41.52</v>
      </c>
      <c r="E58" s="58">
        <v>40.479999999999997</v>
      </c>
      <c r="F58" s="57">
        <v>39.81</v>
      </c>
      <c r="G58" s="58">
        <v>39.340000000000003</v>
      </c>
      <c r="H58" s="57"/>
      <c r="I58" s="58">
        <v>28.75</v>
      </c>
      <c r="J58" s="57"/>
      <c r="K58" s="58"/>
      <c r="L58" s="57"/>
      <c r="M58" s="58"/>
      <c r="N58" s="57"/>
      <c r="O58" s="58"/>
      <c r="Q58" s="57"/>
      <c r="R58" s="58">
        <v>43.759208341733235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38.409999999999997</v>
      </c>
      <c r="C59" s="58">
        <v>39.450000000000003</v>
      </c>
      <c r="D59" s="57">
        <v>38.57</v>
      </c>
      <c r="E59" s="58">
        <v>40.950000000000003</v>
      </c>
      <c r="F59" s="57">
        <v>39.54</v>
      </c>
      <c r="G59" s="58">
        <v>38.409999999999997</v>
      </c>
      <c r="H59" s="57"/>
      <c r="I59" s="58">
        <v>27.25</v>
      </c>
      <c r="J59" s="57"/>
      <c r="K59" s="58"/>
      <c r="L59" s="57"/>
      <c r="M59" s="58"/>
      <c r="N59" s="57"/>
      <c r="O59" s="58"/>
      <c r="Q59" s="57"/>
      <c r="R59" s="58">
        <v>46.274204708772345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37.94</v>
      </c>
      <c r="C60" s="58">
        <v>40.74</v>
      </c>
      <c r="D60" s="57">
        <v>40.049999999999997</v>
      </c>
      <c r="E60" s="58">
        <v>43.75</v>
      </c>
      <c r="F60" s="57">
        <v>40.93</v>
      </c>
      <c r="G60" s="58">
        <v>37.94</v>
      </c>
      <c r="H60" s="57"/>
      <c r="I60" s="58">
        <v>28</v>
      </c>
      <c r="J60" s="57"/>
      <c r="K60" s="58"/>
      <c r="L60" s="57"/>
      <c r="M60" s="58"/>
      <c r="N60" s="57"/>
      <c r="O60" s="58"/>
      <c r="Q60" s="57"/>
      <c r="R60" s="58">
        <v>48.256149453209133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37.74</v>
      </c>
      <c r="C61" s="58">
        <v>43.61</v>
      </c>
      <c r="D61" s="57">
        <v>42.51</v>
      </c>
      <c r="E61" s="58">
        <v>43.24</v>
      </c>
      <c r="F61" s="57">
        <v>39.53</v>
      </c>
      <c r="G61" s="58">
        <v>37.74</v>
      </c>
      <c r="H61" s="57"/>
      <c r="I61" s="58">
        <v>22</v>
      </c>
      <c r="J61" s="57"/>
      <c r="K61" s="58"/>
      <c r="L61" s="57"/>
      <c r="M61" s="58"/>
      <c r="N61" s="57"/>
      <c r="O61" s="58"/>
      <c r="Q61" s="57"/>
      <c r="R61" s="58">
        <v>44.811880174904076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37.74</v>
      </c>
      <c r="C62" s="58">
        <v>43.11</v>
      </c>
      <c r="D62" s="57">
        <v>41.84</v>
      </c>
      <c r="E62" s="58">
        <v>41.91</v>
      </c>
      <c r="F62" s="57">
        <v>39.79</v>
      </c>
      <c r="G62" s="58">
        <v>37.74</v>
      </c>
      <c r="H62" s="57"/>
      <c r="I62" s="58">
        <v>23.75</v>
      </c>
      <c r="J62" s="57"/>
      <c r="K62" s="58"/>
      <c r="L62" s="57"/>
      <c r="M62" s="58"/>
      <c r="N62" s="57"/>
      <c r="O62" s="58"/>
      <c r="Q62" s="57"/>
      <c r="R62" s="58">
        <v>43.791343929984592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37.270000000000003</v>
      </c>
      <c r="C63" s="58">
        <v>39.92</v>
      </c>
      <c r="D63" s="57">
        <v>38.5</v>
      </c>
      <c r="E63" s="58">
        <v>40.57</v>
      </c>
      <c r="F63" s="57">
        <v>38.950000000000003</v>
      </c>
      <c r="G63" s="58">
        <v>37.270000000000003</v>
      </c>
      <c r="H63" s="57"/>
      <c r="I63" s="58">
        <v>21.75</v>
      </c>
      <c r="J63" s="57"/>
      <c r="K63" s="58"/>
      <c r="L63" s="57"/>
      <c r="M63" s="58"/>
      <c r="N63" s="57"/>
      <c r="O63" s="58"/>
      <c r="Q63" s="57"/>
      <c r="R63" s="58">
        <v>42.15001718811579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36.799999999999997</v>
      </c>
      <c r="C64" s="58">
        <v>39.76</v>
      </c>
      <c r="D64" s="57">
        <v>36.49</v>
      </c>
      <c r="E64" s="58">
        <v>41.24</v>
      </c>
      <c r="F64" s="57">
        <v>38.11</v>
      </c>
      <c r="G64" s="58">
        <v>36.799999999999997</v>
      </c>
      <c r="H64" s="57"/>
      <c r="I64" s="58">
        <v>29.75</v>
      </c>
      <c r="J64" s="57"/>
      <c r="K64" s="58"/>
      <c r="L64" s="57"/>
      <c r="M64" s="58"/>
      <c r="N64" s="57"/>
      <c r="O64" s="58"/>
      <c r="Q64" s="57"/>
      <c r="R64" s="58">
        <v>39.794825735331749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37.74</v>
      </c>
      <c r="C65" s="58">
        <v>37.07</v>
      </c>
      <c r="D65" s="57">
        <v>33.82</v>
      </c>
      <c r="E65" s="58">
        <v>41.66</v>
      </c>
      <c r="F65" s="57">
        <v>38.950000000000003</v>
      </c>
      <c r="G65" s="58">
        <v>37.74</v>
      </c>
      <c r="H65" s="57"/>
      <c r="I65" s="58">
        <v>29.25</v>
      </c>
      <c r="J65" s="57"/>
      <c r="K65" s="58"/>
      <c r="L65" s="57"/>
      <c r="M65" s="58"/>
      <c r="N65" s="57"/>
      <c r="O65" s="58"/>
      <c r="Q65" s="57"/>
      <c r="R65" s="58">
        <v>39.869102962116138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44.32</v>
      </c>
      <c r="C66" s="58">
        <v>35.9</v>
      </c>
      <c r="D66" s="57">
        <v>34.49</v>
      </c>
      <c r="E66" s="58">
        <v>44.99</v>
      </c>
      <c r="F66" s="57">
        <v>44</v>
      </c>
      <c r="G66" s="58">
        <v>44.32</v>
      </c>
      <c r="H66" s="57"/>
      <c r="I66" s="58">
        <v>35.25</v>
      </c>
      <c r="J66" s="57"/>
      <c r="K66" s="58"/>
      <c r="L66" s="57"/>
      <c r="M66" s="58"/>
      <c r="N66" s="57"/>
      <c r="O66" s="58"/>
      <c r="Q66" s="57"/>
      <c r="R66" s="58">
        <v>40.33792934226036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54.18</v>
      </c>
      <c r="C67" s="58">
        <v>51.23</v>
      </c>
      <c r="D67" s="57">
        <v>47.2</v>
      </c>
      <c r="E67" s="58">
        <v>51.82</v>
      </c>
      <c r="F67" s="57">
        <v>60.26</v>
      </c>
      <c r="G67" s="58">
        <v>54.18</v>
      </c>
      <c r="H67" s="57"/>
      <c r="I67" s="58">
        <v>32.25</v>
      </c>
      <c r="J67" s="57"/>
      <c r="K67" s="58"/>
      <c r="L67" s="57"/>
      <c r="M67" s="58"/>
      <c r="N67" s="57"/>
      <c r="O67" s="58"/>
      <c r="Q67" s="57"/>
      <c r="R67" s="58">
        <v>40.890663356993592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61.7</v>
      </c>
      <c r="C68" s="58">
        <v>55.95</v>
      </c>
      <c r="D68" s="57">
        <v>52.56</v>
      </c>
      <c r="E68" s="58">
        <v>57.48</v>
      </c>
      <c r="F68" s="57">
        <v>66.709999999999994</v>
      </c>
      <c r="G68" s="58">
        <v>61.7</v>
      </c>
      <c r="H68" s="57"/>
      <c r="I68" s="58">
        <v>41</v>
      </c>
      <c r="J68" s="57"/>
      <c r="K68" s="58"/>
      <c r="L68" s="57"/>
      <c r="M68" s="58"/>
      <c r="N68" s="57"/>
      <c r="O68" s="58"/>
      <c r="Q68" s="57"/>
      <c r="R68" s="58">
        <v>41.361462231641895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51.84</v>
      </c>
      <c r="C69" s="58">
        <v>49.22</v>
      </c>
      <c r="D69" s="57">
        <v>45.87</v>
      </c>
      <c r="E69" s="58">
        <v>54.07</v>
      </c>
      <c r="F69" s="57">
        <v>52.13</v>
      </c>
      <c r="G69" s="58">
        <v>51.84</v>
      </c>
      <c r="H69" s="57"/>
      <c r="I69" s="58">
        <v>26.5</v>
      </c>
      <c r="J69" s="57"/>
      <c r="K69" s="58"/>
      <c r="L69" s="57"/>
      <c r="M69" s="58"/>
      <c r="N69" s="57"/>
      <c r="O69" s="58"/>
      <c r="Q69" s="57"/>
      <c r="R69" s="58">
        <v>41.308046096584874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39.619999999999997</v>
      </c>
      <c r="C70" s="58">
        <v>43.16</v>
      </c>
      <c r="D70" s="57">
        <v>41.86</v>
      </c>
      <c r="E70" s="58">
        <v>40.909999999999997</v>
      </c>
      <c r="F70" s="57">
        <v>40.08</v>
      </c>
      <c r="G70" s="58">
        <v>39.619999999999997</v>
      </c>
      <c r="H70" s="57"/>
      <c r="I70" s="58">
        <v>29</v>
      </c>
      <c r="J70" s="57"/>
      <c r="K70" s="58"/>
      <c r="L70" s="57"/>
      <c r="M70" s="58"/>
      <c r="N70" s="57"/>
      <c r="O70" s="58"/>
      <c r="Q70" s="57"/>
      <c r="R70" s="58">
        <v>41.326225399344175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38.68</v>
      </c>
      <c r="C71" s="58">
        <v>40.479999999999997</v>
      </c>
      <c r="D71" s="57">
        <v>39.18</v>
      </c>
      <c r="E71" s="58">
        <v>41.5</v>
      </c>
      <c r="F71" s="57">
        <v>39.799999999999997</v>
      </c>
      <c r="G71" s="58">
        <v>38.68</v>
      </c>
      <c r="H71" s="57"/>
      <c r="I71" s="58">
        <v>27.5</v>
      </c>
      <c r="J71" s="57"/>
      <c r="K71" s="58"/>
      <c r="L71" s="57"/>
      <c r="M71" s="58"/>
      <c r="N71" s="57"/>
      <c r="O71" s="58"/>
      <c r="Q71" s="57"/>
      <c r="R71" s="58">
        <v>43.58555096890376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38.21</v>
      </c>
      <c r="C72" s="58">
        <v>41.66</v>
      </c>
      <c r="D72" s="57">
        <v>40.520000000000003</v>
      </c>
      <c r="E72" s="58">
        <v>44.25</v>
      </c>
      <c r="F72" s="57">
        <v>41.2</v>
      </c>
      <c r="G72" s="58">
        <v>38.21</v>
      </c>
      <c r="H72" s="57"/>
      <c r="I72" s="58">
        <v>28.25</v>
      </c>
      <c r="J72" s="57"/>
      <c r="K72" s="58"/>
      <c r="L72" s="57"/>
      <c r="M72" s="58"/>
      <c r="N72" s="57"/>
      <c r="O72" s="58"/>
      <c r="Q72" s="57"/>
      <c r="R72" s="58">
        <v>45.401444002367811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38</v>
      </c>
      <c r="C73" s="58">
        <v>44.34</v>
      </c>
      <c r="D73" s="57">
        <v>42.78</v>
      </c>
      <c r="E73" s="58">
        <v>43.57</v>
      </c>
      <c r="F73" s="57">
        <v>39.79</v>
      </c>
      <c r="G73" s="58">
        <v>38</v>
      </c>
      <c r="H73" s="57"/>
      <c r="I73" s="58">
        <v>31.35</v>
      </c>
      <c r="J73" s="57"/>
      <c r="K73" s="58"/>
      <c r="L73" s="57"/>
      <c r="M73" s="58"/>
      <c r="N73" s="57"/>
      <c r="O73" s="58"/>
      <c r="Q73" s="57"/>
      <c r="R73" s="58">
        <v>46.118250286221432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38</v>
      </c>
      <c r="C74" s="58">
        <v>43.88</v>
      </c>
      <c r="D74" s="57">
        <v>42.18</v>
      </c>
      <c r="E74" s="58">
        <v>42.37</v>
      </c>
      <c r="F74" s="57">
        <v>40.06</v>
      </c>
      <c r="G74" s="58">
        <v>38</v>
      </c>
      <c r="H74" s="57"/>
      <c r="I74" s="58">
        <v>33.1</v>
      </c>
      <c r="J74" s="57"/>
      <c r="K74" s="58"/>
      <c r="L74" s="57"/>
      <c r="M74" s="58"/>
      <c r="N74" s="57"/>
      <c r="O74" s="58"/>
      <c r="Q74" s="57"/>
      <c r="R74" s="58">
        <v>45.078921881089975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37.53</v>
      </c>
      <c r="C75" s="58">
        <v>40.96</v>
      </c>
      <c r="D75" s="57">
        <v>39.14</v>
      </c>
      <c r="E75" s="58">
        <v>41.16</v>
      </c>
      <c r="F75" s="57">
        <v>39.21</v>
      </c>
      <c r="G75" s="58">
        <v>37.53</v>
      </c>
      <c r="H75" s="57"/>
      <c r="I75" s="58">
        <v>31.1</v>
      </c>
      <c r="J75" s="57"/>
      <c r="K75" s="58"/>
      <c r="L75" s="57"/>
      <c r="M75" s="58"/>
      <c r="N75" s="57"/>
      <c r="O75" s="58"/>
      <c r="Q75" s="57"/>
      <c r="R75" s="58">
        <v>43.418356174733184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37.06</v>
      </c>
      <c r="C76" s="58">
        <v>40.82</v>
      </c>
      <c r="D76" s="57">
        <v>37.32</v>
      </c>
      <c r="E76" s="58">
        <v>42.05</v>
      </c>
      <c r="F76" s="57">
        <v>38.369999999999997</v>
      </c>
      <c r="G76" s="58">
        <v>37.06</v>
      </c>
      <c r="H76" s="57"/>
      <c r="I76" s="58">
        <v>39.1</v>
      </c>
      <c r="J76" s="57"/>
      <c r="K76" s="58"/>
      <c r="L76" s="57"/>
      <c r="M76" s="58"/>
      <c r="N76" s="57"/>
      <c r="O76" s="58"/>
      <c r="Q76" s="57"/>
      <c r="R76" s="58">
        <v>40.981250063833762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38</v>
      </c>
      <c r="C77" s="58">
        <v>38.36</v>
      </c>
      <c r="D77" s="57">
        <v>34.89</v>
      </c>
      <c r="E77" s="58">
        <v>42.45</v>
      </c>
      <c r="F77" s="57">
        <v>39.21</v>
      </c>
      <c r="G77" s="58">
        <v>38</v>
      </c>
      <c r="H77" s="57"/>
      <c r="I77" s="58">
        <v>38.6</v>
      </c>
      <c r="J77" s="57"/>
      <c r="K77" s="58"/>
      <c r="L77" s="57"/>
      <c r="M77" s="58"/>
      <c r="N77" s="57"/>
      <c r="O77" s="58"/>
      <c r="Q77" s="57"/>
      <c r="R77" s="58">
        <v>41.040857039400834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44.63</v>
      </c>
      <c r="C78" s="58">
        <v>37.28</v>
      </c>
      <c r="D78" s="57">
        <v>35.51</v>
      </c>
      <c r="E78" s="58">
        <v>45.47</v>
      </c>
      <c r="F78" s="57">
        <v>44.29</v>
      </c>
      <c r="G78" s="58">
        <v>44.63</v>
      </c>
      <c r="H78" s="57"/>
      <c r="I78" s="58">
        <v>45.6</v>
      </c>
      <c r="J78" s="57"/>
      <c r="K78" s="58"/>
      <c r="L78" s="57"/>
      <c r="M78" s="58"/>
      <c r="N78" s="57"/>
      <c r="O78" s="58"/>
      <c r="Q78" s="57"/>
      <c r="R78" s="58">
        <v>41.494639063976116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54.56</v>
      </c>
      <c r="C79" s="58">
        <v>51.32</v>
      </c>
      <c r="D79" s="57">
        <v>47.06</v>
      </c>
      <c r="E79" s="58">
        <v>51.65</v>
      </c>
      <c r="F79" s="57">
        <v>60.66</v>
      </c>
      <c r="G79" s="58">
        <v>54.56</v>
      </c>
      <c r="H79" s="57"/>
      <c r="I79" s="58">
        <v>52.6</v>
      </c>
      <c r="J79" s="57"/>
      <c r="K79" s="58"/>
      <c r="L79" s="57"/>
      <c r="M79" s="58"/>
      <c r="N79" s="57"/>
      <c r="O79" s="58"/>
      <c r="Q79" s="57"/>
      <c r="R79" s="58">
        <v>42.032004993564726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62.13</v>
      </c>
      <c r="C80" s="58">
        <v>55.65</v>
      </c>
      <c r="D80" s="57">
        <v>51.93</v>
      </c>
      <c r="E80" s="58">
        <v>56.78</v>
      </c>
      <c r="F80" s="57">
        <v>67.16</v>
      </c>
      <c r="G80" s="58">
        <v>62.13</v>
      </c>
      <c r="H80" s="57"/>
      <c r="I80" s="58">
        <v>61.35</v>
      </c>
      <c r="J80" s="57"/>
      <c r="K80" s="58"/>
      <c r="L80" s="57"/>
      <c r="M80" s="58"/>
      <c r="N80" s="57"/>
      <c r="O80" s="58"/>
      <c r="Q80" s="57"/>
      <c r="R80" s="58">
        <v>42.485695294983337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52.2</v>
      </c>
      <c r="C81" s="58">
        <v>49.48</v>
      </c>
      <c r="D81" s="57">
        <v>45.85</v>
      </c>
      <c r="E81" s="58">
        <v>53.67</v>
      </c>
      <c r="F81" s="57">
        <v>52.48</v>
      </c>
      <c r="G81" s="58">
        <v>52.2</v>
      </c>
      <c r="H81" s="57"/>
      <c r="I81" s="58">
        <v>42.85</v>
      </c>
      <c r="J81" s="57"/>
      <c r="K81" s="58"/>
      <c r="L81" s="57"/>
      <c r="M81" s="58"/>
      <c r="N81" s="57"/>
      <c r="O81" s="58"/>
      <c r="Q81" s="57"/>
      <c r="R81" s="58">
        <v>42.413720039155514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39.9</v>
      </c>
      <c r="C82" s="58">
        <v>43.94</v>
      </c>
      <c r="D82" s="57">
        <v>42.21</v>
      </c>
      <c r="E82" s="58">
        <v>41.32</v>
      </c>
      <c r="F82" s="57">
        <v>40.35</v>
      </c>
      <c r="G82" s="58">
        <v>39.9</v>
      </c>
      <c r="H82" s="57"/>
      <c r="I82" s="58">
        <v>41.35</v>
      </c>
      <c r="J82" s="57"/>
      <c r="K82" s="58"/>
      <c r="L82" s="57"/>
      <c r="M82" s="58"/>
      <c r="N82" s="57"/>
      <c r="O82" s="58"/>
      <c r="Q82" s="57"/>
      <c r="R82" s="58">
        <v>42.413389685886415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38.950000000000003</v>
      </c>
      <c r="C83" s="58">
        <v>41.48</v>
      </c>
      <c r="D83" s="57">
        <v>39.78</v>
      </c>
      <c r="E83" s="58">
        <v>42.02</v>
      </c>
      <c r="F83" s="57">
        <v>40.07</v>
      </c>
      <c r="G83" s="58">
        <v>38.950000000000003</v>
      </c>
      <c r="H83" s="57"/>
      <c r="I83" s="58">
        <v>39.85</v>
      </c>
      <c r="J83" s="57"/>
      <c r="K83" s="58"/>
      <c r="L83" s="57"/>
      <c r="M83" s="58"/>
      <c r="N83" s="57"/>
      <c r="O83" s="58"/>
      <c r="Q83" s="57"/>
      <c r="R83" s="58">
        <v>44.658787598516241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38.479999999999997</v>
      </c>
      <c r="C84" s="58">
        <v>42.57</v>
      </c>
      <c r="D84" s="57">
        <v>41</v>
      </c>
      <c r="E84" s="58">
        <v>44.72</v>
      </c>
      <c r="F84" s="57">
        <v>41.48</v>
      </c>
      <c r="G84" s="58">
        <v>38.479999999999997</v>
      </c>
      <c r="H84" s="57"/>
      <c r="I84" s="58">
        <v>40.6</v>
      </c>
      <c r="J84" s="57"/>
      <c r="K84" s="58"/>
      <c r="L84" s="57"/>
      <c r="M84" s="58"/>
      <c r="N84" s="57"/>
      <c r="O84" s="58"/>
      <c r="Q84" s="57"/>
      <c r="R84" s="58">
        <v>46.474075037437515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38.26</v>
      </c>
      <c r="C85" s="58">
        <v>45.07</v>
      </c>
      <c r="D85" s="57">
        <v>43.2</v>
      </c>
      <c r="E85" s="58">
        <v>43.89</v>
      </c>
      <c r="F85" s="57">
        <v>40.06</v>
      </c>
      <c r="G85" s="58">
        <v>38.26</v>
      </c>
      <c r="H85" s="57"/>
      <c r="I85" s="58">
        <v>31.7</v>
      </c>
      <c r="J85" s="57"/>
      <c r="K85" s="58"/>
      <c r="L85" s="57"/>
      <c r="M85" s="58"/>
      <c r="N85" s="57"/>
      <c r="O85" s="58"/>
      <c r="Q85" s="57"/>
      <c r="R85" s="58">
        <v>47.220151311080443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38.270000000000003</v>
      </c>
      <c r="C86" s="58">
        <v>44.65</v>
      </c>
      <c r="D86" s="57">
        <v>42.64</v>
      </c>
      <c r="E86" s="58">
        <v>42.78</v>
      </c>
      <c r="F86" s="57">
        <v>40.32</v>
      </c>
      <c r="G86" s="58">
        <v>38.270000000000003</v>
      </c>
      <c r="H86" s="57"/>
      <c r="I86" s="58">
        <v>33.450000000000003</v>
      </c>
      <c r="J86" s="57"/>
      <c r="K86" s="58"/>
      <c r="L86" s="57"/>
      <c r="M86" s="58"/>
      <c r="N86" s="57"/>
      <c r="O86" s="58"/>
      <c r="Q86" s="57"/>
      <c r="R86" s="58">
        <v>46.180347992063581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37.79</v>
      </c>
      <c r="C87" s="58">
        <v>41.92</v>
      </c>
      <c r="D87" s="57">
        <v>39.81</v>
      </c>
      <c r="E87" s="58">
        <v>41.66</v>
      </c>
      <c r="F87" s="57">
        <v>39.47</v>
      </c>
      <c r="G87" s="58">
        <v>37.79</v>
      </c>
      <c r="H87" s="57"/>
      <c r="I87" s="58">
        <v>31.45</v>
      </c>
      <c r="J87" s="57"/>
      <c r="K87" s="58"/>
      <c r="L87" s="57"/>
      <c r="M87" s="58"/>
      <c r="N87" s="57"/>
      <c r="O87" s="58"/>
      <c r="Q87" s="57"/>
      <c r="R87" s="58">
        <v>44.519418143906044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37.31</v>
      </c>
      <c r="C88" s="58">
        <v>41.78</v>
      </c>
      <c r="D88" s="57">
        <v>38.119999999999997</v>
      </c>
      <c r="E88" s="58">
        <v>42.71</v>
      </c>
      <c r="F88" s="57">
        <v>38.619999999999997</v>
      </c>
      <c r="G88" s="58">
        <v>37.31</v>
      </c>
      <c r="H88" s="57"/>
      <c r="I88" s="58">
        <v>39.450000000000003</v>
      </c>
      <c r="J88" s="57"/>
      <c r="K88" s="58"/>
      <c r="L88" s="57"/>
      <c r="M88" s="58"/>
      <c r="N88" s="57"/>
      <c r="O88" s="58"/>
      <c r="Q88" s="57"/>
      <c r="R88" s="58">
        <v>42.022305434321432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38.270000000000003</v>
      </c>
      <c r="C89" s="58">
        <v>39.479999999999997</v>
      </c>
      <c r="D89" s="57">
        <v>35.86</v>
      </c>
      <c r="E89" s="58">
        <v>43.1</v>
      </c>
      <c r="F89" s="57">
        <v>39.47</v>
      </c>
      <c r="G89" s="58">
        <v>38.270000000000003</v>
      </c>
      <c r="H89" s="57"/>
      <c r="I89" s="58">
        <v>38.950000000000003</v>
      </c>
      <c r="J89" s="57"/>
      <c r="K89" s="58"/>
      <c r="L89" s="57"/>
      <c r="M89" s="58"/>
      <c r="N89" s="57"/>
      <c r="O89" s="58"/>
      <c r="Q89" s="57"/>
      <c r="R89" s="58">
        <v>42.08142317131675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44.94</v>
      </c>
      <c r="C90" s="58">
        <v>38.479999999999997</v>
      </c>
      <c r="D90" s="57">
        <v>36.43</v>
      </c>
      <c r="E90" s="58">
        <v>45.89</v>
      </c>
      <c r="F90" s="57">
        <v>44.59</v>
      </c>
      <c r="G90" s="58">
        <v>44.94</v>
      </c>
      <c r="H90" s="57"/>
      <c r="I90" s="58">
        <v>45.95</v>
      </c>
      <c r="J90" s="57"/>
      <c r="K90" s="58"/>
      <c r="L90" s="57"/>
      <c r="M90" s="58"/>
      <c r="N90" s="57"/>
      <c r="O90" s="58"/>
      <c r="Q90" s="57"/>
      <c r="R90" s="58">
        <v>42.534648742205086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54.94</v>
      </c>
      <c r="C91" s="58">
        <v>51.61</v>
      </c>
      <c r="D91" s="57">
        <v>47.19</v>
      </c>
      <c r="E91" s="58">
        <v>51.62</v>
      </c>
      <c r="F91" s="57">
        <v>61.06</v>
      </c>
      <c r="G91" s="58">
        <v>54.94</v>
      </c>
      <c r="H91" s="57"/>
      <c r="I91" s="58">
        <v>52.95</v>
      </c>
      <c r="J91" s="57"/>
      <c r="K91" s="58"/>
      <c r="L91" s="57"/>
      <c r="M91" s="58"/>
      <c r="N91" s="57"/>
      <c r="O91" s="58"/>
      <c r="Q91" s="57"/>
      <c r="R91" s="58">
        <v>43.071451840079817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62.56</v>
      </c>
      <c r="C92" s="58">
        <v>55.66</v>
      </c>
      <c r="D92" s="57">
        <v>51.72</v>
      </c>
      <c r="E92" s="58">
        <v>56.37</v>
      </c>
      <c r="F92" s="57">
        <v>67.599999999999994</v>
      </c>
      <c r="G92" s="58">
        <v>62.56</v>
      </c>
      <c r="H92" s="57"/>
      <c r="I92" s="58">
        <v>61.7</v>
      </c>
      <c r="J92" s="57"/>
      <c r="K92" s="58"/>
      <c r="L92" s="57"/>
      <c r="M92" s="58"/>
      <c r="N92" s="57"/>
      <c r="O92" s="58"/>
      <c r="Q92" s="57"/>
      <c r="R92" s="58">
        <v>43.524561735456423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52.56</v>
      </c>
      <c r="C93" s="58">
        <v>49.89</v>
      </c>
      <c r="D93" s="57">
        <v>46.06</v>
      </c>
      <c r="E93" s="58">
        <v>53.47</v>
      </c>
      <c r="F93" s="57">
        <v>52.83</v>
      </c>
      <c r="G93" s="58">
        <v>52.56</v>
      </c>
      <c r="H93" s="57"/>
      <c r="I93" s="58">
        <v>43.2</v>
      </c>
      <c r="J93" s="57"/>
      <c r="K93" s="58"/>
      <c r="L93" s="57"/>
      <c r="M93" s="58"/>
      <c r="N93" s="57"/>
      <c r="O93" s="58"/>
      <c r="Q93" s="57"/>
      <c r="R93" s="58">
        <v>43.452077993345249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40.17</v>
      </c>
      <c r="C94" s="58">
        <v>44.71</v>
      </c>
      <c r="D94" s="57">
        <v>42.67</v>
      </c>
      <c r="E94" s="58">
        <v>41.71</v>
      </c>
      <c r="F94" s="57">
        <v>40.61</v>
      </c>
      <c r="G94" s="58">
        <v>40.17</v>
      </c>
      <c r="H94" s="57"/>
      <c r="I94" s="58">
        <v>41.7</v>
      </c>
      <c r="J94" s="57"/>
      <c r="K94" s="58"/>
      <c r="L94" s="57"/>
      <c r="M94" s="58"/>
      <c r="N94" s="57"/>
      <c r="O94" s="58"/>
      <c r="Q94" s="57"/>
      <c r="R94" s="58">
        <v>43.451244514836709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39.22</v>
      </c>
      <c r="C95" s="58">
        <v>42.41</v>
      </c>
      <c r="D95" s="57">
        <v>40.409999999999997</v>
      </c>
      <c r="E95" s="58">
        <v>42.48</v>
      </c>
      <c r="F95" s="57">
        <v>40.33</v>
      </c>
      <c r="G95" s="58">
        <v>39.22</v>
      </c>
      <c r="H95" s="57"/>
      <c r="I95" s="58">
        <v>40.200000000000003</v>
      </c>
      <c r="J95" s="57"/>
      <c r="K95" s="58"/>
      <c r="L95" s="57"/>
      <c r="M95" s="58"/>
      <c r="N95" s="57"/>
      <c r="O95" s="58"/>
      <c r="Q95" s="57"/>
      <c r="R95" s="58">
        <v>45.520737498500239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38.74</v>
      </c>
      <c r="C96" s="58">
        <v>43.42</v>
      </c>
      <c r="D96" s="57">
        <v>41.54</v>
      </c>
      <c r="E96" s="58">
        <v>45.15</v>
      </c>
      <c r="F96" s="57">
        <v>41.75</v>
      </c>
      <c r="G96" s="58">
        <v>38.74</v>
      </c>
      <c r="H96" s="57"/>
      <c r="I96" s="58">
        <v>40.950000000000003</v>
      </c>
      <c r="J96" s="57"/>
      <c r="K96" s="58"/>
      <c r="L96" s="57"/>
      <c r="M96" s="58"/>
      <c r="N96" s="57"/>
      <c r="O96" s="58"/>
      <c r="Q96" s="57"/>
      <c r="R96" s="58">
        <v>47.361734341364709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38.53</v>
      </c>
      <c r="C97" s="58">
        <v>45.81</v>
      </c>
      <c r="D97" s="57">
        <v>43.62</v>
      </c>
      <c r="E97" s="58">
        <v>44.26</v>
      </c>
      <c r="F97" s="57">
        <v>40.32</v>
      </c>
      <c r="G97" s="58">
        <v>38.53</v>
      </c>
      <c r="H97" s="57"/>
      <c r="I97" s="58">
        <v>32.200000000000003</v>
      </c>
      <c r="J97" s="57"/>
      <c r="K97" s="58"/>
      <c r="L97" s="57"/>
      <c r="M97" s="58"/>
      <c r="N97" s="57"/>
      <c r="O97" s="58"/>
      <c r="Q97" s="57"/>
      <c r="R97" s="58">
        <v>48.165864300472123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38.53</v>
      </c>
      <c r="C98" s="58">
        <v>45.41</v>
      </c>
      <c r="D98" s="57">
        <v>43.1</v>
      </c>
      <c r="E98" s="58">
        <v>43.23</v>
      </c>
      <c r="F98" s="57">
        <v>40.590000000000003</v>
      </c>
      <c r="G98" s="58">
        <v>38.53</v>
      </c>
      <c r="H98" s="57"/>
      <c r="I98" s="58">
        <v>33.950000000000003</v>
      </c>
      <c r="J98" s="57"/>
      <c r="K98" s="58"/>
      <c r="L98" s="57"/>
      <c r="M98" s="58"/>
      <c r="N98" s="57"/>
      <c r="O98" s="58"/>
      <c r="Q98" s="57"/>
      <c r="R98" s="58">
        <v>47.152877734001137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38.049999999999997</v>
      </c>
      <c r="C99" s="58">
        <v>42.86</v>
      </c>
      <c r="D99" s="57">
        <v>40.47</v>
      </c>
      <c r="E99" s="58">
        <v>42.19</v>
      </c>
      <c r="F99" s="57">
        <v>39.729999999999997</v>
      </c>
      <c r="G99" s="58">
        <v>38.049999999999997</v>
      </c>
      <c r="H99" s="57"/>
      <c r="I99" s="58">
        <v>31.95</v>
      </c>
      <c r="J99" s="57"/>
      <c r="K99" s="58"/>
      <c r="L99" s="57"/>
      <c r="M99" s="58"/>
      <c r="N99" s="57"/>
      <c r="O99" s="58"/>
      <c r="Q99" s="57"/>
      <c r="R99" s="58">
        <v>45.514115292728121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37.57</v>
      </c>
      <c r="C100" s="58">
        <v>42.73</v>
      </c>
      <c r="D100" s="57">
        <v>38.9</v>
      </c>
      <c r="E100" s="58">
        <v>43.38</v>
      </c>
      <c r="F100" s="57">
        <v>38.869999999999997</v>
      </c>
      <c r="G100" s="58">
        <v>37.57</v>
      </c>
      <c r="H100" s="57"/>
      <c r="I100" s="58">
        <v>40</v>
      </c>
      <c r="J100" s="57"/>
      <c r="K100" s="58"/>
      <c r="L100" s="57"/>
      <c r="M100" s="58"/>
      <c r="N100" s="57"/>
      <c r="O100" s="58"/>
      <c r="Q100" s="57"/>
      <c r="R100" s="58">
        <v>42.618903841394058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38.53</v>
      </c>
      <c r="C101" s="58">
        <v>40.58</v>
      </c>
      <c r="D101" s="57">
        <v>36.79</v>
      </c>
      <c r="E101" s="58">
        <v>43.76</v>
      </c>
      <c r="F101" s="57">
        <v>39.729999999999997</v>
      </c>
      <c r="G101" s="58">
        <v>38.53</v>
      </c>
      <c r="H101" s="57"/>
      <c r="I101" s="58">
        <v>39.5</v>
      </c>
      <c r="J101" s="57"/>
      <c r="K101" s="58"/>
      <c r="L101" s="57"/>
      <c r="M101" s="58"/>
      <c r="N101" s="57"/>
      <c r="O101" s="58"/>
      <c r="Q101" s="57"/>
      <c r="R101" s="58">
        <v>42.704266347814126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45.25</v>
      </c>
      <c r="C102" s="58">
        <v>39.64</v>
      </c>
      <c r="D102" s="57">
        <v>37.32</v>
      </c>
      <c r="E102" s="58">
        <v>46.36</v>
      </c>
      <c r="F102" s="57">
        <v>44.88</v>
      </c>
      <c r="G102" s="58">
        <v>45.25</v>
      </c>
      <c r="H102" s="57"/>
      <c r="I102" s="58">
        <v>46.5</v>
      </c>
      <c r="J102" s="57"/>
      <c r="K102" s="58"/>
      <c r="L102" s="57"/>
      <c r="M102" s="58"/>
      <c r="N102" s="57"/>
      <c r="O102" s="58"/>
      <c r="Q102" s="57"/>
      <c r="R102" s="58">
        <v>43.186869101381895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55.32</v>
      </c>
      <c r="C103" s="58">
        <v>51.93</v>
      </c>
      <c r="D103" s="57">
        <v>47.34</v>
      </c>
      <c r="E103" s="58">
        <v>51.67</v>
      </c>
      <c r="F103" s="57">
        <v>61.47</v>
      </c>
      <c r="G103" s="58">
        <v>55.32</v>
      </c>
      <c r="H103" s="57"/>
      <c r="I103" s="58">
        <v>53.5</v>
      </c>
      <c r="J103" s="57"/>
      <c r="K103" s="58"/>
      <c r="L103" s="57"/>
      <c r="M103" s="58"/>
      <c r="N103" s="57"/>
      <c r="O103" s="58"/>
      <c r="Q103" s="57"/>
      <c r="R103" s="58">
        <v>43.753705614636964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62.99</v>
      </c>
      <c r="C104" s="58">
        <v>55.71</v>
      </c>
      <c r="D104" s="57">
        <v>51.56</v>
      </c>
      <c r="E104" s="58">
        <v>56.08</v>
      </c>
      <c r="F104" s="57">
        <v>68.05</v>
      </c>
      <c r="G104" s="58">
        <v>62.99</v>
      </c>
      <c r="H104" s="57"/>
      <c r="I104" s="58">
        <v>62.25</v>
      </c>
      <c r="J104" s="57"/>
      <c r="K104" s="58"/>
      <c r="L104" s="57"/>
      <c r="M104" s="58"/>
      <c r="N104" s="57"/>
      <c r="O104" s="58"/>
      <c r="Q104" s="57"/>
      <c r="R104" s="58">
        <v>44.238639916878924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52.92</v>
      </c>
      <c r="C105" s="58">
        <v>50.32</v>
      </c>
      <c r="D105" s="57">
        <v>46.29</v>
      </c>
      <c r="E105" s="58">
        <v>53.37</v>
      </c>
      <c r="F105" s="57">
        <v>53.18</v>
      </c>
      <c r="G105" s="58">
        <v>52.92</v>
      </c>
      <c r="H105" s="57"/>
      <c r="I105" s="58">
        <v>43.7</v>
      </c>
      <c r="J105" s="57"/>
      <c r="K105" s="58"/>
      <c r="L105" s="57"/>
      <c r="M105" s="58"/>
      <c r="N105" s="57"/>
      <c r="O105" s="58"/>
      <c r="Q105" s="57"/>
      <c r="R105" s="58">
        <v>44.196037340609216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40.450000000000003</v>
      </c>
      <c r="C106" s="58">
        <v>45.47</v>
      </c>
      <c r="D106" s="57">
        <v>43.13</v>
      </c>
      <c r="E106" s="58">
        <v>42.13</v>
      </c>
      <c r="F106" s="57">
        <v>40.880000000000003</v>
      </c>
      <c r="G106" s="58">
        <v>40.450000000000003</v>
      </c>
      <c r="H106" s="57"/>
      <c r="I106" s="58">
        <v>42.25</v>
      </c>
      <c r="J106" s="57"/>
      <c r="K106" s="58"/>
      <c r="L106" s="57"/>
      <c r="M106" s="58"/>
      <c r="N106" s="57"/>
      <c r="O106" s="58"/>
      <c r="Q106" s="57"/>
      <c r="R106" s="58">
        <v>44.225085937811855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39.49</v>
      </c>
      <c r="C107" s="58">
        <v>43.32</v>
      </c>
      <c r="D107" s="57">
        <v>41.03</v>
      </c>
      <c r="E107" s="58">
        <v>42.98</v>
      </c>
      <c r="F107" s="57">
        <v>40.6</v>
      </c>
      <c r="G107" s="58">
        <v>39.49</v>
      </c>
      <c r="H107" s="57"/>
      <c r="I107" s="58">
        <v>40.75</v>
      </c>
      <c r="J107" s="57"/>
      <c r="K107" s="58"/>
      <c r="L107" s="57"/>
      <c r="M107" s="58"/>
      <c r="N107" s="57"/>
      <c r="O107" s="58"/>
      <c r="Q107" s="57"/>
      <c r="R107" s="58">
        <v>46.758441210417338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39.01</v>
      </c>
      <c r="C108" s="58">
        <v>44.27</v>
      </c>
      <c r="D108" s="57">
        <v>42.09</v>
      </c>
      <c r="E108" s="58">
        <v>45.62</v>
      </c>
      <c r="F108" s="57">
        <v>42.03</v>
      </c>
      <c r="G108" s="58">
        <v>39.01</v>
      </c>
      <c r="H108" s="57"/>
      <c r="I108" s="58">
        <v>41.45</v>
      </c>
      <c r="J108" s="57"/>
      <c r="K108" s="58"/>
      <c r="L108" s="57"/>
      <c r="M108" s="58"/>
      <c r="N108" s="57"/>
      <c r="O108" s="58"/>
      <c r="Q108" s="57"/>
      <c r="R108" s="58">
        <v>48.620492265972516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38.79</v>
      </c>
      <c r="C109" s="58">
        <v>46.55</v>
      </c>
      <c r="D109" s="57">
        <v>44.05</v>
      </c>
      <c r="E109" s="58">
        <v>44.63</v>
      </c>
      <c r="F109" s="57">
        <v>40.590000000000003</v>
      </c>
      <c r="G109" s="58">
        <v>38.79</v>
      </c>
      <c r="H109" s="57"/>
      <c r="I109" s="58">
        <v>32.700000000000003</v>
      </c>
      <c r="J109" s="57"/>
      <c r="K109" s="58"/>
      <c r="L109" s="57"/>
      <c r="M109" s="58"/>
      <c r="N109" s="57"/>
      <c r="O109" s="58"/>
      <c r="Q109" s="57"/>
      <c r="R109" s="58">
        <v>49.468661824119302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38.79</v>
      </c>
      <c r="C110" s="58">
        <v>46.18</v>
      </c>
      <c r="D110" s="57">
        <v>43.57</v>
      </c>
      <c r="E110" s="58">
        <v>43.67</v>
      </c>
      <c r="F110" s="57">
        <v>40.85</v>
      </c>
      <c r="G110" s="58">
        <v>38.79</v>
      </c>
      <c r="H110" s="57"/>
      <c r="I110" s="58">
        <v>34.450000000000003</v>
      </c>
      <c r="J110" s="57"/>
      <c r="K110" s="58"/>
      <c r="L110" s="57"/>
      <c r="M110" s="58"/>
      <c r="N110" s="57"/>
      <c r="O110" s="58"/>
      <c r="Q110" s="57"/>
      <c r="R110" s="58">
        <v>48.455673570861499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38.31</v>
      </c>
      <c r="C111" s="58">
        <v>43.79</v>
      </c>
      <c r="D111" s="57">
        <v>41.12</v>
      </c>
      <c r="E111" s="58">
        <v>42.72</v>
      </c>
      <c r="F111" s="57">
        <v>39.99</v>
      </c>
      <c r="G111" s="58">
        <v>38.31</v>
      </c>
      <c r="H111" s="57"/>
      <c r="I111" s="58">
        <v>32.450000000000003</v>
      </c>
      <c r="J111" s="57"/>
      <c r="K111" s="58"/>
      <c r="L111" s="57"/>
      <c r="M111" s="58"/>
      <c r="N111" s="57"/>
      <c r="O111" s="58"/>
      <c r="Q111" s="57"/>
      <c r="R111" s="58">
        <v>46.810906988663753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37.83</v>
      </c>
      <c r="C112" s="58">
        <v>43.67</v>
      </c>
      <c r="D112" s="57">
        <v>39.65</v>
      </c>
      <c r="E112" s="58">
        <v>44.04</v>
      </c>
      <c r="F112" s="57">
        <v>39.130000000000003</v>
      </c>
      <c r="G112" s="58">
        <v>37.83</v>
      </c>
      <c r="H112" s="57"/>
      <c r="I112" s="58">
        <v>40.75</v>
      </c>
      <c r="J112" s="57"/>
      <c r="K112" s="58"/>
      <c r="L112" s="57"/>
      <c r="M112" s="58"/>
      <c r="N112" s="57"/>
      <c r="O112" s="58"/>
      <c r="Q112" s="57"/>
      <c r="R112" s="58">
        <v>43.477154422853403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38.79</v>
      </c>
      <c r="C113" s="58">
        <v>41.66</v>
      </c>
      <c r="D113" s="57">
        <v>37.700000000000003</v>
      </c>
      <c r="E113" s="58">
        <v>44.41</v>
      </c>
      <c r="F113" s="57">
        <v>39.99</v>
      </c>
      <c r="G113" s="58">
        <v>38.79</v>
      </c>
      <c r="H113" s="57"/>
      <c r="I113" s="58">
        <v>40.25</v>
      </c>
      <c r="J113" s="57"/>
      <c r="K113" s="58"/>
      <c r="L113" s="57"/>
      <c r="M113" s="58"/>
      <c r="N113" s="57"/>
      <c r="O113" s="58"/>
      <c r="Q113" s="57"/>
      <c r="R113" s="58">
        <v>43.569789975244547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45.55</v>
      </c>
      <c r="C114" s="58">
        <v>40.78</v>
      </c>
      <c r="D114" s="57">
        <v>38.19</v>
      </c>
      <c r="E114" s="58">
        <v>46.81</v>
      </c>
      <c r="F114" s="57">
        <v>45.17</v>
      </c>
      <c r="G114" s="58">
        <v>45.55</v>
      </c>
      <c r="H114" s="57"/>
      <c r="I114" s="58">
        <v>47.25</v>
      </c>
      <c r="J114" s="57"/>
      <c r="K114" s="58"/>
      <c r="L114" s="57"/>
      <c r="M114" s="58"/>
      <c r="N114" s="57"/>
      <c r="O114" s="58"/>
      <c r="Q114" s="57"/>
      <c r="R114" s="58">
        <v>44.063250065357899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55.7</v>
      </c>
      <c r="C115" s="58">
        <v>52.27</v>
      </c>
      <c r="D115" s="57">
        <v>47.51</v>
      </c>
      <c r="E115" s="58">
        <v>51.74</v>
      </c>
      <c r="F115" s="57">
        <v>61.87</v>
      </c>
      <c r="G115" s="58">
        <v>55.7</v>
      </c>
      <c r="H115" s="57"/>
      <c r="I115" s="58">
        <v>54.25</v>
      </c>
      <c r="J115" s="57"/>
      <c r="K115" s="58"/>
      <c r="L115" s="57"/>
      <c r="M115" s="58"/>
      <c r="N115" s="57"/>
      <c r="O115" s="58"/>
      <c r="Q115" s="57"/>
      <c r="R115" s="58">
        <v>44.641589618910885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63.43</v>
      </c>
      <c r="C116" s="58">
        <v>55.81</v>
      </c>
      <c r="D116" s="57">
        <v>51.44</v>
      </c>
      <c r="E116" s="58">
        <v>55.82</v>
      </c>
      <c r="F116" s="57">
        <v>68.489999999999995</v>
      </c>
      <c r="G116" s="58">
        <v>63.43</v>
      </c>
      <c r="H116" s="57"/>
      <c r="I116" s="58">
        <v>63</v>
      </c>
      <c r="J116" s="57"/>
      <c r="K116" s="58"/>
      <c r="L116" s="57"/>
      <c r="M116" s="58"/>
      <c r="N116" s="57"/>
      <c r="O116" s="58"/>
      <c r="Q116" s="57"/>
      <c r="R116" s="58">
        <v>45.137714020216272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53.28</v>
      </c>
      <c r="C117" s="58">
        <v>50.77</v>
      </c>
      <c r="D117" s="57">
        <v>46.54</v>
      </c>
      <c r="E117" s="58">
        <v>53.29</v>
      </c>
      <c r="F117" s="57">
        <v>53.52</v>
      </c>
      <c r="G117" s="58">
        <v>53.28</v>
      </c>
      <c r="H117" s="57"/>
      <c r="I117" s="58">
        <v>44.2</v>
      </c>
      <c r="J117" s="57"/>
      <c r="K117" s="58"/>
      <c r="L117" s="57"/>
      <c r="M117" s="58"/>
      <c r="N117" s="57"/>
      <c r="O117" s="58"/>
      <c r="Q117" s="57"/>
      <c r="R117" s="58">
        <v>45.101791754756732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40.729999999999997</v>
      </c>
      <c r="C118" s="58">
        <v>46.24</v>
      </c>
      <c r="D118" s="57">
        <v>43.6</v>
      </c>
      <c r="E118" s="58">
        <v>42.55</v>
      </c>
      <c r="F118" s="57">
        <v>41.15</v>
      </c>
      <c r="G118" s="58">
        <v>40.729999999999997</v>
      </c>
      <c r="H118" s="57"/>
      <c r="I118" s="58">
        <v>43</v>
      </c>
      <c r="J118" s="57"/>
      <c r="K118" s="58"/>
      <c r="L118" s="57"/>
      <c r="M118" s="58"/>
      <c r="N118" s="57"/>
      <c r="O118" s="58"/>
      <c r="Q118" s="57"/>
      <c r="R118" s="58">
        <v>45.137930320934537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39.76</v>
      </c>
      <c r="C119" s="58">
        <v>44.23</v>
      </c>
      <c r="D119" s="57">
        <v>41.64</v>
      </c>
      <c r="E119" s="58">
        <v>43.46</v>
      </c>
      <c r="F119" s="57">
        <v>40.86</v>
      </c>
      <c r="G119" s="58">
        <v>39.76</v>
      </c>
      <c r="H119" s="57"/>
      <c r="I119" s="58">
        <v>41.5</v>
      </c>
      <c r="J119" s="57"/>
      <c r="K119" s="58"/>
      <c r="L119" s="57"/>
      <c r="M119" s="58"/>
      <c r="N119" s="57"/>
      <c r="O119" s="58"/>
      <c r="Q119" s="57"/>
      <c r="R119" s="58">
        <v>47.337214782854154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39.28</v>
      </c>
      <c r="C120" s="58">
        <v>45.12</v>
      </c>
      <c r="D120" s="57">
        <v>42.63</v>
      </c>
      <c r="E120" s="58">
        <v>46.08</v>
      </c>
      <c r="F120" s="57">
        <v>42.3</v>
      </c>
      <c r="G120" s="58">
        <v>39.28</v>
      </c>
      <c r="H120" s="57"/>
      <c r="I120" s="58">
        <v>41.95</v>
      </c>
      <c r="J120" s="57"/>
      <c r="K120" s="58"/>
      <c r="L120" s="57"/>
      <c r="M120" s="58"/>
      <c r="N120" s="57"/>
      <c r="O120" s="58"/>
      <c r="Q120" s="57"/>
      <c r="R120" s="58">
        <v>49.223452817941315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39.06</v>
      </c>
      <c r="C121" s="58">
        <v>47.29</v>
      </c>
      <c r="D121" s="57">
        <v>44.49</v>
      </c>
      <c r="E121" s="58">
        <v>45</v>
      </c>
      <c r="F121" s="57">
        <v>40.85</v>
      </c>
      <c r="G121" s="58">
        <v>39.06</v>
      </c>
      <c r="H121" s="57"/>
      <c r="I121" s="58">
        <v>33.200000000000003</v>
      </c>
      <c r="J121" s="57"/>
      <c r="K121" s="58"/>
      <c r="L121" s="57"/>
      <c r="M121" s="58"/>
      <c r="N121" s="57"/>
      <c r="O121" s="58"/>
      <c r="Q121" s="57"/>
      <c r="R121" s="58">
        <v>40.588063956454143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39.06</v>
      </c>
      <c r="C122" s="58">
        <v>46.94</v>
      </c>
      <c r="D122" s="57">
        <v>44.04</v>
      </c>
      <c r="E122" s="58">
        <v>44.11</v>
      </c>
      <c r="F122" s="57">
        <v>41.12</v>
      </c>
      <c r="G122" s="58">
        <v>39.06</v>
      </c>
      <c r="H122" s="57"/>
      <c r="I122" s="58">
        <v>34.950000000000003</v>
      </c>
      <c r="J122" s="57"/>
      <c r="K122" s="58"/>
      <c r="L122" s="57"/>
      <c r="M122" s="58"/>
      <c r="N122" s="57"/>
      <c r="O122" s="58"/>
      <c r="Q122" s="57"/>
      <c r="R122" s="58">
        <v>39.734447725455659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38.57</v>
      </c>
      <c r="C123" s="58">
        <v>44.71</v>
      </c>
      <c r="D123" s="57">
        <v>41.76</v>
      </c>
      <c r="E123" s="58">
        <v>43.23</v>
      </c>
      <c r="F123" s="57">
        <v>40.25</v>
      </c>
      <c r="G123" s="58">
        <v>38.57</v>
      </c>
      <c r="H123" s="57"/>
      <c r="I123" s="58">
        <v>32.950000000000003</v>
      </c>
      <c r="J123" s="57"/>
      <c r="K123" s="58"/>
      <c r="L123" s="57"/>
      <c r="M123" s="58"/>
      <c r="N123" s="57"/>
      <c r="O123" s="58"/>
      <c r="Q123" s="57"/>
      <c r="R123" s="58">
        <v>38.353507182981645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38.08</v>
      </c>
      <c r="C124" s="58">
        <v>44.6</v>
      </c>
      <c r="D124" s="57">
        <v>40.39</v>
      </c>
      <c r="E124" s="58">
        <v>44.67</v>
      </c>
      <c r="F124" s="57">
        <v>39.380000000000003</v>
      </c>
      <c r="G124" s="58">
        <v>38.08</v>
      </c>
      <c r="H124" s="57"/>
      <c r="I124" s="58">
        <v>41.25</v>
      </c>
      <c r="J124" s="57"/>
      <c r="K124" s="58"/>
      <c r="L124" s="57"/>
      <c r="M124" s="58"/>
      <c r="N124" s="57"/>
      <c r="O124" s="58"/>
      <c r="Q124" s="57"/>
      <c r="R124" s="58">
        <v>35.913791229352348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39.06</v>
      </c>
      <c r="C125" s="58">
        <v>42.72</v>
      </c>
      <c r="D125" s="57">
        <v>38.57</v>
      </c>
      <c r="E125" s="58">
        <v>45.03</v>
      </c>
      <c r="F125" s="57">
        <v>40.25</v>
      </c>
      <c r="G125" s="58">
        <v>39.06</v>
      </c>
      <c r="H125" s="57"/>
      <c r="I125" s="58">
        <v>40.75</v>
      </c>
      <c r="J125" s="57"/>
      <c r="K125" s="58"/>
      <c r="L125" s="57"/>
      <c r="M125" s="58"/>
      <c r="N125" s="57"/>
      <c r="O125" s="58"/>
      <c r="Q125" s="57"/>
      <c r="R125" s="58">
        <v>35.985723892045726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45.86</v>
      </c>
      <c r="C126" s="58">
        <v>41.9</v>
      </c>
      <c r="D126" s="57">
        <v>39.03</v>
      </c>
      <c r="E126" s="58">
        <v>47.26</v>
      </c>
      <c r="F126" s="57">
        <v>45.47</v>
      </c>
      <c r="G126" s="58">
        <v>45.86</v>
      </c>
      <c r="H126" s="57"/>
      <c r="I126" s="58">
        <v>47.75</v>
      </c>
      <c r="J126" s="57"/>
      <c r="K126" s="58"/>
      <c r="L126" s="57"/>
      <c r="M126" s="58"/>
      <c r="N126" s="57"/>
      <c r="O126" s="58"/>
      <c r="Q126" s="57"/>
      <c r="R126" s="58">
        <v>36.39240010790629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56.08</v>
      </c>
      <c r="C127" s="58">
        <v>52.64</v>
      </c>
      <c r="D127" s="57">
        <v>47.71</v>
      </c>
      <c r="E127" s="58">
        <v>51.83</v>
      </c>
      <c r="F127" s="57">
        <v>62.27</v>
      </c>
      <c r="G127" s="58">
        <v>56.08</v>
      </c>
      <c r="H127" s="57"/>
      <c r="I127" s="58">
        <v>54.75</v>
      </c>
      <c r="J127" s="57"/>
      <c r="K127" s="58"/>
      <c r="L127" s="57"/>
      <c r="M127" s="58"/>
      <c r="N127" s="57"/>
      <c r="O127" s="58"/>
      <c r="Q127" s="57"/>
      <c r="R127" s="58">
        <v>36.87005782228524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63.86</v>
      </c>
      <c r="C128" s="58">
        <v>55.95</v>
      </c>
      <c r="D128" s="57">
        <v>51.37</v>
      </c>
      <c r="E128" s="58">
        <v>55.62</v>
      </c>
      <c r="F128" s="57">
        <v>68.930000000000007</v>
      </c>
      <c r="G128" s="58">
        <v>63.86</v>
      </c>
      <c r="H128" s="57"/>
      <c r="I128" s="58">
        <v>63.5</v>
      </c>
      <c r="J128" s="57"/>
      <c r="K128" s="58"/>
      <c r="L128" s="57"/>
      <c r="M128" s="58"/>
      <c r="N128" s="57"/>
      <c r="O128" s="58"/>
      <c r="Q128" s="57"/>
      <c r="R128" s="58">
        <v>37.278698770806173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53.64</v>
      </c>
      <c r="C129" s="58">
        <v>51.24</v>
      </c>
      <c r="D129" s="57">
        <v>46.81</v>
      </c>
      <c r="E129" s="58">
        <v>53.25</v>
      </c>
      <c r="F129" s="57">
        <v>53.87</v>
      </c>
      <c r="G129" s="58">
        <v>53.64</v>
      </c>
      <c r="H129" s="57"/>
      <c r="I129" s="58">
        <v>44.7</v>
      </c>
      <c r="J129" s="57"/>
      <c r="K129" s="58"/>
      <c r="L129" s="57"/>
      <c r="M129" s="58"/>
      <c r="N129" s="57"/>
      <c r="O129" s="58"/>
      <c r="Q129" s="57"/>
      <c r="R129" s="58">
        <v>37.242798738377445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41</v>
      </c>
      <c r="C130" s="58">
        <v>47</v>
      </c>
      <c r="D130" s="57">
        <v>44.07</v>
      </c>
      <c r="E130" s="58">
        <v>42.97</v>
      </c>
      <c r="F130" s="57">
        <v>41.41</v>
      </c>
      <c r="G130" s="58">
        <v>41</v>
      </c>
      <c r="H130" s="57"/>
      <c r="I130" s="58">
        <v>43.5</v>
      </c>
      <c r="J130" s="57"/>
      <c r="K130" s="58"/>
      <c r="L130" s="57"/>
      <c r="M130" s="58"/>
      <c r="N130" s="57"/>
      <c r="O130" s="58"/>
      <c r="Q130" s="57"/>
      <c r="R130" s="58">
        <v>37.267277201252121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40.03</v>
      </c>
      <c r="C131" s="58">
        <v>45.12</v>
      </c>
      <c r="D131" s="57">
        <v>42.25</v>
      </c>
      <c r="E131" s="58">
        <v>43.94</v>
      </c>
      <c r="F131" s="57">
        <v>41.13</v>
      </c>
      <c r="G131" s="58">
        <v>40.03</v>
      </c>
      <c r="H131" s="57"/>
      <c r="I131" s="58">
        <v>42</v>
      </c>
      <c r="J131" s="57"/>
      <c r="K131" s="58"/>
      <c r="L131" s="57"/>
      <c r="M131" s="58"/>
      <c r="N131" s="57"/>
      <c r="O131" s="58"/>
      <c r="Q131" s="57"/>
      <c r="R131" s="58">
        <v>39.402066793887414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39.54</v>
      </c>
      <c r="C132" s="58">
        <v>45.96</v>
      </c>
      <c r="D132" s="57">
        <v>43.17</v>
      </c>
      <c r="E132" s="58">
        <v>46.53</v>
      </c>
      <c r="F132" s="57">
        <v>42.57</v>
      </c>
      <c r="G132" s="58">
        <v>39.54</v>
      </c>
      <c r="H132" s="57"/>
      <c r="I132" s="58">
        <v>42.45</v>
      </c>
      <c r="J132" s="57"/>
      <c r="K132" s="58"/>
      <c r="L132" s="57"/>
      <c r="M132" s="58"/>
      <c r="N132" s="57"/>
      <c r="O132" s="58"/>
      <c r="Q132" s="57"/>
      <c r="R132" s="58">
        <v>40.971166579195661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39.32</v>
      </c>
      <c r="C133" s="58">
        <v>48.01</v>
      </c>
      <c r="D133" s="57">
        <v>44.93</v>
      </c>
      <c r="E133" s="58">
        <v>45.37</v>
      </c>
      <c r="F133" s="57">
        <v>41.12</v>
      </c>
      <c r="G133" s="58">
        <v>39.32</v>
      </c>
      <c r="H133" s="57"/>
      <c r="I133" s="58">
        <v>33.450000000000003</v>
      </c>
      <c r="J133" s="57"/>
      <c r="K133" s="58"/>
      <c r="L133" s="57"/>
      <c r="M133" s="58"/>
      <c r="N133" s="57"/>
      <c r="O133" s="58"/>
      <c r="Q133" s="57"/>
      <c r="R133" s="58">
        <v>40.588063956454143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39.32</v>
      </c>
      <c r="C134" s="58">
        <v>47.69</v>
      </c>
      <c r="D134" s="57">
        <v>44.51</v>
      </c>
      <c r="E134" s="58">
        <v>44.55</v>
      </c>
      <c r="F134" s="57">
        <v>41.39</v>
      </c>
      <c r="G134" s="58">
        <v>39.32</v>
      </c>
      <c r="H134" s="57"/>
      <c r="I134" s="58">
        <v>35.200000000000003</v>
      </c>
      <c r="J134" s="57"/>
      <c r="K134" s="58"/>
      <c r="L134" s="57"/>
      <c r="M134" s="58"/>
      <c r="N134" s="57"/>
      <c r="O134" s="58"/>
      <c r="Q134" s="57"/>
      <c r="R134" s="58">
        <v>39.734447725455659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38.83</v>
      </c>
      <c r="C135" s="58">
        <v>45.61</v>
      </c>
      <c r="D135" s="57">
        <v>42.39</v>
      </c>
      <c r="E135" s="58">
        <v>43.72</v>
      </c>
      <c r="F135" s="57">
        <v>40.51</v>
      </c>
      <c r="G135" s="58">
        <v>38.83</v>
      </c>
      <c r="H135" s="57"/>
      <c r="I135" s="58">
        <v>33.200000000000003</v>
      </c>
      <c r="J135" s="57"/>
      <c r="K135" s="58"/>
      <c r="L135" s="57"/>
      <c r="M135" s="58"/>
      <c r="N135" s="57"/>
      <c r="O135" s="58"/>
      <c r="Q135" s="57"/>
      <c r="R135" s="58">
        <v>38.353507182981645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38.340000000000003</v>
      </c>
      <c r="C136" s="58">
        <v>45.51</v>
      </c>
      <c r="D136" s="57">
        <v>41.12</v>
      </c>
      <c r="E136" s="58">
        <v>45.28</v>
      </c>
      <c r="F136" s="57">
        <v>39.64</v>
      </c>
      <c r="G136" s="58">
        <v>38.340000000000003</v>
      </c>
      <c r="H136" s="57"/>
      <c r="I136" s="58">
        <v>41.5</v>
      </c>
      <c r="J136" s="57"/>
      <c r="K136" s="58"/>
      <c r="L136" s="57"/>
      <c r="M136" s="58"/>
      <c r="N136" s="57"/>
      <c r="O136" s="58"/>
      <c r="Q136" s="57"/>
      <c r="R136" s="58">
        <v>35.913791229352348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39.32</v>
      </c>
      <c r="C137" s="58">
        <v>43.76</v>
      </c>
      <c r="D137" s="57">
        <v>39.42</v>
      </c>
      <c r="E137" s="58">
        <v>45.64</v>
      </c>
      <c r="F137" s="57">
        <v>40.51</v>
      </c>
      <c r="G137" s="58">
        <v>39.32</v>
      </c>
      <c r="H137" s="57"/>
      <c r="I137" s="58">
        <v>41</v>
      </c>
      <c r="J137" s="57"/>
      <c r="K137" s="58"/>
      <c r="L137" s="57"/>
      <c r="M137" s="58"/>
      <c r="N137" s="57"/>
      <c r="O137" s="58"/>
      <c r="Q137" s="57"/>
      <c r="R137" s="58">
        <v>35.985723892045726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46.17</v>
      </c>
      <c r="C138" s="58">
        <v>42.99</v>
      </c>
      <c r="D138" s="57">
        <v>39.85</v>
      </c>
      <c r="E138" s="58">
        <v>47.7</v>
      </c>
      <c r="F138" s="57">
        <v>45.76</v>
      </c>
      <c r="G138" s="58">
        <v>46.17</v>
      </c>
      <c r="H138" s="57"/>
      <c r="I138" s="58">
        <v>48</v>
      </c>
      <c r="J138" s="57"/>
      <c r="K138" s="58"/>
      <c r="L138" s="57"/>
      <c r="M138" s="58"/>
      <c r="N138" s="57"/>
      <c r="O138" s="58"/>
      <c r="Q138" s="57"/>
      <c r="R138" s="58">
        <v>36.39240010790629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56.45</v>
      </c>
      <c r="C139" s="58">
        <v>53.04</v>
      </c>
      <c r="D139" s="57">
        <v>47.93</v>
      </c>
      <c r="E139" s="58">
        <v>51.94</v>
      </c>
      <c r="F139" s="57">
        <v>62.67</v>
      </c>
      <c r="G139" s="58">
        <v>56.45</v>
      </c>
      <c r="H139" s="57"/>
      <c r="I139" s="58">
        <v>55</v>
      </c>
      <c r="J139" s="57"/>
      <c r="K139" s="58"/>
      <c r="L139" s="57"/>
      <c r="M139" s="58"/>
      <c r="N139" s="57"/>
      <c r="O139" s="58"/>
      <c r="Q139" s="57"/>
      <c r="R139" s="58">
        <v>36.87005782228524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64.290000000000006</v>
      </c>
      <c r="C140" s="58">
        <v>56.14</v>
      </c>
      <c r="D140" s="57">
        <v>51.33</v>
      </c>
      <c r="E140" s="58">
        <v>55.45</v>
      </c>
      <c r="F140" s="57">
        <v>69.38</v>
      </c>
      <c r="G140" s="58">
        <v>64.290000000000006</v>
      </c>
      <c r="H140" s="57"/>
      <c r="I140" s="58">
        <v>63.75</v>
      </c>
      <c r="J140" s="57"/>
      <c r="K140" s="58"/>
      <c r="L140" s="57"/>
      <c r="M140" s="58"/>
      <c r="N140" s="57"/>
      <c r="O140" s="58"/>
      <c r="Q140" s="57"/>
      <c r="R140" s="58">
        <v>37.278698770806173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54.01</v>
      </c>
      <c r="C141" s="58">
        <v>51.74</v>
      </c>
      <c r="D141" s="57">
        <v>47.09</v>
      </c>
      <c r="E141" s="58">
        <v>53.24</v>
      </c>
      <c r="F141" s="57">
        <v>54.22</v>
      </c>
      <c r="G141" s="58">
        <v>54.01</v>
      </c>
      <c r="H141" s="57"/>
      <c r="I141" s="58">
        <v>44.95</v>
      </c>
      <c r="J141" s="57"/>
      <c r="K141" s="58"/>
      <c r="L141" s="57"/>
      <c r="M141" s="58"/>
      <c r="N141" s="57"/>
      <c r="O141" s="58"/>
      <c r="Q141" s="57"/>
      <c r="R141" s="58">
        <v>37.242798738377445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41.28</v>
      </c>
      <c r="C142" s="58">
        <v>47.78</v>
      </c>
      <c r="D142" s="57">
        <v>44.54</v>
      </c>
      <c r="E142" s="58">
        <v>43.38</v>
      </c>
      <c r="F142" s="57">
        <v>41.68</v>
      </c>
      <c r="G142" s="58">
        <v>41.28</v>
      </c>
      <c r="H142" s="57"/>
      <c r="I142" s="58">
        <v>43.75</v>
      </c>
      <c r="J142" s="57"/>
      <c r="K142" s="58"/>
      <c r="L142" s="57"/>
      <c r="M142" s="58"/>
      <c r="N142" s="57"/>
      <c r="O142" s="58"/>
      <c r="Q142" s="57"/>
      <c r="R142" s="58">
        <v>37.267277201252121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40.299999999999997</v>
      </c>
      <c r="C143" s="58">
        <v>46.03</v>
      </c>
      <c r="D143" s="57">
        <v>42.85</v>
      </c>
      <c r="E143" s="58">
        <v>44.41</v>
      </c>
      <c r="F143" s="57">
        <v>41.39</v>
      </c>
      <c r="G143" s="58">
        <v>40.299999999999997</v>
      </c>
      <c r="H143" s="57"/>
      <c r="I143" s="58">
        <v>42.25</v>
      </c>
      <c r="J143" s="57"/>
      <c r="K143" s="58"/>
      <c r="L143" s="57"/>
      <c r="M143" s="58"/>
      <c r="N143" s="57"/>
      <c r="O143" s="58"/>
      <c r="Q143" s="57"/>
      <c r="R143" s="58">
        <v>39.402066793887414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39.81</v>
      </c>
      <c r="C144" s="58">
        <v>46.81</v>
      </c>
      <c r="D144" s="57">
        <v>43.7</v>
      </c>
      <c r="E144" s="58">
        <v>46.97</v>
      </c>
      <c r="F144" s="57">
        <v>42.85</v>
      </c>
      <c r="G144" s="58">
        <v>39.81</v>
      </c>
      <c r="H144" s="57"/>
      <c r="I144" s="58">
        <v>42.7</v>
      </c>
      <c r="J144" s="57"/>
      <c r="K144" s="58"/>
      <c r="L144" s="57"/>
      <c r="M144" s="58"/>
      <c r="N144" s="57"/>
      <c r="O144" s="58"/>
      <c r="Q144" s="57"/>
      <c r="R144" s="58">
        <v>40.971166579195661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39.58</v>
      </c>
      <c r="C145" s="58">
        <v>49.01</v>
      </c>
      <c r="D145" s="57">
        <v>45.44</v>
      </c>
      <c r="E145" s="58">
        <v>45.72</v>
      </c>
      <c r="F145" s="57">
        <v>41.38</v>
      </c>
      <c r="G145" s="58">
        <v>39.58</v>
      </c>
      <c r="H145" s="57"/>
      <c r="I145" s="58">
        <v>34.200000000000003</v>
      </c>
      <c r="J145" s="57"/>
      <c r="K145" s="58"/>
      <c r="L145" s="57"/>
      <c r="M145" s="58"/>
      <c r="N145" s="57"/>
      <c r="O145" s="58"/>
      <c r="Q145" s="57"/>
      <c r="R145" s="58">
        <v>40.588063956454143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39.58</v>
      </c>
      <c r="C146" s="58">
        <v>48.69</v>
      </c>
      <c r="D146" s="57">
        <v>45.01</v>
      </c>
      <c r="E146" s="58">
        <v>44.89</v>
      </c>
      <c r="F146" s="57">
        <v>41.65</v>
      </c>
      <c r="G146" s="58">
        <v>39.58</v>
      </c>
      <c r="H146" s="57"/>
      <c r="I146" s="58">
        <v>35.950000000000003</v>
      </c>
      <c r="J146" s="57"/>
      <c r="K146" s="58"/>
      <c r="L146" s="57"/>
      <c r="M146" s="58"/>
      <c r="N146" s="57"/>
      <c r="O146" s="58"/>
      <c r="Q146" s="57"/>
      <c r="R146" s="58">
        <v>39.734447725455659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39.090000000000003</v>
      </c>
      <c r="C147" s="58">
        <v>46.56</v>
      </c>
      <c r="D147" s="57">
        <v>42.87</v>
      </c>
      <c r="E147" s="58">
        <v>44.06</v>
      </c>
      <c r="F147" s="57">
        <v>40.770000000000003</v>
      </c>
      <c r="G147" s="58">
        <v>39.090000000000003</v>
      </c>
      <c r="H147" s="57"/>
      <c r="I147" s="58">
        <v>33.950000000000003</v>
      </c>
      <c r="J147" s="57"/>
      <c r="K147" s="58"/>
      <c r="L147" s="57"/>
      <c r="M147" s="58"/>
      <c r="N147" s="57"/>
      <c r="O147" s="58"/>
      <c r="Q147" s="57"/>
      <c r="R147" s="58">
        <v>38.353507182981645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38.6</v>
      </c>
      <c r="C148" s="58">
        <v>46.46</v>
      </c>
      <c r="D148" s="57">
        <v>41.58</v>
      </c>
      <c r="E148" s="58">
        <v>45.61</v>
      </c>
      <c r="F148" s="57">
        <v>39.89</v>
      </c>
      <c r="G148" s="58">
        <v>38.6</v>
      </c>
      <c r="H148" s="57"/>
      <c r="I148" s="58">
        <v>42.25</v>
      </c>
      <c r="J148" s="57"/>
      <c r="K148" s="58"/>
      <c r="L148" s="57"/>
      <c r="M148" s="58"/>
      <c r="N148" s="57"/>
      <c r="O148" s="58"/>
      <c r="Q148" s="57"/>
      <c r="R148" s="58">
        <v>35.913791229352348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39.58</v>
      </c>
      <c r="C149" s="58">
        <v>44.67</v>
      </c>
      <c r="D149" s="57">
        <v>39.869999999999997</v>
      </c>
      <c r="E149" s="58">
        <v>45.96</v>
      </c>
      <c r="F149" s="57">
        <v>40.770000000000003</v>
      </c>
      <c r="G149" s="58">
        <v>39.58</v>
      </c>
      <c r="H149" s="57"/>
      <c r="I149" s="58">
        <v>41.75</v>
      </c>
      <c r="J149" s="57"/>
      <c r="K149" s="58"/>
      <c r="L149" s="57"/>
      <c r="M149" s="58"/>
      <c r="N149" s="57"/>
      <c r="O149" s="58"/>
      <c r="Q149" s="57"/>
      <c r="R149" s="58">
        <v>35.985723892045726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46.48</v>
      </c>
      <c r="C150" s="58">
        <v>43.89</v>
      </c>
      <c r="D150" s="57">
        <v>40.299999999999997</v>
      </c>
      <c r="E150" s="58">
        <v>48.04</v>
      </c>
      <c r="F150" s="57">
        <v>46.06</v>
      </c>
      <c r="G150" s="58">
        <v>46.48</v>
      </c>
      <c r="H150" s="57"/>
      <c r="I150" s="58">
        <v>48.75</v>
      </c>
      <c r="J150" s="57"/>
      <c r="K150" s="58"/>
      <c r="L150" s="57"/>
      <c r="M150" s="58"/>
      <c r="N150" s="57"/>
      <c r="O150" s="58"/>
      <c r="Q150" s="57"/>
      <c r="R150" s="58">
        <v>36.39240010790629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56.83</v>
      </c>
      <c r="C151" s="58">
        <v>54.14</v>
      </c>
      <c r="D151" s="57">
        <v>48.47</v>
      </c>
      <c r="E151" s="58">
        <v>52.31</v>
      </c>
      <c r="F151" s="57">
        <v>63.07</v>
      </c>
      <c r="G151" s="58">
        <v>56.83</v>
      </c>
      <c r="H151" s="57"/>
      <c r="I151" s="58">
        <v>55.75</v>
      </c>
      <c r="J151" s="57"/>
      <c r="K151" s="58"/>
      <c r="L151" s="57"/>
      <c r="M151" s="58"/>
      <c r="N151" s="57"/>
      <c r="O151" s="58"/>
      <c r="Q151" s="57"/>
      <c r="R151" s="58">
        <v>36.87005782228524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64.72</v>
      </c>
      <c r="C152" s="58">
        <v>57.31</v>
      </c>
      <c r="D152" s="57">
        <v>51.91</v>
      </c>
      <c r="E152" s="58">
        <v>55.85</v>
      </c>
      <c r="F152" s="57">
        <v>69.819999999999993</v>
      </c>
      <c r="G152" s="58">
        <v>64.72</v>
      </c>
      <c r="H152" s="57"/>
      <c r="I152" s="58">
        <v>64.5</v>
      </c>
      <c r="J152" s="57"/>
      <c r="K152" s="58"/>
      <c r="L152" s="57"/>
      <c r="M152" s="58"/>
      <c r="N152" s="57"/>
      <c r="O152" s="58"/>
      <c r="Q152" s="57"/>
      <c r="R152" s="58">
        <v>37.278698770806173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54.37</v>
      </c>
      <c r="C153" s="58">
        <v>52.82</v>
      </c>
      <c r="D153" s="57">
        <v>47.62</v>
      </c>
      <c r="E153" s="58">
        <v>53.62</v>
      </c>
      <c r="F153" s="57">
        <v>54.57</v>
      </c>
      <c r="G153" s="58">
        <v>54.37</v>
      </c>
      <c r="H153" s="57"/>
      <c r="I153" s="58">
        <v>45.2</v>
      </c>
      <c r="J153" s="57"/>
      <c r="K153" s="58"/>
      <c r="L153" s="57"/>
      <c r="M153" s="58"/>
      <c r="N153" s="57"/>
      <c r="O153" s="58"/>
      <c r="Q153" s="57"/>
      <c r="R153" s="58">
        <v>37.242798738377445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41.55</v>
      </c>
      <c r="C154" s="58">
        <v>48.78</v>
      </c>
      <c r="D154" s="57">
        <v>45.05</v>
      </c>
      <c r="E154" s="58">
        <v>43.72</v>
      </c>
      <c r="F154" s="57">
        <v>41.95</v>
      </c>
      <c r="G154" s="58">
        <v>41.55</v>
      </c>
      <c r="H154" s="57"/>
      <c r="I154" s="58">
        <v>44.5</v>
      </c>
      <c r="J154" s="57"/>
      <c r="K154" s="58"/>
      <c r="L154" s="57"/>
      <c r="M154" s="58"/>
      <c r="N154" s="57"/>
      <c r="O154" s="58"/>
      <c r="Q154" s="57"/>
      <c r="R154" s="58">
        <v>37.267277201252121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40.57</v>
      </c>
      <c r="C155" s="58">
        <v>46.99</v>
      </c>
      <c r="D155" s="57">
        <v>43.33</v>
      </c>
      <c r="E155" s="58">
        <v>44.75</v>
      </c>
      <c r="F155" s="57">
        <v>41.66</v>
      </c>
      <c r="G155" s="58">
        <v>40.57</v>
      </c>
      <c r="H155" s="57"/>
      <c r="I155" s="58">
        <v>43</v>
      </c>
      <c r="J155" s="57"/>
      <c r="K155" s="58"/>
      <c r="L155" s="57"/>
      <c r="M155" s="58"/>
      <c r="N155" s="57"/>
      <c r="O155" s="58"/>
      <c r="Q155" s="57"/>
      <c r="R155" s="58">
        <v>39.402066793887414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40.08</v>
      </c>
      <c r="C156" s="58">
        <v>47.79</v>
      </c>
      <c r="D156" s="57">
        <v>44.2</v>
      </c>
      <c r="E156" s="58">
        <v>47.31</v>
      </c>
      <c r="F156" s="57">
        <v>43.12</v>
      </c>
      <c r="G156" s="58">
        <v>40.08</v>
      </c>
      <c r="H156" s="57"/>
      <c r="I156" s="58">
        <v>42.95</v>
      </c>
      <c r="J156" s="57"/>
      <c r="K156" s="58"/>
      <c r="L156" s="57"/>
      <c r="M156" s="58"/>
      <c r="N156" s="57"/>
      <c r="O156" s="58"/>
      <c r="Q156" s="57"/>
      <c r="R156" s="58">
        <v>40.971166579195661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39.85</v>
      </c>
      <c r="C157" s="58">
        <v>50.01</v>
      </c>
      <c r="D157" s="57">
        <v>45.94</v>
      </c>
      <c r="E157" s="58">
        <v>46.07</v>
      </c>
      <c r="F157" s="57">
        <v>41.65</v>
      </c>
      <c r="G157" s="58">
        <v>39.85</v>
      </c>
      <c r="H157" s="57"/>
      <c r="I157" s="58">
        <v>34.950000000000003</v>
      </c>
      <c r="J157" s="57"/>
      <c r="K157" s="58"/>
      <c r="L157" s="57"/>
      <c r="M157" s="58"/>
      <c r="N157" s="57"/>
      <c r="O157" s="58"/>
      <c r="Q157" s="57"/>
      <c r="R157" s="58">
        <v>40.588063956454143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39.85</v>
      </c>
      <c r="C158" s="58">
        <v>49.68</v>
      </c>
      <c r="D158" s="57">
        <v>45.51</v>
      </c>
      <c r="E158" s="58">
        <v>45.23</v>
      </c>
      <c r="F158" s="57">
        <v>41.92</v>
      </c>
      <c r="G158" s="58">
        <v>39.85</v>
      </c>
      <c r="H158" s="57"/>
      <c r="I158" s="58">
        <v>36.700000000000003</v>
      </c>
      <c r="J158" s="57"/>
      <c r="K158" s="58"/>
      <c r="L158" s="57"/>
      <c r="M158" s="58"/>
      <c r="N158" s="57"/>
      <c r="O158" s="58"/>
      <c r="Q158" s="57"/>
      <c r="R158" s="58">
        <v>39.734447725455659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39.35</v>
      </c>
      <c r="C159" s="58">
        <v>47.51</v>
      </c>
      <c r="D159" s="57">
        <v>43.35</v>
      </c>
      <c r="E159" s="58">
        <v>44.39</v>
      </c>
      <c r="F159" s="57">
        <v>41.03</v>
      </c>
      <c r="G159" s="58">
        <v>39.35</v>
      </c>
      <c r="H159" s="57"/>
      <c r="I159" s="58">
        <v>34.700000000000003</v>
      </c>
      <c r="J159" s="57"/>
      <c r="K159" s="58"/>
      <c r="L159" s="57"/>
      <c r="M159" s="58"/>
      <c r="N159" s="57"/>
      <c r="O159" s="58"/>
      <c r="Q159" s="57"/>
      <c r="R159" s="58">
        <v>38.353507182981645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38.85</v>
      </c>
      <c r="C160" s="58">
        <v>47.41</v>
      </c>
      <c r="D160" s="57">
        <v>42.05</v>
      </c>
      <c r="E160" s="58">
        <v>45.93</v>
      </c>
      <c r="F160" s="57">
        <v>40.15</v>
      </c>
      <c r="G160" s="58">
        <v>38.85</v>
      </c>
      <c r="H160" s="57"/>
      <c r="I160" s="58">
        <v>43</v>
      </c>
      <c r="J160" s="57"/>
      <c r="K160" s="58"/>
      <c r="L160" s="57"/>
      <c r="M160" s="58"/>
      <c r="N160" s="57"/>
      <c r="O160" s="58"/>
      <c r="Q160" s="57"/>
      <c r="R160" s="58">
        <v>35.913791229352348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39.85</v>
      </c>
      <c r="C161" s="58">
        <v>45.58</v>
      </c>
      <c r="D161" s="57">
        <v>40.32</v>
      </c>
      <c r="E161" s="58">
        <v>46.29</v>
      </c>
      <c r="F161" s="57">
        <v>41.03</v>
      </c>
      <c r="G161" s="58">
        <v>39.85</v>
      </c>
      <c r="H161" s="57"/>
      <c r="I161" s="58">
        <v>42.5</v>
      </c>
      <c r="J161" s="57"/>
      <c r="K161" s="58"/>
      <c r="L161" s="57"/>
      <c r="M161" s="58"/>
      <c r="N161" s="57"/>
      <c r="O161" s="58"/>
      <c r="Q161" s="57"/>
      <c r="R161" s="58">
        <v>35.985723892045726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46.79</v>
      </c>
      <c r="C162" s="40">
        <v>44.79</v>
      </c>
      <c r="D162" s="40">
        <v>40.76</v>
      </c>
      <c r="E162" s="40">
        <v>48.39</v>
      </c>
      <c r="F162" s="40">
        <v>46.35</v>
      </c>
      <c r="G162" s="40">
        <v>46.79</v>
      </c>
      <c r="I162" s="40">
        <v>49.5</v>
      </c>
      <c r="R162" s="40">
        <v>36.39240010790629</v>
      </c>
    </row>
    <row r="163" spans="1:36" x14ac:dyDescent="0.2">
      <c r="A163" s="50">
        <v>41821</v>
      </c>
      <c r="B163" s="40">
        <v>57.21</v>
      </c>
      <c r="C163" s="40">
        <v>55.25</v>
      </c>
      <c r="D163" s="40">
        <v>49.01</v>
      </c>
      <c r="E163" s="40">
        <v>52.68</v>
      </c>
      <c r="F163" s="40">
        <v>63.48</v>
      </c>
      <c r="G163" s="40">
        <v>57.21</v>
      </c>
      <c r="I163" s="40">
        <v>56.5</v>
      </c>
      <c r="R163" s="40">
        <v>36.87005782228524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37192</v>
      </c>
      <c r="B7" s="51">
        <v>22</v>
      </c>
      <c r="C7" s="52">
        <v>24</v>
      </c>
      <c r="D7" s="51">
        <v>24</v>
      </c>
      <c r="E7" s="52">
        <v>24</v>
      </c>
      <c r="F7" s="51">
        <v>22.75</v>
      </c>
      <c r="G7" s="52">
        <v>23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37199</v>
      </c>
      <c r="B8" s="57">
        <v>20</v>
      </c>
      <c r="C8" s="58">
        <v>24.75</v>
      </c>
      <c r="D8" s="57">
        <v>24.75</v>
      </c>
      <c r="E8" s="58">
        <v>25</v>
      </c>
      <c r="F8" s="57">
        <v>21.75</v>
      </c>
      <c r="G8" s="58">
        <v>21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48.569994659423827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37206</v>
      </c>
      <c r="B9" s="57">
        <v>20</v>
      </c>
      <c r="C9" s="58">
        <v>24.75</v>
      </c>
      <c r="D9" s="57">
        <v>24.75</v>
      </c>
      <c r="E9" s="58">
        <v>25</v>
      </c>
      <c r="F9" s="57">
        <v>21.75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48.569994659423827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37213</v>
      </c>
      <c r="B10" s="57">
        <v>20</v>
      </c>
      <c r="C10" s="58">
        <v>24.75</v>
      </c>
      <c r="D10" s="57">
        <v>24.75</v>
      </c>
      <c r="E10" s="58">
        <v>25</v>
      </c>
      <c r="F10" s="57">
        <v>21.75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48.569994659423827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37217</v>
      </c>
      <c r="B11" s="57">
        <v>28.75</v>
      </c>
      <c r="C11" s="58">
        <v>24.75</v>
      </c>
      <c r="D11" s="57">
        <v>30</v>
      </c>
      <c r="E11" s="58">
        <v>31.5</v>
      </c>
      <c r="F11" s="57">
        <v>30</v>
      </c>
      <c r="G11" s="58">
        <v>29.75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48.569994659423827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25.125</v>
      </c>
      <c r="C12" s="58">
        <v>29.063000000000002</v>
      </c>
      <c r="D12" s="57">
        <v>28.875</v>
      </c>
      <c r="E12" s="58">
        <v>28.875</v>
      </c>
      <c r="F12" s="57">
        <v>26.813000000000002</v>
      </c>
      <c r="G12" s="58">
        <v>25.125</v>
      </c>
      <c r="H12" s="57"/>
      <c r="I12" s="58">
        <v>26.813000000000002</v>
      </c>
      <c r="J12" s="57"/>
      <c r="K12" s="58"/>
      <c r="L12" s="57"/>
      <c r="M12" s="58"/>
      <c r="N12" s="57"/>
      <c r="O12" s="58"/>
      <c r="Q12" s="57"/>
      <c r="R12" s="58">
        <v>48.454409559438957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25.313000000000002</v>
      </c>
      <c r="C13" s="58">
        <v>28.875</v>
      </c>
      <c r="D13" s="57">
        <v>28.875</v>
      </c>
      <c r="E13" s="58">
        <v>28.688000000000002</v>
      </c>
      <c r="F13" s="57">
        <v>27</v>
      </c>
      <c r="G13" s="58">
        <v>25.313000000000002</v>
      </c>
      <c r="H13" s="57"/>
      <c r="I13" s="58">
        <v>27</v>
      </c>
      <c r="J13" s="57"/>
      <c r="K13" s="58"/>
      <c r="L13" s="57"/>
      <c r="M13" s="58"/>
      <c r="N13" s="57"/>
      <c r="O13" s="58"/>
      <c r="Q13" s="57"/>
      <c r="R13" s="58">
        <v>41.028356811269425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24.5625</v>
      </c>
      <c r="C14" s="58">
        <v>26.925000000000001</v>
      </c>
      <c r="D14" s="57">
        <v>27</v>
      </c>
      <c r="E14" s="58">
        <v>28.125</v>
      </c>
      <c r="F14" s="57">
        <v>26.813000000000002</v>
      </c>
      <c r="G14" s="58">
        <v>24.5625</v>
      </c>
      <c r="H14" s="57"/>
      <c r="I14" s="58">
        <v>26.813000000000002</v>
      </c>
      <c r="J14" s="57"/>
      <c r="K14" s="58"/>
      <c r="L14" s="57"/>
      <c r="M14" s="58"/>
      <c r="N14" s="57"/>
      <c r="O14" s="58"/>
      <c r="Q14" s="57"/>
      <c r="R14" s="58">
        <v>40.750012346162876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24.375</v>
      </c>
      <c r="C15" s="58">
        <v>24.5625</v>
      </c>
      <c r="D15" s="57">
        <v>24.563000000000002</v>
      </c>
      <c r="E15" s="58">
        <v>27</v>
      </c>
      <c r="F15" s="57">
        <v>26.063000000000002</v>
      </c>
      <c r="G15" s="58">
        <v>24.375</v>
      </c>
      <c r="H15" s="57"/>
      <c r="I15" s="58">
        <v>26.063000000000002</v>
      </c>
      <c r="J15" s="57"/>
      <c r="K15" s="58"/>
      <c r="L15" s="57"/>
      <c r="M15" s="58"/>
      <c r="N15" s="57"/>
      <c r="O15" s="58"/>
      <c r="Q15" s="57"/>
      <c r="R15" s="58">
        <v>39.689919892205964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23.625</v>
      </c>
      <c r="C16" s="58">
        <v>24.375</v>
      </c>
      <c r="D16" s="57">
        <v>22.875</v>
      </c>
      <c r="E16" s="58">
        <v>24.938000000000002</v>
      </c>
      <c r="F16" s="57">
        <v>24.75</v>
      </c>
      <c r="G16" s="58">
        <v>23.625</v>
      </c>
      <c r="H16" s="57"/>
      <c r="I16" s="58">
        <v>24.75</v>
      </c>
      <c r="J16" s="57"/>
      <c r="K16" s="58"/>
      <c r="L16" s="57"/>
      <c r="M16" s="58"/>
      <c r="N16" s="57"/>
      <c r="O16" s="58"/>
      <c r="Q16" s="57"/>
      <c r="R16" s="58">
        <v>37.850065908086123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27.375</v>
      </c>
      <c r="C17" s="58">
        <v>23.25</v>
      </c>
      <c r="D17" s="57">
        <v>21.375</v>
      </c>
      <c r="E17" s="58">
        <v>24.75</v>
      </c>
      <c r="F17" s="57">
        <v>25.875</v>
      </c>
      <c r="G17" s="58">
        <v>27.375</v>
      </c>
      <c r="H17" s="57"/>
      <c r="I17" s="58">
        <v>24.75</v>
      </c>
      <c r="J17" s="57"/>
      <c r="K17" s="58"/>
      <c r="L17" s="57"/>
      <c r="M17" s="58"/>
      <c r="N17" s="57"/>
      <c r="O17" s="58"/>
      <c r="Q17" s="57"/>
      <c r="R17" s="58">
        <v>38.277819961577443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33</v>
      </c>
      <c r="C18" s="58">
        <v>24</v>
      </c>
      <c r="D18" s="57">
        <v>22.125</v>
      </c>
      <c r="E18" s="58">
        <v>29.625</v>
      </c>
      <c r="F18" s="57">
        <v>30.375</v>
      </c>
      <c r="G18" s="58">
        <v>33</v>
      </c>
      <c r="H18" s="57"/>
      <c r="I18" s="58">
        <v>29.625</v>
      </c>
      <c r="J18" s="57"/>
      <c r="K18" s="58"/>
      <c r="L18" s="57"/>
      <c r="M18" s="58"/>
      <c r="N18" s="57"/>
      <c r="O18" s="58"/>
      <c r="Q18" s="57"/>
      <c r="R18" s="58">
        <v>38.917208275366448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39.75</v>
      </c>
      <c r="C19" s="58">
        <v>34.5</v>
      </c>
      <c r="D19" s="57">
        <v>32.25</v>
      </c>
      <c r="E19" s="58">
        <v>36.75</v>
      </c>
      <c r="F19" s="57">
        <v>36.188000000000002</v>
      </c>
      <c r="G19" s="58">
        <v>39.75</v>
      </c>
      <c r="H19" s="57"/>
      <c r="I19" s="58">
        <v>36.188000000000002</v>
      </c>
      <c r="J19" s="57"/>
      <c r="K19" s="58"/>
      <c r="L19" s="57"/>
      <c r="M19" s="58"/>
      <c r="N19" s="57"/>
      <c r="O19" s="58"/>
      <c r="Q19" s="57"/>
      <c r="R19" s="58">
        <v>39.485544753598589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46.5</v>
      </c>
      <c r="C20" s="58">
        <v>39.375</v>
      </c>
      <c r="D20" s="57">
        <v>37.5</v>
      </c>
      <c r="E20" s="58">
        <v>41.438000000000002</v>
      </c>
      <c r="F20" s="57">
        <v>42.188000000000002</v>
      </c>
      <c r="G20" s="58">
        <v>46.5</v>
      </c>
      <c r="H20" s="57"/>
      <c r="I20" s="58">
        <v>41.438000000000002</v>
      </c>
      <c r="J20" s="57"/>
      <c r="K20" s="58"/>
      <c r="L20" s="57"/>
      <c r="M20" s="58"/>
      <c r="N20" s="57"/>
      <c r="O20" s="58"/>
      <c r="Q20" s="57"/>
      <c r="R20" s="58">
        <v>40.053132485921068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38.25</v>
      </c>
      <c r="C21" s="58">
        <v>34.875</v>
      </c>
      <c r="D21" s="57">
        <v>32.25</v>
      </c>
      <c r="E21" s="58">
        <v>36</v>
      </c>
      <c r="F21" s="57">
        <v>35.813000000000002</v>
      </c>
      <c r="G21" s="58">
        <v>38.25</v>
      </c>
      <c r="H21" s="57"/>
      <c r="I21" s="58">
        <v>35.813000000000002</v>
      </c>
      <c r="J21" s="57"/>
      <c r="K21" s="58"/>
      <c r="L21" s="57"/>
      <c r="M21" s="58"/>
      <c r="N21" s="57"/>
      <c r="O21" s="58"/>
      <c r="Q21" s="57"/>
      <c r="R21" s="58">
        <v>40.052900805627885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28.5</v>
      </c>
      <c r="C22" s="58">
        <v>29.25</v>
      </c>
      <c r="D22" s="57">
        <v>29.25</v>
      </c>
      <c r="E22" s="58">
        <v>30.563000000000002</v>
      </c>
      <c r="F22" s="57">
        <v>30</v>
      </c>
      <c r="G22" s="58">
        <v>28.5</v>
      </c>
      <c r="H22" s="57"/>
      <c r="I22" s="58">
        <v>30</v>
      </c>
      <c r="J22" s="57"/>
      <c r="K22" s="58"/>
      <c r="L22" s="57"/>
      <c r="M22" s="58"/>
      <c r="N22" s="57"/>
      <c r="O22" s="58"/>
      <c r="Q22" s="57"/>
      <c r="R22" s="58">
        <v>40.47819660380987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27</v>
      </c>
      <c r="C23" s="58">
        <v>27.75</v>
      </c>
      <c r="D23" s="57">
        <v>27.751000000000001</v>
      </c>
      <c r="E23" s="58">
        <v>29.813000000000002</v>
      </c>
      <c r="F23" s="57">
        <v>29.25</v>
      </c>
      <c r="G23" s="58">
        <v>27</v>
      </c>
      <c r="H23" s="57"/>
      <c r="I23" s="58">
        <v>29.25</v>
      </c>
      <c r="J23" s="57"/>
      <c r="K23" s="58"/>
      <c r="L23" s="57"/>
      <c r="M23" s="58"/>
      <c r="N23" s="57"/>
      <c r="O23" s="58"/>
      <c r="Q23" s="57"/>
      <c r="R23" s="58">
        <v>44.021215951224498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27.375</v>
      </c>
      <c r="C24" s="58">
        <v>28.875</v>
      </c>
      <c r="D24" s="57">
        <v>28.875</v>
      </c>
      <c r="E24" s="58">
        <v>31.313000000000002</v>
      </c>
      <c r="F24" s="57">
        <v>30.75</v>
      </c>
      <c r="G24" s="58">
        <v>27.375</v>
      </c>
      <c r="H24" s="57"/>
      <c r="I24" s="58">
        <v>30.75</v>
      </c>
      <c r="J24" s="57"/>
      <c r="K24" s="58"/>
      <c r="L24" s="57"/>
      <c r="M24" s="58"/>
      <c r="N24" s="57"/>
      <c r="O24" s="58"/>
      <c r="Q24" s="57"/>
      <c r="R24" s="58">
        <v>46.854865727447191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27.375</v>
      </c>
      <c r="C25" s="58">
        <v>31.688000000000002</v>
      </c>
      <c r="D25" s="57">
        <v>31.5</v>
      </c>
      <c r="E25" s="58">
        <v>31.5</v>
      </c>
      <c r="F25" s="57">
        <v>30.75</v>
      </c>
      <c r="G25" s="58">
        <v>27.375</v>
      </c>
      <c r="H25" s="57"/>
      <c r="I25" s="58">
        <v>23.25</v>
      </c>
      <c r="J25" s="57"/>
      <c r="K25" s="58"/>
      <c r="L25" s="57"/>
      <c r="M25" s="58"/>
      <c r="N25" s="57"/>
      <c r="O25" s="58"/>
      <c r="Q25" s="57"/>
      <c r="R25" s="58">
        <v>47.34723769096523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27.375</v>
      </c>
      <c r="C26" s="58">
        <v>31.125</v>
      </c>
      <c r="D26" s="57">
        <v>30.75</v>
      </c>
      <c r="E26" s="58">
        <v>30</v>
      </c>
      <c r="F26" s="57">
        <v>29.625</v>
      </c>
      <c r="G26" s="58">
        <v>27.375</v>
      </c>
      <c r="H26" s="57"/>
      <c r="I26" s="58">
        <v>22.125</v>
      </c>
      <c r="J26" s="57"/>
      <c r="K26" s="58"/>
      <c r="L26" s="57"/>
      <c r="M26" s="58"/>
      <c r="N26" s="57"/>
      <c r="O26" s="58"/>
      <c r="Q26" s="57"/>
      <c r="R26" s="58">
        <v>46.18919253655698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27</v>
      </c>
      <c r="C27" s="58">
        <v>27.563000000000002</v>
      </c>
      <c r="D27" s="57">
        <v>27</v>
      </c>
      <c r="E27" s="58">
        <v>28.5</v>
      </c>
      <c r="F27" s="57">
        <v>29.063000000000002</v>
      </c>
      <c r="G27" s="58">
        <v>27</v>
      </c>
      <c r="H27" s="57"/>
      <c r="I27" s="58">
        <v>21</v>
      </c>
      <c r="J27" s="57"/>
      <c r="K27" s="58"/>
      <c r="L27" s="57"/>
      <c r="M27" s="58"/>
      <c r="N27" s="57"/>
      <c r="O27" s="58"/>
      <c r="Q27" s="57"/>
      <c r="R27" s="58">
        <v>44.878952492350649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26.625</v>
      </c>
      <c r="C28" s="58">
        <v>27.375</v>
      </c>
      <c r="D28" s="57">
        <v>24.75</v>
      </c>
      <c r="E28" s="58">
        <v>28.125</v>
      </c>
      <c r="F28" s="57">
        <v>28.5</v>
      </c>
      <c r="G28" s="58">
        <v>26.625</v>
      </c>
      <c r="H28" s="57"/>
      <c r="I28" s="58">
        <v>20.625</v>
      </c>
      <c r="J28" s="57"/>
      <c r="K28" s="58"/>
      <c r="L28" s="57"/>
      <c r="M28" s="58"/>
      <c r="N28" s="57"/>
      <c r="O28" s="58"/>
      <c r="Q28" s="57"/>
      <c r="R28" s="58">
        <v>42.94736442364168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27.375</v>
      </c>
      <c r="C29" s="58">
        <v>24.375</v>
      </c>
      <c r="D29" s="57">
        <v>21.75</v>
      </c>
      <c r="E29" s="58">
        <v>28.5</v>
      </c>
      <c r="F29" s="57">
        <v>29.063000000000002</v>
      </c>
      <c r="G29" s="58">
        <v>27.375</v>
      </c>
      <c r="H29" s="57"/>
      <c r="I29" s="58">
        <v>21</v>
      </c>
      <c r="J29" s="57"/>
      <c r="K29" s="58"/>
      <c r="L29" s="57"/>
      <c r="M29" s="58"/>
      <c r="N29" s="57"/>
      <c r="O29" s="58"/>
      <c r="Q29" s="57"/>
      <c r="R29" s="58">
        <v>42.934174864304346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32.625</v>
      </c>
      <c r="C30" s="58">
        <v>23.063000000000002</v>
      </c>
      <c r="D30" s="57">
        <v>22.5</v>
      </c>
      <c r="E30" s="58">
        <v>32.25</v>
      </c>
      <c r="F30" s="57">
        <v>32.438000000000002</v>
      </c>
      <c r="G30" s="58">
        <v>32.625</v>
      </c>
      <c r="H30" s="57"/>
      <c r="I30" s="58">
        <v>24.75</v>
      </c>
      <c r="J30" s="57"/>
      <c r="K30" s="58"/>
      <c r="L30" s="57"/>
      <c r="M30" s="58"/>
      <c r="N30" s="57"/>
      <c r="O30" s="58"/>
      <c r="Q30" s="57"/>
      <c r="R30" s="58">
        <v>43.210611550716315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40.5</v>
      </c>
      <c r="C31" s="58">
        <v>40.125</v>
      </c>
      <c r="D31" s="57">
        <v>36.75</v>
      </c>
      <c r="E31" s="58">
        <v>39.938000000000002</v>
      </c>
      <c r="F31" s="57">
        <v>43.313000000000002</v>
      </c>
      <c r="G31" s="58">
        <v>40.5</v>
      </c>
      <c r="H31" s="57"/>
      <c r="I31" s="58">
        <v>32.438000000000002</v>
      </c>
      <c r="J31" s="57"/>
      <c r="K31" s="58"/>
      <c r="L31" s="57"/>
      <c r="M31" s="58"/>
      <c r="N31" s="57"/>
      <c r="O31" s="58"/>
      <c r="Q31" s="57"/>
      <c r="R31" s="58">
        <v>43.555661687299732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46.5</v>
      </c>
      <c r="C32" s="58">
        <v>45.375</v>
      </c>
      <c r="D32" s="57">
        <v>42.75</v>
      </c>
      <c r="E32" s="58">
        <v>46.313000000000002</v>
      </c>
      <c r="F32" s="57">
        <v>47.625</v>
      </c>
      <c r="G32" s="58">
        <v>46.5</v>
      </c>
      <c r="H32" s="57"/>
      <c r="I32" s="58">
        <v>38.813000000000002</v>
      </c>
      <c r="J32" s="57"/>
      <c r="K32" s="58"/>
      <c r="L32" s="57"/>
      <c r="M32" s="58"/>
      <c r="N32" s="57"/>
      <c r="O32" s="58"/>
      <c r="Q32" s="57"/>
      <c r="R32" s="58">
        <v>43.996817901885308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38.625</v>
      </c>
      <c r="C33" s="58">
        <v>37.875</v>
      </c>
      <c r="D33" s="57">
        <v>35.25</v>
      </c>
      <c r="E33" s="58">
        <v>42.563000000000002</v>
      </c>
      <c r="F33" s="57">
        <v>37.875</v>
      </c>
      <c r="G33" s="58">
        <v>38.625</v>
      </c>
      <c r="H33" s="57"/>
      <c r="I33" s="58">
        <v>30.375</v>
      </c>
      <c r="J33" s="57"/>
      <c r="K33" s="58"/>
      <c r="L33" s="57"/>
      <c r="M33" s="58"/>
      <c r="N33" s="57"/>
      <c r="O33" s="58"/>
      <c r="Q33" s="57"/>
      <c r="R33" s="58">
        <v>43.996080572768385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28.875</v>
      </c>
      <c r="C34" s="58">
        <v>31.125</v>
      </c>
      <c r="D34" s="57">
        <v>30.75</v>
      </c>
      <c r="E34" s="58">
        <v>29.438000000000002</v>
      </c>
      <c r="F34" s="57">
        <v>29.813000000000002</v>
      </c>
      <c r="G34" s="58">
        <v>28.875</v>
      </c>
      <c r="H34" s="57"/>
      <c r="I34" s="58">
        <v>21.938000000000002</v>
      </c>
      <c r="J34" s="57"/>
      <c r="K34" s="58"/>
      <c r="L34" s="57"/>
      <c r="M34" s="58"/>
      <c r="N34" s="57"/>
      <c r="O34" s="58"/>
      <c r="Q34" s="57"/>
      <c r="R34" s="58">
        <v>44.202859469278827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28.125</v>
      </c>
      <c r="C35" s="58">
        <v>28.125</v>
      </c>
      <c r="D35" s="57">
        <v>27.751000000000001</v>
      </c>
      <c r="E35" s="58">
        <v>29.438000000000002</v>
      </c>
      <c r="F35" s="57">
        <v>29.625</v>
      </c>
      <c r="G35" s="58">
        <v>28.125</v>
      </c>
      <c r="H35" s="57"/>
      <c r="I35" s="58">
        <v>21.9375</v>
      </c>
      <c r="J35" s="57"/>
      <c r="K35" s="58"/>
      <c r="L35" s="57"/>
      <c r="M35" s="58"/>
      <c r="N35" s="57"/>
      <c r="O35" s="58"/>
      <c r="Q35" s="57"/>
      <c r="R35" s="58">
        <v>46.726303889711446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27.75</v>
      </c>
      <c r="C36" s="58">
        <v>29.438000000000002</v>
      </c>
      <c r="D36" s="57">
        <v>29.25</v>
      </c>
      <c r="E36" s="58">
        <v>31.688000000000002</v>
      </c>
      <c r="F36" s="57">
        <v>30.563000000000002</v>
      </c>
      <c r="G36" s="58">
        <v>27.75</v>
      </c>
      <c r="H36" s="57"/>
      <c r="I36" s="58">
        <v>23.063000000000002</v>
      </c>
      <c r="J36" s="57"/>
      <c r="K36" s="58"/>
      <c r="L36" s="57"/>
      <c r="M36" s="58"/>
      <c r="N36" s="57"/>
      <c r="O36" s="58"/>
      <c r="Q36" s="57"/>
      <c r="R36" s="58">
        <v>48.744617444748386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27.907</v>
      </c>
      <c r="C37" s="58">
        <v>31.957000000000001</v>
      </c>
      <c r="D37" s="57">
        <v>31.598000000000003</v>
      </c>
      <c r="E37" s="58">
        <v>31.86</v>
      </c>
      <c r="F37" s="57">
        <v>29.25</v>
      </c>
      <c r="G37" s="58">
        <v>27.907</v>
      </c>
      <c r="H37" s="57"/>
      <c r="I37" s="58">
        <v>16.313000000000002</v>
      </c>
      <c r="J37" s="57"/>
      <c r="K37" s="58"/>
      <c r="L37" s="57"/>
      <c r="M37" s="58"/>
      <c r="N37" s="57"/>
      <c r="O37" s="58"/>
      <c r="Q37" s="57"/>
      <c r="R37" s="58">
        <v>46.621245384286389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27.907</v>
      </c>
      <c r="C38" s="58">
        <v>31.47</v>
      </c>
      <c r="D38" s="57">
        <v>30.953000000000003</v>
      </c>
      <c r="E38" s="58">
        <v>30.578000000000003</v>
      </c>
      <c r="F38" s="57">
        <v>29.445</v>
      </c>
      <c r="G38" s="58">
        <v>27.907</v>
      </c>
      <c r="H38" s="57"/>
      <c r="I38" s="58">
        <v>17.625</v>
      </c>
      <c r="J38" s="57"/>
      <c r="K38" s="58"/>
      <c r="L38" s="57"/>
      <c r="M38" s="58"/>
      <c r="N38" s="57"/>
      <c r="O38" s="58"/>
      <c r="Q38" s="57"/>
      <c r="R38" s="58">
        <v>45.475396866807209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27.563000000000002</v>
      </c>
      <c r="C39" s="58">
        <v>28.418000000000003</v>
      </c>
      <c r="D39" s="57">
        <v>27.734999999999999</v>
      </c>
      <c r="E39" s="58">
        <v>29.288</v>
      </c>
      <c r="F39" s="57">
        <v>28.823</v>
      </c>
      <c r="G39" s="58">
        <v>27.563000000000002</v>
      </c>
      <c r="H39" s="57"/>
      <c r="I39" s="58">
        <v>16.125</v>
      </c>
      <c r="J39" s="57"/>
      <c r="K39" s="58"/>
      <c r="L39" s="57"/>
      <c r="M39" s="58"/>
      <c r="N39" s="57"/>
      <c r="O39" s="58"/>
      <c r="Q39" s="57"/>
      <c r="R39" s="58">
        <v>43.651807334011764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27.218</v>
      </c>
      <c r="C40" s="58">
        <v>28.253</v>
      </c>
      <c r="D40" s="57">
        <v>25.8</v>
      </c>
      <c r="E40" s="58">
        <v>29.288</v>
      </c>
      <c r="F40" s="57">
        <v>28.2</v>
      </c>
      <c r="G40" s="58">
        <v>27.218</v>
      </c>
      <c r="H40" s="57"/>
      <c r="I40" s="58">
        <v>22.875</v>
      </c>
      <c r="J40" s="57"/>
      <c r="K40" s="58"/>
      <c r="L40" s="57"/>
      <c r="M40" s="58"/>
      <c r="N40" s="57"/>
      <c r="O40" s="58"/>
      <c r="Q40" s="57"/>
      <c r="R40" s="58">
        <v>41.179012801246365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27.907</v>
      </c>
      <c r="C41" s="58">
        <v>25.68</v>
      </c>
      <c r="D41" s="57">
        <v>23.227</v>
      </c>
      <c r="E41" s="58">
        <v>29.633000000000003</v>
      </c>
      <c r="F41" s="57">
        <v>28.823</v>
      </c>
      <c r="G41" s="58">
        <v>27.907</v>
      </c>
      <c r="H41" s="57"/>
      <c r="I41" s="58">
        <v>22.5</v>
      </c>
      <c r="J41" s="57"/>
      <c r="K41" s="58"/>
      <c r="L41" s="57"/>
      <c r="M41" s="58"/>
      <c r="N41" s="57"/>
      <c r="O41" s="58"/>
      <c r="Q41" s="57"/>
      <c r="R41" s="58">
        <v>41.239621731139742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32.774999999999999</v>
      </c>
      <c r="C42" s="58">
        <v>24.555</v>
      </c>
      <c r="D42" s="57">
        <v>23.872</v>
      </c>
      <c r="E42" s="58">
        <v>32.85</v>
      </c>
      <c r="F42" s="57">
        <v>32.557000000000002</v>
      </c>
      <c r="G42" s="58">
        <v>32.774999999999999</v>
      </c>
      <c r="H42" s="57"/>
      <c r="I42" s="58">
        <v>27.75</v>
      </c>
      <c r="J42" s="57"/>
      <c r="K42" s="58"/>
      <c r="L42" s="57"/>
      <c r="M42" s="58"/>
      <c r="N42" s="57"/>
      <c r="O42" s="58"/>
      <c r="Q42" s="57"/>
      <c r="R42" s="58">
        <v>41.729969849706947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40.072000000000003</v>
      </c>
      <c r="C43" s="58">
        <v>39.195</v>
      </c>
      <c r="D43" s="57">
        <v>36.104999999999997</v>
      </c>
      <c r="E43" s="58">
        <v>39.450000000000003</v>
      </c>
      <c r="F43" s="57">
        <v>44.594999999999999</v>
      </c>
      <c r="G43" s="58">
        <v>40.072000000000003</v>
      </c>
      <c r="H43" s="57"/>
      <c r="I43" s="58">
        <v>30.75</v>
      </c>
      <c r="J43" s="57"/>
      <c r="K43" s="58"/>
      <c r="L43" s="57"/>
      <c r="M43" s="58"/>
      <c r="N43" s="57"/>
      <c r="O43" s="58"/>
      <c r="Q43" s="57"/>
      <c r="R43" s="58">
        <v>42.313368005173281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45.63</v>
      </c>
      <c r="C44" s="58">
        <v>43.703000000000003</v>
      </c>
      <c r="D44" s="57">
        <v>41.258000000000003</v>
      </c>
      <c r="E44" s="58">
        <v>44.917000000000002</v>
      </c>
      <c r="F44" s="57">
        <v>49.365000000000002</v>
      </c>
      <c r="G44" s="58">
        <v>45.63</v>
      </c>
      <c r="H44" s="57"/>
      <c r="I44" s="58">
        <v>37.313000000000002</v>
      </c>
      <c r="J44" s="57"/>
      <c r="K44" s="58"/>
      <c r="L44" s="57"/>
      <c r="M44" s="58"/>
      <c r="N44" s="57"/>
      <c r="O44" s="58"/>
      <c r="Q44" s="57"/>
      <c r="R44" s="58">
        <v>42.807501103249407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38.332999999999998</v>
      </c>
      <c r="C45" s="58">
        <v>37.267000000000003</v>
      </c>
      <c r="D45" s="57">
        <v>34.814999999999998</v>
      </c>
      <c r="E45" s="58">
        <v>41.67</v>
      </c>
      <c r="F45" s="57">
        <v>38.58</v>
      </c>
      <c r="G45" s="58">
        <v>38.332999999999998</v>
      </c>
      <c r="H45" s="57"/>
      <c r="I45" s="58">
        <v>24.188000000000002</v>
      </c>
      <c r="J45" s="57"/>
      <c r="K45" s="58"/>
      <c r="L45" s="57"/>
      <c r="M45" s="58"/>
      <c r="N45" s="57"/>
      <c r="O45" s="58"/>
      <c r="Q45" s="57"/>
      <c r="R45" s="58">
        <v>42.728037680639687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29.302000000000003</v>
      </c>
      <c r="C46" s="58">
        <v>31.47</v>
      </c>
      <c r="D46" s="57">
        <v>30.953000000000003</v>
      </c>
      <c r="E46" s="58">
        <v>29.933</v>
      </c>
      <c r="F46" s="57">
        <v>29.663</v>
      </c>
      <c r="G46" s="58">
        <v>29.302000000000003</v>
      </c>
      <c r="H46" s="57"/>
      <c r="I46" s="58">
        <v>23.813000000000002</v>
      </c>
      <c r="J46" s="57"/>
      <c r="K46" s="58"/>
      <c r="L46" s="57"/>
      <c r="M46" s="58"/>
      <c r="N46" s="57"/>
      <c r="O46" s="58"/>
      <c r="Q46" s="57"/>
      <c r="R46" s="58">
        <v>42.729138891712836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28.605</v>
      </c>
      <c r="C47" s="58">
        <v>28.898</v>
      </c>
      <c r="D47" s="57">
        <v>28.38</v>
      </c>
      <c r="E47" s="58">
        <v>30.12</v>
      </c>
      <c r="F47" s="57">
        <v>29.453000000000003</v>
      </c>
      <c r="G47" s="58">
        <v>28.605</v>
      </c>
      <c r="H47" s="57"/>
      <c r="I47" s="58">
        <v>22.3125</v>
      </c>
      <c r="J47" s="57"/>
      <c r="K47" s="58"/>
      <c r="L47" s="57"/>
      <c r="M47" s="58"/>
      <c r="N47" s="57"/>
      <c r="O47" s="58"/>
      <c r="Q47" s="57"/>
      <c r="R47" s="58">
        <v>45.179463886315339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28.26</v>
      </c>
      <c r="C48" s="58">
        <v>30.023</v>
      </c>
      <c r="D48" s="57">
        <v>29.67</v>
      </c>
      <c r="E48" s="58">
        <v>32.288000000000004</v>
      </c>
      <c r="F48" s="57">
        <v>30.495000000000001</v>
      </c>
      <c r="G48" s="58">
        <v>28.26</v>
      </c>
      <c r="H48" s="57"/>
      <c r="I48" s="58">
        <v>22.875</v>
      </c>
      <c r="J48" s="57"/>
      <c r="K48" s="58"/>
      <c r="L48" s="57"/>
      <c r="M48" s="58"/>
      <c r="N48" s="57"/>
      <c r="O48" s="58"/>
      <c r="Q48" s="57"/>
      <c r="R48" s="58">
        <v>47.146150343337105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28.102</v>
      </c>
      <c r="C49" s="58">
        <v>32.159999999999997</v>
      </c>
      <c r="D49" s="57">
        <v>31.68</v>
      </c>
      <c r="E49" s="58">
        <v>32.174999999999997</v>
      </c>
      <c r="F49" s="57">
        <v>29.445</v>
      </c>
      <c r="G49" s="58">
        <v>28.102</v>
      </c>
      <c r="H49" s="57"/>
      <c r="I49" s="58">
        <v>16.313000000000002</v>
      </c>
      <c r="J49" s="57"/>
      <c r="K49" s="58"/>
      <c r="L49" s="57"/>
      <c r="M49" s="58"/>
      <c r="N49" s="57"/>
      <c r="O49" s="58"/>
      <c r="Q49" s="57"/>
      <c r="R49" s="58">
        <v>46.481393748437029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28.102</v>
      </c>
      <c r="C50" s="58">
        <v>31.754999999999999</v>
      </c>
      <c r="D50" s="57">
        <v>31.125</v>
      </c>
      <c r="E50" s="58">
        <v>31.073</v>
      </c>
      <c r="F50" s="57">
        <v>29.64</v>
      </c>
      <c r="G50" s="58">
        <v>28.102</v>
      </c>
      <c r="H50" s="57"/>
      <c r="I50" s="58">
        <v>17.625</v>
      </c>
      <c r="J50" s="57"/>
      <c r="K50" s="58"/>
      <c r="L50" s="57"/>
      <c r="M50" s="58"/>
      <c r="N50" s="57"/>
      <c r="O50" s="58"/>
      <c r="Q50" s="57"/>
      <c r="R50" s="58">
        <v>45.367558769722471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27.758000000000003</v>
      </c>
      <c r="C51" s="58">
        <v>29.137</v>
      </c>
      <c r="D51" s="57">
        <v>28.372</v>
      </c>
      <c r="E51" s="58">
        <v>29.97</v>
      </c>
      <c r="F51" s="57">
        <v>29.017000000000003</v>
      </c>
      <c r="G51" s="58">
        <v>27.758000000000003</v>
      </c>
      <c r="H51" s="57"/>
      <c r="I51" s="58">
        <v>16.125</v>
      </c>
      <c r="J51" s="57"/>
      <c r="K51" s="58"/>
      <c r="L51" s="57"/>
      <c r="M51" s="58"/>
      <c r="N51" s="57"/>
      <c r="O51" s="58"/>
      <c r="Q51" s="57"/>
      <c r="R51" s="58">
        <v>43.597375792858664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27.405000000000001</v>
      </c>
      <c r="C52" s="58">
        <v>29.003</v>
      </c>
      <c r="D52" s="57">
        <v>26.715</v>
      </c>
      <c r="E52" s="58">
        <v>30.293000000000003</v>
      </c>
      <c r="F52" s="57">
        <v>28.395</v>
      </c>
      <c r="G52" s="58">
        <v>27.405000000000001</v>
      </c>
      <c r="H52" s="57"/>
      <c r="I52" s="58">
        <v>22.125</v>
      </c>
      <c r="J52" s="57"/>
      <c r="K52" s="58"/>
      <c r="L52" s="57"/>
      <c r="M52" s="58"/>
      <c r="N52" s="57"/>
      <c r="O52" s="58"/>
      <c r="Q52" s="57"/>
      <c r="R52" s="58">
        <v>41.008594644589337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28.11</v>
      </c>
      <c r="C53" s="58">
        <v>26.805</v>
      </c>
      <c r="D53" s="57">
        <v>24.51</v>
      </c>
      <c r="E53" s="58">
        <v>30.614999999999998</v>
      </c>
      <c r="F53" s="57">
        <v>29.017000000000003</v>
      </c>
      <c r="G53" s="58">
        <v>28.11</v>
      </c>
      <c r="H53" s="57"/>
      <c r="I53" s="58">
        <v>21.75</v>
      </c>
      <c r="J53" s="57"/>
      <c r="K53" s="58"/>
      <c r="L53" s="57"/>
      <c r="M53" s="58"/>
      <c r="N53" s="57"/>
      <c r="O53" s="58"/>
      <c r="Q53" s="57"/>
      <c r="R53" s="58">
        <v>41.066761237426562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33.008000000000003</v>
      </c>
      <c r="C54" s="58">
        <v>25.844999999999999</v>
      </c>
      <c r="D54" s="57">
        <v>25.058</v>
      </c>
      <c r="E54" s="58">
        <v>33.375</v>
      </c>
      <c r="F54" s="57">
        <v>32.782000000000004</v>
      </c>
      <c r="G54" s="58">
        <v>33.008000000000003</v>
      </c>
      <c r="H54" s="57"/>
      <c r="I54" s="58">
        <v>26.25</v>
      </c>
      <c r="J54" s="57"/>
      <c r="K54" s="58"/>
      <c r="L54" s="57"/>
      <c r="M54" s="58"/>
      <c r="N54" s="57"/>
      <c r="O54" s="58"/>
      <c r="Q54" s="57"/>
      <c r="R54" s="58">
        <v>41.541773794841411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40.358000000000004</v>
      </c>
      <c r="C55" s="58">
        <v>38.4</v>
      </c>
      <c r="D55" s="57">
        <v>35.549999999999997</v>
      </c>
      <c r="E55" s="58">
        <v>39.023000000000003</v>
      </c>
      <c r="F55" s="57">
        <v>44.895000000000003</v>
      </c>
      <c r="G55" s="58">
        <v>40.358000000000004</v>
      </c>
      <c r="H55" s="57"/>
      <c r="I55" s="58">
        <v>24</v>
      </c>
      <c r="J55" s="57"/>
      <c r="K55" s="58"/>
      <c r="L55" s="57"/>
      <c r="M55" s="58"/>
      <c r="N55" s="57"/>
      <c r="O55" s="58"/>
      <c r="Q55" s="57"/>
      <c r="R55" s="58">
        <v>42.107288378977451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45.953000000000003</v>
      </c>
      <c r="C56" s="58">
        <v>42.263000000000005</v>
      </c>
      <c r="D56" s="57">
        <v>39.968000000000004</v>
      </c>
      <c r="E56" s="58">
        <v>43.71</v>
      </c>
      <c r="F56" s="57">
        <v>49.703000000000003</v>
      </c>
      <c r="G56" s="58">
        <v>45.953000000000003</v>
      </c>
      <c r="H56" s="57"/>
      <c r="I56" s="58">
        <v>30.563000000000002</v>
      </c>
      <c r="J56" s="57"/>
      <c r="K56" s="58"/>
      <c r="L56" s="57"/>
      <c r="M56" s="58"/>
      <c r="N56" s="57"/>
      <c r="O56" s="58"/>
      <c r="Q56" s="57"/>
      <c r="R56" s="58">
        <v>42.586167495817946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38.602000000000004</v>
      </c>
      <c r="C57" s="58">
        <v>36.75</v>
      </c>
      <c r="D57" s="57">
        <v>34.447000000000003</v>
      </c>
      <c r="E57" s="58">
        <v>40.905000000000001</v>
      </c>
      <c r="F57" s="57">
        <v>38.843000000000004</v>
      </c>
      <c r="G57" s="58">
        <v>38.602000000000004</v>
      </c>
      <c r="H57" s="57"/>
      <c r="I57" s="58">
        <v>19.688000000000002</v>
      </c>
      <c r="J57" s="57"/>
      <c r="K57" s="58"/>
      <c r="L57" s="57"/>
      <c r="M57" s="58"/>
      <c r="N57" s="57"/>
      <c r="O57" s="58"/>
      <c r="Q57" s="57"/>
      <c r="R57" s="58">
        <v>42.508876197704836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29.504999999999999</v>
      </c>
      <c r="C58" s="58">
        <v>31.793000000000003</v>
      </c>
      <c r="D58" s="57">
        <v>31.14</v>
      </c>
      <c r="E58" s="58">
        <v>30.36</v>
      </c>
      <c r="F58" s="57">
        <v>29.858000000000001</v>
      </c>
      <c r="G58" s="58">
        <v>29.504999999999999</v>
      </c>
      <c r="H58" s="57"/>
      <c r="I58" s="58">
        <v>21.563000000000002</v>
      </c>
      <c r="J58" s="57"/>
      <c r="K58" s="58"/>
      <c r="L58" s="57"/>
      <c r="M58" s="58"/>
      <c r="N58" s="57"/>
      <c r="O58" s="58"/>
      <c r="Q58" s="57"/>
      <c r="R58" s="58">
        <v>42.508945246255145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28.808</v>
      </c>
      <c r="C59" s="58">
        <v>29.587</v>
      </c>
      <c r="D59" s="57">
        <v>28.927000000000003</v>
      </c>
      <c r="E59" s="58">
        <v>30.712</v>
      </c>
      <c r="F59" s="57">
        <v>29.655000000000001</v>
      </c>
      <c r="G59" s="58">
        <v>28.808</v>
      </c>
      <c r="H59" s="57"/>
      <c r="I59" s="58">
        <v>20.4375</v>
      </c>
      <c r="J59" s="57"/>
      <c r="K59" s="58"/>
      <c r="L59" s="57"/>
      <c r="M59" s="58"/>
      <c r="N59" s="57"/>
      <c r="O59" s="58"/>
      <c r="Q59" s="57"/>
      <c r="R59" s="58">
        <v>44.95208457423599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28.454999999999998</v>
      </c>
      <c r="C60" s="58">
        <v>30.555</v>
      </c>
      <c r="D60" s="57">
        <v>30.038</v>
      </c>
      <c r="E60" s="58">
        <v>32.813000000000002</v>
      </c>
      <c r="F60" s="57">
        <v>30.698</v>
      </c>
      <c r="G60" s="58">
        <v>28.454999999999998</v>
      </c>
      <c r="H60" s="57"/>
      <c r="I60" s="58">
        <v>21</v>
      </c>
      <c r="J60" s="57"/>
      <c r="K60" s="58"/>
      <c r="L60" s="57"/>
      <c r="M60" s="58"/>
      <c r="N60" s="57"/>
      <c r="O60" s="58"/>
      <c r="Q60" s="57"/>
      <c r="R60" s="58">
        <v>46.877402325974586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28.305</v>
      </c>
      <c r="C61" s="58">
        <v>32.707999999999998</v>
      </c>
      <c r="D61" s="57">
        <v>31.883000000000003</v>
      </c>
      <c r="E61" s="58">
        <v>32.43</v>
      </c>
      <c r="F61" s="57">
        <v>29.648</v>
      </c>
      <c r="G61" s="58">
        <v>28.305</v>
      </c>
      <c r="H61" s="57"/>
      <c r="I61" s="58">
        <v>16.5</v>
      </c>
      <c r="J61" s="57"/>
      <c r="K61" s="58"/>
      <c r="L61" s="57"/>
      <c r="M61" s="58"/>
      <c r="N61" s="57"/>
      <c r="O61" s="58"/>
      <c r="Q61" s="57"/>
      <c r="R61" s="58">
        <v>43.411508919438326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28.305</v>
      </c>
      <c r="C62" s="58">
        <v>32.332999999999998</v>
      </c>
      <c r="D62" s="57">
        <v>31.38</v>
      </c>
      <c r="E62" s="58">
        <v>31.433</v>
      </c>
      <c r="F62" s="57">
        <v>29.843</v>
      </c>
      <c r="G62" s="58">
        <v>28.305</v>
      </c>
      <c r="H62" s="57"/>
      <c r="I62" s="58">
        <v>17.813000000000002</v>
      </c>
      <c r="J62" s="57"/>
      <c r="K62" s="58"/>
      <c r="L62" s="57"/>
      <c r="M62" s="58"/>
      <c r="N62" s="57"/>
      <c r="O62" s="58"/>
      <c r="Q62" s="57"/>
      <c r="R62" s="58">
        <v>42.422864432172574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27.953000000000003</v>
      </c>
      <c r="C63" s="58">
        <v>29.94</v>
      </c>
      <c r="D63" s="57">
        <v>28.875</v>
      </c>
      <c r="E63" s="58">
        <v>30.427000000000003</v>
      </c>
      <c r="F63" s="57">
        <v>29.212</v>
      </c>
      <c r="G63" s="58">
        <v>27.953000000000003</v>
      </c>
      <c r="H63" s="57"/>
      <c r="I63" s="58">
        <v>16.313000000000002</v>
      </c>
      <c r="J63" s="57"/>
      <c r="K63" s="58"/>
      <c r="L63" s="57"/>
      <c r="M63" s="58"/>
      <c r="N63" s="57"/>
      <c r="O63" s="58"/>
      <c r="Q63" s="57"/>
      <c r="R63" s="58">
        <v>40.832829150987173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27.6</v>
      </c>
      <c r="C64" s="58">
        <v>29.82</v>
      </c>
      <c r="D64" s="57">
        <v>27.367000000000001</v>
      </c>
      <c r="E64" s="58">
        <v>30.93</v>
      </c>
      <c r="F64" s="57">
        <v>28.582000000000001</v>
      </c>
      <c r="G64" s="58">
        <v>27.6</v>
      </c>
      <c r="H64" s="57"/>
      <c r="I64" s="58">
        <v>22.313000000000002</v>
      </c>
      <c r="J64" s="57"/>
      <c r="K64" s="58"/>
      <c r="L64" s="57"/>
      <c r="M64" s="58"/>
      <c r="N64" s="57"/>
      <c r="O64" s="58"/>
      <c r="Q64" s="57"/>
      <c r="R64" s="58">
        <v>38.551237431102635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28.305</v>
      </c>
      <c r="C65" s="58">
        <v>27.802</v>
      </c>
      <c r="D65" s="57">
        <v>25.364999999999998</v>
      </c>
      <c r="E65" s="58">
        <v>31.245000000000001</v>
      </c>
      <c r="F65" s="57">
        <v>29.212</v>
      </c>
      <c r="G65" s="58">
        <v>28.305</v>
      </c>
      <c r="H65" s="57"/>
      <c r="I65" s="58">
        <v>21.938000000000002</v>
      </c>
      <c r="J65" s="57"/>
      <c r="K65" s="58"/>
      <c r="L65" s="57"/>
      <c r="M65" s="58"/>
      <c r="N65" s="57"/>
      <c r="O65" s="58"/>
      <c r="Q65" s="57"/>
      <c r="R65" s="58">
        <v>38.623193494550009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33.24</v>
      </c>
      <c r="C66" s="58">
        <v>26.925000000000001</v>
      </c>
      <c r="D66" s="57">
        <v>25.867000000000001</v>
      </c>
      <c r="E66" s="58">
        <v>33.742000000000004</v>
      </c>
      <c r="F66" s="57">
        <v>33</v>
      </c>
      <c r="G66" s="58">
        <v>33.24</v>
      </c>
      <c r="H66" s="57"/>
      <c r="I66" s="58">
        <v>26.438000000000002</v>
      </c>
      <c r="J66" s="57"/>
      <c r="K66" s="58"/>
      <c r="L66" s="57"/>
      <c r="M66" s="58"/>
      <c r="N66" s="57"/>
      <c r="O66" s="58"/>
      <c r="Q66" s="57"/>
      <c r="R66" s="58">
        <v>39.077369050314722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40.634999999999998</v>
      </c>
      <c r="C67" s="58">
        <v>38.422000000000004</v>
      </c>
      <c r="D67" s="57">
        <v>35.4</v>
      </c>
      <c r="E67" s="58">
        <v>38.865000000000002</v>
      </c>
      <c r="F67" s="57">
        <v>45.195</v>
      </c>
      <c r="G67" s="58">
        <v>40.634999999999998</v>
      </c>
      <c r="H67" s="57"/>
      <c r="I67" s="58">
        <v>24.188000000000002</v>
      </c>
      <c r="J67" s="57"/>
      <c r="K67" s="58"/>
      <c r="L67" s="57"/>
      <c r="M67" s="58"/>
      <c r="N67" s="57"/>
      <c r="O67" s="58"/>
      <c r="Q67" s="57"/>
      <c r="R67" s="58">
        <v>39.612830127087541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46.274999999999999</v>
      </c>
      <c r="C68" s="58">
        <v>41.962000000000003</v>
      </c>
      <c r="D68" s="57">
        <v>39.42</v>
      </c>
      <c r="E68" s="58">
        <v>43.11</v>
      </c>
      <c r="F68" s="57">
        <v>50.032000000000004</v>
      </c>
      <c r="G68" s="58">
        <v>46.274999999999999</v>
      </c>
      <c r="H68" s="57"/>
      <c r="I68" s="58">
        <v>30.75</v>
      </c>
      <c r="J68" s="57"/>
      <c r="K68" s="58"/>
      <c r="L68" s="57"/>
      <c r="M68" s="58"/>
      <c r="N68" s="57"/>
      <c r="O68" s="58"/>
      <c r="Q68" s="57"/>
      <c r="R68" s="58">
        <v>40.068916536903089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38.880000000000003</v>
      </c>
      <c r="C69" s="58">
        <v>36.914999999999999</v>
      </c>
      <c r="D69" s="57">
        <v>34.402999999999999</v>
      </c>
      <c r="E69" s="58">
        <v>40.553000000000004</v>
      </c>
      <c r="F69" s="57">
        <v>39.097000000000001</v>
      </c>
      <c r="G69" s="58">
        <v>38.880000000000003</v>
      </c>
      <c r="H69" s="57"/>
      <c r="I69" s="58">
        <v>19.875</v>
      </c>
      <c r="J69" s="57"/>
      <c r="K69" s="58"/>
      <c r="L69" s="57"/>
      <c r="M69" s="58"/>
      <c r="N69" s="57"/>
      <c r="O69" s="58"/>
      <c r="Q69" s="57"/>
      <c r="R69" s="58">
        <v>40.017169656066599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29.715</v>
      </c>
      <c r="C70" s="58">
        <v>32.369999999999997</v>
      </c>
      <c r="D70" s="57">
        <v>31.395</v>
      </c>
      <c r="E70" s="58">
        <v>30.683</v>
      </c>
      <c r="F70" s="57">
        <v>30.06</v>
      </c>
      <c r="G70" s="58">
        <v>29.715</v>
      </c>
      <c r="H70" s="57"/>
      <c r="I70" s="58">
        <v>21.75</v>
      </c>
      <c r="J70" s="57"/>
      <c r="K70" s="58"/>
      <c r="L70" s="57"/>
      <c r="M70" s="58"/>
      <c r="N70" s="57"/>
      <c r="O70" s="58"/>
      <c r="Q70" s="57"/>
      <c r="R70" s="58">
        <v>40.03478085561467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29.01</v>
      </c>
      <c r="C71" s="58">
        <v>30.36</v>
      </c>
      <c r="D71" s="57">
        <v>29.385000000000002</v>
      </c>
      <c r="E71" s="58">
        <v>31.125</v>
      </c>
      <c r="F71" s="57">
        <v>29.85</v>
      </c>
      <c r="G71" s="58">
        <v>29.01</v>
      </c>
      <c r="H71" s="57"/>
      <c r="I71" s="58">
        <v>20.625</v>
      </c>
      <c r="J71" s="57"/>
      <c r="K71" s="58"/>
      <c r="L71" s="57"/>
      <c r="M71" s="58"/>
      <c r="N71" s="57"/>
      <c r="O71" s="58"/>
      <c r="Q71" s="57"/>
      <c r="R71" s="58">
        <v>42.223502501125516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28.657</v>
      </c>
      <c r="C72" s="58">
        <v>31.245000000000001</v>
      </c>
      <c r="D72" s="57">
        <v>30.39</v>
      </c>
      <c r="E72" s="58">
        <v>33.188000000000002</v>
      </c>
      <c r="F72" s="57">
        <v>30.9</v>
      </c>
      <c r="G72" s="58">
        <v>28.657</v>
      </c>
      <c r="H72" s="57"/>
      <c r="I72" s="58">
        <v>21.188000000000002</v>
      </c>
      <c r="J72" s="57"/>
      <c r="K72" s="58"/>
      <c r="L72" s="57"/>
      <c r="M72" s="58"/>
      <c r="N72" s="57"/>
      <c r="O72" s="58"/>
      <c r="Q72" s="57"/>
      <c r="R72" s="58">
        <v>43.982648877293819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28.5</v>
      </c>
      <c r="C73" s="58">
        <v>33.255000000000003</v>
      </c>
      <c r="D73" s="57">
        <v>32.085000000000001</v>
      </c>
      <c r="E73" s="58">
        <v>32.678000000000004</v>
      </c>
      <c r="F73" s="57">
        <v>29.843</v>
      </c>
      <c r="G73" s="58">
        <v>28.5</v>
      </c>
      <c r="H73" s="57"/>
      <c r="I73" s="58">
        <v>23.512</v>
      </c>
      <c r="J73" s="57"/>
      <c r="K73" s="58"/>
      <c r="L73" s="57"/>
      <c r="M73" s="58"/>
      <c r="N73" s="57"/>
      <c r="O73" s="58"/>
      <c r="Q73" s="57"/>
      <c r="R73" s="58">
        <v>44.677054964777014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28.5</v>
      </c>
      <c r="C74" s="58">
        <v>32.909999999999997</v>
      </c>
      <c r="D74" s="57">
        <v>31.635000000000002</v>
      </c>
      <c r="E74" s="58">
        <v>31.777000000000001</v>
      </c>
      <c r="F74" s="57">
        <v>30.045000000000002</v>
      </c>
      <c r="G74" s="58">
        <v>28.5</v>
      </c>
      <c r="H74" s="57"/>
      <c r="I74" s="58">
        <v>24.824999999999999</v>
      </c>
      <c r="J74" s="57"/>
      <c r="K74" s="58"/>
      <c r="L74" s="57"/>
      <c r="M74" s="58"/>
      <c r="N74" s="57"/>
      <c r="O74" s="58"/>
      <c r="Q74" s="57"/>
      <c r="R74" s="58">
        <v>43.67020557230591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28.148</v>
      </c>
      <c r="C75" s="58">
        <v>30.72</v>
      </c>
      <c r="D75" s="57">
        <v>29.355</v>
      </c>
      <c r="E75" s="58">
        <v>30.87</v>
      </c>
      <c r="F75" s="57">
        <v>29.407</v>
      </c>
      <c r="G75" s="58">
        <v>28.148</v>
      </c>
      <c r="H75" s="57"/>
      <c r="I75" s="58">
        <v>23.324999999999999</v>
      </c>
      <c r="J75" s="57"/>
      <c r="K75" s="58"/>
      <c r="L75" s="57"/>
      <c r="M75" s="58"/>
      <c r="N75" s="57"/>
      <c r="O75" s="58"/>
      <c r="Q75" s="57"/>
      <c r="R75" s="58">
        <v>42.061532544272772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27.795000000000002</v>
      </c>
      <c r="C76" s="58">
        <v>30.614999999999998</v>
      </c>
      <c r="D76" s="57">
        <v>27.99</v>
      </c>
      <c r="E76" s="58">
        <v>31.538</v>
      </c>
      <c r="F76" s="57">
        <v>28.777000000000001</v>
      </c>
      <c r="G76" s="58">
        <v>27.795000000000002</v>
      </c>
      <c r="H76" s="57"/>
      <c r="I76" s="58">
        <v>29.324999999999999</v>
      </c>
      <c r="J76" s="57"/>
      <c r="K76" s="58"/>
      <c r="L76" s="57"/>
      <c r="M76" s="58"/>
      <c r="N76" s="57"/>
      <c r="O76" s="58"/>
      <c r="Q76" s="57"/>
      <c r="R76" s="58">
        <v>39.700585999338955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28.5</v>
      </c>
      <c r="C77" s="58">
        <v>28.77</v>
      </c>
      <c r="D77" s="57">
        <v>26.168000000000003</v>
      </c>
      <c r="E77" s="58">
        <v>31.837000000000003</v>
      </c>
      <c r="F77" s="57">
        <v>29.407</v>
      </c>
      <c r="G77" s="58">
        <v>28.5</v>
      </c>
      <c r="H77" s="57"/>
      <c r="I77" s="58">
        <v>28.95</v>
      </c>
      <c r="J77" s="57"/>
      <c r="K77" s="58"/>
      <c r="L77" s="57"/>
      <c r="M77" s="58"/>
      <c r="N77" s="57"/>
      <c r="O77" s="58"/>
      <c r="Q77" s="57"/>
      <c r="R77" s="58">
        <v>39.758330256919557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33.472000000000001</v>
      </c>
      <c r="C78" s="58">
        <v>27.96</v>
      </c>
      <c r="D78" s="57">
        <v>26.633000000000003</v>
      </c>
      <c r="E78" s="58">
        <v>34.102000000000004</v>
      </c>
      <c r="F78" s="57">
        <v>33.218000000000004</v>
      </c>
      <c r="G78" s="58">
        <v>33.472000000000001</v>
      </c>
      <c r="H78" s="57"/>
      <c r="I78" s="58">
        <v>34.200000000000003</v>
      </c>
      <c r="J78" s="57"/>
      <c r="K78" s="58"/>
      <c r="L78" s="57"/>
      <c r="M78" s="58"/>
      <c r="N78" s="57"/>
      <c r="O78" s="58"/>
      <c r="Q78" s="57"/>
      <c r="R78" s="58">
        <v>40.197931593226862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40.92</v>
      </c>
      <c r="C79" s="58">
        <v>38.49</v>
      </c>
      <c r="D79" s="57">
        <v>35.295000000000002</v>
      </c>
      <c r="E79" s="58">
        <v>38.737000000000002</v>
      </c>
      <c r="F79" s="57">
        <v>45.494999999999997</v>
      </c>
      <c r="G79" s="58">
        <v>40.92</v>
      </c>
      <c r="H79" s="57"/>
      <c r="I79" s="58">
        <v>39.450000000000003</v>
      </c>
      <c r="J79" s="57"/>
      <c r="K79" s="58"/>
      <c r="L79" s="57"/>
      <c r="M79" s="58"/>
      <c r="N79" s="57"/>
      <c r="O79" s="58"/>
      <c r="Q79" s="57"/>
      <c r="R79" s="58">
        <v>40.71850483751583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46.597000000000001</v>
      </c>
      <c r="C80" s="58">
        <v>41.737000000000002</v>
      </c>
      <c r="D80" s="57">
        <v>38.947000000000003</v>
      </c>
      <c r="E80" s="58">
        <v>42.585000000000001</v>
      </c>
      <c r="F80" s="57">
        <v>50.37</v>
      </c>
      <c r="G80" s="58">
        <v>46.597000000000001</v>
      </c>
      <c r="H80" s="57"/>
      <c r="I80" s="58">
        <v>46.013000000000005</v>
      </c>
      <c r="J80" s="57"/>
      <c r="K80" s="58"/>
      <c r="L80" s="57"/>
      <c r="M80" s="58"/>
      <c r="N80" s="57"/>
      <c r="O80" s="58"/>
      <c r="Q80" s="57"/>
      <c r="R80" s="58">
        <v>41.158017317015108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39.15</v>
      </c>
      <c r="C81" s="58">
        <v>37.11</v>
      </c>
      <c r="D81" s="57">
        <v>34.387999999999998</v>
      </c>
      <c r="E81" s="58">
        <v>40.252000000000002</v>
      </c>
      <c r="F81" s="57">
        <v>39.36</v>
      </c>
      <c r="G81" s="58">
        <v>39.15</v>
      </c>
      <c r="H81" s="57"/>
      <c r="I81" s="58">
        <v>32.137999999999998</v>
      </c>
      <c r="J81" s="57"/>
      <c r="K81" s="58"/>
      <c r="L81" s="57"/>
      <c r="M81" s="58"/>
      <c r="N81" s="57"/>
      <c r="O81" s="58"/>
      <c r="Q81" s="57"/>
      <c r="R81" s="58">
        <v>41.088291287931902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29.925000000000001</v>
      </c>
      <c r="C82" s="58">
        <v>32.954999999999998</v>
      </c>
      <c r="D82" s="57">
        <v>31.657</v>
      </c>
      <c r="E82" s="58">
        <v>30.99</v>
      </c>
      <c r="F82" s="57">
        <v>30.262</v>
      </c>
      <c r="G82" s="58">
        <v>29.925000000000001</v>
      </c>
      <c r="H82" s="57"/>
      <c r="I82" s="58">
        <v>31.012</v>
      </c>
      <c r="J82" s="57"/>
      <c r="K82" s="58"/>
      <c r="L82" s="57"/>
      <c r="M82" s="58"/>
      <c r="N82" s="57"/>
      <c r="O82" s="58"/>
      <c r="Q82" s="57"/>
      <c r="R82" s="58">
        <v>41.087971258202465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29.212</v>
      </c>
      <c r="C83" s="58">
        <v>31.11</v>
      </c>
      <c r="D83" s="57">
        <v>29.834000000000003</v>
      </c>
      <c r="E83" s="58">
        <v>31.515000000000001</v>
      </c>
      <c r="F83" s="57">
        <v>30.052000000000003</v>
      </c>
      <c r="G83" s="58">
        <v>29.212</v>
      </c>
      <c r="H83" s="57"/>
      <c r="I83" s="58">
        <v>29.887499999999999</v>
      </c>
      <c r="J83" s="57"/>
      <c r="K83" s="58"/>
      <c r="L83" s="57"/>
      <c r="M83" s="58"/>
      <c r="N83" s="57"/>
      <c r="O83" s="58"/>
      <c r="Q83" s="57"/>
      <c r="R83" s="58">
        <v>43.263200486062608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28.86</v>
      </c>
      <c r="C84" s="58">
        <v>31.927000000000003</v>
      </c>
      <c r="D84" s="57">
        <v>30.75</v>
      </c>
      <c r="E84" s="58">
        <v>33.54</v>
      </c>
      <c r="F84" s="57">
        <v>31.11</v>
      </c>
      <c r="G84" s="58">
        <v>28.86</v>
      </c>
      <c r="H84" s="57"/>
      <c r="I84" s="58">
        <v>30.45</v>
      </c>
      <c r="J84" s="57"/>
      <c r="K84" s="58"/>
      <c r="L84" s="57"/>
      <c r="M84" s="58"/>
      <c r="N84" s="57"/>
      <c r="O84" s="58"/>
      <c r="Q84" s="57"/>
      <c r="R84" s="58">
        <v>45.02176019251759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28.695</v>
      </c>
      <c r="C85" s="58">
        <v>33.803000000000004</v>
      </c>
      <c r="D85" s="57">
        <v>32.4</v>
      </c>
      <c r="E85" s="58">
        <v>32.917000000000002</v>
      </c>
      <c r="F85" s="57">
        <v>30.045000000000002</v>
      </c>
      <c r="G85" s="58">
        <v>28.695</v>
      </c>
      <c r="H85" s="57"/>
      <c r="I85" s="58">
        <v>23.774999999999999</v>
      </c>
      <c r="J85" s="57"/>
      <c r="K85" s="58"/>
      <c r="L85" s="57"/>
      <c r="M85" s="58"/>
      <c r="N85" s="57"/>
      <c r="O85" s="58"/>
      <c r="Q85" s="57"/>
      <c r="R85" s="58">
        <v>45.744521582609181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28.703000000000003</v>
      </c>
      <c r="C86" s="58">
        <v>33.487000000000002</v>
      </c>
      <c r="D86" s="57">
        <v>31.98</v>
      </c>
      <c r="E86" s="58">
        <v>32.085000000000001</v>
      </c>
      <c r="F86" s="57">
        <v>30.24</v>
      </c>
      <c r="G86" s="58">
        <v>28.703000000000003</v>
      </c>
      <c r="H86" s="57"/>
      <c r="I86" s="58">
        <v>25.087</v>
      </c>
      <c r="J86" s="57"/>
      <c r="K86" s="58"/>
      <c r="L86" s="57"/>
      <c r="M86" s="58"/>
      <c r="N86" s="57"/>
      <c r="O86" s="58"/>
      <c r="Q86" s="57"/>
      <c r="R86" s="58">
        <v>44.737212117311593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28.343</v>
      </c>
      <c r="C87" s="58">
        <v>31.44</v>
      </c>
      <c r="D87" s="57">
        <v>29.858000000000001</v>
      </c>
      <c r="E87" s="58">
        <v>31.245000000000001</v>
      </c>
      <c r="F87" s="57">
        <v>29.602</v>
      </c>
      <c r="G87" s="58">
        <v>28.343</v>
      </c>
      <c r="H87" s="57"/>
      <c r="I87" s="58">
        <v>23.587</v>
      </c>
      <c r="J87" s="57"/>
      <c r="K87" s="58"/>
      <c r="L87" s="57"/>
      <c r="M87" s="58"/>
      <c r="N87" s="57"/>
      <c r="O87" s="58"/>
      <c r="Q87" s="57"/>
      <c r="R87" s="58">
        <v>43.128186326908981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27.983000000000001</v>
      </c>
      <c r="C88" s="58">
        <v>31.335000000000001</v>
      </c>
      <c r="D88" s="57">
        <v>28.59</v>
      </c>
      <c r="E88" s="58">
        <v>32.032000000000004</v>
      </c>
      <c r="F88" s="57">
        <v>28.965</v>
      </c>
      <c r="G88" s="58">
        <v>27.983000000000001</v>
      </c>
      <c r="H88" s="57"/>
      <c r="I88" s="58">
        <v>29.587</v>
      </c>
      <c r="J88" s="57"/>
      <c r="K88" s="58"/>
      <c r="L88" s="57"/>
      <c r="M88" s="58"/>
      <c r="N88" s="57"/>
      <c r="O88" s="58"/>
      <c r="Q88" s="57"/>
      <c r="R88" s="58">
        <v>40.709108389498887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28.703000000000003</v>
      </c>
      <c r="C89" s="58">
        <v>29.61</v>
      </c>
      <c r="D89" s="57">
        <v>26.895</v>
      </c>
      <c r="E89" s="58">
        <v>32.325000000000003</v>
      </c>
      <c r="F89" s="57">
        <v>29.602</v>
      </c>
      <c r="G89" s="58">
        <v>28.703000000000003</v>
      </c>
      <c r="H89" s="57"/>
      <c r="I89" s="58">
        <v>29.212</v>
      </c>
      <c r="J89" s="57"/>
      <c r="K89" s="58"/>
      <c r="L89" s="57"/>
      <c r="M89" s="58"/>
      <c r="N89" s="57"/>
      <c r="O89" s="58"/>
      <c r="Q89" s="57"/>
      <c r="R89" s="58">
        <v>40.766378697213099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33.704999999999998</v>
      </c>
      <c r="C90" s="58">
        <v>28.86</v>
      </c>
      <c r="D90" s="57">
        <v>27.323</v>
      </c>
      <c r="E90" s="58">
        <v>34.417000000000002</v>
      </c>
      <c r="F90" s="57">
        <v>33.443000000000005</v>
      </c>
      <c r="G90" s="58">
        <v>33.704999999999998</v>
      </c>
      <c r="H90" s="57"/>
      <c r="I90" s="58">
        <v>34.462000000000003</v>
      </c>
      <c r="J90" s="57"/>
      <c r="K90" s="58"/>
      <c r="L90" s="57"/>
      <c r="M90" s="58"/>
      <c r="N90" s="57"/>
      <c r="O90" s="58"/>
      <c r="Q90" s="57"/>
      <c r="R90" s="58">
        <v>41.205440969011178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41.204999999999998</v>
      </c>
      <c r="C91" s="58">
        <v>38.707999999999998</v>
      </c>
      <c r="D91" s="57">
        <v>35.392000000000003</v>
      </c>
      <c r="E91" s="58">
        <v>38.715000000000003</v>
      </c>
      <c r="F91" s="57">
        <v>45.795000000000002</v>
      </c>
      <c r="G91" s="58">
        <v>41.204999999999998</v>
      </c>
      <c r="H91" s="57"/>
      <c r="I91" s="58">
        <v>39.712000000000003</v>
      </c>
      <c r="J91" s="57"/>
      <c r="K91" s="58"/>
      <c r="L91" s="57"/>
      <c r="M91" s="58"/>
      <c r="N91" s="57"/>
      <c r="O91" s="58"/>
      <c r="Q91" s="57"/>
      <c r="R91" s="58">
        <v>41.725468970077323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46.92</v>
      </c>
      <c r="C92" s="58">
        <v>41.744999999999997</v>
      </c>
      <c r="D92" s="57">
        <v>38.79</v>
      </c>
      <c r="E92" s="58">
        <v>42.277999999999999</v>
      </c>
      <c r="F92" s="57">
        <v>50.7</v>
      </c>
      <c r="G92" s="58">
        <v>46.92</v>
      </c>
      <c r="H92" s="57"/>
      <c r="I92" s="58">
        <v>46.274999999999999</v>
      </c>
      <c r="J92" s="57"/>
      <c r="K92" s="58"/>
      <c r="L92" s="57"/>
      <c r="M92" s="58"/>
      <c r="N92" s="57"/>
      <c r="O92" s="58"/>
      <c r="Q92" s="57"/>
      <c r="R92" s="58">
        <v>42.164419181223408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39.42</v>
      </c>
      <c r="C93" s="58">
        <v>37.417000000000002</v>
      </c>
      <c r="D93" s="57">
        <v>34.545000000000002</v>
      </c>
      <c r="E93" s="58">
        <v>40.102000000000004</v>
      </c>
      <c r="F93" s="57">
        <v>39.623000000000005</v>
      </c>
      <c r="G93" s="58">
        <v>39.42</v>
      </c>
      <c r="H93" s="57"/>
      <c r="I93" s="58">
        <v>32.4</v>
      </c>
      <c r="J93" s="57"/>
      <c r="K93" s="58"/>
      <c r="L93" s="57"/>
      <c r="M93" s="58"/>
      <c r="N93" s="57"/>
      <c r="O93" s="58"/>
      <c r="Q93" s="57"/>
      <c r="R93" s="58">
        <v>42.09420055605321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30.128</v>
      </c>
      <c r="C94" s="58">
        <v>33.532000000000004</v>
      </c>
      <c r="D94" s="57">
        <v>32.002000000000002</v>
      </c>
      <c r="E94" s="58">
        <v>31.282</v>
      </c>
      <c r="F94" s="57">
        <v>30.457000000000001</v>
      </c>
      <c r="G94" s="58">
        <v>30.128</v>
      </c>
      <c r="H94" s="57"/>
      <c r="I94" s="58">
        <v>31.274999999999999</v>
      </c>
      <c r="J94" s="57"/>
      <c r="K94" s="58"/>
      <c r="L94" s="57"/>
      <c r="M94" s="58"/>
      <c r="N94" s="57"/>
      <c r="O94" s="58"/>
      <c r="Q94" s="57"/>
      <c r="R94" s="58">
        <v>42.093393123748065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29.414999999999999</v>
      </c>
      <c r="C95" s="58">
        <v>31.808</v>
      </c>
      <c r="D95" s="57">
        <v>30.308</v>
      </c>
      <c r="E95" s="58">
        <v>31.86</v>
      </c>
      <c r="F95" s="57">
        <v>30.247</v>
      </c>
      <c r="G95" s="58">
        <v>29.414999999999999</v>
      </c>
      <c r="H95" s="57"/>
      <c r="I95" s="58">
        <v>30.15</v>
      </c>
      <c r="J95" s="57"/>
      <c r="K95" s="58"/>
      <c r="L95" s="57"/>
      <c r="M95" s="58"/>
      <c r="N95" s="57"/>
      <c r="O95" s="58"/>
      <c r="Q95" s="57"/>
      <c r="R95" s="58">
        <v>44.098214451672106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29.055</v>
      </c>
      <c r="C96" s="58">
        <v>32.564999999999998</v>
      </c>
      <c r="D96" s="57">
        <v>31.155000000000001</v>
      </c>
      <c r="E96" s="58">
        <v>33.862000000000002</v>
      </c>
      <c r="F96" s="57">
        <v>31.313000000000002</v>
      </c>
      <c r="G96" s="58">
        <v>29.055</v>
      </c>
      <c r="H96" s="57"/>
      <c r="I96" s="58">
        <v>30.712</v>
      </c>
      <c r="J96" s="57"/>
      <c r="K96" s="58"/>
      <c r="L96" s="57"/>
      <c r="M96" s="58"/>
      <c r="N96" s="57"/>
      <c r="O96" s="58"/>
      <c r="Q96" s="57"/>
      <c r="R96" s="58">
        <v>45.881680143197059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28.898</v>
      </c>
      <c r="C97" s="58">
        <v>34.358000000000004</v>
      </c>
      <c r="D97" s="57">
        <v>32.715000000000003</v>
      </c>
      <c r="E97" s="58">
        <v>33.195</v>
      </c>
      <c r="F97" s="57">
        <v>30.24</v>
      </c>
      <c r="G97" s="58">
        <v>28.898</v>
      </c>
      <c r="H97" s="57"/>
      <c r="I97" s="58">
        <v>24.15</v>
      </c>
      <c r="J97" s="57"/>
      <c r="K97" s="58"/>
      <c r="L97" s="57"/>
      <c r="M97" s="58"/>
      <c r="N97" s="57"/>
      <c r="O97" s="58"/>
      <c r="Q97" s="57"/>
      <c r="R97" s="58">
        <v>46.66068104108237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28.898</v>
      </c>
      <c r="C98" s="58">
        <v>34.057000000000002</v>
      </c>
      <c r="D98" s="57">
        <v>32.325000000000003</v>
      </c>
      <c r="E98" s="58">
        <v>32.422000000000004</v>
      </c>
      <c r="F98" s="57">
        <v>30.442</v>
      </c>
      <c r="G98" s="58">
        <v>28.898</v>
      </c>
      <c r="H98" s="57"/>
      <c r="I98" s="58">
        <v>25.462</v>
      </c>
      <c r="J98" s="57"/>
      <c r="K98" s="58"/>
      <c r="L98" s="57"/>
      <c r="M98" s="58"/>
      <c r="N98" s="57"/>
      <c r="O98" s="58"/>
      <c r="Q98" s="57"/>
      <c r="R98" s="58">
        <v>45.679350304813603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28.538</v>
      </c>
      <c r="C99" s="58">
        <v>32.145000000000003</v>
      </c>
      <c r="D99" s="57">
        <v>30.352</v>
      </c>
      <c r="E99" s="58">
        <v>31.642000000000003</v>
      </c>
      <c r="F99" s="57">
        <v>29.797000000000001</v>
      </c>
      <c r="G99" s="58">
        <v>28.538</v>
      </c>
      <c r="H99" s="57"/>
      <c r="I99" s="58">
        <v>23.962</v>
      </c>
      <c r="J99" s="57"/>
      <c r="K99" s="58"/>
      <c r="L99" s="57"/>
      <c r="M99" s="58"/>
      <c r="N99" s="57"/>
      <c r="O99" s="58"/>
      <c r="Q99" s="57"/>
      <c r="R99" s="58">
        <v>44.091799189830368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28.177</v>
      </c>
      <c r="C100" s="58">
        <v>32.047000000000004</v>
      </c>
      <c r="D100" s="57">
        <v>29.175000000000001</v>
      </c>
      <c r="E100" s="58">
        <v>32.534999999999997</v>
      </c>
      <c r="F100" s="57">
        <v>29.152000000000001</v>
      </c>
      <c r="G100" s="58">
        <v>28.177</v>
      </c>
      <c r="H100" s="57"/>
      <c r="I100" s="58">
        <v>30</v>
      </c>
      <c r="J100" s="57"/>
      <c r="K100" s="58"/>
      <c r="L100" s="57"/>
      <c r="M100" s="58"/>
      <c r="N100" s="57"/>
      <c r="O100" s="58"/>
      <c r="Q100" s="57"/>
      <c r="R100" s="58">
        <v>41.287063096350494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28.898</v>
      </c>
      <c r="C101" s="58">
        <v>30.434999999999999</v>
      </c>
      <c r="D101" s="57">
        <v>27.593</v>
      </c>
      <c r="E101" s="58">
        <v>32.82</v>
      </c>
      <c r="F101" s="57">
        <v>29.797000000000001</v>
      </c>
      <c r="G101" s="58">
        <v>28.898</v>
      </c>
      <c r="H101" s="57"/>
      <c r="I101" s="58">
        <v>29.625</v>
      </c>
      <c r="J101" s="57"/>
      <c r="K101" s="58"/>
      <c r="L101" s="57"/>
      <c r="M101" s="58"/>
      <c r="N101" s="57"/>
      <c r="O101" s="58"/>
      <c r="Q101" s="57"/>
      <c r="R101" s="58">
        <v>41.369758024444934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33.938000000000002</v>
      </c>
      <c r="C102" s="58">
        <v>29.73</v>
      </c>
      <c r="D102" s="57">
        <v>27.99</v>
      </c>
      <c r="E102" s="58">
        <v>34.770000000000003</v>
      </c>
      <c r="F102" s="57">
        <v>33.659999999999997</v>
      </c>
      <c r="G102" s="58">
        <v>33.938000000000002</v>
      </c>
      <c r="H102" s="57"/>
      <c r="I102" s="58">
        <v>34.875</v>
      </c>
      <c r="J102" s="57"/>
      <c r="K102" s="58"/>
      <c r="L102" s="57"/>
      <c r="M102" s="58"/>
      <c r="N102" s="57"/>
      <c r="O102" s="58"/>
      <c r="Q102" s="57"/>
      <c r="R102" s="58">
        <v>41.837279441963709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41.49</v>
      </c>
      <c r="C103" s="58">
        <v>38.947000000000003</v>
      </c>
      <c r="D103" s="57">
        <v>35.505000000000003</v>
      </c>
      <c r="E103" s="58">
        <v>38.752000000000002</v>
      </c>
      <c r="F103" s="57">
        <v>46.102000000000004</v>
      </c>
      <c r="G103" s="58">
        <v>41.49</v>
      </c>
      <c r="H103" s="57"/>
      <c r="I103" s="58">
        <v>40.125</v>
      </c>
      <c r="J103" s="57"/>
      <c r="K103" s="58"/>
      <c r="L103" s="57"/>
      <c r="M103" s="58"/>
      <c r="N103" s="57"/>
      <c r="O103" s="58"/>
      <c r="Q103" s="57"/>
      <c r="R103" s="58">
        <v>42.386402314179556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47.242000000000004</v>
      </c>
      <c r="C104" s="58">
        <v>41.782000000000004</v>
      </c>
      <c r="D104" s="57">
        <v>38.67</v>
      </c>
      <c r="E104" s="58">
        <v>42.06</v>
      </c>
      <c r="F104" s="57">
        <v>51.038000000000004</v>
      </c>
      <c r="G104" s="58">
        <v>47.242000000000004</v>
      </c>
      <c r="H104" s="57"/>
      <c r="I104" s="58">
        <v>46.688000000000002</v>
      </c>
      <c r="J104" s="57"/>
      <c r="K104" s="58"/>
      <c r="L104" s="57"/>
      <c r="M104" s="58"/>
      <c r="N104" s="57"/>
      <c r="O104" s="58"/>
      <c r="Q104" s="57"/>
      <c r="R104" s="58">
        <v>42.856182419476454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39.69</v>
      </c>
      <c r="C105" s="58">
        <v>37.74</v>
      </c>
      <c r="D105" s="57">
        <v>34.718000000000004</v>
      </c>
      <c r="E105" s="58">
        <v>40.027999999999999</v>
      </c>
      <c r="F105" s="57">
        <v>39.884999999999998</v>
      </c>
      <c r="G105" s="58">
        <v>39.69</v>
      </c>
      <c r="H105" s="57"/>
      <c r="I105" s="58">
        <v>32.774999999999999</v>
      </c>
      <c r="J105" s="57"/>
      <c r="K105" s="58"/>
      <c r="L105" s="57"/>
      <c r="M105" s="58"/>
      <c r="N105" s="57"/>
      <c r="O105" s="58"/>
      <c r="Q105" s="57"/>
      <c r="R105" s="58">
        <v>42.814911173715181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30.337</v>
      </c>
      <c r="C106" s="58">
        <v>34.102000000000004</v>
      </c>
      <c r="D106" s="57">
        <v>32.347000000000001</v>
      </c>
      <c r="E106" s="58">
        <v>31.598000000000003</v>
      </c>
      <c r="F106" s="57">
        <v>30.66</v>
      </c>
      <c r="G106" s="58">
        <v>30.337</v>
      </c>
      <c r="H106" s="57"/>
      <c r="I106" s="58">
        <v>31.688000000000002</v>
      </c>
      <c r="J106" s="57"/>
      <c r="K106" s="58"/>
      <c r="L106" s="57"/>
      <c r="M106" s="58"/>
      <c r="N106" s="57"/>
      <c r="O106" s="58"/>
      <c r="Q106" s="57"/>
      <c r="R106" s="58">
        <v>42.843052002255234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29.617000000000001</v>
      </c>
      <c r="C107" s="58">
        <v>32.49</v>
      </c>
      <c r="D107" s="57">
        <v>30.773000000000003</v>
      </c>
      <c r="E107" s="58">
        <v>32.234999999999999</v>
      </c>
      <c r="F107" s="57">
        <v>30.45</v>
      </c>
      <c r="G107" s="58">
        <v>29.617000000000001</v>
      </c>
      <c r="H107" s="57"/>
      <c r="I107" s="58">
        <v>30.5625</v>
      </c>
      <c r="J107" s="57"/>
      <c r="K107" s="58"/>
      <c r="L107" s="57"/>
      <c r="M107" s="58"/>
      <c r="N107" s="57"/>
      <c r="O107" s="58"/>
      <c r="Q107" s="57"/>
      <c r="R107" s="58">
        <v>45.2972399225918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29.258000000000003</v>
      </c>
      <c r="C108" s="58">
        <v>33.203000000000003</v>
      </c>
      <c r="D108" s="57">
        <v>31.567</v>
      </c>
      <c r="E108" s="58">
        <v>34.215000000000003</v>
      </c>
      <c r="F108" s="57">
        <v>31.523000000000003</v>
      </c>
      <c r="G108" s="58">
        <v>29.258000000000003</v>
      </c>
      <c r="H108" s="57"/>
      <c r="I108" s="58">
        <v>31.087</v>
      </c>
      <c r="J108" s="57"/>
      <c r="K108" s="58"/>
      <c r="L108" s="57"/>
      <c r="M108" s="58"/>
      <c r="N108" s="57"/>
      <c r="O108" s="58"/>
      <c r="Q108" s="57"/>
      <c r="R108" s="58">
        <v>47.101101882660878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29.093</v>
      </c>
      <c r="C109" s="58">
        <v>34.913000000000004</v>
      </c>
      <c r="D109" s="57">
        <v>33.038000000000004</v>
      </c>
      <c r="E109" s="58">
        <v>33.472000000000001</v>
      </c>
      <c r="F109" s="57">
        <v>30.442</v>
      </c>
      <c r="G109" s="58">
        <v>29.093</v>
      </c>
      <c r="H109" s="57"/>
      <c r="I109" s="58">
        <v>24.524999999999999</v>
      </c>
      <c r="J109" s="57"/>
      <c r="K109" s="58"/>
      <c r="L109" s="57"/>
      <c r="M109" s="58"/>
      <c r="N109" s="57"/>
      <c r="O109" s="58"/>
      <c r="Q109" s="57"/>
      <c r="R109" s="58">
        <v>47.92276614211557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29.093</v>
      </c>
      <c r="C110" s="58">
        <v>34.634999999999998</v>
      </c>
      <c r="D110" s="57">
        <v>32.678000000000004</v>
      </c>
      <c r="E110" s="58">
        <v>32.752000000000002</v>
      </c>
      <c r="F110" s="57">
        <v>30.637</v>
      </c>
      <c r="G110" s="58">
        <v>29.093</v>
      </c>
      <c r="H110" s="57"/>
      <c r="I110" s="58">
        <v>25.837</v>
      </c>
      <c r="J110" s="57"/>
      <c r="K110" s="58"/>
      <c r="L110" s="57"/>
      <c r="M110" s="58"/>
      <c r="N110" s="57"/>
      <c r="O110" s="58"/>
      <c r="Q110" s="57"/>
      <c r="R110" s="58">
        <v>46.941433771772076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28.733000000000001</v>
      </c>
      <c r="C111" s="58">
        <v>32.843000000000004</v>
      </c>
      <c r="D111" s="57">
        <v>30.84</v>
      </c>
      <c r="E111" s="58">
        <v>32.04</v>
      </c>
      <c r="F111" s="57">
        <v>29.992000000000001</v>
      </c>
      <c r="G111" s="58">
        <v>28.733000000000001</v>
      </c>
      <c r="H111" s="57"/>
      <c r="I111" s="58">
        <v>24.337</v>
      </c>
      <c r="J111" s="57"/>
      <c r="K111" s="58"/>
      <c r="L111" s="57"/>
      <c r="M111" s="58"/>
      <c r="N111" s="57"/>
      <c r="O111" s="58"/>
      <c r="Q111" s="57"/>
      <c r="R111" s="58">
        <v>45.348066145268014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28.372</v>
      </c>
      <c r="C112" s="58">
        <v>32.752000000000002</v>
      </c>
      <c r="D112" s="57">
        <v>29.738000000000003</v>
      </c>
      <c r="E112" s="58">
        <v>33.03</v>
      </c>
      <c r="F112" s="57">
        <v>29.348000000000003</v>
      </c>
      <c r="G112" s="58">
        <v>28.372</v>
      </c>
      <c r="H112" s="57"/>
      <c r="I112" s="58">
        <v>30.563000000000002</v>
      </c>
      <c r="J112" s="57"/>
      <c r="K112" s="58"/>
      <c r="L112" s="57"/>
      <c r="M112" s="58"/>
      <c r="N112" s="57"/>
      <c r="O112" s="58"/>
      <c r="Q112" s="57"/>
      <c r="R112" s="58">
        <v>42.118493347139236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29.093</v>
      </c>
      <c r="C113" s="58">
        <v>31.245000000000001</v>
      </c>
      <c r="D113" s="57">
        <v>28.274999999999999</v>
      </c>
      <c r="E113" s="58">
        <v>33.307000000000002</v>
      </c>
      <c r="F113" s="57">
        <v>29.992000000000001</v>
      </c>
      <c r="G113" s="58">
        <v>29.093</v>
      </c>
      <c r="H113" s="57"/>
      <c r="I113" s="58">
        <v>30.188000000000002</v>
      </c>
      <c r="J113" s="57"/>
      <c r="K113" s="58"/>
      <c r="L113" s="57"/>
      <c r="M113" s="58"/>
      <c r="N113" s="57"/>
      <c r="O113" s="58"/>
      <c r="Q113" s="57"/>
      <c r="R113" s="58">
        <v>42.208234038518157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34.163000000000004</v>
      </c>
      <c r="C114" s="58">
        <v>30.585000000000001</v>
      </c>
      <c r="D114" s="57">
        <v>28.642000000000003</v>
      </c>
      <c r="E114" s="58">
        <v>35.108000000000004</v>
      </c>
      <c r="F114" s="57">
        <v>33.877000000000002</v>
      </c>
      <c r="G114" s="58">
        <v>34.163000000000004</v>
      </c>
      <c r="H114" s="57"/>
      <c r="I114" s="58">
        <v>35.438000000000002</v>
      </c>
      <c r="J114" s="57"/>
      <c r="K114" s="58"/>
      <c r="L114" s="57"/>
      <c r="M114" s="58"/>
      <c r="N114" s="57"/>
      <c r="O114" s="58"/>
      <c r="Q114" s="57"/>
      <c r="R114" s="58">
        <v>42.686273500815467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41.774999999999999</v>
      </c>
      <c r="C115" s="58">
        <v>39.203000000000003</v>
      </c>
      <c r="D115" s="57">
        <v>35.633000000000003</v>
      </c>
      <c r="E115" s="58">
        <v>38.805</v>
      </c>
      <c r="F115" s="57">
        <v>46.402999999999999</v>
      </c>
      <c r="G115" s="58">
        <v>41.774999999999999</v>
      </c>
      <c r="H115" s="57"/>
      <c r="I115" s="58">
        <v>40.688000000000002</v>
      </c>
      <c r="J115" s="57"/>
      <c r="K115" s="58"/>
      <c r="L115" s="57"/>
      <c r="M115" s="58"/>
      <c r="N115" s="57"/>
      <c r="O115" s="58"/>
      <c r="Q115" s="57"/>
      <c r="R115" s="58">
        <v>43.246539943319917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47.572000000000003</v>
      </c>
      <c r="C116" s="58">
        <v>41.858000000000004</v>
      </c>
      <c r="D116" s="57">
        <v>38.58</v>
      </c>
      <c r="E116" s="58">
        <v>41.865000000000002</v>
      </c>
      <c r="F116" s="57">
        <v>51.367000000000004</v>
      </c>
      <c r="G116" s="58">
        <v>47.572000000000003</v>
      </c>
      <c r="H116" s="57"/>
      <c r="I116" s="58">
        <v>47.25</v>
      </c>
      <c r="J116" s="57"/>
      <c r="K116" s="58"/>
      <c r="L116" s="57"/>
      <c r="M116" s="58"/>
      <c r="N116" s="57"/>
      <c r="O116" s="58"/>
      <c r="Q116" s="57"/>
      <c r="R116" s="58">
        <v>43.727160457084516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39.96</v>
      </c>
      <c r="C117" s="58">
        <v>38.078000000000003</v>
      </c>
      <c r="D117" s="57">
        <v>34.905000000000001</v>
      </c>
      <c r="E117" s="58">
        <v>39.968000000000004</v>
      </c>
      <c r="F117" s="57">
        <v>40.14</v>
      </c>
      <c r="G117" s="58">
        <v>39.96</v>
      </c>
      <c r="H117" s="57"/>
      <c r="I117" s="58">
        <v>33.15</v>
      </c>
      <c r="J117" s="57"/>
      <c r="K117" s="58"/>
      <c r="L117" s="57"/>
      <c r="M117" s="58"/>
      <c r="N117" s="57"/>
      <c r="O117" s="58"/>
      <c r="Q117" s="57"/>
      <c r="R117" s="58">
        <v>43.692360762420584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30.547000000000001</v>
      </c>
      <c r="C118" s="58">
        <v>34.68</v>
      </c>
      <c r="D118" s="57">
        <v>32.700000000000003</v>
      </c>
      <c r="E118" s="58">
        <v>31.913</v>
      </c>
      <c r="F118" s="57">
        <v>30.863000000000003</v>
      </c>
      <c r="G118" s="58">
        <v>30.547000000000001</v>
      </c>
      <c r="H118" s="57"/>
      <c r="I118" s="58">
        <v>32.25</v>
      </c>
      <c r="J118" s="57"/>
      <c r="K118" s="58"/>
      <c r="L118" s="57"/>
      <c r="M118" s="58"/>
      <c r="N118" s="57"/>
      <c r="O118" s="58"/>
      <c r="Q118" s="57"/>
      <c r="R118" s="58">
        <v>43.727369998405329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29.82</v>
      </c>
      <c r="C119" s="58">
        <v>33.172000000000004</v>
      </c>
      <c r="D119" s="57">
        <v>31.23</v>
      </c>
      <c r="E119" s="58">
        <v>32.594999999999999</v>
      </c>
      <c r="F119" s="57">
        <v>30.645</v>
      </c>
      <c r="G119" s="58">
        <v>29.82</v>
      </c>
      <c r="H119" s="57"/>
      <c r="I119" s="58">
        <v>31.125</v>
      </c>
      <c r="J119" s="57"/>
      <c r="K119" s="58"/>
      <c r="L119" s="57"/>
      <c r="M119" s="58"/>
      <c r="N119" s="57"/>
      <c r="O119" s="58"/>
      <c r="Q119" s="57"/>
      <c r="R119" s="58">
        <v>45.857926820889965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29.46</v>
      </c>
      <c r="C120" s="58">
        <v>33.840000000000003</v>
      </c>
      <c r="D120" s="57">
        <v>31.973000000000003</v>
      </c>
      <c r="E120" s="58">
        <v>34.56</v>
      </c>
      <c r="F120" s="57">
        <v>31.725000000000001</v>
      </c>
      <c r="G120" s="58">
        <v>29.46</v>
      </c>
      <c r="H120" s="57"/>
      <c r="I120" s="58">
        <v>31.462</v>
      </c>
      <c r="J120" s="57"/>
      <c r="K120" s="58"/>
      <c r="L120" s="57"/>
      <c r="M120" s="58"/>
      <c r="N120" s="57"/>
      <c r="O120" s="58"/>
      <c r="Q120" s="57"/>
      <c r="R120" s="58">
        <v>47.68521991738065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29.295000000000002</v>
      </c>
      <c r="C121" s="58">
        <v>35.468000000000004</v>
      </c>
      <c r="D121" s="57">
        <v>33.367000000000004</v>
      </c>
      <c r="E121" s="58">
        <v>33.75</v>
      </c>
      <c r="F121" s="57">
        <v>30.637</v>
      </c>
      <c r="G121" s="58">
        <v>29.295000000000002</v>
      </c>
      <c r="H121" s="57"/>
      <c r="I121" s="58">
        <v>24.9</v>
      </c>
      <c r="J121" s="57"/>
      <c r="K121" s="58"/>
      <c r="L121" s="57"/>
      <c r="M121" s="58"/>
      <c r="N121" s="57"/>
      <c r="O121" s="58"/>
      <c r="Q121" s="57"/>
      <c r="R121" s="58">
        <v>27.770780601784416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29.295000000000002</v>
      </c>
      <c r="C122" s="58">
        <v>35.204999999999998</v>
      </c>
      <c r="D122" s="57">
        <v>33.03</v>
      </c>
      <c r="E122" s="58">
        <v>33.082999999999998</v>
      </c>
      <c r="F122" s="57">
        <v>30.84</v>
      </c>
      <c r="G122" s="58">
        <v>29.295000000000002</v>
      </c>
      <c r="H122" s="57"/>
      <c r="I122" s="58">
        <v>26.212</v>
      </c>
      <c r="J122" s="57"/>
      <c r="K122" s="58"/>
      <c r="L122" s="57"/>
      <c r="M122" s="58"/>
      <c r="N122" s="57"/>
      <c r="O122" s="58"/>
      <c r="Q122" s="57"/>
      <c r="R122" s="58">
        <v>27.18672739110124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28.927000000000003</v>
      </c>
      <c r="C123" s="58">
        <v>33.532000000000004</v>
      </c>
      <c r="D123" s="57">
        <v>31.32</v>
      </c>
      <c r="E123" s="58">
        <v>32.422000000000004</v>
      </c>
      <c r="F123" s="57">
        <v>30.188000000000002</v>
      </c>
      <c r="G123" s="58">
        <v>28.927000000000003</v>
      </c>
      <c r="H123" s="57"/>
      <c r="I123" s="58">
        <v>24.712</v>
      </c>
      <c r="J123" s="57"/>
      <c r="K123" s="58"/>
      <c r="L123" s="57"/>
      <c r="M123" s="58"/>
      <c r="N123" s="57"/>
      <c r="O123" s="58"/>
      <c r="Q123" s="57"/>
      <c r="R123" s="58">
        <v>26.241873335724282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28.56</v>
      </c>
      <c r="C124" s="58">
        <v>33.450000000000003</v>
      </c>
      <c r="D124" s="57">
        <v>30.293000000000003</v>
      </c>
      <c r="E124" s="58">
        <v>33.502000000000002</v>
      </c>
      <c r="F124" s="57">
        <v>29.535</v>
      </c>
      <c r="G124" s="58">
        <v>28.56</v>
      </c>
      <c r="H124" s="57"/>
      <c r="I124" s="58">
        <v>30.938000000000002</v>
      </c>
      <c r="J124" s="57"/>
      <c r="K124" s="58"/>
      <c r="L124" s="57"/>
      <c r="M124" s="58"/>
      <c r="N124" s="57"/>
      <c r="O124" s="58"/>
      <c r="Q124" s="57"/>
      <c r="R124" s="58">
        <v>24.572593999030556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29.295000000000002</v>
      </c>
      <c r="C125" s="58">
        <v>32.04</v>
      </c>
      <c r="D125" s="57">
        <v>28.927000000000003</v>
      </c>
      <c r="E125" s="58">
        <v>33.773000000000003</v>
      </c>
      <c r="F125" s="57">
        <v>30.188000000000002</v>
      </c>
      <c r="G125" s="58">
        <v>29.295000000000002</v>
      </c>
      <c r="H125" s="57"/>
      <c r="I125" s="58">
        <v>30.563000000000002</v>
      </c>
      <c r="J125" s="57"/>
      <c r="K125" s="58"/>
      <c r="L125" s="57"/>
      <c r="M125" s="58"/>
      <c r="N125" s="57"/>
      <c r="O125" s="58"/>
      <c r="Q125" s="57"/>
      <c r="R125" s="58">
        <v>24.621811084031286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34.395000000000003</v>
      </c>
      <c r="C126" s="58">
        <v>31.425000000000001</v>
      </c>
      <c r="D126" s="57">
        <v>29.273</v>
      </c>
      <c r="E126" s="58">
        <v>35.445</v>
      </c>
      <c r="F126" s="57">
        <v>34.102000000000004</v>
      </c>
      <c r="G126" s="58">
        <v>34.395000000000003</v>
      </c>
      <c r="H126" s="57"/>
      <c r="I126" s="58">
        <v>35.813000000000002</v>
      </c>
      <c r="J126" s="57"/>
      <c r="K126" s="58"/>
      <c r="L126" s="57"/>
      <c r="M126" s="58"/>
      <c r="N126" s="57"/>
      <c r="O126" s="58"/>
      <c r="Q126" s="57"/>
      <c r="R126" s="58">
        <v>24.900063231725358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42.06</v>
      </c>
      <c r="C127" s="58">
        <v>39.479999999999997</v>
      </c>
      <c r="D127" s="57">
        <v>35.782000000000004</v>
      </c>
      <c r="E127" s="58">
        <v>38.873000000000005</v>
      </c>
      <c r="F127" s="57">
        <v>46.703000000000003</v>
      </c>
      <c r="G127" s="58">
        <v>42.06</v>
      </c>
      <c r="H127" s="57"/>
      <c r="I127" s="58">
        <v>41.063000000000002</v>
      </c>
      <c r="J127" s="57"/>
      <c r="K127" s="58"/>
      <c r="L127" s="57"/>
      <c r="M127" s="58"/>
      <c r="N127" s="57"/>
      <c r="O127" s="58"/>
      <c r="Q127" s="57"/>
      <c r="R127" s="58">
        <v>25.226881667879379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47.895000000000003</v>
      </c>
      <c r="C128" s="58">
        <v>41.962000000000003</v>
      </c>
      <c r="D128" s="57">
        <v>38.527999999999999</v>
      </c>
      <c r="E128" s="58">
        <v>41.715000000000003</v>
      </c>
      <c r="F128" s="57">
        <v>51.697000000000003</v>
      </c>
      <c r="G128" s="58">
        <v>47.895000000000003</v>
      </c>
      <c r="H128" s="57"/>
      <c r="I128" s="58">
        <v>47.625</v>
      </c>
      <c r="J128" s="57"/>
      <c r="K128" s="58"/>
      <c r="L128" s="57"/>
      <c r="M128" s="58"/>
      <c r="N128" s="57"/>
      <c r="O128" s="58"/>
      <c r="Q128" s="57"/>
      <c r="R128" s="58">
        <v>25.506478106341063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40.229999999999997</v>
      </c>
      <c r="C129" s="58">
        <v>38.43</v>
      </c>
      <c r="D129" s="57">
        <v>35.108000000000004</v>
      </c>
      <c r="E129" s="58">
        <v>39.938000000000002</v>
      </c>
      <c r="F129" s="57">
        <v>40.402999999999999</v>
      </c>
      <c r="G129" s="58">
        <v>40.229999999999997</v>
      </c>
      <c r="H129" s="57"/>
      <c r="I129" s="58">
        <v>33.524999999999999</v>
      </c>
      <c r="J129" s="57"/>
      <c r="K129" s="58"/>
      <c r="L129" s="57"/>
      <c r="M129" s="58"/>
      <c r="N129" s="57"/>
      <c r="O129" s="58"/>
      <c r="Q129" s="57"/>
      <c r="R129" s="58">
        <v>25.481914926258252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30.75</v>
      </c>
      <c r="C130" s="58">
        <v>35.25</v>
      </c>
      <c r="D130" s="57">
        <v>33.053000000000004</v>
      </c>
      <c r="E130" s="58">
        <v>32.227000000000004</v>
      </c>
      <c r="F130" s="57">
        <v>31.058</v>
      </c>
      <c r="G130" s="58">
        <v>30.75</v>
      </c>
      <c r="H130" s="57"/>
      <c r="I130" s="58">
        <v>32.625</v>
      </c>
      <c r="J130" s="57"/>
      <c r="K130" s="58"/>
      <c r="L130" s="57"/>
      <c r="M130" s="58"/>
      <c r="N130" s="57"/>
      <c r="O130" s="58"/>
      <c r="Q130" s="57"/>
      <c r="R130" s="58">
        <v>25.49866334822514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30.023</v>
      </c>
      <c r="C131" s="58">
        <v>33.840000000000003</v>
      </c>
      <c r="D131" s="57">
        <v>31.687000000000001</v>
      </c>
      <c r="E131" s="58">
        <v>32.954999999999998</v>
      </c>
      <c r="F131" s="57">
        <v>30.848000000000003</v>
      </c>
      <c r="G131" s="58">
        <v>30.023</v>
      </c>
      <c r="H131" s="57"/>
      <c r="I131" s="58">
        <v>31.5</v>
      </c>
      <c r="J131" s="57"/>
      <c r="K131" s="58"/>
      <c r="L131" s="57"/>
      <c r="M131" s="58"/>
      <c r="N131" s="57"/>
      <c r="O131" s="58"/>
      <c r="Q131" s="57"/>
      <c r="R131" s="58">
        <v>26.9593088589756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29.655000000000001</v>
      </c>
      <c r="C132" s="58">
        <v>34.47</v>
      </c>
      <c r="D132" s="57">
        <v>32.377000000000002</v>
      </c>
      <c r="E132" s="58">
        <v>34.898000000000003</v>
      </c>
      <c r="F132" s="57">
        <v>31.927000000000003</v>
      </c>
      <c r="G132" s="58">
        <v>29.655000000000001</v>
      </c>
      <c r="H132" s="57"/>
      <c r="I132" s="58">
        <v>31.837000000000003</v>
      </c>
      <c r="J132" s="57"/>
      <c r="K132" s="58"/>
      <c r="L132" s="57"/>
      <c r="M132" s="58"/>
      <c r="N132" s="57"/>
      <c r="O132" s="58"/>
      <c r="Q132" s="57"/>
      <c r="R132" s="58">
        <v>28.032903448923346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29.49</v>
      </c>
      <c r="C133" s="58">
        <v>36.008000000000003</v>
      </c>
      <c r="D133" s="57">
        <v>33.697000000000003</v>
      </c>
      <c r="E133" s="58">
        <v>34.027999999999999</v>
      </c>
      <c r="F133" s="57">
        <v>30.84</v>
      </c>
      <c r="G133" s="58">
        <v>29.49</v>
      </c>
      <c r="H133" s="57"/>
      <c r="I133" s="58">
        <v>25.087</v>
      </c>
      <c r="J133" s="57"/>
      <c r="K133" s="58"/>
      <c r="L133" s="57"/>
      <c r="M133" s="58"/>
      <c r="N133" s="57"/>
      <c r="O133" s="58"/>
      <c r="Q133" s="57"/>
      <c r="R133" s="58">
        <v>27.770780601784416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29.49</v>
      </c>
      <c r="C134" s="58">
        <v>35.767000000000003</v>
      </c>
      <c r="D134" s="57">
        <v>33.383000000000003</v>
      </c>
      <c r="E134" s="58">
        <v>33.413000000000004</v>
      </c>
      <c r="F134" s="57">
        <v>31.043000000000003</v>
      </c>
      <c r="G134" s="58">
        <v>29.49</v>
      </c>
      <c r="H134" s="57"/>
      <c r="I134" s="58">
        <v>26.4</v>
      </c>
      <c r="J134" s="57"/>
      <c r="K134" s="58"/>
      <c r="L134" s="57"/>
      <c r="M134" s="58"/>
      <c r="N134" s="57"/>
      <c r="O134" s="58"/>
      <c r="Q134" s="57"/>
      <c r="R134" s="58">
        <v>27.18672739110124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29.122</v>
      </c>
      <c r="C135" s="58">
        <v>34.207999999999998</v>
      </c>
      <c r="D135" s="57">
        <v>31.793000000000003</v>
      </c>
      <c r="E135" s="58">
        <v>32.79</v>
      </c>
      <c r="F135" s="57">
        <v>30.383000000000003</v>
      </c>
      <c r="G135" s="58">
        <v>29.122</v>
      </c>
      <c r="H135" s="57"/>
      <c r="I135" s="58">
        <v>24.9</v>
      </c>
      <c r="J135" s="57"/>
      <c r="K135" s="58"/>
      <c r="L135" s="57"/>
      <c r="M135" s="58"/>
      <c r="N135" s="57"/>
      <c r="O135" s="58"/>
      <c r="Q135" s="57"/>
      <c r="R135" s="58">
        <v>26.241873335724282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28.754999999999999</v>
      </c>
      <c r="C136" s="58">
        <v>34.133000000000003</v>
      </c>
      <c r="D136" s="57">
        <v>30.84</v>
      </c>
      <c r="E136" s="58">
        <v>33.96</v>
      </c>
      <c r="F136" s="57">
        <v>29.73</v>
      </c>
      <c r="G136" s="58">
        <v>28.754999999999999</v>
      </c>
      <c r="H136" s="57"/>
      <c r="I136" s="58">
        <v>31.125</v>
      </c>
      <c r="J136" s="57"/>
      <c r="K136" s="58"/>
      <c r="L136" s="57"/>
      <c r="M136" s="58"/>
      <c r="N136" s="57"/>
      <c r="O136" s="58"/>
      <c r="Q136" s="57"/>
      <c r="R136" s="58">
        <v>24.572593999030556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29.49</v>
      </c>
      <c r="C137" s="58">
        <v>32.82</v>
      </c>
      <c r="D137" s="57">
        <v>29.565000000000001</v>
      </c>
      <c r="E137" s="58">
        <v>34.229999999999997</v>
      </c>
      <c r="F137" s="57">
        <v>30.383000000000003</v>
      </c>
      <c r="G137" s="58">
        <v>29.49</v>
      </c>
      <c r="H137" s="57"/>
      <c r="I137" s="58">
        <v>30.75</v>
      </c>
      <c r="J137" s="57"/>
      <c r="K137" s="58"/>
      <c r="L137" s="57"/>
      <c r="M137" s="58"/>
      <c r="N137" s="57"/>
      <c r="O137" s="58"/>
      <c r="Q137" s="57"/>
      <c r="R137" s="58">
        <v>24.621811084031286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34.627000000000002</v>
      </c>
      <c r="C138" s="58">
        <v>32.242000000000004</v>
      </c>
      <c r="D138" s="57">
        <v>29.887</v>
      </c>
      <c r="E138" s="58">
        <v>35.774999999999999</v>
      </c>
      <c r="F138" s="57">
        <v>34.32</v>
      </c>
      <c r="G138" s="58">
        <v>34.627000000000002</v>
      </c>
      <c r="H138" s="57"/>
      <c r="I138" s="58">
        <v>36</v>
      </c>
      <c r="J138" s="57"/>
      <c r="K138" s="58"/>
      <c r="L138" s="57"/>
      <c r="M138" s="58"/>
      <c r="N138" s="57"/>
      <c r="O138" s="58"/>
      <c r="Q138" s="57"/>
      <c r="R138" s="58">
        <v>24.900063231725358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42.337000000000003</v>
      </c>
      <c r="C139" s="58">
        <v>39.78</v>
      </c>
      <c r="D139" s="57">
        <v>35.947000000000003</v>
      </c>
      <c r="E139" s="58">
        <v>38.954999999999998</v>
      </c>
      <c r="F139" s="57">
        <v>47.002000000000002</v>
      </c>
      <c r="G139" s="58">
        <v>42.337000000000003</v>
      </c>
      <c r="H139" s="57"/>
      <c r="I139" s="58">
        <v>41.25</v>
      </c>
      <c r="J139" s="57"/>
      <c r="K139" s="58"/>
      <c r="L139" s="57"/>
      <c r="M139" s="58"/>
      <c r="N139" s="57"/>
      <c r="O139" s="58"/>
      <c r="Q139" s="57"/>
      <c r="R139" s="58">
        <v>25.226881667879379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48.218000000000004</v>
      </c>
      <c r="C140" s="58">
        <v>42.104999999999997</v>
      </c>
      <c r="D140" s="57">
        <v>38.498000000000005</v>
      </c>
      <c r="E140" s="58">
        <v>41.587000000000003</v>
      </c>
      <c r="F140" s="57">
        <v>52.034999999999997</v>
      </c>
      <c r="G140" s="58">
        <v>48.218000000000004</v>
      </c>
      <c r="H140" s="57"/>
      <c r="I140" s="58">
        <v>47.813000000000002</v>
      </c>
      <c r="J140" s="57"/>
      <c r="K140" s="58"/>
      <c r="L140" s="57"/>
      <c r="M140" s="58"/>
      <c r="N140" s="57"/>
      <c r="O140" s="58"/>
      <c r="Q140" s="57"/>
      <c r="R140" s="58">
        <v>25.506478106341063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40.508000000000003</v>
      </c>
      <c r="C141" s="58">
        <v>38.805</v>
      </c>
      <c r="D141" s="57">
        <v>35.318000000000005</v>
      </c>
      <c r="E141" s="58">
        <v>39.93</v>
      </c>
      <c r="F141" s="57">
        <v>40.664999999999999</v>
      </c>
      <c r="G141" s="58">
        <v>40.508000000000003</v>
      </c>
      <c r="H141" s="57"/>
      <c r="I141" s="58">
        <v>33.712000000000003</v>
      </c>
      <c r="J141" s="57"/>
      <c r="K141" s="58"/>
      <c r="L141" s="57"/>
      <c r="M141" s="58"/>
      <c r="N141" s="57"/>
      <c r="O141" s="58"/>
      <c r="Q141" s="57"/>
      <c r="R141" s="58">
        <v>25.481914926258252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30.96</v>
      </c>
      <c r="C142" s="58">
        <v>35.835000000000001</v>
      </c>
      <c r="D142" s="57">
        <v>33.405000000000001</v>
      </c>
      <c r="E142" s="58">
        <v>32.534999999999997</v>
      </c>
      <c r="F142" s="57">
        <v>31.26</v>
      </c>
      <c r="G142" s="58">
        <v>30.96</v>
      </c>
      <c r="H142" s="57"/>
      <c r="I142" s="58">
        <v>32.813000000000002</v>
      </c>
      <c r="J142" s="57"/>
      <c r="K142" s="58"/>
      <c r="L142" s="57"/>
      <c r="M142" s="58"/>
      <c r="N142" s="57"/>
      <c r="O142" s="58"/>
      <c r="Q142" s="57"/>
      <c r="R142" s="58">
        <v>25.49866334822514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30.225000000000001</v>
      </c>
      <c r="C143" s="58">
        <v>34.523000000000003</v>
      </c>
      <c r="D143" s="57">
        <v>32.137999999999998</v>
      </c>
      <c r="E143" s="58">
        <v>33.307000000000002</v>
      </c>
      <c r="F143" s="57">
        <v>31.043000000000003</v>
      </c>
      <c r="G143" s="58">
        <v>30.225000000000001</v>
      </c>
      <c r="H143" s="57"/>
      <c r="I143" s="58">
        <v>31.6875</v>
      </c>
      <c r="J143" s="57"/>
      <c r="K143" s="58"/>
      <c r="L143" s="57"/>
      <c r="M143" s="58"/>
      <c r="N143" s="57"/>
      <c r="O143" s="58"/>
      <c r="Q143" s="57"/>
      <c r="R143" s="58">
        <v>26.9593088589756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29.858000000000001</v>
      </c>
      <c r="C144" s="58">
        <v>35.108000000000004</v>
      </c>
      <c r="D144" s="57">
        <v>32.774999999999999</v>
      </c>
      <c r="E144" s="58">
        <v>35.227000000000004</v>
      </c>
      <c r="F144" s="57">
        <v>32.137999999999998</v>
      </c>
      <c r="G144" s="58">
        <v>29.858000000000001</v>
      </c>
      <c r="H144" s="57"/>
      <c r="I144" s="58">
        <v>32.024999999999999</v>
      </c>
      <c r="J144" s="57"/>
      <c r="K144" s="58"/>
      <c r="L144" s="57"/>
      <c r="M144" s="58"/>
      <c r="N144" s="57"/>
      <c r="O144" s="58"/>
      <c r="Q144" s="57"/>
      <c r="R144" s="58">
        <v>28.032903448923346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29.684999999999999</v>
      </c>
      <c r="C145" s="58">
        <v>36.758000000000003</v>
      </c>
      <c r="D145" s="57">
        <v>34.08</v>
      </c>
      <c r="E145" s="58">
        <v>34.29</v>
      </c>
      <c r="F145" s="57">
        <v>31.035</v>
      </c>
      <c r="G145" s="58">
        <v>29.684999999999999</v>
      </c>
      <c r="H145" s="57"/>
      <c r="I145" s="58">
        <v>25.65</v>
      </c>
      <c r="J145" s="57"/>
      <c r="K145" s="58"/>
      <c r="L145" s="57"/>
      <c r="M145" s="58"/>
      <c r="N145" s="57"/>
      <c r="O145" s="58"/>
      <c r="Q145" s="57"/>
      <c r="R145" s="58">
        <v>27.770780601784416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29.684999999999999</v>
      </c>
      <c r="C146" s="58">
        <v>36.517000000000003</v>
      </c>
      <c r="D146" s="57">
        <v>33.758000000000003</v>
      </c>
      <c r="E146" s="58">
        <v>33.667000000000002</v>
      </c>
      <c r="F146" s="57">
        <v>31.238000000000003</v>
      </c>
      <c r="G146" s="58">
        <v>29.684999999999999</v>
      </c>
      <c r="H146" s="57"/>
      <c r="I146" s="58">
        <v>26.962</v>
      </c>
      <c r="J146" s="57"/>
      <c r="K146" s="58"/>
      <c r="L146" s="57"/>
      <c r="M146" s="58"/>
      <c r="N146" s="57"/>
      <c r="O146" s="58"/>
      <c r="Q146" s="57"/>
      <c r="R146" s="58">
        <v>27.18672739110124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29.317</v>
      </c>
      <c r="C147" s="58">
        <v>34.92</v>
      </c>
      <c r="D147" s="57">
        <v>32.152999999999999</v>
      </c>
      <c r="E147" s="58">
        <v>33.045000000000002</v>
      </c>
      <c r="F147" s="57">
        <v>30.578000000000003</v>
      </c>
      <c r="G147" s="58">
        <v>29.317</v>
      </c>
      <c r="H147" s="57"/>
      <c r="I147" s="58">
        <v>25.462</v>
      </c>
      <c r="J147" s="57"/>
      <c r="K147" s="58"/>
      <c r="L147" s="57"/>
      <c r="M147" s="58"/>
      <c r="N147" s="57"/>
      <c r="O147" s="58"/>
      <c r="Q147" s="57"/>
      <c r="R147" s="58">
        <v>26.241873335724282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28.95</v>
      </c>
      <c r="C148" s="58">
        <v>34.844999999999999</v>
      </c>
      <c r="D148" s="57">
        <v>31.184999999999999</v>
      </c>
      <c r="E148" s="58">
        <v>34.207999999999998</v>
      </c>
      <c r="F148" s="57">
        <v>29.918000000000003</v>
      </c>
      <c r="G148" s="58">
        <v>28.95</v>
      </c>
      <c r="H148" s="57"/>
      <c r="I148" s="58">
        <v>31.688000000000002</v>
      </c>
      <c r="J148" s="57"/>
      <c r="K148" s="58"/>
      <c r="L148" s="57"/>
      <c r="M148" s="58"/>
      <c r="N148" s="57"/>
      <c r="O148" s="58"/>
      <c r="Q148" s="57"/>
      <c r="R148" s="58">
        <v>24.572593999030556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29.684999999999999</v>
      </c>
      <c r="C149" s="58">
        <v>33.502000000000002</v>
      </c>
      <c r="D149" s="57">
        <v>29.902000000000001</v>
      </c>
      <c r="E149" s="58">
        <v>34.47</v>
      </c>
      <c r="F149" s="57">
        <v>30.578000000000003</v>
      </c>
      <c r="G149" s="58">
        <v>29.684999999999999</v>
      </c>
      <c r="H149" s="57"/>
      <c r="I149" s="58">
        <v>31.313000000000002</v>
      </c>
      <c r="J149" s="57"/>
      <c r="K149" s="58"/>
      <c r="L149" s="57"/>
      <c r="M149" s="58"/>
      <c r="N149" s="57"/>
      <c r="O149" s="58"/>
      <c r="Q149" s="57"/>
      <c r="R149" s="58">
        <v>24.621811084031286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34.86</v>
      </c>
      <c r="C150" s="58">
        <v>32.917000000000002</v>
      </c>
      <c r="D150" s="57">
        <v>30.225000000000001</v>
      </c>
      <c r="E150" s="58">
        <v>36.03</v>
      </c>
      <c r="F150" s="57">
        <v>34.545000000000002</v>
      </c>
      <c r="G150" s="58">
        <v>34.86</v>
      </c>
      <c r="H150" s="57"/>
      <c r="I150" s="58">
        <v>36.563000000000002</v>
      </c>
      <c r="J150" s="57"/>
      <c r="K150" s="58"/>
      <c r="L150" s="57"/>
      <c r="M150" s="58"/>
      <c r="N150" s="57"/>
      <c r="O150" s="58"/>
      <c r="Q150" s="57"/>
      <c r="R150" s="58">
        <v>24.900063231725358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42.623000000000005</v>
      </c>
      <c r="C151" s="58">
        <v>40.604999999999997</v>
      </c>
      <c r="D151" s="57">
        <v>36.352000000000004</v>
      </c>
      <c r="E151" s="58">
        <v>39.233000000000004</v>
      </c>
      <c r="F151" s="57">
        <v>47.303000000000004</v>
      </c>
      <c r="G151" s="58">
        <v>42.623000000000005</v>
      </c>
      <c r="H151" s="57"/>
      <c r="I151" s="58">
        <v>41.813000000000002</v>
      </c>
      <c r="J151" s="57"/>
      <c r="K151" s="58"/>
      <c r="L151" s="57"/>
      <c r="M151" s="58"/>
      <c r="N151" s="57"/>
      <c r="O151" s="58"/>
      <c r="Q151" s="57"/>
      <c r="R151" s="58">
        <v>25.226881667879379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48.54</v>
      </c>
      <c r="C152" s="58">
        <v>42.983000000000004</v>
      </c>
      <c r="D152" s="57">
        <v>38.932000000000002</v>
      </c>
      <c r="E152" s="58">
        <v>41.888000000000005</v>
      </c>
      <c r="F152" s="57">
        <v>52.365000000000002</v>
      </c>
      <c r="G152" s="58">
        <v>48.54</v>
      </c>
      <c r="H152" s="57"/>
      <c r="I152" s="58">
        <v>48.375</v>
      </c>
      <c r="J152" s="57"/>
      <c r="K152" s="58"/>
      <c r="L152" s="57"/>
      <c r="M152" s="58"/>
      <c r="N152" s="57"/>
      <c r="O152" s="58"/>
      <c r="Q152" s="57"/>
      <c r="R152" s="58">
        <v>25.506478106341063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40.777999999999999</v>
      </c>
      <c r="C153" s="58">
        <v>39.615000000000002</v>
      </c>
      <c r="D153" s="57">
        <v>35.715000000000003</v>
      </c>
      <c r="E153" s="58">
        <v>40.215000000000003</v>
      </c>
      <c r="F153" s="57">
        <v>40.928000000000004</v>
      </c>
      <c r="G153" s="58">
        <v>40.777999999999999</v>
      </c>
      <c r="H153" s="57"/>
      <c r="I153" s="58">
        <v>33.9</v>
      </c>
      <c r="J153" s="57"/>
      <c r="K153" s="58"/>
      <c r="L153" s="57"/>
      <c r="M153" s="58"/>
      <c r="N153" s="57"/>
      <c r="O153" s="58"/>
      <c r="Q153" s="57"/>
      <c r="R153" s="58">
        <v>25.481914926258252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31.163</v>
      </c>
      <c r="C154" s="58">
        <v>36.585000000000001</v>
      </c>
      <c r="D154" s="57">
        <v>33.788000000000004</v>
      </c>
      <c r="E154" s="58">
        <v>32.79</v>
      </c>
      <c r="F154" s="57">
        <v>31.462</v>
      </c>
      <c r="G154" s="58">
        <v>31.163</v>
      </c>
      <c r="H154" s="57"/>
      <c r="I154" s="58">
        <v>33.375</v>
      </c>
      <c r="J154" s="57"/>
      <c r="K154" s="58"/>
      <c r="L154" s="57"/>
      <c r="M154" s="58"/>
      <c r="N154" s="57"/>
      <c r="O154" s="58"/>
      <c r="Q154" s="57"/>
      <c r="R154" s="58">
        <v>25.49866334822514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30.427000000000003</v>
      </c>
      <c r="C155" s="58">
        <v>35.242000000000004</v>
      </c>
      <c r="D155" s="57">
        <v>32.498000000000005</v>
      </c>
      <c r="E155" s="58">
        <v>33.563000000000002</v>
      </c>
      <c r="F155" s="57">
        <v>31.245000000000001</v>
      </c>
      <c r="G155" s="58">
        <v>30.427000000000003</v>
      </c>
      <c r="H155" s="57"/>
      <c r="I155" s="58">
        <v>32.25</v>
      </c>
      <c r="J155" s="57"/>
      <c r="K155" s="58"/>
      <c r="L155" s="57"/>
      <c r="M155" s="58"/>
      <c r="N155" s="57"/>
      <c r="O155" s="58"/>
      <c r="Q155" s="57"/>
      <c r="R155" s="58">
        <v>26.9593088589756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30.06</v>
      </c>
      <c r="C156" s="58">
        <v>35.843000000000004</v>
      </c>
      <c r="D156" s="57">
        <v>33.15</v>
      </c>
      <c r="E156" s="58">
        <v>35.483000000000004</v>
      </c>
      <c r="F156" s="57">
        <v>32.340000000000003</v>
      </c>
      <c r="G156" s="58">
        <v>30.06</v>
      </c>
      <c r="H156" s="57"/>
      <c r="I156" s="58">
        <v>32.212000000000003</v>
      </c>
      <c r="J156" s="57"/>
      <c r="K156" s="58"/>
      <c r="L156" s="57"/>
      <c r="M156" s="58"/>
      <c r="N156" s="57"/>
      <c r="O156" s="58"/>
      <c r="Q156" s="57"/>
      <c r="R156" s="58">
        <v>28.032903448923346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29.887</v>
      </c>
      <c r="C157" s="58">
        <v>37.508000000000003</v>
      </c>
      <c r="D157" s="57">
        <v>34.454999999999998</v>
      </c>
      <c r="E157" s="58">
        <v>34.553000000000004</v>
      </c>
      <c r="F157" s="57">
        <v>31.238000000000003</v>
      </c>
      <c r="G157" s="58">
        <v>29.887</v>
      </c>
      <c r="H157" s="57"/>
      <c r="I157" s="58">
        <v>26.212</v>
      </c>
      <c r="J157" s="57"/>
      <c r="K157" s="58"/>
      <c r="L157" s="57"/>
      <c r="M157" s="58"/>
      <c r="N157" s="57"/>
      <c r="O157" s="58"/>
      <c r="Q157" s="57"/>
      <c r="R157" s="58">
        <v>27.770780601784416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29.887</v>
      </c>
      <c r="C158" s="58">
        <v>37.26</v>
      </c>
      <c r="D158" s="57">
        <v>34.133000000000003</v>
      </c>
      <c r="E158" s="58">
        <v>33.922000000000004</v>
      </c>
      <c r="F158" s="57">
        <v>31.44</v>
      </c>
      <c r="G158" s="58">
        <v>29.887</v>
      </c>
      <c r="H158" s="57"/>
      <c r="I158" s="58">
        <v>27.524999999999999</v>
      </c>
      <c r="J158" s="57"/>
      <c r="K158" s="58"/>
      <c r="L158" s="57"/>
      <c r="M158" s="58"/>
      <c r="N158" s="57"/>
      <c r="O158" s="58"/>
      <c r="Q158" s="57"/>
      <c r="R158" s="58">
        <v>27.18672739110124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29.512</v>
      </c>
      <c r="C159" s="58">
        <v>35.633000000000003</v>
      </c>
      <c r="D159" s="57">
        <v>32.512999999999998</v>
      </c>
      <c r="E159" s="58">
        <v>33.292000000000002</v>
      </c>
      <c r="F159" s="57">
        <v>30.773000000000003</v>
      </c>
      <c r="G159" s="58">
        <v>29.512</v>
      </c>
      <c r="H159" s="57"/>
      <c r="I159" s="58">
        <v>26.024999999999999</v>
      </c>
      <c r="J159" s="57"/>
      <c r="K159" s="58"/>
      <c r="L159" s="57"/>
      <c r="M159" s="58"/>
      <c r="N159" s="57"/>
      <c r="O159" s="58"/>
      <c r="Q159" s="57"/>
      <c r="R159" s="58">
        <v>26.241873335724282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29.137</v>
      </c>
      <c r="C160" s="58">
        <v>35.557000000000002</v>
      </c>
      <c r="D160" s="57">
        <v>31.538</v>
      </c>
      <c r="E160" s="58">
        <v>34.447000000000003</v>
      </c>
      <c r="F160" s="57">
        <v>30.113000000000003</v>
      </c>
      <c r="G160" s="58">
        <v>29.137</v>
      </c>
      <c r="H160" s="57"/>
      <c r="I160" s="58">
        <v>32.25</v>
      </c>
      <c r="J160" s="57"/>
      <c r="K160" s="58"/>
      <c r="L160" s="57"/>
      <c r="M160" s="58"/>
      <c r="N160" s="57"/>
      <c r="O160" s="58"/>
      <c r="Q160" s="57"/>
      <c r="R160" s="58">
        <v>24.572593999030556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29.887</v>
      </c>
      <c r="C161" s="58">
        <v>34.185000000000002</v>
      </c>
      <c r="D161" s="57">
        <v>30.24</v>
      </c>
      <c r="E161" s="58">
        <v>34.718000000000004</v>
      </c>
      <c r="F161" s="57">
        <v>30.773000000000003</v>
      </c>
      <c r="G161" s="58">
        <v>29.887</v>
      </c>
      <c r="H161" s="57"/>
      <c r="I161" s="58">
        <v>31.875</v>
      </c>
      <c r="J161" s="57"/>
      <c r="K161" s="58"/>
      <c r="L161" s="57"/>
      <c r="M161" s="58"/>
      <c r="N161" s="57"/>
      <c r="O161" s="58"/>
      <c r="Q161" s="57"/>
      <c r="R161" s="58">
        <v>24.621811084031286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35.093000000000004</v>
      </c>
      <c r="C162" s="40">
        <v>33.593000000000004</v>
      </c>
      <c r="D162" s="40">
        <v>30.57</v>
      </c>
      <c r="E162" s="40">
        <v>36.292000000000002</v>
      </c>
      <c r="F162" s="40">
        <v>34.762999999999998</v>
      </c>
      <c r="G162" s="40">
        <v>35.093000000000004</v>
      </c>
      <c r="I162" s="40">
        <v>37.125</v>
      </c>
      <c r="R162" s="40">
        <v>24.900063231725358</v>
      </c>
    </row>
    <row r="163" spans="1:36" x14ac:dyDescent="0.2">
      <c r="A163" s="50">
        <v>41821</v>
      </c>
      <c r="B163" s="40">
        <v>42.907000000000004</v>
      </c>
      <c r="C163" s="40">
        <v>41.438000000000002</v>
      </c>
      <c r="D163" s="40">
        <v>36.758000000000003</v>
      </c>
      <c r="E163" s="40">
        <v>39.51</v>
      </c>
      <c r="F163" s="40">
        <v>47.61</v>
      </c>
      <c r="G163" s="40">
        <v>42.907000000000004</v>
      </c>
      <c r="I163" s="40">
        <v>42.375</v>
      </c>
      <c r="R163" s="40">
        <v>25.226881667879379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37189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50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37190</v>
      </c>
      <c r="B8" s="57">
        <f>[5]Tregion!$C8</f>
        <v>28.5</v>
      </c>
      <c r="C8" s="58">
        <f>[6]Tregion!$C8</f>
        <v>28</v>
      </c>
      <c r="D8" s="57">
        <f>[7]Tregion!$C8</f>
        <v>28</v>
      </c>
      <c r="E8" s="58">
        <f>[8]Tregion!$C8</f>
        <v>28.35</v>
      </c>
      <c r="F8" s="57">
        <f>[9]Tregion!$C8</f>
        <v>28.5</v>
      </c>
      <c r="G8" s="58">
        <f>[10]Tbasis!$D7</f>
        <v>29.5</v>
      </c>
      <c r="H8" s="57"/>
      <c r="I8" s="58">
        <f>[11]Tregion!$C8</f>
        <v>27.188000000000002</v>
      </c>
      <c r="J8" s="57"/>
      <c r="K8" s="58"/>
      <c r="L8" s="57"/>
      <c r="M8" s="58"/>
      <c r="N8" s="57"/>
      <c r="O8" s="58"/>
      <c r="Q8" s="57"/>
      <c r="R8" s="58">
        <f>[12]Tregion!$C8</f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</v>
      </c>
      <c r="AQ8" s="40">
        <f t="shared" si="1"/>
        <v>6.3929999999999998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37191</v>
      </c>
      <c r="B9" s="57">
        <f>[5]Tregion!$C9</f>
        <v>28.5</v>
      </c>
      <c r="C9" s="58">
        <f>[6]Tregion!$C9</f>
        <v>28</v>
      </c>
      <c r="D9" s="57">
        <f>[7]Tregion!$C9</f>
        <v>28</v>
      </c>
      <c r="E9" s="58">
        <f>[8]Tregion!$C9</f>
        <v>28.35</v>
      </c>
      <c r="F9" s="57">
        <f>[9]Tregion!$C9</f>
        <v>28.5</v>
      </c>
      <c r="G9" s="58">
        <f>[10]Tbasis!$D8</f>
        <v>29.5</v>
      </c>
      <c r="H9" s="57"/>
      <c r="I9" s="58">
        <f>[11]Tregion!$C9</f>
        <v>25.5</v>
      </c>
      <c r="J9" s="57"/>
      <c r="K9" s="58"/>
      <c r="L9" s="57"/>
      <c r="M9" s="58"/>
      <c r="N9" s="57"/>
      <c r="O9" s="58"/>
      <c r="Q9" s="57"/>
      <c r="R9" s="58">
        <f>[12]Tregion!$C9</f>
        <v>43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0.14499999999999999</v>
      </c>
      <c r="AQ9" s="40">
        <f t="shared" si="1"/>
        <v>5.1429999999999998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37192</v>
      </c>
      <c r="B10" s="57">
        <f>[5]Tregion!$C10</f>
        <v>22</v>
      </c>
      <c r="C10" s="58">
        <f>[6]Tregion!$C10</f>
        <v>24</v>
      </c>
      <c r="D10" s="57">
        <f>[7]Tregion!$C10</f>
        <v>24</v>
      </c>
      <c r="E10" s="58">
        <f>[8]Tregion!$C10</f>
        <v>24</v>
      </c>
      <c r="F10" s="57">
        <f>[9]Tregion!$C10</f>
        <v>22.75</v>
      </c>
      <c r="G10" s="58">
        <f>[10]Tbasis!$D9</f>
        <v>23</v>
      </c>
      <c r="H10" s="57"/>
      <c r="I10" s="58">
        <f>[11]Tregion!$C10</f>
        <v>27.188000000000002</v>
      </c>
      <c r="J10" s="57"/>
      <c r="K10" s="58"/>
      <c r="L10" s="57"/>
      <c r="M10" s="58"/>
      <c r="N10" s="57"/>
      <c r="O10" s="58"/>
      <c r="Q10" s="57"/>
      <c r="R10" s="58">
        <f>[12]Tregion!$C10</f>
        <v>43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0.17499999999999999</v>
      </c>
      <c r="AQ10" s="40">
        <f t="shared" si="1"/>
        <v>5.5590000000000002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37193</v>
      </c>
      <c r="B11" s="57">
        <f>[5]Tregion!$C11</f>
        <v>28.5</v>
      </c>
      <c r="C11" s="58">
        <f>[6]Tregion!$C11</f>
        <v>29</v>
      </c>
      <c r="D11" s="57">
        <f>[7]Tregion!$C11</f>
        <v>28.5</v>
      </c>
      <c r="E11" s="58">
        <f>[8]Tregion!$C11</f>
        <v>28.35</v>
      </c>
      <c r="F11" s="57">
        <f>[9]Tregion!$C11</f>
        <v>28.5</v>
      </c>
      <c r="G11" s="58">
        <f>[10]Tbasis!$D10</f>
        <v>29.5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0.52500000000000002</v>
      </c>
      <c r="AO11" s="40">
        <f t="shared" si="0"/>
        <v>5.4160000000000004</v>
      </c>
      <c r="AP11" s="40">
        <f>[4]Curves!$J17</f>
        <v>0.16</v>
      </c>
      <c r="AQ11" s="40">
        <f t="shared" si="1"/>
        <v>5.0510000000000002</v>
      </c>
      <c r="AR11" s="40">
        <f>[4]Curves!$K17</f>
        <v>0.42499999999999999</v>
      </c>
      <c r="AS11" s="40">
        <f t="shared" si="2"/>
        <v>5.3159999999999998</v>
      </c>
      <c r="AT11" s="40">
        <f>[4]Curves!$G17</f>
        <v>0.52</v>
      </c>
      <c r="AU11" s="40">
        <f t="shared" si="3"/>
        <v>5.4109999999999996</v>
      </c>
    </row>
    <row r="12" spans="1:48" x14ac:dyDescent="0.2">
      <c r="A12" s="50">
        <f>[5]Tregion!$A12</f>
        <v>37194</v>
      </c>
      <c r="B12" s="57">
        <f>[5]Tregion!$C12</f>
        <v>28.5</v>
      </c>
      <c r="C12" s="58">
        <f>[6]Tregion!$C12</f>
        <v>29</v>
      </c>
      <c r="D12" s="57">
        <f>[7]Tregion!$C12</f>
        <v>28.5</v>
      </c>
      <c r="E12" s="58">
        <f>[8]Tregion!$C12</f>
        <v>28.35</v>
      </c>
      <c r="F12" s="57">
        <f>[9]Tregion!$C12</f>
        <v>28.5</v>
      </c>
      <c r="G12" s="58">
        <f>[10]Tbasis!$D11</f>
        <v>29.5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0.87</v>
      </c>
      <c r="AO12" s="40">
        <f t="shared" si="0"/>
        <v>4.6079999999999997</v>
      </c>
      <c r="AP12" s="40">
        <f>[4]Curves!$J18</f>
        <v>0.14499999999999999</v>
      </c>
      <c r="AQ12" s="40">
        <f t="shared" si="1"/>
        <v>3.883</v>
      </c>
      <c r="AR12" s="40">
        <f>[4]Curves!$K18</f>
        <v>0.87</v>
      </c>
      <c r="AS12" s="40">
        <f t="shared" si="2"/>
        <v>4.6079999999999997</v>
      </c>
      <c r="AT12" s="40">
        <f>[4]Curves!$G18</f>
        <v>1.27</v>
      </c>
      <c r="AU12" s="40">
        <f t="shared" si="3"/>
        <v>5.008</v>
      </c>
    </row>
    <row r="13" spans="1:48" x14ac:dyDescent="0.2">
      <c r="A13" s="50">
        <f>[5]Tregion!$A13</f>
        <v>37195</v>
      </c>
      <c r="B13" s="57">
        <f>[5]Tregion!$C13</f>
        <v>28.5</v>
      </c>
      <c r="C13" s="58">
        <f>[6]Tregion!$C13</f>
        <v>29</v>
      </c>
      <c r="D13" s="57">
        <f>[7]Tregion!$C13</f>
        <v>28.5</v>
      </c>
      <c r="E13" s="58">
        <f>[8]Tregion!$C13</f>
        <v>28.35</v>
      </c>
      <c r="F13" s="57">
        <f>[9]Tregion!$C13</f>
        <v>28.5</v>
      </c>
      <c r="G13" s="58">
        <f>[10]Tbasis!$D12</f>
        <v>29.5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1.43</v>
      </c>
      <c r="AO13" s="40">
        <f t="shared" si="0"/>
        <v>4.6120000000000001</v>
      </c>
      <c r="AP13" s="40">
        <f>[4]Curves!$J19</f>
        <v>0.04</v>
      </c>
      <c r="AQ13" s="40">
        <f t="shared" si="1"/>
        <v>3.222</v>
      </c>
      <c r="AR13" s="40">
        <f>[4]Curves!$K19</f>
        <v>1.43</v>
      </c>
      <c r="AS13" s="40">
        <f t="shared" si="2"/>
        <v>4.6120000000000001</v>
      </c>
      <c r="AT13" s="40">
        <f>[4]Curves!$G19</f>
        <v>2.44</v>
      </c>
      <c r="AU13" s="40">
        <f t="shared" si="3"/>
        <v>5.6219999999999999</v>
      </c>
    </row>
    <row r="14" spans="1:48" x14ac:dyDescent="0.2">
      <c r="A14" s="50">
        <f>[5]Tregion!$A14</f>
        <v>37196</v>
      </c>
      <c r="B14" s="57">
        <f>[5]Tregion!$C14</f>
        <v>28.75</v>
      </c>
      <c r="C14" s="58">
        <f>[6]Tregion!$C14</f>
        <v>30.75</v>
      </c>
      <c r="D14" s="57">
        <f>[7]Tregion!$C14</f>
        <v>30</v>
      </c>
      <c r="E14" s="58">
        <f>[8]Tregion!$C14</f>
        <v>31.5</v>
      </c>
      <c r="F14" s="57">
        <f>[9]Tregion!$C14</f>
        <v>30</v>
      </c>
      <c r="G14" s="58">
        <f>[10]Tbasis!$D13</f>
        <v>29.75</v>
      </c>
      <c r="H14" s="57"/>
      <c r="I14" s="58">
        <f>[11]Tregion!$C14</f>
        <v>24.9</v>
      </c>
      <c r="J14" s="57"/>
      <c r="K14" s="58"/>
      <c r="L14" s="57"/>
      <c r="M14" s="58"/>
      <c r="N14" s="57"/>
      <c r="O14" s="58"/>
      <c r="Q14" s="57"/>
      <c r="R14" s="58">
        <f>[12]Tregion!$C14</f>
        <v>55.499996185302734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1.38</v>
      </c>
      <c r="AO14" s="40">
        <f t="shared" si="0"/>
        <v>4.5470000000000006</v>
      </c>
      <c r="AP14" s="40">
        <f>[4]Curves!$J20</f>
        <v>0.04</v>
      </c>
      <c r="AQ14" s="40">
        <f t="shared" si="1"/>
        <v>3.2070000000000003</v>
      </c>
      <c r="AR14" s="40">
        <f>[4]Curves!$K20</f>
        <v>1.38</v>
      </c>
      <c r="AS14" s="40">
        <f t="shared" si="2"/>
        <v>4.5470000000000006</v>
      </c>
      <c r="AT14" s="40">
        <f>[4]Curves!$G20</f>
        <v>2.38</v>
      </c>
      <c r="AU14" s="40">
        <f t="shared" si="3"/>
        <v>5.5470000000000006</v>
      </c>
    </row>
    <row r="15" spans="1:48" x14ac:dyDescent="0.2">
      <c r="A15" s="50">
        <f>[5]Tregion!$A15</f>
        <v>37197</v>
      </c>
      <c r="B15" s="57">
        <f>[5]Tregion!$C15</f>
        <v>28.75</v>
      </c>
      <c r="C15" s="58">
        <f>[6]Tregion!$C15</f>
        <v>30.75</v>
      </c>
      <c r="D15" s="57">
        <f>[7]Tregion!$C15</f>
        <v>30</v>
      </c>
      <c r="E15" s="58">
        <f>[8]Tregion!$C15</f>
        <v>31.5</v>
      </c>
      <c r="F15" s="57">
        <f>[9]Tregion!$C15</f>
        <v>30</v>
      </c>
      <c r="G15" s="58">
        <f>[10]Tbasis!$D14</f>
        <v>29.75</v>
      </c>
      <c r="H15" s="57"/>
      <c r="I15" s="58">
        <f>[11]Tregion!$C15</f>
        <v>24.9</v>
      </c>
      <c r="J15" s="57"/>
      <c r="K15" s="58"/>
      <c r="L15" s="57"/>
      <c r="M15" s="58"/>
      <c r="N15" s="57"/>
      <c r="O15" s="58"/>
      <c r="Q15" s="57"/>
      <c r="R15" s="58">
        <f>[12]Tregion!$C15</f>
        <v>55.499996185302734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0.04</v>
      </c>
      <c r="AQ15" s="40">
        <f t="shared" si="1"/>
        <v>2.335</v>
      </c>
      <c r="AR15" s="40">
        <f>[4]Curves!$K21</f>
        <v>0.62</v>
      </c>
      <c r="AS15" s="40">
        <f t="shared" si="2"/>
        <v>2.915</v>
      </c>
      <c r="AT15" s="40">
        <f>[4]Curves!$G21</f>
        <v>0.79</v>
      </c>
      <c r="AU15" s="40">
        <f t="shared" si="3"/>
        <v>3.085</v>
      </c>
    </row>
    <row r="16" spans="1:48" x14ac:dyDescent="0.2">
      <c r="A16" s="50">
        <f>[5]Tregion!$A16</f>
        <v>37198</v>
      </c>
      <c r="B16" s="57">
        <f>[5]Tregion!$C16</f>
        <v>28.75</v>
      </c>
      <c r="C16" s="58">
        <f>[6]Tregion!$C16</f>
        <v>30.75</v>
      </c>
      <c r="D16" s="57">
        <f>[7]Tregion!$C16</f>
        <v>30</v>
      </c>
      <c r="E16" s="58">
        <f>[8]Tregion!$C16</f>
        <v>31.5</v>
      </c>
      <c r="F16" s="57">
        <f>[9]Tregion!$C16</f>
        <v>30</v>
      </c>
      <c r="G16" s="58">
        <f>[10]Tbasis!$D15</f>
        <v>29.75</v>
      </c>
      <c r="H16" s="57"/>
      <c r="I16" s="58">
        <f>[11]Tregion!$C16</f>
        <v>24.899999618530298</v>
      </c>
      <c r="J16" s="57"/>
      <c r="K16" s="58"/>
      <c r="L16" s="57"/>
      <c r="M16" s="58"/>
      <c r="N16" s="57"/>
      <c r="O16" s="58"/>
      <c r="Q16" s="57"/>
      <c r="R16" s="58">
        <f>[12]Tregion!$C16</f>
        <v>48.569994659423827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0.37</v>
      </c>
      <c r="AO16" s="40">
        <f t="shared" si="0"/>
        <v>2.2000000000000002</v>
      </c>
      <c r="AP16" s="40">
        <f>[4]Curves!$J22</f>
        <v>0.04</v>
      </c>
      <c r="AQ16" s="40">
        <f t="shared" si="1"/>
        <v>1.87</v>
      </c>
      <c r="AR16" s="40">
        <f>[4]Curves!$K22</f>
        <v>0.37</v>
      </c>
      <c r="AS16" s="40">
        <f t="shared" si="2"/>
        <v>2.2000000000000002</v>
      </c>
      <c r="AT16" s="40">
        <f>[4]Curves!$G22</f>
        <v>0.43</v>
      </c>
      <c r="AU16" s="40">
        <f t="shared" si="3"/>
        <v>2.2600000000000002</v>
      </c>
    </row>
    <row r="17" spans="1:47" x14ac:dyDescent="0.2">
      <c r="A17" s="50">
        <f>[5]Tregion!$A17</f>
        <v>37199</v>
      </c>
      <c r="B17" s="57">
        <f>[5]Tregion!$C17</f>
        <v>20</v>
      </c>
      <c r="C17" s="58">
        <f>[6]Tregion!$C17</f>
        <v>24.75</v>
      </c>
      <c r="D17" s="57">
        <f>[7]Tregion!$C17</f>
        <v>24.75</v>
      </c>
      <c r="E17" s="58">
        <f>[8]Tregion!$C17</f>
        <v>25</v>
      </c>
      <c r="F17" s="57">
        <f>[9]Tregion!$C17</f>
        <v>21.75</v>
      </c>
      <c r="G17" s="58">
        <f>[10]Tbasis!$D16</f>
        <v>21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48.569994659423827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2.9810000000000003</v>
      </c>
      <c r="AN17" s="40">
        <f t="shared" si="4"/>
        <v>0.33</v>
      </c>
      <c r="AO17" s="40">
        <f t="shared" si="0"/>
        <v>3.3110000000000004</v>
      </c>
      <c r="AP17" s="40">
        <f>[4]Curves!$J23</f>
        <v>0.04</v>
      </c>
      <c r="AQ17" s="40">
        <f t="shared" si="1"/>
        <v>3.0210000000000004</v>
      </c>
      <c r="AR17" s="40">
        <f>[4]Curves!$K23</f>
        <v>0.33</v>
      </c>
      <c r="AS17" s="40">
        <f t="shared" si="2"/>
        <v>3.3110000000000004</v>
      </c>
      <c r="AT17" s="40">
        <f>[4]Curves!$G23</f>
        <v>0.39</v>
      </c>
      <c r="AU17" s="40">
        <f t="shared" si="3"/>
        <v>3.3710000000000004</v>
      </c>
    </row>
    <row r="18" spans="1:47" x14ac:dyDescent="0.2">
      <c r="A18" s="50">
        <f>[5]Tregion!$A18</f>
        <v>37200</v>
      </c>
      <c r="B18" s="57">
        <f>[5]Tregion!$C18</f>
        <v>28.75</v>
      </c>
      <c r="C18" s="58">
        <f>[6]Tregion!$C18</f>
        <v>30.75</v>
      </c>
      <c r="D18" s="57">
        <f>[7]Tregion!$C18</f>
        <v>30</v>
      </c>
      <c r="E18" s="58">
        <f>[8]Tregion!$C18</f>
        <v>31.5</v>
      </c>
      <c r="F18" s="57">
        <f>[9]Tregion!$C18</f>
        <v>30</v>
      </c>
      <c r="G18" s="58">
        <f>[10]Tbasis!$D17</f>
        <v>29.75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3.1710000000000003</v>
      </c>
      <c r="AN18" s="40">
        <f t="shared" si="4"/>
        <v>0.33</v>
      </c>
      <c r="AO18" s="40">
        <f t="shared" si="0"/>
        <v>3.5010000000000003</v>
      </c>
      <c r="AP18" s="40">
        <f>[4]Curves!$J24</f>
        <v>0.04</v>
      </c>
      <c r="AQ18" s="40">
        <f t="shared" si="1"/>
        <v>3.2110000000000003</v>
      </c>
      <c r="AR18" s="40">
        <f>[4]Curves!$K24</f>
        <v>0.33</v>
      </c>
      <c r="AS18" s="40">
        <f t="shared" si="2"/>
        <v>3.5010000000000003</v>
      </c>
      <c r="AT18" s="40">
        <f>[4]Curves!$G24</f>
        <v>0.37</v>
      </c>
      <c r="AU18" s="40">
        <f t="shared" si="3"/>
        <v>3.5410000000000004</v>
      </c>
    </row>
    <row r="19" spans="1:47" x14ac:dyDescent="0.2">
      <c r="A19" s="50">
        <f>[5]Tregion!$A19</f>
        <v>37201</v>
      </c>
      <c r="B19" s="57">
        <f>[5]Tregion!$C19</f>
        <v>28.75</v>
      </c>
      <c r="C19" s="58">
        <f>[6]Tregion!$C19</f>
        <v>30.75</v>
      </c>
      <c r="D19" s="57">
        <f>[7]Tregion!$C19</f>
        <v>30</v>
      </c>
      <c r="E19" s="58">
        <f>[8]Tregion!$C19</f>
        <v>31.5</v>
      </c>
      <c r="F19" s="57">
        <f>[9]Tregion!$C19</f>
        <v>30</v>
      </c>
      <c r="G19" s="58">
        <f>[10]Tbasis!$D18</f>
        <v>29.75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3.3260000000000001</v>
      </c>
      <c r="AN19" s="40">
        <f>AR19+0.1</f>
        <v>0.44499999999999995</v>
      </c>
      <c r="AO19" s="40">
        <f t="shared" si="0"/>
        <v>3.7709999999999999</v>
      </c>
      <c r="AP19" s="40">
        <f>[4]Curves!$J25</f>
        <v>0.04</v>
      </c>
      <c r="AQ19" s="40">
        <f t="shared" si="1"/>
        <v>3.3660000000000001</v>
      </c>
      <c r="AR19" s="40">
        <f>[4]Curves!$K25</f>
        <v>0.34499999999999997</v>
      </c>
      <c r="AS19" s="40">
        <f t="shared" si="2"/>
        <v>3.6710000000000003</v>
      </c>
      <c r="AT19" s="40">
        <f>[4]Curves!$G25</f>
        <v>0.44</v>
      </c>
      <c r="AU19" s="40">
        <f t="shared" si="3"/>
        <v>3.766</v>
      </c>
    </row>
    <row r="20" spans="1:47" x14ac:dyDescent="0.2">
      <c r="A20" s="50">
        <f>[5]Tregion!$A20</f>
        <v>37202</v>
      </c>
      <c r="B20" s="57">
        <f>[5]Tregion!$C20</f>
        <v>28.75</v>
      </c>
      <c r="C20" s="58">
        <f>[6]Tregion!$C20</f>
        <v>30.75</v>
      </c>
      <c r="D20" s="57">
        <f>[7]Tregion!$C20</f>
        <v>30</v>
      </c>
      <c r="E20" s="58">
        <f>[8]Tregion!$C20</f>
        <v>31.5</v>
      </c>
      <c r="F20" s="57">
        <f>[9]Tregion!$C20</f>
        <v>30</v>
      </c>
      <c r="G20" s="58">
        <f>[10]Tbasis!$D19</f>
        <v>29.75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3.3210000000000002</v>
      </c>
      <c r="AN20" s="40">
        <f>AR20+0.1</f>
        <v>0.44499999999999995</v>
      </c>
      <c r="AO20" s="40">
        <f t="shared" si="0"/>
        <v>3.766</v>
      </c>
      <c r="AP20" s="40">
        <f>[4]Curves!$J26</f>
        <v>0.1</v>
      </c>
      <c r="AQ20" s="40">
        <f t="shared" si="1"/>
        <v>3.4210000000000003</v>
      </c>
      <c r="AR20" s="40">
        <f>[4]Curves!$K26</f>
        <v>0.34499999999999997</v>
      </c>
      <c r="AS20" s="40">
        <f t="shared" si="2"/>
        <v>3.6660000000000004</v>
      </c>
      <c r="AT20" s="40">
        <f>[4]Curves!$G26</f>
        <v>0.44</v>
      </c>
      <c r="AU20" s="40">
        <f t="shared" si="3"/>
        <v>3.7610000000000001</v>
      </c>
    </row>
    <row r="21" spans="1:47" x14ac:dyDescent="0.2">
      <c r="A21" s="50">
        <f>[5]Tregion!$A21</f>
        <v>37203</v>
      </c>
      <c r="B21" s="57">
        <f>[5]Tregion!$C21</f>
        <v>28.75</v>
      </c>
      <c r="C21" s="58">
        <f>[6]Tregion!$C21</f>
        <v>30.75</v>
      </c>
      <c r="D21" s="57">
        <f>[7]Tregion!$C21</f>
        <v>30</v>
      </c>
      <c r="E21" s="58">
        <f>[8]Tregion!$C21</f>
        <v>31.5</v>
      </c>
      <c r="F21" s="57">
        <f>[9]Tregion!$C21</f>
        <v>30</v>
      </c>
      <c r="G21" s="58">
        <f>[10]Tbasis!$D20</f>
        <v>29.75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55.499996185302734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3.2610000000000001</v>
      </c>
      <c r="AN21" s="40">
        <f>AR21+0.1</f>
        <v>0.44000000000000006</v>
      </c>
      <c r="AO21" s="40">
        <f t="shared" si="0"/>
        <v>3.7010000000000001</v>
      </c>
      <c r="AP21" s="40">
        <f>[4]Curves!$J27</f>
        <v>0.13500000000000001</v>
      </c>
      <c r="AQ21" s="40">
        <f t="shared" si="1"/>
        <v>3.3959999999999999</v>
      </c>
      <c r="AR21" s="40">
        <f>[4]Curves!$K27</f>
        <v>0.34</v>
      </c>
      <c r="AS21" s="40">
        <f t="shared" si="2"/>
        <v>3.601</v>
      </c>
      <c r="AT21" s="40">
        <f>[4]Curves!$G27</f>
        <v>0.39</v>
      </c>
      <c r="AU21" s="40">
        <f t="shared" si="3"/>
        <v>3.6510000000000002</v>
      </c>
    </row>
    <row r="22" spans="1:47" x14ac:dyDescent="0.2">
      <c r="A22" s="50">
        <f>[5]Tregion!$A22</f>
        <v>37204</v>
      </c>
      <c r="B22" s="57">
        <f>[5]Tregion!$C22</f>
        <v>28.75</v>
      </c>
      <c r="C22" s="58">
        <f>[6]Tregion!$C22</f>
        <v>30.75</v>
      </c>
      <c r="D22" s="57">
        <f>[7]Tregion!$C22</f>
        <v>30</v>
      </c>
      <c r="E22" s="58">
        <f>[8]Tregion!$C22</f>
        <v>31.5</v>
      </c>
      <c r="F22" s="57">
        <f>[9]Tregion!$C22</f>
        <v>30</v>
      </c>
      <c r="G22" s="58">
        <f>[10]Tbasis!$D21</f>
        <v>29.75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55.499996185302734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3.1460000000000004</v>
      </c>
      <c r="AN22" s="40">
        <f>AR22+0.1</f>
        <v>0.48</v>
      </c>
      <c r="AO22" s="40">
        <f t="shared" si="0"/>
        <v>3.6260000000000003</v>
      </c>
      <c r="AP22" s="40">
        <f>[4]Curves!$J28</f>
        <v>0.16</v>
      </c>
      <c r="AQ22" s="40">
        <f t="shared" si="1"/>
        <v>3.3060000000000005</v>
      </c>
      <c r="AR22" s="40">
        <f>[4]Curves!$K28</f>
        <v>0.38</v>
      </c>
      <c r="AS22" s="40">
        <f t="shared" si="2"/>
        <v>3.5260000000000002</v>
      </c>
      <c r="AT22" s="40">
        <f>[4]Curves!$G28</f>
        <v>0.41</v>
      </c>
      <c r="AU22" s="40">
        <f t="shared" si="3"/>
        <v>3.5560000000000005</v>
      </c>
    </row>
    <row r="23" spans="1:47" x14ac:dyDescent="0.2">
      <c r="A23" s="50">
        <f>[5]Tregion!$A23</f>
        <v>37205</v>
      </c>
      <c r="B23" s="57">
        <f>[5]Tregion!$C23</f>
        <v>28.75</v>
      </c>
      <c r="C23" s="58">
        <f>[6]Tregion!$C23</f>
        <v>30.75</v>
      </c>
      <c r="D23" s="57">
        <f>[7]Tregion!$C23</f>
        <v>30</v>
      </c>
      <c r="E23" s="58">
        <f>[8]Tregion!$C23</f>
        <v>31.5</v>
      </c>
      <c r="F23" s="57">
        <f>[9]Tregion!$C23</f>
        <v>30</v>
      </c>
      <c r="G23" s="58">
        <f>[10]Tbasis!$D22</f>
        <v>29.75</v>
      </c>
      <c r="H23" s="57"/>
      <c r="I23" s="58">
        <f>[11]Tregion!$C23</f>
        <v>26</v>
      </c>
      <c r="J23" s="57"/>
      <c r="K23" s="58"/>
      <c r="L23" s="57"/>
      <c r="M23" s="58"/>
      <c r="N23" s="57"/>
      <c r="O23" s="58"/>
      <c r="Q23" s="57"/>
      <c r="R23" s="58">
        <f>[12]Tregion!$C23</f>
        <v>48.569994659423827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3.1760000000000002</v>
      </c>
      <c r="AN23" s="40">
        <f>AR23+0.1</f>
        <v>0.62</v>
      </c>
      <c r="AO23" s="40">
        <f t="shared" si="0"/>
        <v>3.7960000000000003</v>
      </c>
      <c r="AP23" s="40">
        <f>[4]Curves!$J29</f>
        <v>0.155</v>
      </c>
      <c r="AQ23" s="40">
        <f t="shared" si="1"/>
        <v>3.331</v>
      </c>
      <c r="AR23" s="40">
        <f>[4]Curves!$K29</f>
        <v>0.52</v>
      </c>
      <c r="AS23" s="40">
        <f t="shared" si="2"/>
        <v>3.6960000000000002</v>
      </c>
      <c r="AT23" s="40">
        <f>[4]Curves!$G29</f>
        <v>0.67</v>
      </c>
      <c r="AU23" s="40">
        <f t="shared" si="3"/>
        <v>3.8460000000000001</v>
      </c>
    </row>
    <row r="24" spans="1:47" x14ac:dyDescent="0.2">
      <c r="A24" s="50">
        <f>[5]Tregion!$A24</f>
        <v>37206</v>
      </c>
      <c r="B24" s="57">
        <f>[5]Tregion!$C24</f>
        <v>20</v>
      </c>
      <c r="C24" s="58">
        <f>[6]Tregion!$C24</f>
        <v>24.75</v>
      </c>
      <c r="D24" s="57">
        <f>[7]Tregion!$C24</f>
        <v>24.75</v>
      </c>
      <c r="E24" s="58">
        <f>[8]Tregion!$C24</f>
        <v>25</v>
      </c>
      <c r="F24" s="57">
        <f>[9]Tregion!$C24</f>
        <v>21.75</v>
      </c>
      <c r="G24" s="58">
        <f>[10]Tbasis!$D23</f>
        <v>21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48.569994659423827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3.2210000000000001</v>
      </c>
      <c r="AN24" s="40">
        <f t="shared" ref="AN24:AN30" si="5">AR24</f>
        <v>0.86</v>
      </c>
      <c r="AO24" s="40">
        <f t="shared" si="0"/>
        <v>4.0810000000000004</v>
      </c>
      <c r="AP24" s="40">
        <f>[4]Curves!$J30</f>
        <v>0.15</v>
      </c>
      <c r="AQ24" s="40">
        <f t="shared" si="1"/>
        <v>3.371</v>
      </c>
      <c r="AR24" s="40">
        <f>[4]Curves!$K30</f>
        <v>0.86</v>
      </c>
      <c r="AS24" s="40">
        <f t="shared" si="2"/>
        <v>4.0810000000000004</v>
      </c>
      <c r="AT24" s="40">
        <f>[4]Curves!$G30</f>
        <v>1.02</v>
      </c>
      <c r="AU24" s="40">
        <f t="shared" si="3"/>
        <v>4.2409999999999997</v>
      </c>
    </row>
    <row r="25" spans="1:47" x14ac:dyDescent="0.2">
      <c r="A25" s="50">
        <f>[5]Tregion!$A25</f>
        <v>37207</v>
      </c>
      <c r="B25" s="57">
        <f>[5]Tregion!$C25</f>
        <v>28.75</v>
      </c>
      <c r="C25" s="58">
        <f>[6]Tregion!$C25</f>
        <v>30.75</v>
      </c>
      <c r="D25" s="57">
        <f>[7]Tregion!$C25</f>
        <v>30</v>
      </c>
      <c r="E25" s="58">
        <f>[8]Tregion!$C25</f>
        <v>31.5</v>
      </c>
      <c r="F25" s="57">
        <f>[9]Tregion!$C25</f>
        <v>30</v>
      </c>
      <c r="G25" s="58">
        <f>[10]Tbasis!$D24</f>
        <v>29.75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3.2610000000000001</v>
      </c>
      <c r="AN25" s="40">
        <f t="shared" si="5"/>
        <v>1.1200000000000001</v>
      </c>
      <c r="AO25" s="40">
        <f t="shared" si="0"/>
        <v>4.3810000000000002</v>
      </c>
      <c r="AP25" s="40">
        <f>[4]Curves!$J31</f>
        <v>0.04</v>
      </c>
      <c r="AQ25" s="40">
        <f t="shared" si="1"/>
        <v>3.3010000000000002</v>
      </c>
      <c r="AR25" s="40">
        <f>[4]Curves!$K31</f>
        <v>1.1200000000000001</v>
      </c>
      <c r="AS25" s="40">
        <f t="shared" si="2"/>
        <v>4.3810000000000002</v>
      </c>
      <c r="AT25" s="40">
        <f>[4]Curves!$G31</f>
        <v>1.9</v>
      </c>
      <c r="AU25" s="40">
        <f t="shared" si="3"/>
        <v>5.1609999999999996</v>
      </c>
    </row>
    <row r="26" spans="1:47" x14ac:dyDescent="0.2">
      <c r="A26" s="50">
        <f>[5]Tregion!$A26</f>
        <v>37208</v>
      </c>
      <c r="B26" s="57">
        <f>[5]Tregion!$C26</f>
        <v>28.75</v>
      </c>
      <c r="C26" s="58">
        <f>[6]Tregion!$C26</f>
        <v>30.75</v>
      </c>
      <c r="D26" s="57">
        <f>[7]Tregion!$C26</f>
        <v>30</v>
      </c>
      <c r="E26" s="58">
        <f>[8]Tregion!$C26</f>
        <v>31.5</v>
      </c>
      <c r="F26" s="57">
        <f>[9]Tregion!$C26</f>
        <v>30</v>
      </c>
      <c r="G26" s="58">
        <f>[10]Tbasis!$D25</f>
        <v>29.75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3.3010000000000002</v>
      </c>
      <c r="AN26" s="40">
        <f t="shared" si="5"/>
        <v>1.1200000000000001</v>
      </c>
      <c r="AO26" s="40">
        <f t="shared" si="0"/>
        <v>4.4210000000000003</v>
      </c>
      <c r="AP26" s="40">
        <f>[4]Curves!$J32</f>
        <v>0.04</v>
      </c>
      <c r="AQ26" s="40">
        <f t="shared" si="1"/>
        <v>3.3410000000000002</v>
      </c>
      <c r="AR26" s="40">
        <f>[4]Curves!$K32</f>
        <v>1.1200000000000001</v>
      </c>
      <c r="AS26" s="40">
        <f t="shared" si="2"/>
        <v>4.4210000000000003</v>
      </c>
      <c r="AT26" s="40">
        <f>[4]Curves!$G32</f>
        <v>1.9</v>
      </c>
      <c r="AU26" s="40">
        <f t="shared" si="3"/>
        <v>5.2010000000000005</v>
      </c>
    </row>
    <row r="27" spans="1:47" x14ac:dyDescent="0.2">
      <c r="A27" s="50">
        <f>[5]Tregion!$A27</f>
        <v>37209</v>
      </c>
      <c r="B27" s="57">
        <f>[5]Tregion!$C27</f>
        <v>28.75</v>
      </c>
      <c r="C27" s="58">
        <f>[6]Tregion!$C27</f>
        <v>30.75</v>
      </c>
      <c r="D27" s="57">
        <f>[7]Tregion!$C27</f>
        <v>30</v>
      </c>
      <c r="E27" s="58">
        <f>[8]Tregion!$C27</f>
        <v>31.5</v>
      </c>
      <c r="F27" s="57">
        <f>[9]Tregion!$C27</f>
        <v>30</v>
      </c>
      <c r="G27" s="58">
        <f>[10]Tbasis!$D26</f>
        <v>29.75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55.499996185302734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3.3010000000000002</v>
      </c>
      <c r="AN27" s="40">
        <f t="shared" si="5"/>
        <v>0.63</v>
      </c>
      <c r="AO27" s="40">
        <f t="shared" si="0"/>
        <v>3.931</v>
      </c>
      <c r="AP27" s="40">
        <f>[4]Curves!$J33</f>
        <v>0.04</v>
      </c>
      <c r="AQ27" s="40">
        <f t="shared" si="1"/>
        <v>3.3410000000000002</v>
      </c>
      <c r="AR27" s="40">
        <f>[4]Curves!$K33</f>
        <v>0.63</v>
      </c>
      <c r="AS27" s="40">
        <f t="shared" si="2"/>
        <v>3.931</v>
      </c>
      <c r="AT27" s="40">
        <f>[4]Curves!$G33</f>
        <v>0.71</v>
      </c>
      <c r="AU27" s="40">
        <f t="shared" si="3"/>
        <v>4.0110000000000001</v>
      </c>
    </row>
    <row r="28" spans="1:47" x14ac:dyDescent="0.2">
      <c r="A28" s="50">
        <f>[5]Tregion!$A28</f>
        <v>37210</v>
      </c>
      <c r="B28" s="57">
        <f>[5]Tregion!$C28</f>
        <v>28.75</v>
      </c>
      <c r="C28" s="58">
        <f>[6]Tregion!$C28</f>
        <v>30.75</v>
      </c>
      <c r="D28" s="57">
        <f>[7]Tregion!$C28</f>
        <v>30</v>
      </c>
      <c r="E28" s="58">
        <f>[8]Tregion!$C28</f>
        <v>31.5</v>
      </c>
      <c r="F28" s="57">
        <f>[9]Tregion!$C28</f>
        <v>30</v>
      </c>
      <c r="G28" s="58">
        <f>[10]Tbasis!$D27</f>
        <v>29.75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55.499996185302734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3.331</v>
      </c>
      <c r="AN28" s="40">
        <f t="shared" si="5"/>
        <v>0.36</v>
      </c>
      <c r="AO28" s="40">
        <f t="shared" si="0"/>
        <v>3.6909999999999998</v>
      </c>
      <c r="AP28" s="40">
        <f>[4]Curves!$J34</f>
        <v>0.04</v>
      </c>
      <c r="AQ28" s="40">
        <f t="shared" si="1"/>
        <v>3.371</v>
      </c>
      <c r="AR28" s="40">
        <f>[4]Curves!$K34</f>
        <v>0.36</v>
      </c>
      <c r="AS28" s="40">
        <f t="shared" si="2"/>
        <v>3.6909999999999998</v>
      </c>
      <c r="AT28" s="40">
        <f>[4]Curves!$G34</f>
        <v>0.38</v>
      </c>
      <c r="AU28" s="40">
        <f t="shared" si="3"/>
        <v>3.7109999999999999</v>
      </c>
    </row>
    <row r="29" spans="1:47" x14ac:dyDescent="0.2">
      <c r="A29" s="50">
        <f>[5]Tregion!$A29</f>
        <v>37211</v>
      </c>
      <c r="B29" s="57">
        <f>[5]Tregion!$C29</f>
        <v>28.75</v>
      </c>
      <c r="C29" s="58">
        <f>[6]Tregion!$C29</f>
        <v>30.75</v>
      </c>
      <c r="D29" s="57">
        <f>[7]Tregion!$C29</f>
        <v>30</v>
      </c>
      <c r="E29" s="58">
        <f>[8]Tregion!$C29</f>
        <v>31.5</v>
      </c>
      <c r="F29" s="57">
        <f>[9]Tregion!$C29</f>
        <v>30</v>
      </c>
      <c r="G29" s="58">
        <f>[10]Tbasis!$D28</f>
        <v>29.75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55.499996185302734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3.5060000000000002</v>
      </c>
      <c r="AN29" s="40">
        <f t="shared" si="5"/>
        <v>0.32500000000000001</v>
      </c>
      <c r="AO29" s="40">
        <f t="shared" si="0"/>
        <v>3.8310000000000004</v>
      </c>
      <c r="AP29" s="40">
        <f>[4]Curves!$J35</f>
        <v>0.04</v>
      </c>
      <c r="AQ29" s="40">
        <f t="shared" si="1"/>
        <v>3.5460000000000003</v>
      </c>
      <c r="AR29" s="40">
        <f>[4]Curves!$K35</f>
        <v>0.32500000000000001</v>
      </c>
      <c r="AS29" s="40">
        <f t="shared" si="2"/>
        <v>3.8310000000000004</v>
      </c>
      <c r="AT29" s="40">
        <f>[4]Curves!$G35</f>
        <v>0.33</v>
      </c>
      <c r="AU29" s="40">
        <f t="shared" si="3"/>
        <v>3.8360000000000003</v>
      </c>
    </row>
    <row r="30" spans="1:47" x14ac:dyDescent="0.2">
      <c r="A30" s="50">
        <f>[5]Tregion!$A30</f>
        <v>37212</v>
      </c>
      <c r="B30" s="57">
        <f>[5]Tregion!$C30</f>
        <v>28.75</v>
      </c>
      <c r="C30" s="58">
        <f>[6]Tregion!$C30</f>
        <v>30.75</v>
      </c>
      <c r="D30" s="57">
        <f>[7]Tregion!$C30</f>
        <v>30</v>
      </c>
      <c r="E30" s="58">
        <f>[8]Tregion!$C30</f>
        <v>31.5</v>
      </c>
      <c r="F30" s="57">
        <f>[9]Tregion!$C30</f>
        <v>30</v>
      </c>
      <c r="G30" s="58">
        <f>[10]Tbasis!$D29</f>
        <v>29.75</v>
      </c>
      <c r="H30" s="57"/>
      <c r="I30" s="58">
        <f>[11]Tregion!$C30</f>
        <v>26</v>
      </c>
      <c r="J30" s="57"/>
      <c r="K30" s="58"/>
      <c r="L30" s="57"/>
      <c r="M30" s="58"/>
      <c r="N30" s="57"/>
      <c r="O30" s="58"/>
      <c r="Q30" s="57"/>
      <c r="R30" s="58">
        <f>[12]Tregion!$C30</f>
        <v>48.569994659423827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3.706</v>
      </c>
      <c r="AN30" s="40">
        <f t="shared" si="5"/>
        <v>0.33500000000000002</v>
      </c>
      <c r="AO30" s="40">
        <f t="shared" si="0"/>
        <v>4.0410000000000004</v>
      </c>
      <c r="AP30" s="40">
        <f>[4]Curves!$J36</f>
        <v>0.04</v>
      </c>
      <c r="AQ30" s="40">
        <f t="shared" si="1"/>
        <v>3.746</v>
      </c>
      <c r="AR30" s="40">
        <f>[4]Curves!$K36</f>
        <v>0.33500000000000002</v>
      </c>
      <c r="AS30" s="40">
        <f t="shared" si="2"/>
        <v>4.0410000000000004</v>
      </c>
      <c r="AT30" s="40">
        <f>[4]Curves!$G36</f>
        <v>0.37</v>
      </c>
      <c r="AU30" s="40">
        <f t="shared" si="3"/>
        <v>4.0759999999999996</v>
      </c>
    </row>
    <row r="31" spans="1:47" x14ac:dyDescent="0.2">
      <c r="A31" s="50">
        <f>[5]Tregion!$A31</f>
        <v>37213</v>
      </c>
      <c r="B31" s="57">
        <f>[5]Tregion!$C31</f>
        <v>20</v>
      </c>
      <c r="C31" s="58">
        <f>[6]Tregion!$C31</f>
        <v>24.75</v>
      </c>
      <c r="D31" s="57">
        <f>[7]Tregion!$C31</f>
        <v>24.75</v>
      </c>
      <c r="E31" s="58">
        <f>[8]Tregion!$C31</f>
        <v>25</v>
      </c>
      <c r="F31" s="57">
        <f>[9]Tregion!$C31</f>
        <v>21.75</v>
      </c>
      <c r="G31" s="58">
        <f>[10]Tbasis!$D30</f>
        <v>21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48.569994659423827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3.8310000000000004</v>
      </c>
      <c r="AN31" s="40">
        <f>AR31+0.1</f>
        <v>0.44999999999999996</v>
      </c>
      <c r="AO31" s="40">
        <f t="shared" si="0"/>
        <v>4.2810000000000006</v>
      </c>
      <c r="AP31" s="40">
        <f>[4]Curves!$J37</f>
        <v>0.04</v>
      </c>
      <c r="AQ31" s="40">
        <f t="shared" si="1"/>
        <v>3.8710000000000004</v>
      </c>
      <c r="AR31" s="40">
        <f>[4]Curves!$K37</f>
        <v>0.35</v>
      </c>
      <c r="AS31" s="40">
        <f t="shared" si="2"/>
        <v>4.181</v>
      </c>
      <c r="AT31" s="40">
        <f>[4]Curves!$G37</f>
        <v>0.41</v>
      </c>
      <c r="AU31" s="40">
        <f t="shared" si="3"/>
        <v>4.2410000000000005</v>
      </c>
    </row>
    <row r="32" spans="1:47" x14ac:dyDescent="0.2">
      <c r="A32" s="50">
        <f>[5]Tregion!$A32</f>
        <v>37214</v>
      </c>
      <c r="B32" s="57">
        <f>[5]Tregion!$C32</f>
        <v>28.75</v>
      </c>
      <c r="C32" s="58">
        <f>[6]Tregion!$C32</f>
        <v>30.75</v>
      </c>
      <c r="D32" s="57">
        <f>[7]Tregion!$C32</f>
        <v>30</v>
      </c>
      <c r="E32" s="58">
        <f>[8]Tregion!$C32</f>
        <v>31.5</v>
      </c>
      <c r="F32" s="57">
        <f>[9]Tregion!$C32</f>
        <v>30</v>
      </c>
      <c r="G32" s="58">
        <f>[10]Tbasis!$D31</f>
        <v>29.75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55.499996185302734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3.7470000000000003</v>
      </c>
      <c r="AN32" s="40">
        <f>AR32+0.1</f>
        <v>0.44999999999999996</v>
      </c>
      <c r="AO32" s="40">
        <f t="shared" si="0"/>
        <v>4.1970000000000001</v>
      </c>
      <c r="AP32" s="40">
        <f>[4]Curves!$J38</f>
        <v>0.13</v>
      </c>
      <c r="AQ32" s="40">
        <f t="shared" si="1"/>
        <v>3.8770000000000002</v>
      </c>
      <c r="AR32" s="40">
        <f>[4]Curves!$K38</f>
        <v>0.35</v>
      </c>
      <c r="AS32" s="40">
        <f t="shared" si="2"/>
        <v>4.0970000000000004</v>
      </c>
      <c r="AT32" s="40">
        <f>[4]Curves!$G38</f>
        <v>0.41</v>
      </c>
      <c r="AU32" s="40">
        <f t="shared" si="3"/>
        <v>4.157</v>
      </c>
    </row>
    <row r="33" spans="1:47" x14ac:dyDescent="0.2">
      <c r="A33" s="50">
        <f>[5]Tregion!$A33</f>
        <v>37215</v>
      </c>
      <c r="B33" s="57">
        <f>[5]Tregion!$C33</f>
        <v>28.75</v>
      </c>
      <c r="C33" s="58">
        <f>[6]Tregion!$C33</f>
        <v>30.75</v>
      </c>
      <c r="D33" s="57">
        <f>[7]Tregion!$C33</f>
        <v>30</v>
      </c>
      <c r="E33" s="58">
        <f>[8]Tregion!$C33</f>
        <v>31.5</v>
      </c>
      <c r="F33" s="57">
        <f>[9]Tregion!$C33</f>
        <v>30</v>
      </c>
      <c r="G33" s="58">
        <f>[10]Tbasis!$D32</f>
        <v>29.75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55.499996185302734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3.6520000000000001</v>
      </c>
      <c r="AN33" s="40">
        <f>AR33+0.1</f>
        <v>0.41500000000000004</v>
      </c>
      <c r="AO33" s="40">
        <f t="shared" si="0"/>
        <v>4.0670000000000002</v>
      </c>
      <c r="AP33" s="40">
        <f>[4]Curves!$J39</f>
        <v>0.13</v>
      </c>
      <c r="AQ33" s="40">
        <f t="shared" si="1"/>
        <v>3.782</v>
      </c>
      <c r="AR33" s="40">
        <f>[4]Curves!$K39</f>
        <v>0.315</v>
      </c>
      <c r="AS33" s="40">
        <f t="shared" si="2"/>
        <v>3.9670000000000001</v>
      </c>
      <c r="AT33" s="40">
        <f>[4]Curves!$G39</f>
        <v>0.36</v>
      </c>
      <c r="AU33" s="40">
        <f t="shared" si="3"/>
        <v>4.0120000000000005</v>
      </c>
    </row>
    <row r="34" spans="1:47" x14ac:dyDescent="0.2">
      <c r="A34" s="50">
        <f>[5]Tregion!$A34</f>
        <v>37216</v>
      </c>
      <c r="B34" s="57">
        <f>[5]Tregion!$C34</f>
        <v>28.75</v>
      </c>
      <c r="C34" s="58">
        <f>[6]Tregion!$C34</f>
        <v>30.75</v>
      </c>
      <c r="D34" s="57">
        <f>[7]Tregion!$C34</f>
        <v>30</v>
      </c>
      <c r="E34" s="58">
        <f>[8]Tregion!$C34</f>
        <v>31.5</v>
      </c>
      <c r="F34" s="57">
        <f>[9]Tregion!$C34</f>
        <v>30</v>
      </c>
      <c r="G34" s="58">
        <f>[10]Tbasis!$D33</f>
        <v>29.75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55.499996185302734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3.5270000000000001</v>
      </c>
      <c r="AN34" s="40">
        <f>AR34+0.1</f>
        <v>0.45999999999999996</v>
      </c>
      <c r="AO34" s="40">
        <f t="shared" si="0"/>
        <v>3.9870000000000001</v>
      </c>
      <c r="AP34" s="40">
        <f>[4]Curves!$J40</f>
        <v>0.13</v>
      </c>
      <c r="AQ34" s="40">
        <f t="shared" si="1"/>
        <v>3.657</v>
      </c>
      <c r="AR34" s="40">
        <f>[4]Curves!$K40</f>
        <v>0.36</v>
      </c>
      <c r="AS34" s="40">
        <f t="shared" si="2"/>
        <v>3.887</v>
      </c>
      <c r="AT34" s="40">
        <f>[4]Curves!$G40</f>
        <v>0.4</v>
      </c>
      <c r="AU34" s="40">
        <f t="shared" si="3"/>
        <v>3.927</v>
      </c>
    </row>
    <row r="35" spans="1:47" x14ac:dyDescent="0.2">
      <c r="A35" s="50">
        <f>[5]Tregion!$A35</f>
        <v>37217</v>
      </c>
      <c r="B35" s="57">
        <f>[5]Tregion!$C35</f>
        <v>28.75</v>
      </c>
      <c r="C35" s="58">
        <f>[6]Tregion!$C35</f>
        <v>24.75</v>
      </c>
      <c r="D35" s="57">
        <f>[7]Tregion!$C35</f>
        <v>30</v>
      </c>
      <c r="E35" s="58">
        <f>[8]Tregion!$C35</f>
        <v>31.5</v>
      </c>
      <c r="F35" s="57">
        <f>[9]Tregion!$C35</f>
        <v>30</v>
      </c>
      <c r="G35" s="58">
        <f>[10]Tbasis!$D34</f>
        <v>29.75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48.569994659423827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3.5260000000000002</v>
      </c>
      <c r="AN35" s="40">
        <f>AR35+0.1</f>
        <v>0.56000000000000005</v>
      </c>
      <c r="AO35" s="40">
        <f t="shared" si="0"/>
        <v>4.0860000000000003</v>
      </c>
      <c r="AP35" s="40">
        <f>[4]Curves!$J41</f>
        <v>0.13</v>
      </c>
      <c r="AQ35" s="40">
        <f t="shared" si="1"/>
        <v>3.6560000000000001</v>
      </c>
      <c r="AR35" s="40">
        <f>[4]Curves!$K41</f>
        <v>0.46</v>
      </c>
      <c r="AS35" s="40">
        <f t="shared" si="2"/>
        <v>3.9860000000000002</v>
      </c>
      <c r="AT35" s="40">
        <f>[4]Curves!$G41</f>
        <v>0.72</v>
      </c>
      <c r="AU35" s="40">
        <f t="shared" si="3"/>
        <v>4.2460000000000004</v>
      </c>
    </row>
    <row r="36" spans="1:47" x14ac:dyDescent="0.2">
      <c r="A36" s="50">
        <f>[5]Tregion!$A36</f>
        <v>37218</v>
      </c>
      <c r="B36" s="57">
        <f>[5]Tregion!$C36</f>
        <v>28.75</v>
      </c>
      <c r="C36" s="58">
        <f>[6]Tregion!$C36</f>
        <v>30.75</v>
      </c>
      <c r="D36" s="57">
        <f>[7]Tregion!$C36</f>
        <v>30</v>
      </c>
      <c r="E36" s="58">
        <f>[8]Tregion!$C36</f>
        <v>31.5</v>
      </c>
      <c r="F36" s="57">
        <f>[9]Tregion!$C36</f>
        <v>30</v>
      </c>
      <c r="G36" s="58">
        <f>[10]Tbasis!$D35</f>
        <v>29.75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55.499996185302734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3.5460000000000003</v>
      </c>
      <c r="AN36" s="40">
        <f t="shared" ref="AN36:AN42" si="6">AR36</f>
        <v>0.77</v>
      </c>
      <c r="AO36" s="40">
        <f t="shared" si="0"/>
        <v>4.3160000000000007</v>
      </c>
      <c r="AP36" s="40">
        <f>[4]Curves!$J42</f>
        <v>0.13</v>
      </c>
      <c r="AQ36" s="40">
        <f t="shared" si="1"/>
        <v>3.6760000000000002</v>
      </c>
      <c r="AR36" s="40">
        <f>[4]Curves!$K42</f>
        <v>0.77</v>
      </c>
      <c r="AS36" s="40">
        <f t="shared" si="2"/>
        <v>4.3160000000000007</v>
      </c>
      <c r="AT36" s="40">
        <f>[4]Curves!$G42</f>
        <v>0.97</v>
      </c>
      <c r="AU36" s="40">
        <f t="shared" si="3"/>
        <v>4.516</v>
      </c>
    </row>
    <row r="37" spans="1:47" x14ac:dyDescent="0.2">
      <c r="A37" s="50">
        <f>[5]Tregion!$A37</f>
        <v>37219</v>
      </c>
      <c r="B37" s="57">
        <f>[5]Tregion!$C37</f>
        <v>28.75</v>
      </c>
      <c r="C37" s="58">
        <f>[6]Tregion!$C37</f>
        <v>30.75</v>
      </c>
      <c r="D37" s="57">
        <f>[7]Tregion!$C37</f>
        <v>30</v>
      </c>
      <c r="E37" s="58">
        <f>[8]Tregion!$C37</f>
        <v>31.5</v>
      </c>
      <c r="F37" s="57">
        <f>[9]Tregion!$C37</f>
        <v>30</v>
      </c>
      <c r="G37" s="58">
        <f>[10]Tbasis!$D36</f>
        <v>29.75</v>
      </c>
      <c r="H37" s="57"/>
      <c r="I37" s="58">
        <f>[11]Tregion!$C37</f>
        <v>26</v>
      </c>
      <c r="J37" s="57"/>
      <c r="K37" s="58"/>
      <c r="L37" s="57"/>
      <c r="M37" s="58"/>
      <c r="N37" s="57"/>
      <c r="O37" s="58"/>
      <c r="Q37" s="57"/>
      <c r="R37" s="58">
        <f>[12]Tregion!$C37</f>
        <v>48.569996185302735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3.5710000000000002</v>
      </c>
      <c r="AN37" s="40">
        <f t="shared" si="6"/>
        <v>1.04</v>
      </c>
      <c r="AO37" s="40">
        <f t="shared" si="0"/>
        <v>4.6110000000000007</v>
      </c>
      <c r="AP37" s="40">
        <f>[4]Curves!$J43</f>
        <v>3.5000000000000003E-2</v>
      </c>
      <c r="AQ37" s="40">
        <f t="shared" si="1"/>
        <v>3.6060000000000003</v>
      </c>
      <c r="AR37" s="40">
        <f>[4]Curves!$K43</f>
        <v>1.04</v>
      </c>
      <c r="AS37" s="40">
        <f t="shared" si="2"/>
        <v>4.6110000000000007</v>
      </c>
      <c r="AT37" s="40">
        <f>[4]Curves!$G43</f>
        <v>1.6</v>
      </c>
      <c r="AU37" s="40">
        <f t="shared" si="3"/>
        <v>5.1710000000000003</v>
      </c>
    </row>
    <row r="38" spans="1:47" x14ac:dyDescent="0.2">
      <c r="A38" s="50">
        <f>[5]Tregion!$A38</f>
        <v>37225</v>
      </c>
      <c r="B38" s="57">
        <f>[5]Tregion!$C38</f>
        <v>28.75</v>
      </c>
      <c r="C38" s="58">
        <f>[6]Tregion!$C38</f>
        <v>30.75</v>
      </c>
      <c r="D38" s="57">
        <f>[7]Tregion!$C38</f>
        <v>30</v>
      </c>
      <c r="E38" s="58">
        <f>[8]Tregion!$C38</f>
        <v>30</v>
      </c>
      <c r="F38" s="57">
        <f>[9]Tregion!$C38</f>
        <v>30</v>
      </c>
      <c r="G38" s="58">
        <f>[10]Tbasis!$D37</f>
        <v>29.75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55.499996185302734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3.6030000000000002</v>
      </c>
      <c r="AN38" s="40">
        <f t="shared" si="6"/>
        <v>1.04</v>
      </c>
      <c r="AO38" s="40">
        <f t="shared" si="0"/>
        <v>4.6430000000000007</v>
      </c>
      <c r="AP38" s="40">
        <f>[4]Curves!$J44</f>
        <v>3.5000000000000003E-2</v>
      </c>
      <c r="AQ38" s="40">
        <f t="shared" si="1"/>
        <v>3.6380000000000003</v>
      </c>
      <c r="AR38" s="40">
        <f>[4]Curves!$K44</f>
        <v>1.04</v>
      </c>
      <c r="AS38" s="40">
        <f t="shared" si="2"/>
        <v>4.6430000000000007</v>
      </c>
      <c r="AT38" s="40">
        <f>[4]Curves!$G44</f>
        <v>1.6</v>
      </c>
      <c r="AU38" s="40">
        <f t="shared" si="3"/>
        <v>5.2030000000000003</v>
      </c>
    </row>
    <row r="39" spans="1:47" x14ac:dyDescent="0.2">
      <c r="A39" s="50">
        <f>[5]Tregion!$A39</f>
        <v>37226</v>
      </c>
      <c r="B39" s="57">
        <f>[5]Tregion!$C39</f>
        <v>33.5</v>
      </c>
      <c r="C39" s="58">
        <f>[6]Tregion!$C39</f>
        <v>38.75</v>
      </c>
      <c r="D39" s="57">
        <f>[7]Tregion!$C39</f>
        <v>38.5</v>
      </c>
      <c r="E39" s="58">
        <f>[8]Tregion!$C39</f>
        <v>38.5</v>
      </c>
      <c r="F39" s="57">
        <f>[9]Tregion!$C39</f>
        <v>35.75</v>
      </c>
      <c r="G39" s="58">
        <f>[10]Tbasis!$D38</f>
        <v>35.5</v>
      </c>
      <c r="H39" s="57"/>
      <c r="I39" s="58">
        <f>[11]Tregion!$C39</f>
        <v>35.75</v>
      </c>
      <c r="J39" s="57"/>
      <c r="K39" s="58"/>
      <c r="L39" s="57"/>
      <c r="M39" s="58"/>
      <c r="N39" s="57"/>
      <c r="O39" s="58"/>
      <c r="Q39" s="57"/>
      <c r="R39" s="58">
        <f>[12]Tregion!$C39</f>
        <v>63.049999237060547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3.6030000000000002</v>
      </c>
      <c r="AN39" s="40">
        <f t="shared" si="6"/>
        <v>0.54</v>
      </c>
      <c r="AO39" s="40">
        <f t="shared" ref="AO39:AO70" si="7">AM39+AN39</f>
        <v>4.1430000000000007</v>
      </c>
      <c r="AP39" s="40">
        <f>[4]Curves!$J45</f>
        <v>3.5000000000000003E-2</v>
      </c>
      <c r="AQ39" s="40">
        <f t="shared" ref="AQ39:AQ70" si="8">AM39+AP39</f>
        <v>3.6380000000000003</v>
      </c>
      <c r="AR39" s="40">
        <f>[4]Curves!$K45</f>
        <v>0.54</v>
      </c>
      <c r="AS39" s="40">
        <f t="shared" ref="AS39:AS70" si="9">AM39+AR39</f>
        <v>4.1430000000000007</v>
      </c>
      <c r="AT39" s="40">
        <f>[4]Curves!$G45</f>
        <v>0.71</v>
      </c>
      <c r="AU39" s="40">
        <f t="shared" ref="AU39:AU70" si="10">AM39+AT39</f>
        <v>4.3130000000000006</v>
      </c>
    </row>
    <row r="40" spans="1:47" x14ac:dyDescent="0.2">
      <c r="A40" s="50">
        <f>[5]Tregion!$A40</f>
        <v>37257</v>
      </c>
      <c r="B40" s="57">
        <f>[5]Tregion!$C40</f>
        <v>33.75</v>
      </c>
      <c r="C40" s="58">
        <f>[6]Tregion!$C40</f>
        <v>38.5</v>
      </c>
      <c r="D40" s="57">
        <f>[7]Tregion!$C40</f>
        <v>38.5</v>
      </c>
      <c r="E40" s="58">
        <f>[8]Tregion!$C40</f>
        <v>38.25</v>
      </c>
      <c r="F40" s="57">
        <f>[9]Tregion!$C40</f>
        <v>36</v>
      </c>
      <c r="G40" s="58">
        <f>[10]Tbasis!$D39</f>
        <v>35.25</v>
      </c>
      <c r="H40" s="57"/>
      <c r="I40" s="58">
        <f>[11]Tregion!$C40</f>
        <v>36</v>
      </c>
      <c r="J40" s="57"/>
      <c r="K40" s="58"/>
      <c r="L40" s="57"/>
      <c r="M40" s="58"/>
      <c r="N40" s="57"/>
      <c r="O40" s="58"/>
      <c r="Q40" s="57"/>
      <c r="R40" s="58">
        <f>[12]Tregion!$C40</f>
        <v>66.948515014648436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3.6180000000000003</v>
      </c>
      <c r="AN40" s="40">
        <f t="shared" si="6"/>
        <v>0.36</v>
      </c>
      <c r="AO40" s="40">
        <f t="shared" si="7"/>
        <v>3.9780000000000002</v>
      </c>
      <c r="AP40" s="40">
        <f>[4]Curves!$J46</f>
        <v>3.5000000000000003E-2</v>
      </c>
      <c r="AQ40" s="40">
        <f t="shared" si="8"/>
        <v>3.6530000000000005</v>
      </c>
      <c r="AR40" s="40">
        <f>[4]Curves!$K46</f>
        <v>0.36</v>
      </c>
      <c r="AS40" s="40">
        <f t="shared" si="9"/>
        <v>3.9780000000000002</v>
      </c>
      <c r="AT40" s="40">
        <f>[4]Curves!$G46</f>
        <v>0.38</v>
      </c>
      <c r="AU40" s="40">
        <f t="shared" si="10"/>
        <v>3.9980000000000002</v>
      </c>
    </row>
    <row r="41" spans="1:47" x14ac:dyDescent="0.2">
      <c r="A41" s="50">
        <f>[5]Tregion!$A41</f>
        <v>37288</v>
      </c>
      <c r="B41" s="57">
        <f>[5]Tregion!$C41</f>
        <v>32.75</v>
      </c>
      <c r="C41" s="58">
        <f>[6]Tregion!$C41</f>
        <v>35.9</v>
      </c>
      <c r="D41" s="57">
        <f>[7]Tregion!$C41</f>
        <v>36</v>
      </c>
      <c r="E41" s="58">
        <f>[8]Tregion!$C41</f>
        <v>37.5</v>
      </c>
      <c r="F41" s="57">
        <f>[9]Tregion!$C41</f>
        <v>35.75</v>
      </c>
      <c r="G41" s="58">
        <f>[10]Tbasis!$D40</f>
        <v>34</v>
      </c>
      <c r="H41" s="57"/>
      <c r="I41" s="58">
        <f>[11]Tregion!$C41</f>
        <v>35.75</v>
      </c>
      <c r="J41" s="57"/>
      <c r="K41" s="58"/>
      <c r="L41" s="57"/>
      <c r="M41" s="58"/>
      <c r="N41" s="57"/>
      <c r="O41" s="58"/>
      <c r="Q41" s="57"/>
      <c r="R41" s="58">
        <f>[12]Tregion!$C41</f>
        <v>66.484739685058599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3.7810000000000001</v>
      </c>
      <c r="AN41" s="40">
        <f t="shared" si="6"/>
        <v>0.32500000000000001</v>
      </c>
      <c r="AO41" s="40">
        <f t="shared" si="7"/>
        <v>4.1059999999999999</v>
      </c>
      <c r="AP41" s="40">
        <f>[4]Curves!$J47</f>
        <v>3.5000000000000003E-2</v>
      </c>
      <c r="AQ41" s="40">
        <f t="shared" si="8"/>
        <v>3.8160000000000003</v>
      </c>
      <c r="AR41" s="40">
        <f>[4]Curves!$K47</f>
        <v>0.32500000000000001</v>
      </c>
      <c r="AS41" s="40">
        <f t="shared" si="9"/>
        <v>4.1059999999999999</v>
      </c>
      <c r="AT41" s="40">
        <f>[4]Curves!$G47</f>
        <v>0.33</v>
      </c>
      <c r="AU41" s="40">
        <f t="shared" si="10"/>
        <v>4.1109999999999998</v>
      </c>
    </row>
    <row r="42" spans="1:47" x14ac:dyDescent="0.2">
      <c r="A42" s="50">
        <f>[5]Tregion!$A42</f>
        <v>37316</v>
      </c>
      <c r="B42" s="57">
        <f>[5]Tregion!$C42</f>
        <v>32.5</v>
      </c>
      <c r="C42" s="58">
        <f>[6]Tregion!$C42</f>
        <v>32.75</v>
      </c>
      <c r="D42" s="57">
        <f>[7]Tregion!$C42</f>
        <v>32.75</v>
      </c>
      <c r="E42" s="58">
        <f>[8]Tregion!$C42</f>
        <v>36</v>
      </c>
      <c r="F42" s="57">
        <f>[9]Tregion!$C42</f>
        <v>34.75</v>
      </c>
      <c r="G42" s="58">
        <f>[10]Tbasis!$D41</f>
        <v>33.75</v>
      </c>
      <c r="H42" s="57"/>
      <c r="I42" s="58">
        <f>[11]Tregion!$C42</f>
        <v>34.75</v>
      </c>
      <c r="J42" s="57"/>
      <c r="K42" s="58"/>
      <c r="L42" s="57"/>
      <c r="M42" s="58"/>
      <c r="N42" s="57"/>
      <c r="O42" s="58"/>
      <c r="Q42" s="57"/>
      <c r="R42" s="58">
        <f>[12]Tregion!$C42</f>
        <v>64.759051208496089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3.9280000000000004</v>
      </c>
      <c r="AN42" s="40">
        <f t="shared" si="6"/>
        <v>0.33500000000000002</v>
      </c>
      <c r="AO42" s="40">
        <f t="shared" si="7"/>
        <v>4.2630000000000008</v>
      </c>
      <c r="AP42" s="40">
        <f>[4]Curves!$J48</f>
        <v>3.5000000000000003E-2</v>
      </c>
      <c r="AQ42" s="40">
        <f t="shared" si="8"/>
        <v>3.9630000000000005</v>
      </c>
      <c r="AR42" s="40">
        <f>[4]Curves!$K48</f>
        <v>0.33500000000000002</v>
      </c>
      <c r="AS42" s="40">
        <f t="shared" si="9"/>
        <v>4.2630000000000008</v>
      </c>
      <c r="AT42" s="40">
        <f>[4]Curves!$G48</f>
        <v>0.37</v>
      </c>
      <c r="AU42" s="40">
        <f t="shared" si="10"/>
        <v>4.298</v>
      </c>
    </row>
    <row r="43" spans="1:47" x14ac:dyDescent="0.2">
      <c r="A43" s="50">
        <f>[5]Tregion!$A43</f>
        <v>37347</v>
      </c>
      <c r="B43" s="57">
        <f>[5]Tregion!$C43</f>
        <v>31.5</v>
      </c>
      <c r="C43" s="58">
        <f>[6]Tregion!$C43</f>
        <v>32.5</v>
      </c>
      <c r="D43" s="57">
        <f>[7]Tregion!$C43</f>
        <v>30.5</v>
      </c>
      <c r="E43" s="58">
        <f>[8]Tregion!$C43</f>
        <v>33.25</v>
      </c>
      <c r="F43" s="57">
        <f>[9]Tregion!$C43</f>
        <v>33</v>
      </c>
      <c r="G43" s="58">
        <f>[10]Tbasis!$D42</f>
        <v>33.5</v>
      </c>
      <c r="H43" s="57"/>
      <c r="I43" s="58">
        <f>[11]Tregion!$C43</f>
        <v>33</v>
      </c>
      <c r="J43" s="57"/>
      <c r="K43" s="58"/>
      <c r="L43" s="57"/>
      <c r="M43" s="58"/>
      <c r="N43" s="57"/>
      <c r="O43" s="58"/>
      <c r="Q43" s="57"/>
      <c r="R43" s="58">
        <f>[12]Tregion!$C43</f>
        <v>59.764272308349611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3.968</v>
      </c>
      <c r="AN43" s="40">
        <f>AR43+0.1</f>
        <v>0.44999999999999996</v>
      </c>
      <c r="AO43" s="40">
        <f t="shared" si="7"/>
        <v>4.4180000000000001</v>
      </c>
      <c r="AP43" s="40">
        <f>[4]Curves!$J49</f>
        <v>3.5000000000000003E-2</v>
      </c>
      <c r="AQ43" s="40">
        <f t="shared" si="8"/>
        <v>4.0030000000000001</v>
      </c>
      <c r="AR43" s="40">
        <f>[4]Curves!$K49</f>
        <v>0.35</v>
      </c>
      <c r="AS43" s="40">
        <f t="shared" si="9"/>
        <v>4.3179999999999996</v>
      </c>
      <c r="AT43" s="40">
        <f>[4]Curves!$G49</f>
        <v>0.41</v>
      </c>
      <c r="AU43" s="40">
        <f t="shared" si="10"/>
        <v>4.3780000000000001</v>
      </c>
    </row>
    <row r="44" spans="1:47" x14ac:dyDescent="0.2">
      <c r="A44" s="50">
        <f>[5]Tregion!$A44</f>
        <v>37377</v>
      </c>
      <c r="B44" s="57">
        <f>[5]Tregion!$C44</f>
        <v>36.5</v>
      </c>
      <c r="C44" s="58">
        <f>[6]Tregion!$C44</f>
        <v>31</v>
      </c>
      <c r="D44" s="57">
        <f>[7]Tregion!$C44</f>
        <v>28.5</v>
      </c>
      <c r="E44" s="58">
        <f>[8]Tregion!$C44</f>
        <v>33</v>
      </c>
      <c r="F44" s="57">
        <f>[9]Tregion!$C44</f>
        <v>34.5</v>
      </c>
      <c r="G44" s="58">
        <f>[10]Tbasis!$D43</f>
        <v>39.5</v>
      </c>
      <c r="H44" s="57"/>
      <c r="I44" s="58">
        <f>[11]Tregion!$C44</f>
        <v>33</v>
      </c>
      <c r="J44" s="57"/>
      <c r="K44" s="58"/>
      <c r="L44" s="57"/>
      <c r="M44" s="58"/>
      <c r="N44" s="57"/>
      <c r="O44" s="58"/>
      <c r="Q44" s="57"/>
      <c r="R44" s="58">
        <f>[12]Tregion!$C44</f>
        <v>60.43928939819336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3.8810000000000002</v>
      </c>
      <c r="AN44" s="40">
        <f>AR44+0.1</f>
        <v>0.44999999999999996</v>
      </c>
      <c r="AO44" s="40">
        <f t="shared" si="7"/>
        <v>4.3310000000000004</v>
      </c>
      <c r="AP44" s="40">
        <f>[4]Curves!$J50</f>
        <v>0.13</v>
      </c>
      <c r="AQ44" s="40">
        <f t="shared" si="8"/>
        <v>4.0110000000000001</v>
      </c>
      <c r="AR44" s="40">
        <f>[4]Curves!$K50</f>
        <v>0.35</v>
      </c>
      <c r="AS44" s="40">
        <f t="shared" si="9"/>
        <v>4.2309999999999999</v>
      </c>
      <c r="AT44" s="40">
        <f>[4]Curves!$G50</f>
        <v>0.41</v>
      </c>
      <c r="AU44" s="40">
        <f t="shared" si="10"/>
        <v>4.2910000000000004</v>
      </c>
    </row>
    <row r="45" spans="1:47" x14ac:dyDescent="0.2">
      <c r="A45" s="50">
        <f>[5]Tregion!$A45</f>
        <v>37408</v>
      </c>
      <c r="B45" s="57">
        <f>[5]Tregion!$C45</f>
        <v>44</v>
      </c>
      <c r="C45" s="58">
        <f>[6]Tregion!$C45</f>
        <v>32</v>
      </c>
      <c r="D45" s="57">
        <f>[7]Tregion!$C45</f>
        <v>29.5</v>
      </c>
      <c r="E45" s="58">
        <f>[8]Tregion!$C45</f>
        <v>39.5</v>
      </c>
      <c r="F45" s="57">
        <f>[9]Tregion!$C45</f>
        <v>40.5</v>
      </c>
      <c r="G45" s="58">
        <f>[10]Tbasis!$D44</f>
        <v>49</v>
      </c>
      <c r="H45" s="57"/>
      <c r="I45" s="58">
        <f>[11]Tregion!$C45</f>
        <v>39.5</v>
      </c>
      <c r="J45" s="57"/>
      <c r="K45" s="58"/>
      <c r="L45" s="57"/>
      <c r="M45" s="58"/>
      <c r="N45" s="57"/>
      <c r="O45" s="58"/>
      <c r="Q45" s="57"/>
      <c r="R45" s="58">
        <f>[12]Tregion!$C45</f>
        <v>61.44822359268386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3.742</v>
      </c>
      <c r="AN45" s="40">
        <f>AR45+0.1</f>
        <v>0.41500000000000004</v>
      </c>
      <c r="AO45" s="40">
        <f t="shared" si="7"/>
        <v>4.157</v>
      </c>
      <c r="AP45" s="40">
        <f>[4]Curves!$J51</f>
        <v>0.13</v>
      </c>
      <c r="AQ45" s="40">
        <f t="shared" si="8"/>
        <v>3.8719999999999999</v>
      </c>
      <c r="AR45" s="40">
        <f>[4]Curves!$K51</f>
        <v>0.315</v>
      </c>
      <c r="AS45" s="40">
        <f t="shared" si="9"/>
        <v>4.0570000000000004</v>
      </c>
      <c r="AT45" s="40">
        <f>[4]Curves!$G51</f>
        <v>0.36</v>
      </c>
      <c r="AU45" s="40">
        <f t="shared" si="10"/>
        <v>4.1020000000000003</v>
      </c>
    </row>
    <row r="46" spans="1:47" x14ac:dyDescent="0.2">
      <c r="A46" s="50">
        <f>[5]Tregion!$A46</f>
        <v>37438</v>
      </c>
      <c r="B46" s="57">
        <f>[5]Tregion!$C46</f>
        <v>53</v>
      </c>
      <c r="C46" s="58">
        <f>[6]Tregion!$C46</f>
        <v>46</v>
      </c>
      <c r="D46" s="57">
        <f>[7]Tregion!$C46</f>
        <v>43</v>
      </c>
      <c r="E46" s="58">
        <f>[8]Tregion!$C46</f>
        <v>49</v>
      </c>
      <c r="F46" s="57">
        <f>[9]Tregion!$C46</f>
        <v>48.25</v>
      </c>
      <c r="G46" s="58">
        <f>[10]Tbasis!$D45</f>
        <v>60</v>
      </c>
      <c r="H46" s="57"/>
      <c r="I46" s="58">
        <f>[11]Tregion!$C46</f>
        <v>48.25</v>
      </c>
      <c r="J46" s="57"/>
      <c r="K46" s="58"/>
      <c r="L46" s="57"/>
      <c r="M46" s="58"/>
      <c r="N46" s="57"/>
      <c r="O46" s="58"/>
      <c r="Q46" s="57"/>
      <c r="R46" s="58">
        <f>[12]Tregion!$C46</f>
        <v>51.954664149471832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3.5880000000000001</v>
      </c>
      <c r="AN46" s="40">
        <f>AR46+0.1</f>
        <v>0.45999999999999996</v>
      </c>
      <c r="AO46" s="40">
        <f t="shared" si="7"/>
        <v>4.048</v>
      </c>
      <c r="AP46" s="40">
        <f>[4]Curves!$J52</f>
        <v>0.13</v>
      </c>
      <c r="AQ46" s="40">
        <f t="shared" si="8"/>
        <v>3.718</v>
      </c>
      <c r="AR46" s="40">
        <f>[4]Curves!$K52</f>
        <v>0.36</v>
      </c>
      <c r="AS46" s="40">
        <f t="shared" si="9"/>
        <v>3.948</v>
      </c>
      <c r="AT46" s="40">
        <f>[4]Curves!$G52</f>
        <v>0.4</v>
      </c>
      <c r="AU46" s="40">
        <f t="shared" si="10"/>
        <v>3.988</v>
      </c>
    </row>
    <row r="47" spans="1:47" x14ac:dyDescent="0.2">
      <c r="A47" s="50">
        <f>[5]Tregion!$A47</f>
        <v>37469</v>
      </c>
      <c r="B47" s="57">
        <f>[5]Tregion!$C47</f>
        <v>62</v>
      </c>
      <c r="C47" s="58">
        <f>[6]Tregion!$C47</f>
        <v>52.5</v>
      </c>
      <c r="D47" s="57">
        <f>[7]Tregion!$C47</f>
        <v>50</v>
      </c>
      <c r="E47" s="58">
        <f>[8]Tregion!$C47</f>
        <v>55.25</v>
      </c>
      <c r="F47" s="57">
        <f>[9]Tregion!$C47</f>
        <v>56.25</v>
      </c>
      <c r="G47" s="58">
        <f>[10]Tbasis!$D46</f>
        <v>72</v>
      </c>
      <c r="H47" s="57"/>
      <c r="I47" s="58">
        <f>[11]Tregion!$C47</f>
        <v>55.25</v>
      </c>
      <c r="J47" s="57"/>
      <c r="K47" s="58"/>
      <c r="L47" s="57"/>
      <c r="M47" s="58"/>
      <c r="N47" s="57"/>
      <c r="O47" s="58"/>
      <c r="Q47" s="57"/>
      <c r="R47" s="58">
        <f>[12]Tregion!$C47</f>
        <v>52.701490113054042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3.593</v>
      </c>
      <c r="AN47" s="40">
        <f>AR47+0.1</f>
        <v>0.56000000000000005</v>
      </c>
      <c r="AO47" s="40">
        <f t="shared" si="7"/>
        <v>4.1530000000000005</v>
      </c>
      <c r="AP47" s="40">
        <f>[4]Curves!$J53</f>
        <v>0.13</v>
      </c>
      <c r="AQ47" s="40">
        <f t="shared" si="8"/>
        <v>3.7229999999999999</v>
      </c>
      <c r="AR47" s="40">
        <f>[4]Curves!$K53</f>
        <v>0.46</v>
      </c>
      <c r="AS47" s="40">
        <f t="shared" si="9"/>
        <v>4.0529999999999999</v>
      </c>
      <c r="AT47" s="40">
        <f>[4]Curves!$G53</f>
        <v>0.72499999999999998</v>
      </c>
      <c r="AU47" s="40">
        <f t="shared" si="10"/>
        <v>4.3179999999999996</v>
      </c>
    </row>
    <row r="48" spans="1:47" x14ac:dyDescent="0.2">
      <c r="A48" s="50">
        <f>[5]Tregion!$A48</f>
        <v>37500</v>
      </c>
      <c r="B48" s="57">
        <f>[5]Tregion!$C48</f>
        <v>51</v>
      </c>
      <c r="C48" s="58">
        <f>[6]Tregion!$C48</f>
        <v>46.5</v>
      </c>
      <c r="D48" s="57">
        <f>[7]Tregion!$C48</f>
        <v>43</v>
      </c>
      <c r="E48" s="58">
        <f>[8]Tregion!$C48</f>
        <v>48</v>
      </c>
      <c r="F48" s="57">
        <f>[9]Tregion!$C48</f>
        <v>47.75</v>
      </c>
      <c r="G48" s="58">
        <f>[10]Tbasis!$D47</f>
        <v>58</v>
      </c>
      <c r="H48" s="57"/>
      <c r="I48" s="58">
        <f>[11]Tregion!$C48</f>
        <v>47.75</v>
      </c>
      <c r="J48" s="57"/>
      <c r="K48" s="58"/>
      <c r="L48" s="57"/>
      <c r="M48" s="58"/>
      <c r="N48" s="57"/>
      <c r="O48" s="58"/>
      <c r="Q48" s="57"/>
      <c r="R48" s="58">
        <f>[12]Tregion!$C48</f>
        <v>52.701185270563009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3.6310000000000002</v>
      </c>
      <c r="AN48" s="40">
        <f t="shared" ref="AN48:AN54" si="11">AR48</f>
        <v>0.77</v>
      </c>
      <c r="AO48" s="40">
        <f t="shared" si="7"/>
        <v>4.4009999999999998</v>
      </c>
      <c r="AP48" s="40">
        <f>[4]Curves!$J54</f>
        <v>0.13</v>
      </c>
      <c r="AQ48" s="40">
        <f t="shared" si="8"/>
        <v>3.7610000000000001</v>
      </c>
      <c r="AR48" s="40">
        <f>[4]Curves!$K54</f>
        <v>0.77</v>
      </c>
      <c r="AS48" s="40">
        <f t="shared" si="9"/>
        <v>4.4009999999999998</v>
      </c>
      <c r="AT48" s="40">
        <f>[4]Curves!$G54</f>
        <v>0.98</v>
      </c>
      <c r="AU48" s="40">
        <f t="shared" si="10"/>
        <v>4.6110000000000007</v>
      </c>
    </row>
    <row r="49" spans="1:47" x14ac:dyDescent="0.2">
      <c r="A49" s="50">
        <f>[5]Tregion!$A49</f>
        <v>37530</v>
      </c>
      <c r="B49" s="57">
        <f>[5]Tregion!$C49</f>
        <v>38</v>
      </c>
      <c r="C49" s="58">
        <f>[6]Tregion!$C49</f>
        <v>39</v>
      </c>
      <c r="D49" s="57">
        <f>[7]Tregion!$C49</f>
        <v>39</v>
      </c>
      <c r="E49" s="58">
        <f>[8]Tregion!$C49</f>
        <v>40.75</v>
      </c>
      <c r="F49" s="57">
        <f>[9]Tregion!$C49</f>
        <v>40</v>
      </c>
      <c r="G49" s="58">
        <f>[10]Tbasis!$D48</f>
        <v>40.5</v>
      </c>
      <c r="H49" s="57"/>
      <c r="I49" s="58">
        <f>[11]Tregion!$C49</f>
        <v>40</v>
      </c>
      <c r="J49" s="57"/>
      <c r="K49" s="58"/>
      <c r="L49" s="57"/>
      <c r="M49" s="58"/>
      <c r="N49" s="57"/>
      <c r="O49" s="58"/>
      <c r="Q49" s="57"/>
      <c r="R49" s="58">
        <f>[12]Tregion!$C49</f>
        <v>57.521647805414027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3.6760000000000002</v>
      </c>
      <c r="AN49" s="40">
        <f t="shared" si="11"/>
        <v>1.04</v>
      </c>
      <c r="AO49" s="40">
        <f t="shared" si="7"/>
        <v>4.7160000000000002</v>
      </c>
      <c r="AP49" s="40">
        <f>[4]Curves!$J55</f>
        <v>4.4999999999999998E-2</v>
      </c>
      <c r="AQ49" s="40">
        <f t="shared" si="8"/>
        <v>3.7210000000000001</v>
      </c>
      <c r="AR49" s="40">
        <f>[4]Curves!$K55</f>
        <v>1.04</v>
      </c>
      <c r="AS49" s="40">
        <f t="shared" si="9"/>
        <v>4.7160000000000002</v>
      </c>
      <c r="AT49" s="40">
        <f>[4]Curves!$G55</f>
        <v>1.615</v>
      </c>
      <c r="AU49" s="40">
        <f t="shared" si="10"/>
        <v>5.2910000000000004</v>
      </c>
    </row>
    <row r="50" spans="1:47" x14ac:dyDescent="0.2">
      <c r="A50" s="50">
        <f>[5]Tregion!$A50</f>
        <v>37561</v>
      </c>
      <c r="B50" s="57">
        <f>[5]Tregion!$C50</f>
        <v>36</v>
      </c>
      <c r="C50" s="58">
        <f>[6]Tregion!$C50</f>
        <v>37</v>
      </c>
      <c r="D50" s="57">
        <f>[7]Tregion!$C50</f>
        <v>37</v>
      </c>
      <c r="E50" s="58">
        <f>[8]Tregion!$C50</f>
        <v>39.75</v>
      </c>
      <c r="F50" s="57">
        <f>[9]Tregion!$C50</f>
        <v>39</v>
      </c>
      <c r="G50" s="58">
        <f>[10]Tbasis!$D49</f>
        <v>38</v>
      </c>
      <c r="H50" s="57"/>
      <c r="I50" s="58">
        <f>[11]Tregion!$C50</f>
        <v>39</v>
      </c>
      <c r="J50" s="57"/>
      <c r="K50" s="58"/>
      <c r="L50" s="57"/>
      <c r="M50" s="58"/>
      <c r="N50" s="57"/>
      <c r="O50" s="58"/>
      <c r="Q50" s="57"/>
      <c r="R50" s="58">
        <f>[12]Tregion!$C50</f>
        <v>62.556464772792708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3.714</v>
      </c>
      <c r="AN50" s="40">
        <f t="shared" si="11"/>
        <v>1.04</v>
      </c>
      <c r="AO50" s="40">
        <f t="shared" si="7"/>
        <v>4.7539999999999996</v>
      </c>
      <c r="AP50" s="40">
        <f>[4]Curves!$J56</f>
        <v>4.4999999999999998E-2</v>
      </c>
      <c r="AQ50" s="40">
        <f t="shared" si="8"/>
        <v>3.7589999999999999</v>
      </c>
      <c r="AR50" s="40">
        <f>[4]Curves!$K56</f>
        <v>1.04</v>
      </c>
      <c r="AS50" s="40">
        <f t="shared" si="9"/>
        <v>4.7539999999999996</v>
      </c>
      <c r="AT50" s="40">
        <f>[4]Curves!$G56</f>
        <v>1.615</v>
      </c>
      <c r="AU50" s="40">
        <f t="shared" si="10"/>
        <v>5.3289999999999997</v>
      </c>
    </row>
    <row r="51" spans="1:47" x14ac:dyDescent="0.2">
      <c r="A51" s="50">
        <f>[5]Tregion!$A51</f>
        <v>37591</v>
      </c>
      <c r="B51" s="57">
        <f>[5]Tregion!$C51</f>
        <v>36.5</v>
      </c>
      <c r="C51" s="58">
        <f>[6]Tregion!$C51</f>
        <v>38.5</v>
      </c>
      <c r="D51" s="57">
        <f>[7]Tregion!$C51</f>
        <v>38.5</v>
      </c>
      <c r="E51" s="58">
        <f>[8]Tregion!$C51</f>
        <v>41.75</v>
      </c>
      <c r="F51" s="57">
        <f>[9]Tregion!$C51</f>
        <v>41</v>
      </c>
      <c r="G51" s="58">
        <f>[10]Tbasis!$D50</f>
        <v>38.5</v>
      </c>
      <c r="H51" s="57"/>
      <c r="I51" s="58">
        <f>[11]Tregion!$C51</f>
        <v>41</v>
      </c>
      <c r="J51" s="57"/>
      <c r="K51" s="58"/>
      <c r="L51" s="57"/>
      <c r="M51" s="58"/>
      <c r="N51" s="57"/>
      <c r="O51" s="58"/>
      <c r="Q51" s="57"/>
      <c r="R51" s="58">
        <f>[12]Tregion!$C51</f>
        <v>66.583230244267057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3.7080000000000002</v>
      </c>
      <c r="AN51" s="40">
        <f t="shared" si="11"/>
        <v>0.54</v>
      </c>
      <c r="AO51" s="40">
        <f t="shared" si="7"/>
        <v>4.2480000000000002</v>
      </c>
      <c r="AP51" s="40">
        <f>[4]Curves!$J57</f>
        <v>4.4999999999999998E-2</v>
      </c>
      <c r="AQ51" s="40">
        <f t="shared" si="8"/>
        <v>3.7530000000000001</v>
      </c>
      <c r="AR51" s="40">
        <f>[4]Curves!$K57</f>
        <v>0.54</v>
      </c>
      <c r="AS51" s="40">
        <f t="shared" si="9"/>
        <v>4.2480000000000002</v>
      </c>
      <c r="AT51" s="40">
        <f>[4]Curves!$G57</f>
        <v>0.71499999999999997</v>
      </c>
      <c r="AU51" s="40">
        <f t="shared" si="10"/>
        <v>4.423</v>
      </c>
    </row>
    <row r="52" spans="1:47" x14ac:dyDescent="0.2">
      <c r="A52" s="50">
        <f>[5]Tregion!$A52</f>
        <v>37622</v>
      </c>
      <c r="B52" s="57">
        <f>[5]Tregion!$C52</f>
        <v>36.5</v>
      </c>
      <c r="C52" s="58">
        <f>[6]Tregion!$C52</f>
        <v>42.25</v>
      </c>
      <c r="D52" s="57">
        <f>[7]Tregion!$C52</f>
        <v>42</v>
      </c>
      <c r="E52" s="58">
        <f>[8]Tregion!$C52</f>
        <v>42</v>
      </c>
      <c r="F52" s="57">
        <f>[9]Tregion!$C52</f>
        <v>41</v>
      </c>
      <c r="G52" s="58">
        <f>[10]Tbasis!$D51</f>
        <v>38.5</v>
      </c>
      <c r="H52" s="57"/>
      <c r="I52" s="58">
        <f>[11]Tregion!$C52</f>
        <v>31</v>
      </c>
      <c r="J52" s="57"/>
      <c r="K52" s="58"/>
      <c r="L52" s="57"/>
      <c r="M52" s="58"/>
      <c r="N52" s="57"/>
      <c r="O52" s="58"/>
      <c r="Q52" s="57"/>
      <c r="R52" s="58">
        <f>[12]Tregion!$C52</f>
        <v>53.745513054609184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3.7080000000000002</v>
      </c>
      <c r="AN52" s="40">
        <f t="shared" si="11"/>
        <v>0.36</v>
      </c>
      <c r="AO52" s="40">
        <f t="shared" si="7"/>
        <v>4.0680000000000005</v>
      </c>
      <c r="AP52" s="40">
        <f>[4]Curves!$J58</f>
        <v>4.4999999999999998E-2</v>
      </c>
      <c r="AQ52" s="40">
        <f t="shared" si="8"/>
        <v>3.7530000000000001</v>
      </c>
      <c r="AR52" s="40">
        <f>[4]Curves!$K58</f>
        <v>0.36</v>
      </c>
      <c r="AS52" s="40">
        <f t="shared" si="9"/>
        <v>4.0680000000000005</v>
      </c>
      <c r="AT52" s="40">
        <f>[4]Curves!$G58</f>
        <v>0.38</v>
      </c>
      <c r="AU52" s="40">
        <f t="shared" si="10"/>
        <v>4.0880000000000001</v>
      </c>
    </row>
    <row r="53" spans="1:47" x14ac:dyDescent="0.2">
      <c r="A53" s="50">
        <f>[5]Tregion!$A53</f>
        <v>37653</v>
      </c>
      <c r="B53" s="57">
        <f>[5]Tregion!$C53</f>
        <v>36.5</v>
      </c>
      <c r="C53" s="58">
        <f>[6]Tregion!$C53</f>
        <v>41.5</v>
      </c>
      <c r="D53" s="57">
        <f>[7]Tregion!$C53</f>
        <v>41</v>
      </c>
      <c r="E53" s="58">
        <f>[8]Tregion!$C53</f>
        <v>40</v>
      </c>
      <c r="F53" s="57">
        <f>[9]Tregion!$C53</f>
        <v>39.5</v>
      </c>
      <c r="G53" s="58">
        <f>[10]Tbasis!$D52</f>
        <v>38.5</v>
      </c>
      <c r="H53" s="57"/>
      <c r="I53" s="58">
        <f>[11]Tregion!$C53</f>
        <v>29.5</v>
      </c>
      <c r="J53" s="57"/>
      <c r="K53" s="58"/>
      <c r="L53" s="57"/>
      <c r="M53" s="58"/>
      <c r="N53" s="57"/>
      <c r="O53" s="58"/>
      <c r="Q53" s="57"/>
      <c r="R53" s="58">
        <f>[12]Tregion!$C53</f>
        <v>52.430975311767384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3.8560000000000003</v>
      </c>
      <c r="AN53" s="40">
        <f t="shared" si="11"/>
        <v>0.32500000000000001</v>
      </c>
      <c r="AO53" s="40">
        <f t="shared" si="7"/>
        <v>4.181</v>
      </c>
      <c r="AP53" s="40">
        <f>[4]Curves!$J59</f>
        <v>4.4999999999999998E-2</v>
      </c>
      <c r="AQ53" s="40">
        <f t="shared" si="8"/>
        <v>3.9010000000000002</v>
      </c>
      <c r="AR53" s="40">
        <f>[4]Curves!$K59</f>
        <v>0.32500000000000001</v>
      </c>
      <c r="AS53" s="40">
        <f t="shared" si="9"/>
        <v>4.181</v>
      </c>
      <c r="AT53" s="40">
        <f>[4]Curves!$G59</f>
        <v>0.33</v>
      </c>
      <c r="AU53" s="40">
        <f t="shared" si="10"/>
        <v>4.1859999999999999</v>
      </c>
    </row>
    <row r="54" spans="1:47" x14ac:dyDescent="0.2">
      <c r="A54" s="50">
        <f>[5]Tregion!$A54</f>
        <v>37681</v>
      </c>
      <c r="B54" s="57">
        <f>[5]Tregion!$C54</f>
        <v>36</v>
      </c>
      <c r="C54" s="58">
        <f>[6]Tregion!$C54</f>
        <v>36.75</v>
      </c>
      <c r="D54" s="57">
        <f>[7]Tregion!$C54</f>
        <v>36</v>
      </c>
      <c r="E54" s="58">
        <f>[8]Tregion!$C54</f>
        <v>38</v>
      </c>
      <c r="F54" s="57">
        <f>[9]Tregion!$C54</f>
        <v>38.75</v>
      </c>
      <c r="G54" s="58">
        <f>[10]Tbasis!$D53</f>
        <v>38</v>
      </c>
      <c r="H54" s="57"/>
      <c r="I54" s="58">
        <f>[11]Tregion!$C54</f>
        <v>28</v>
      </c>
      <c r="J54" s="57"/>
      <c r="K54" s="58"/>
      <c r="L54" s="57"/>
      <c r="M54" s="58"/>
      <c r="N54" s="57"/>
      <c r="O54" s="58"/>
      <c r="Q54" s="57"/>
      <c r="R54" s="58">
        <f>[12]Tregion!$C54</f>
        <v>50.943675802127764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4.008</v>
      </c>
      <c r="AN54" s="40">
        <f t="shared" si="11"/>
        <v>0.33500000000000002</v>
      </c>
      <c r="AO54" s="40">
        <f t="shared" si="7"/>
        <v>4.343</v>
      </c>
      <c r="AP54" s="40">
        <f>[4]Curves!$J60</f>
        <v>4.4999999999999998E-2</v>
      </c>
      <c r="AQ54" s="40">
        <f t="shared" si="8"/>
        <v>4.0529999999999999</v>
      </c>
      <c r="AR54" s="40">
        <f>[4]Curves!$K60</f>
        <v>0.33500000000000002</v>
      </c>
      <c r="AS54" s="40">
        <f t="shared" si="9"/>
        <v>4.343</v>
      </c>
      <c r="AT54" s="40">
        <f>[4]Curves!$G60</f>
        <v>0.37</v>
      </c>
      <c r="AU54" s="40">
        <f t="shared" si="10"/>
        <v>4.3780000000000001</v>
      </c>
    </row>
    <row r="55" spans="1:47" x14ac:dyDescent="0.2">
      <c r="A55" s="50">
        <f>[5]Tregion!$A55</f>
        <v>37712</v>
      </c>
      <c r="B55" s="57">
        <f>[5]Tregion!$C55</f>
        <v>35.5</v>
      </c>
      <c r="C55" s="58">
        <f>[6]Tregion!$C55</f>
        <v>36.5</v>
      </c>
      <c r="D55" s="57">
        <f>[7]Tregion!$C55</f>
        <v>33</v>
      </c>
      <c r="E55" s="58">
        <f>[8]Tregion!$C55</f>
        <v>37.5</v>
      </c>
      <c r="F55" s="57">
        <f>[9]Tregion!$C55</f>
        <v>38</v>
      </c>
      <c r="G55" s="58">
        <f>[10]Tbasis!$D54</f>
        <v>37.5</v>
      </c>
      <c r="H55" s="57"/>
      <c r="I55" s="58">
        <f>[11]Tregion!$C55</f>
        <v>27.5</v>
      </c>
      <c r="J55" s="57"/>
      <c r="K55" s="58"/>
      <c r="L55" s="57"/>
      <c r="M55" s="58"/>
      <c r="N55" s="57"/>
      <c r="O55" s="58"/>
      <c r="Q55" s="57"/>
      <c r="R55" s="58">
        <f>[12]Tregion!$C55</f>
        <v>48.751062318728394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4.0630000000000006</v>
      </c>
      <c r="AN55" s="40">
        <f>AR55+0.1</f>
        <v>0.44999999999999996</v>
      </c>
      <c r="AO55" s="40">
        <f t="shared" si="7"/>
        <v>4.5130000000000008</v>
      </c>
      <c r="AP55" s="40">
        <f>[4]Curves!$J61</f>
        <v>4.4999999999999998E-2</v>
      </c>
      <c r="AQ55" s="40">
        <f t="shared" si="8"/>
        <v>4.1080000000000005</v>
      </c>
      <c r="AR55" s="40">
        <f>[4]Curves!$K61</f>
        <v>0.35</v>
      </c>
      <c r="AS55" s="40">
        <f t="shared" si="9"/>
        <v>4.4130000000000003</v>
      </c>
      <c r="AT55" s="40">
        <f>[4]Curves!$G61</f>
        <v>0.41</v>
      </c>
      <c r="AU55" s="40">
        <f t="shared" si="10"/>
        <v>4.4730000000000008</v>
      </c>
    </row>
    <row r="56" spans="1:47" x14ac:dyDescent="0.2">
      <c r="A56" s="50">
        <f>[5]Tregion!$A56</f>
        <v>37742</v>
      </c>
      <c r="B56" s="57">
        <f>[5]Tregion!$C56</f>
        <v>36.5</v>
      </c>
      <c r="C56" s="58">
        <f>[6]Tregion!$C56</f>
        <v>32.5</v>
      </c>
      <c r="D56" s="57">
        <f>[7]Tregion!$C56</f>
        <v>29</v>
      </c>
      <c r="E56" s="58">
        <f>[8]Tregion!$C56</f>
        <v>38</v>
      </c>
      <c r="F56" s="57">
        <f>[9]Tregion!$C56</f>
        <v>38.75</v>
      </c>
      <c r="G56" s="58">
        <f>[10]Tbasis!$D55</f>
        <v>38.5</v>
      </c>
      <c r="H56" s="57"/>
      <c r="I56" s="58">
        <f>[11]Tregion!$C56</f>
        <v>28</v>
      </c>
      <c r="J56" s="57"/>
      <c r="K56" s="58"/>
      <c r="L56" s="57"/>
      <c r="M56" s="58"/>
      <c r="N56" s="57"/>
      <c r="O56" s="58"/>
      <c r="Q56" s="57"/>
      <c r="R56" s="58">
        <f>[12]Tregion!$C56</f>
        <v>48.736090386507641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3.976</v>
      </c>
      <c r="AN56" s="40">
        <f>AR56+0.1</f>
        <v>0.44999999999999996</v>
      </c>
      <c r="AO56" s="40">
        <f t="shared" si="7"/>
        <v>4.4260000000000002</v>
      </c>
      <c r="AP56" s="40">
        <f>[4]Curves!$J62</f>
        <v>0.13</v>
      </c>
      <c r="AQ56" s="40">
        <f t="shared" si="8"/>
        <v>4.1059999999999999</v>
      </c>
      <c r="AR56" s="40">
        <f>[4]Curves!$K62</f>
        <v>0.35</v>
      </c>
      <c r="AS56" s="40">
        <f t="shared" si="9"/>
        <v>4.3259999999999996</v>
      </c>
      <c r="AT56" s="40">
        <f>[4]Curves!$G62</f>
        <v>0.41</v>
      </c>
      <c r="AU56" s="40">
        <f t="shared" si="10"/>
        <v>4.3860000000000001</v>
      </c>
    </row>
    <row r="57" spans="1:47" x14ac:dyDescent="0.2">
      <c r="A57" s="50">
        <f>[5]Tregion!$A57</f>
        <v>37773</v>
      </c>
      <c r="B57" s="57">
        <f>[5]Tregion!$C57</f>
        <v>43.5</v>
      </c>
      <c r="C57" s="58">
        <f>[6]Tregion!$C57</f>
        <v>30.75</v>
      </c>
      <c r="D57" s="57">
        <f>[7]Tregion!$C57</f>
        <v>30</v>
      </c>
      <c r="E57" s="58">
        <f>[8]Tregion!$C57</f>
        <v>43</v>
      </c>
      <c r="F57" s="57">
        <f>[9]Tregion!$C57</f>
        <v>43.25</v>
      </c>
      <c r="G57" s="58">
        <f>[10]Tbasis!$D56</f>
        <v>48</v>
      </c>
      <c r="H57" s="57"/>
      <c r="I57" s="58">
        <f>[11]Tregion!$C57</f>
        <v>33</v>
      </c>
      <c r="J57" s="57"/>
      <c r="K57" s="58"/>
      <c r="L57" s="57"/>
      <c r="M57" s="58"/>
      <c r="N57" s="57"/>
      <c r="O57" s="58"/>
      <c r="Q57" s="57"/>
      <c r="R57" s="58">
        <f>[12]Tregion!$C57</f>
        <v>49.04988338189419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3.8370000000000002</v>
      </c>
      <c r="AN57" s="40">
        <f>AR57+0.1</f>
        <v>0.41500000000000004</v>
      </c>
      <c r="AO57" s="40">
        <f t="shared" si="7"/>
        <v>4.2520000000000007</v>
      </c>
      <c r="AP57" s="40">
        <f>[4]Curves!$J63</f>
        <v>0.13</v>
      </c>
      <c r="AQ57" s="40">
        <f t="shared" si="8"/>
        <v>3.9670000000000001</v>
      </c>
      <c r="AR57" s="40">
        <f>[4]Curves!$K63</f>
        <v>0.315</v>
      </c>
      <c r="AS57" s="40">
        <f t="shared" si="9"/>
        <v>4.1520000000000001</v>
      </c>
      <c r="AT57" s="40">
        <f>[4]Curves!$G63</f>
        <v>0.36</v>
      </c>
      <c r="AU57" s="40">
        <f t="shared" si="10"/>
        <v>4.1970000000000001</v>
      </c>
    </row>
    <row r="58" spans="1:47" x14ac:dyDescent="0.2">
      <c r="A58" s="50">
        <f>[5]Tregion!$A58</f>
        <v>37803</v>
      </c>
      <c r="B58" s="57">
        <f>[5]Tregion!$C58</f>
        <v>54</v>
      </c>
      <c r="C58" s="58">
        <f>[6]Tregion!$C58</f>
        <v>53.5</v>
      </c>
      <c r="D58" s="57">
        <f>[7]Tregion!$C58</f>
        <v>49</v>
      </c>
      <c r="E58" s="58">
        <f>[8]Tregion!$C58</f>
        <v>53.25</v>
      </c>
      <c r="F58" s="57">
        <f>[9]Tregion!$C58</f>
        <v>57.75</v>
      </c>
      <c r="G58" s="58">
        <f>[10]Tbasis!$D57</f>
        <v>60</v>
      </c>
      <c r="H58" s="57"/>
      <c r="I58" s="58">
        <f>[11]Tregion!$C58</f>
        <v>43.25</v>
      </c>
      <c r="J58" s="57"/>
      <c r="K58" s="58"/>
      <c r="L58" s="57"/>
      <c r="M58" s="58"/>
      <c r="N58" s="57"/>
      <c r="O58" s="58"/>
      <c r="Q58" s="57"/>
      <c r="R58" s="58">
        <f>[12]Tregion!$C58</f>
        <v>49.441561915313208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3.6830000000000003</v>
      </c>
      <c r="AN58" s="40">
        <f>AR58+0.1</f>
        <v>0.45999999999999996</v>
      </c>
      <c r="AO58" s="40">
        <f t="shared" si="7"/>
        <v>4.1430000000000007</v>
      </c>
      <c r="AP58" s="40">
        <f>[4]Curves!$J64</f>
        <v>0.13</v>
      </c>
      <c r="AQ58" s="40">
        <f t="shared" si="8"/>
        <v>3.8130000000000002</v>
      </c>
      <c r="AR58" s="40">
        <f>[4]Curves!$K64</f>
        <v>0.36</v>
      </c>
      <c r="AS58" s="40">
        <f t="shared" si="9"/>
        <v>4.0430000000000001</v>
      </c>
      <c r="AT58" s="40">
        <f>[4]Curves!$G64</f>
        <v>0.4</v>
      </c>
      <c r="AU58" s="40">
        <f t="shared" si="10"/>
        <v>4.0830000000000002</v>
      </c>
    </row>
    <row r="59" spans="1:47" x14ac:dyDescent="0.2">
      <c r="A59" s="50">
        <f>[5]Tregion!$A59</f>
        <v>37834</v>
      </c>
      <c r="B59" s="57">
        <f>[5]Tregion!$C59</f>
        <v>62</v>
      </c>
      <c r="C59" s="58">
        <f>[6]Tregion!$C59</f>
        <v>60.5</v>
      </c>
      <c r="D59" s="57">
        <f>[7]Tregion!$C59</f>
        <v>57</v>
      </c>
      <c r="E59" s="58">
        <f>[8]Tregion!$C59</f>
        <v>61.75</v>
      </c>
      <c r="F59" s="57">
        <f>[9]Tregion!$C59</f>
        <v>63.5</v>
      </c>
      <c r="G59" s="58">
        <f>[10]Tbasis!$D58</f>
        <v>70</v>
      </c>
      <c r="H59" s="57"/>
      <c r="I59" s="58">
        <f>[11]Tregion!$C59</f>
        <v>51.75</v>
      </c>
      <c r="J59" s="57"/>
      <c r="K59" s="58"/>
      <c r="L59" s="57"/>
      <c r="M59" s="58"/>
      <c r="N59" s="57"/>
      <c r="O59" s="58"/>
      <c r="Q59" s="57"/>
      <c r="R59" s="58">
        <f>[12]Tregion!$C59</f>
        <v>49.942333834572516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3.6880000000000002</v>
      </c>
      <c r="AN59" s="40">
        <f>AR59+0.1</f>
        <v>0.56000000000000005</v>
      </c>
      <c r="AO59" s="40">
        <f t="shared" si="7"/>
        <v>4.2480000000000002</v>
      </c>
      <c r="AP59" s="40">
        <f>[4]Curves!$J65</f>
        <v>0.13</v>
      </c>
      <c r="AQ59" s="40">
        <f t="shared" si="8"/>
        <v>3.8180000000000001</v>
      </c>
      <c r="AR59" s="40">
        <f>[4]Curves!$K65</f>
        <v>0.46</v>
      </c>
      <c r="AS59" s="40">
        <f t="shared" si="9"/>
        <v>4.1480000000000006</v>
      </c>
      <c r="AT59" s="40">
        <f>[4]Curves!$G65</f>
        <v>0.73</v>
      </c>
      <c r="AU59" s="40">
        <f t="shared" si="10"/>
        <v>4.4180000000000001</v>
      </c>
    </row>
    <row r="60" spans="1:47" x14ac:dyDescent="0.2">
      <c r="A60" s="50">
        <f>[5]Tregion!$A60</f>
        <v>37865</v>
      </c>
      <c r="B60" s="57">
        <f>[5]Tregion!$C60</f>
        <v>51.5</v>
      </c>
      <c r="C60" s="58">
        <f>[6]Tregion!$C60</f>
        <v>50.5</v>
      </c>
      <c r="D60" s="57">
        <f>[7]Tregion!$C60</f>
        <v>47</v>
      </c>
      <c r="E60" s="58">
        <f>[8]Tregion!$C60</f>
        <v>56.75</v>
      </c>
      <c r="F60" s="57">
        <f>[9]Tregion!$C60</f>
        <v>50.5</v>
      </c>
      <c r="G60" s="58">
        <f>[10]Tbasis!$D59</f>
        <v>57.5</v>
      </c>
      <c r="H60" s="57"/>
      <c r="I60" s="58">
        <f>[11]Tregion!$C60</f>
        <v>40.5</v>
      </c>
      <c r="J60" s="57"/>
      <c r="K60" s="58"/>
      <c r="L60" s="57"/>
      <c r="M60" s="58"/>
      <c r="N60" s="57"/>
      <c r="O60" s="58"/>
      <c r="Q60" s="57"/>
      <c r="R60" s="58">
        <f>[12]Tregion!$C60</f>
        <v>49.941496866385734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3.726</v>
      </c>
      <c r="AN60" s="40">
        <f t="shared" ref="AN60:AN66" si="12">AR60</f>
        <v>0.77</v>
      </c>
      <c r="AO60" s="40">
        <f t="shared" si="7"/>
        <v>4.4960000000000004</v>
      </c>
      <c r="AP60" s="40">
        <f>[4]Curves!$J66</f>
        <v>0.13</v>
      </c>
      <c r="AQ60" s="40">
        <f t="shared" si="8"/>
        <v>3.8559999999999999</v>
      </c>
      <c r="AR60" s="40">
        <f>[4]Curves!$K66</f>
        <v>0.77</v>
      </c>
      <c r="AS60" s="40">
        <f t="shared" si="9"/>
        <v>4.4960000000000004</v>
      </c>
      <c r="AT60" s="40">
        <f>[4]Curves!$G66</f>
        <v>0.98</v>
      </c>
      <c r="AU60" s="40">
        <f t="shared" si="10"/>
        <v>4.7059999999999995</v>
      </c>
    </row>
    <row r="61" spans="1:47" x14ac:dyDescent="0.2">
      <c r="A61" s="50">
        <f>[5]Tregion!$A61</f>
        <v>37895</v>
      </c>
      <c r="B61" s="57">
        <f>[5]Tregion!$C61</f>
        <v>38.5</v>
      </c>
      <c r="C61" s="58">
        <f>[6]Tregion!$C61</f>
        <v>41.5</v>
      </c>
      <c r="D61" s="57">
        <f>[7]Tregion!$C61</f>
        <v>41</v>
      </c>
      <c r="E61" s="58">
        <f>[8]Tregion!$C61</f>
        <v>39.25</v>
      </c>
      <c r="F61" s="57">
        <f>[9]Tregion!$C61</f>
        <v>39.75</v>
      </c>
      <c r="G61" s="58">
        <f>[10]Tbasis!$D60</f>
        <v>40.75</v>
      </c>
      <c r="H61" s="57"/>
      <c r="I61" s="58">
        <f>[11]Tregion!$C61</f>
        <v>29.25</v>
      </c>
      <c r="J61" s="57"/>
      <c r="K61" s="58"/>
      <c r="L61" s="57"/>
      <c r="M61" s="58"/>
      <c r="N61" s="57"/>
      <c r="O61" s="58"/>
      <c r="Q61" s="57"/>
      <c r="R61" s="58">
        <f>[12]Tregion!$C61</f>
        <v>50.176218857019208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3.7710000000000004</v>
      </c>
      <c r="AN61" s="40">
        <f t="shared" si="12"/>
        <v>1.04</v>
      </c>
      <c r="AO61" s="40">
        <f t="shared" si="7"/>
        <v>4.8109999999999999</v>
      </c>
      <c r="AP61" s="40">
        <f>[4]Curves!$J67</f>
        <v>4.4999999999999998E-2</v>
      </c>
      <c r="AQ61" s="40">
        <f t="shared" si="8"/>
        <v>3.8160000000000003</v>
      </c>
      <c r="AR61" s="40">
        <f>[4]Curves!$K67</f>
        <v>1.04</v>
      </c>
      <c r="AS61" s="40">
        <f t="shared" si="9"/>
        <v>4.8109999999999999</v>
      </c>
      <c r="AT61" s="40">
        <f>[4]Curves!$G67</f>
        <v>1.6</v>
      </c>
      <c r="AU61" s="40">
        <f t="shared" si="10"/>
        <v>5.3710000000000004</v>
      </c>
    </row>
    <row r="62" spans="1:47" x14ac:dyDescent="0.2">
      <c r="A62" s="50">
        <f>[5]Tregion!$A62</f>
        <v>37926</v>
      </c>
      <c r="B62" s="57">
        <f>[5]Tregion!$C62</f>
        <v>37.5</v>
      </c>
      <c r="C62" s="58">
        <f>[6]Tregion!$C62</f>
        <v>37.5</v>
      </c>
      <c r="D62" s="57">
        <f>[7]Tregion!$C62</f>
        <v>37</v>
      </c>
      <c r="E62" s="58">
        <f>[8]Tregion!$C62</f>
        <v>39.25</v>
      </c>
      <c r="F62" s="57">
        <f>[9]Tregion!$C62</f>
        <v>39.5</v>
      </c>
      <c r="G62" s="58">
        <f>[10]Tbasis!$D61</f>
        <v>39.25</v>
      </c>
      <c r="H62" s="57"/>
      <c r="I62" s="58">
        <f>[11]Tregion!$C62</f>
        <v>29.25</v>
      </c>
      <c r="J62" s="57"/>
      <c r="K62" s="58"/>
      <c r="L62" s="57"/>
      <c r="M62" s="58"/>
      <c r="N62" s="57"/>
      <c r="O62" s="58"/>
      <c r="Q62" s="57"/>
      <c r="R62" s="58">
        <f>[12]Tregion!$C62</f>
        <v>53.040669280212988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3.8090000000000002</v>
      </c>
      <c r="AN62" s="40">
        <f t="shared" si="12"/>
        <v>1.04</v>
      </c>
      <c r="AO62" s="40">
        <f t="shared" si="7"/>
        <v>4.8490000000000002</v>
      </c>
      <c r="AP62" s="40">
        <f>[4]Curves!$J68</f>
        <v>4.4999999999999998E-2</v>
      </c>
      <c r="AQ62" s="40">
        <f t="shared" si="8"/>
        <v>3.8540000000000001</v>
      </c>
      <c r="AR62" s="40">
        <f>[4]Curves!$K68</f>
        <v>1.04</v>
      </c>
      <c r="AS62" s="40">
        <f t="shared" si="9"/>
        <v>4.8490000000000002</v>
      </c>
      <c r="AT62" s="40">
        <f>[4]Curves!$G68</f>
        <v>1.6</v>
      </c>
      <c r="AU62" s="40">
        <f t="shared" si="10"/>
        <v>5.4090000000000007</v>
      </c>
    </row>
    <row r="63" spans="1:47" x14ac:dyDescent="0.2">
      <c r="A63" s="50">
        <f>[5]Tregion!$A63</f>
        <v>37956</v>
      </c>
      <c r="B63" s="57">
        <f>[5]Tregion!$C63</f>
        <v>37</v>
      </c>
      <c r="C63" s="58">
        <f>[6]Tregion!$C63</f>
        <v>39.25</v>
      </c>
      <c r="D63" s="57">
        <f>[7]Tregion!$C63</f>
        <v>39</v>
      </c>
      <c r="E63" s="58">
        <f>[8]Tregion!$C63</f>
        <v>42.25</v>
      </c>
      <c r="F63" s="57">
        <f>[9]Tregion!$C63</f>
        <v>40.75</v>
      </c>
      <c r="G63" s="58">
        <f>[10]Tbasis!$D62</f>
        <v>38.5</v>
      </c>
      <c r="H63" s="57"/>
      <c r="I63" s="58">
        <f>[11]Tregion!$C63</f>
        <v>30.75</v>
      </c>
      <c r="J63" s="57"/>
      <c r="K63" s="58"/>
      <c r="L63" s="57"/>
      <c r="M63" s="58"/>
      <c r="N63" s="57"/>
      <c r="O63" s="58"/>
      <c r="Q63" s="57"/>
      <c r="R63" s="58">
        <f>[12]Tregion!$C63</f>
        <v>55.331727910254919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3.8030000000000004</v>
      </c>
      <c r="AN63" s="40">
        <f t="shared" si="12"/>
        <v>0.54</v>
      </c>
      <c r="AO63" s="40">
        <f t="shared" si="7"/>
        <v>4.343</v>
      </c>
      <c r="AP63" s="40">
        <f>[4]Curves!$J69</f>
        <v>4.4999999999999998E-2</v>
      </c>
      <c r="AQ63" s="40">
        <f t="shared" si="8"/>
        <v>3.8480000000000003</v>
      </c>
      <c r="AR63" s="40">
        <f>[4]Curves!$K69</f>
        <v>0.54</v>
      </c>
      <c r="AS63" s="40">
        <f t="shared" si="9"/>
        <v>4.343</v>
      </c>
      <c r="AT63" s="40">
        <f>[4]Curves!$G69</f>
        <v>0.72</v>
      </c>
      <c r="AU63" s="40">
        <f t="shared" si="10"/>
        <v>4.5230000000000006</v>
      </c>
    </row>
    <row r="64" spans="1:47" x14ac:dyDescent="0.2">
      <c r="A64" s="50">
        <f>[5]Tregion!$A64</f>
        <v>37987</v>
      </c>
      <c r="B64" s="57">
        <f>[5]Tregion!$C64</f>
        <v>37.21</v>
      </c>
      <c r="C64" s="58">
        <f>[6]Tregion!$C64</f>
        <v>42.61</v>
      </c>
      <c r="D64" s="57">
        <f>[7]Tregion!$C64</f>
        <v>42.13</v>
      </c>
      <c r="E64" s="58">
        <f>[8]Tregion!$C64</f>
        <v>42.48</v>
      </c>
      <c r="F64" s="57">
        <f>[9]Tregion!$C64</f>
        <v>39</v>
      </c>
      <c r="G64" s="58">
        <f>[10]Tbasis!$D63</f>
        <v>39.409999999999997</v>
      </c>
      <c r="H64" s="57"/>
      <c r="I64" s="58">
        <f>[11]Tregion!$C64</f>
        <v>21.75</v>
      </c>
      <c r="J64" s="57"/>
      <c r="K64" s="58"/>
      <c r="L64" s="57"/>
      <c r="M64" s="58"/>
      <c r="N64" s="57"/>
      <c r="O64" s="58"/>
      <c r="Q64" s="57"/>
      <c r="R64" s="58">
        <f>[12]Tregion!$C64</f>
        <v>51.949387713919123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3.8030000000000004</v>
      </c>
      <c r="AN64" s="40">
        <f t="shared" si="12"/>
        <v>0.36</v>
      </c>
      <c r="AO64" s="40">
        <f t="shared" si="7"/>
        <v>4.1630000000000003</v>
      </c>
      <c r="AP64" s="40">
        <f>[4]Curves!$J70</f>
        <v>4.4999999999999998E-2</v>
      </c>
      <c r="AQ64" s="40">
        <f t="shared" si="8"/>
        <v>3.8480000000000003</v>
      </c>
      <c r="AR64" s="40">
        <f>[4]Curves!$K70</f>
        <v>0.36</v>
      </c>
      <c r="AS64" s="40">
        <f t="shared" si="9"/>
        <v>4.1630000000000003</v>
      </c>
      <c r="AT64" s="40">
        <f>[4]Curves!$G70</f>
        <v>0.38</v>
      </c>
      <c r="AU64" s="40">
        <f t="shared" si="10"/>
        <v>4.1830000000000007</v>
      </c>
    </row>
    <row r="65" spans="1:47" x14ac:dyDescent="0.2">
      <c r="A65" s="50">
        <f>[5]Tregion!$A65</f>
        <v>38018</v>
      </c>
      <c r="B65" s="57">
        <f>[5]Tregion!$C65</f>
        <v>37.21</v>
      </c>
      <c r="C65" s="58">
        <f>[6]Tregion!$C65</f>
        <v>41.96</v>
      </c>
      <c r="D65" s="57">
        <f>[7]Tregion!$C65</f>
        <v>41.27</v>
      </c>
      <c r="E65" s="58">
        <f>[8]Tregion!$C65</f>
        <v>40.770000000000003</v>
      </c>
      <c r="F65" s="57">
        <f>[9]Tregion!$C65</f>
        <v>39.26</v>
      </c>
      <c r="G65" s="58">
        <f>[10]Tbasis!$D64</f>
        <v>39.409999999999997</v>
      </c>
      <c r="H65" s="57"/>
      <c r="I65" s="58">
        <f>[11]Tregion!$C65</f>
        <v>23.5</v>
      </c>
      <c r="J65" s="57"/>
      <c r="K65" s="58"/>
      <c r="L65" s="57"/>
      <c r="M65" s="58"/>
      <c r="N65" s="57"/>
      <c r="O65" s="58"/>
      <c r="Q65" s="57"/>
      <c r="R65" s="58">
        <f>[12]Tregion!$C65</f>
        <v>50.672585080156608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3.9510000000000001</v>
      </c>
      <c r="AN65" s="40">
        <f t="shared" si="12"/>
        <v>0.32500000000000001</v>
      </c>
      <c r="AO65" s="40">
        <f t="shared" si="7"/>
        <v>4.2759999999999998</v>
      </c>
      <c r="AP65" s="40">
        <f>[4]Curves!$J71</f>
        <v>4.4999999999999998E-2</v>
      </c>
      <c r="AQ65" s="40">
        <f t="shared" si="8"/>
        <v>3.996</v>
      </c>
      <c r="AR65" s="40">
        <f>[4]Curves!$K71</f>
        <v>0.32500000000000001</v>
      </c>
      <c r="AS65" s="40">
        <f t="shared" si="9"/>
        <v>4.2759999999999998</v>
      </c>
      <c r="AT65" s="40">
        <f>[4]Curves!$G71</f>
        <v>0.33</v>
      </c>
      <c r="AU65" s="40">
        <f t="shared" si="10"/>
        <v>4.2809999999999997</v>
      </c>
    </row>
    <row r="66" spans="1:47" x14ac:dyDescent="0.2">
      <c r="A66" s="50">
        <f>[5]Tregion!$A66</f>
        <v>38047</v>
      </c>
      <c r="B66" s="57">
        <f>[5]Tregion!$C66</f>
        <v>36.75</v>
      </c>
      <c r="C66" s="58">
        <f>[6]Tregion!$C66</f>
        <v>37.89</v>
      </c>
      <c r="D66" s="57">
        <f>[7]Tregion!$C66</f>
        <v>36.979999999999997</v>
      </c>
      <c r="E66" s="58">
        <f>[8]Tregion!$C66</f>
        <v>39.049999999999997</v>
      </c>
      <c r="F66" s="57">
        <f>[9]Tregion!$C66</f>
        <v>38.43</v>
      </c>
      <c r="G66" s="58">
        <f>[10]Tbasis!$D65</f>
        <v>38.950000000000003</v>
      </c>
      <c r="H66" s="57"/>
      <c r="I66" s="58">
        <f>[11]Tregion!$C66</f>
        <v>21.5</v>
      </c>
      <c r="J66" s="57"/>
      <c r="K66" s="58"/>
      <c r="L66" s="57"/>
      <c r="M66" s="58"/>
      <c r="N66" s="57"/>
      <c r="O66" s="58"/>
      <c r="Q66" s="57"/>
      <c r="R66" s="58">
        <f>[12]Tregion!$C66</f>
        <v>48.640585315041676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4.1029999999999998</v>
      </c>
      <c r="AN66" s="40">
        <f t="shared" si="12"/>
        <v>0.33500000000000002</v>
      </c>
      <c r="AO66" s="40">
        <f t="shared" si="7"/>
        <v>4.4379999999999997</v>
      </c>
      <c r="AP66" s="40">
        <f>[4]Curves!$J72</f>
        <v>4.4999999999999998E-2</v>
      </c>
      <c r="AQ66" s="40">
        <f t="shared" si="8"/>
        <v>4.1479999999999997</v>
      </c>
      <c r="AR66" s="40">
        <f>[4]Curves!$K72</f>
        <v>0.33500000000000002</v>
      </c>
      <c r="AS66" s="40">
        <f t="shared" si="9"/>
        <v>4.4379999999999997</v>
      </c>
      <c r="AT66" s="40">
        <f>[4]Curves!$G72</f>
        <v>0.37</v>
      </c>
      <c r="AU66" s="40">
        <f t="shared" si="10"/>
        <v>4.4729999999999999</v>
      </c>
    </row>
    <row r="67" spans="1:47" x14ac:dyDescent="0.2">
      <c r="A67" s="50">
        <f>[5]Tregion!$A67</f>
        <v>38078</v>
      </c>
      <c r="B67" s="57">
        <f>[5]Tregion!$C67</f>
        <v>36.29</v>
      </c>
      <c r="C67" s="58">
        <f>[6]Tregion!$C67</f>
        <v>37.67</v>
      </c>
      <c r="D67" s="57">
        <f>[7]Tregion!$C67</f>
        <v>34.4</v>
      </c>
      <c r="E67" s="58">
        <f>[8]Tregion!$C67</f>
        <v>39.049999999999997</v>
      </c>
      <c r="F67" s="57">
        <f>[9]Tregion!$C67</f>
        <v>37.6</v>
      </c>
      <c r="G67" s="58">
        <f>[10]Tbasis!$D66</f>
        <v>38.49</v>
      </c>
      <c r="H67" s="57"/>
      <c r="I67" s="58">
        <f>[11]Tregion!$C67</f>
        <v>30.5</v>
      </c>
      <c r="J67" s="57"/>
      <c r="K67" s="58"/>
      <c r="L67" s="57"/>
      <c r="M67" s="58"/>
      <c r="N67" s="57"/>
      <c r="O67" s="58"/>
      <c r="Q67" s="57"/>
      <c r="R67" s="58">
        <f>[12]Tregion!$C67</f>
        <v>45.88518569281738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4.1604999999999999</v>
      </c>
      <c r="AN67" s="40">
        <f>AR67+0.1</f>
        <v>0.44999999999999996</v>
      </c>
      <c r="AO67" s="40">
        <f t="shared" si="7"/>
        <v>4.6105</v>
      </c>
      <c r="AP67" s="40">
        <f>[4]Curves!$J73</f>
        <v>4.4999999999999998E-2</v>
      </c>
      <c r="AQ67" s="40">
        <f t="shared" si="8"/>
        <v>4.2054999999999998</v>
      </c>
      <c r="AR67" s="40">
        <f>[4]Curves!$K73</f>
        <v>0.35</v>
      </c>
      <c r="AS67" s="40">
        <f t="shared" si="9"/>
        <v>4.5104999999999995</v>
      </c>
      <c r="AT67" s="40">
        <f>[4]Curves!$G73</f>
        <v>0.41</v>
      </c>
      <c r="AU67" s="40">
        <f t="shared" si="10"/>
        <v>4.5705</v>
      </c>
    </row>
    <row r="68" spans="1:47" x14ac:dyDescent="0.2">
      <c r="A68" s="50">
        <f>[5]Tregion!$A68</f>
        <v>38108</v>
      </c>
      <c r="B68" s="57">
        <f>[5]Tregion!$C68</f>
        <v>37.21</v>
      </c>
      <c r="C68" s="58">
        <f>[6]Tregion!$C68</f>
        <v>34.24</v>
      </c>
      <c r="D68" s="57">
        <f>[7]Tregion!$C68</f>
        <v>30.97</v>
      </c>
      <c r="E68" s="58">
        <f>[8]Tregion!$C68</f>
        <v>39.51</v>
      </c>
      <c r="F68" s="57">
        <f>[9]Tregion!$C68</f>
        <v>38.43</v>
      </c>
      <c r="G68" s="58">
        <f>[10]Tbasis!$D67</f>
        <v>39.409999999999997</v>
      </c>
      <c r="H68" s="57"/>
      <c r="I68" s="58">
        <f>[11]Tregion!$C68</f>
        <v>30</v>
      </c>
      <c r="J68" s="57"/>
      <c r="K68" s="58"/>
      <c r="L68" s="57"/>
      <c r="M68" s="58"/>
      <c r="N68" s="57"/>
      <c r="O68" s="58"/>
      <c r="Q68" s="57"/>
      <c r="R68" s="58">
        <f>[12]Tregion!$C68</f>
        <v>45.95272135755571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4.0735000000000001</v>
      </c>
      <c r="AN68" s="40">
        <f>AR68+0.1</f>
        <v>0.44999999999999996</v>
      </c>
      <c r="AO68" s="40">
        <f t="shared" si="7"/>
        <v>4.5235000000000003</v>
      </c>
      <c r="AP68" s="40">
        <f>[4]Curves!$J74</f>
        <v>0.13</v>
      </c>
      <c r="AQ68" s="40">
        <f t="shared" si="8"/>
        <v>4.2035</v>
      </c>
      <c r="AR68" s="40">
        <f>[4]Curves!$K74</f>
        <v>0.35</v>
      </c>
      <c r="AS68" s="40">
        <f t="shared" si="9"/>
        <v>4.4234999999999998</v>
      </c>
      <c r="AT68" s="40">
        <f>[4]Curves!$G74</f>
        <v>0.41</v>
      </c>
      <c r="AU68" s="40">
        <f t="shared" si="10"/>
        <v>4.4835000000000003</v>
      </c>
    </row>
    <row r="69" spans="1:47" x14ac:dyDescent="0.2">
      <c r="A69" s="50">
        <f>[5]Tregion!$A69</f>
        <v>38139</v>
      </c>
      <c r="B69" s="57">
        <f>[5]Tregion!$C69</f>
        <v>43.7</v>
      </c>
      <c r="C69" s="58">
        <f>[6]Tregion!$C69</f>
        <v>32.74</v>
      </c>
      <c r="D69" s="57">
        <f>[7]Tregion!$C69</f>
        <v>31.83</v>
      </c>
      <c r="E69" s="58">
        <f>[8]Tregion!$C69</f>
        <v>43.8</v>
      </c>
      <c r="F69" s="57">
        <f>[9]Tregion!$C69</f>
        <v>43.41</v>
      </c>
      <c r="G69" s="58">
        <f>[10]Tbasis!$D68</f>
        <v>48.03</v>
      </c>
      <c r="H69" s="57"/>
      <c r="I69" s="58">
        <f>[11]Tregion!$C69</f>
        <v>37</v>
      </c>
      <c r="J69" s="57"/>
      <c r="K69" s="58"/>
      <c r="L69" s="57"/>
      <c r="M69" s="58"/>
      <c r="N69" s="57"/>
      <c r="O69" s="58"/>
      <c r="Q69" s="57"/>
      <c r="R69" s="58">
        <f>[12]Tregion!$C69</f>
        <v>46.499109261102028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3.9345000000000003</v>
      </c>
      <c r="AN69" s="40">
        <f>AR69+0.1</f>
        <v>0.41500000000000004</v>
      </c>
      <c r="AO69" s="40">
        <f t="shared" si="7"/>
        <v>4.3495000000000008</v>
      </c>
      <c r="AP69" s="40">
        <f>[4]Curves!$J75</f>
        <v>0.13</v>
      </c>
      <c r="AQ69" s="40">
        <f t="shared" si="8"/>
        <v>4.0645000000000007</v>
      </c>
      <c r="AR69" s="40">
        <f>[4]Curves!$K75</f>
        <v>0.315</v>
      </c>
      <c r="AS69" s="40">
        <f t="shared" si="9"/>
        <v>4.2495000000000003</v>
      </c>
      <c r="AT69" s="40">
        <f>[4]Curves!$G75</f>
        <v>0.36</v>
      </c>
      <c r="AU69" s="40">
        <f t="shared" si="10"/>
        <v>4.2945000000000002</v>
      </c>
    </row>
    <row r="70" spans="1:47" x14ac:dyDescent="0.2">
      <c r="A70" s="50">
        <f>[5]Tregion!$A70</f>
        <v>38169</v>
      </c>
      <c r="B70" s="57">
        <f>[5]Tregion!$C70</f>
        <v>53.43</v>
      </c>
      <c r="C70" s="58">
        <f>[6]Tregion!$C70</f>
        <v>52.26</v>
      </c>
      <c r="D70" s="57">
        <f>[7]Tregion!$C70</f>
        <v>48.14</v>
      </c>
      <c r="E70" s="58">
        <f>[8]Tregion!$C70</f>
        <v>52.6</v>
      </c>
      <c r="F70" s="57">
        <f>[9]Tregion!$C70</f>
        <v>59.46</v>
      </c>
      <c r="G70" s="58">
        <f>[10]Tbasis!$D69</f>
        <v>59.03</v>
      </c>
      <c r="H70" s="57"/>
      <c r="I70" s="58">
        <f>[11]Tregion!$C70</f>
        <v>41</v>
      </c>
      <c r="J70" s="57"/>
      <c r="K70" s="58"/>
      <c r="L70" s="57"/>
      <c r="M70" s="58"/>
      <c r="N70" s="57"/>
      <c r="O70" s="58"/>
      <c r="Q70" s="57"/>
      <c r="R70" s="58">
        <f>[12]Tregion!$C70</f>
        <v>47.149181491478799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3.7805</v>
      </c>
      <c r="AN70" s="40">
        <f>AR70+0.1</f>
        <v>0.45999999999999996</v>
      </c>
      <c r="AO70" s="40">
        <f t="shared" si="7"/>
        <v>4.2404999999999999</v>
      </c>
      <c r="AP70" s="40">
        <f>[4]Curves!$J76</f>
        <v>0.13</v>
      </c>
      <c r="AQ70" s="40">
        <f t="shared" si="8"/>
        <v>3.9104999999999999</v>
      </c>
      <c r="AR70" s="40">
        <f>[4]Curves!$K76</f>
        <v>0.36</v>
      </c>
      <c r="AS70" s="40">
        <f t="shared" si="9"/>
        <v>4.1405000000000003</v>
      </c>
      <c r="AT70" s="40">
        <f>[4]Curves!$G76</f>
        <v>0.4</v>
      </c>
      <c r="AU70" s="40">
        <f t="shared" si="10"/>
        <v>4.1805000000000003</v>
      </c>
    </row>
    <row r="71" spans="1:47" x14ac:dyDescent="0.2">
      <c r="A71" s="50">
        <f>[5]Tregion!$A71</f>
        <v>38200</v>
      </c>
      <c r="B71" s="57">
        <f>[5]Tregion!$C71</f>
        <v>60.84</v>
      </c>
      <c r="C71" s="58">
        <f>[6]Tregion!$C71</f>
        <v>58.27</v>
      </c>
      <c r="D71" s="57">
        <f>[7]Tregion!$C71</f>
        <v>55.01</v>
      </c>
      <c r="E71" s="58">
        <f>[8]Tregion!$C71</f>
        <v>59.89</v>
      </c>
      <c r="F71" s="57">
        <f>[9]Tregion!$C71</f>
        <v>65.819999999999993</v>
      </c>
      <c r="G71" s="58">
        <f>[10]Tbasis!$D70</f>
        <v>68.14</v>
      </c>
      <c r="H71" s="57"/>
      <c r="I71" s="58">
        <f>[11]Tregion!$C71</f>
        <v>49.75</v>
      </c>
      <c r="J71" s="57"/>
      <c r="K71" s="58"/>
      <c r="L71" s="57"/>
      <c r="M71" s="58"/>
      <c r="N71" s="57"/>
      <c r="O71" s="58"/>
      <c r="Q71" s="57"/>
      <c r="R71" s="58">
        <f>[12]Tregion!$C71</f>
        <v>47.699786943620772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3.7855000000000003</v>
      </c>
      <c r="AN71" s="40">
        <f>AR71+0.1</f>
        <v>0.56000000000000005</v>
      </c>
      <c r="AO71" s="40">
        <f t="shared" ref="AO71:AO102" si="13">AM71+AN71</f>
        <v>4.3455000000000004</v>
      </c>
      <c r="AP71" s="40">
        <f>[4]Curves!$J77</f>
        <v>0.13</v>
      </c>
      <c r="AQ71" s="40">
        <f t="shared" ref="AQ71:AQ102" si="14">AM71+AP71</f>
        <v>3.9155000000000002</v>
      </c>
      <c r="AR71" s="40">
        <f>[4]Curves!$K77</f>
        <v>0.46</v>
      </c>
      <c r="AS71" s="40">
        <f t="shared" ref="AS71:AS102" si="15">AM71+AR71</f>
        <v>4.2455000000000007</v>
      </c>
      <c r="AT71" s="40">
        <f>[4]Curves!$G77</f>
        <v>0.73</v>
      </c>
      <c r="AU71" s="40">
        <f t="shared" ref="AU71:AU102" si="16">AM71+AT71</f>
        <v>4.5155000000000003</v>
      </c>
    </row>
    <row r="72" spans="1:47" x14ac:dyDescent="0.2">
      <c r="A72" s="50">
        <f>[5]Tregion!$A72</f>
        <v>38231</v>
      </c>
      <c r="B72" s="57">
        <f>[5]Tregion!$C72</f>
        <v>51.11</v>
      </c>
      <c r="C72" s="58">
        <f>[6]Tregion!$C72</f>
        <v>49.69</v>
      </c>
      <c r="D72" s="57">
        <f>[7]Tregion!$C72</f>
        <v>46.42</v>
      </c>
      <c r="E72" s="58">
        <f>[8]Tregion!$C72</f>
        <v>55.56</v>
      </c>
      <c r="F72" s="57">
        <f>[9]Tregion!$C72</f>
        <v>51.44</v>
      </c>
      <c r="G72" s="58">
        <f>[10]Tbasis!$D71</f>
        <v>56.71</v>
      </c>
      <c r="H72" s="57"/>
      <c r="I72" s="58">
        <f>[11]Tregion!$C72</f>
        <v>32.25</v>
      </c>
      <c r="J72" s="57"/>
      <c r="K72" s="58"/>
      <c r="L72" s="57"/>
      <c r="M72" s="58"/>
      <c r="N72" s="57"/>
      <c r="O72" s="58"/>
      <c r="Q72" s="57"/>
      <c r="R72" s="58">
        <f>[12]Tregion!$C72</f>
        <v>47.611241986998508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3.8235000000000001</v>
      </c>
      <c r="AN72" s="40">
        <f t="shared" ref="AN72:AN78" si="17">AR72</f>
        <v>0.77</v>
      </c>
      <c r="AO72" s="40">
        <f t="shared" si="13"/>
        <v>4.5935000000000006</v>
      </c>
      <c r="AP72" s="40">
        <f>[4]Curves!$J78</f>
        <v>0.13</v>
      </c>
      <c r="AQ72" s="40">
        <f t="shared" si="14"/>
        <v>3.9535</v>
      </c>
      <c r="AR72" s="40">
        <f>[4]Curves!$K78</f>
        <v>0.77</v>
      </c>
      <c r="AS72" s="40">
        <f t="shared" si="15"/>
        <v>4.5935000000000006</v>
      </c>
      <c r="AT72" s="40">
        <f>[4]Curves!$G78</f>
        <v>0.98</v>
      </c>
      <c r="AU72" s="40">
        <f t="shared" si="16"/>
        <v>4.8034999999999997</v>
      </c>
    </row>
    <row r="73" spans="1:47" x14ac:dyDescent="0.2">
      <c r="A73" s="50">
        <f>[5]Tregion!$A73</f>
        <v>38261</v>
      </c>
      <c r="B73" s="57">
        <f>[5]Tregion!$C73</f>
        <v>39.07</v>
      </c>
      <c r="C73" s="58">
        <f>[6]Tregion!$C73</f>
        <v>41.96</v>
      </c>
      <c r="D73" s="57">
        <f>[7]Tregion!$C73</f>
        <v>41.27</v>
      </c>
      <c r="E73" s="58">
        <f>[8]Tregion!$C73</f>
        <v>39.909999999999997</v>
      </c>
      <c r="F73" s="57">
        <f>[9]Tregion!$C73</f>
        <v>39.549999999999997</v>
      </c>
      <c r="G73" s="58">
        <f>[10]Tbasis!$D72</f>
        <v>41.48</v>
      </c>
      <c r="H73" s="57"/>
      <c r="I73" s="58">
        <f>[11]Tregion!$C73</f>
        <v>31.75</v>
      </c>
      <c r="J73" s="57"/>
      <c r="K73" s="58"/>
      <c r="L73" s="57"/>
      <c r="M73" s="58"/>
      <c r="N73" s="57"/>
      <c r="O73" s="58"/>
      <c r="Q73" s="57"/>
      <c r="R73" s="58">
        <f>[12]Tregion!$C73</f>
        <v>47.612469050765732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3.8685</v>
      </c>
      <c r="AN73" s="40">
        <f t="shared" si="17"/>
        <v>1.04</v>
      </c>
      <c r="AO73" s="40">
        <f t="shared" si="13"/>
        <v>4.9085000000000001</v>
      </c>
      <c r="AP73" s="40">
        <f>[4]Curves!$J79</f>
        <v>4.4999999999999998E-2</v>
      </c>
      <c r="AQ73" s="40">
        <f t="shared" si="14"/>
        <v>3.9135</v>
      </c>
      <c r="AR73" s="40">
        <f>[4]Curves!$K79</f>
        <v>1.04</v>
      </c>
      <c r="AS73" s="40">
        <f t="shared" si="15"/>
        <v>4.9085000000000001</v>
      </c>
      <c r="AT73" s="40">
        <f>[4]Curves!$G79</f>
        <v>1.6</v>
      </c>
      <c r="AU73" s="40">
        <f t="shared" si="16"/>
        <v>5.4685000000000006</v>
      </c>
    </row>
    <row r="74" spans="1:47" x14ac:dyDescent="0.2">
      <c r="A74" s="50">
        <f>[5]Tregion!$A74</f>
        <v>38292</v>
      </c>
      <c r="B74" s="57">
        <f>[5]Tregion!$C74</f>
        <v>38.14</v>
      </c>
      <c r="C74" s="58">
        <f>[6]Tregion!$C74</f>
        <v>38.53</v>
      </c>
      <c r="D74" s="57">
        <f>[7]Tregion!$C74</f>
        <v>37.840000000000003</v>
      </c>
      <c r="E74" s="58">
        <f>[8]Tregion!$C74</f>
        <v>40.159999999999997</v>
      </c>
      <c r="F74" s="57">
        <f>[9]Tregion!$C74</f>
        <v>39.270000000000003</v>
      </c>
      <c r="G74" s="58">
        <f>[10]Tbasis!$D73</f>
        <v>40.119999999999997</v>
      </c>
      <c r="H74" s="57"/>
      <c r="I74" s="58">
        <f>[11]Tregion!$C74</f>
        <v>29.75</v>
      </c>
      <c r="J74" s="57"/>
      <c r="K74" s="58"/>
      <c r="L74" s="57"/>
      <c r="M74" s="58"/>
      <c r="N74" s="57"/>
      <c r="O74" s="58"/>
      <c r="Q74" s="57"/>
      <c r="R74" s="58">
        <f>[12]Tregion!$C74</f>
        <v>50.342831187608517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3.9065000000000003</v>
      </c>
      <c r="AN74" s="40">
        <f t="shared" si="17"/>
        <v>1.04</v>
      </c>
      <c r="AO74" s="40">
        <f t="shared" si="13"/>
        <v>4.9465000000000003</v>
      </c>
      <c r="AP74" s="40">
        <f>[4]Curves!$J80</f>
        <v>4.4999999999999998E-2</v>
      </c>
      <c r="AQ74" s="40">
        <f t="shared" si="14"/>
        <v>3.9515000000000002</v>
      </c>
      <c r="AR74" s="40">
        <f>[4]Curves!$K80</f>
        <v>1.04</v>
      </c>
      <c r="AS74" s="40">
        <f t="shared" si="15"/>
        <v>4.9465000000000003</v>
      </c>
      <c r="AT74" s="40">
        <f>[4]Curves!$G80</f>
        <v>1.6</v>
      </c>
      <c r="AU74" s="40">
        <f t="shared" si="16"/>
        <v>5.5065000000000008</v>
      </c>
    </row>
    <row r="75" spans="1:47" x14ac:dyDescent="0.2">
      <c r="A75" s="50">
        <f>[5]Tregion!$A75</f>
        <v>38322</v>
      </c>
      <c r="B75" s="57">
        <f>[5]Tregion!$C75</f>
        <v>37.68</v>
      </c>
      <c r="C75" s="58">
        <f>[6]Tregion!$C75</f>
        <v>40.03</v>
      </c>
      <c r="D75" s="57">
        <f>[7]Tregion!$C75</f>
        <v>39.56</v>
      </c>
      <c r="E75" s="58">
        <f>[8]Tregion!$C75</f>
        <v>43.05</v>
      </c>
      <c r="F75" s="57">
        <f>[9]Tregion!$C75</f>
        <v>40.659999999999997</v>
      </c>
      <c r="G75" s="58">
        <f>[10]Tbasis!$D74</f>
        <v>39.450000000000003</v>
      </c>
      <c r="H75" s="57"/>
      <c r="I75" s="58">
        <f>[11]Tregion!$C75</f>
        <v>30.5</v>
      </c>
      <c r="J75" s="57"/>
      <c r="K75" s="58"/>
      <c r="L75" s="57"/>
      <c r="M75" s="58"/>
      <c r="N75" s="57"/>
      <c r="O75" s="58"/>
      <c r="Q75" s="57"/>
      <c r="R75" s="58">
        <f>[12]Tregion!$C75</f>
        <v>52.534281811147061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3.9005000000000001</v>
      </c>
      <c r="AN75" s="40">
        <f t="shared" si="17"/>
        <v>0.54</v>
      </c>
      <c r="AO75" s="40">
        <f t="shared" si="13"/>
        <v>4.4405000000000001</v>
      </c>
      <c r="AP75" s="40">
        <f>[4]Curves!$J81</f>
        <v>4.4999999999999998E-2</v>
      </c>
      <c r="AQ75" s="40">
        <f t="shared" si="14"/>
        <v>3.9455</v>
      </c>
      <c r="AR75" s="40">
        <f>[4]Curves!$K81</f>
        <v>0.54</v>
      </c>
      <c r="AS75" s="40">
        <f t="shared" si="15"/>
        <v>4.4405000000000001</v>
      </c>
      <c r="AT75" s="40">
        <f>[4]Curves!$G81</f>
        <v>0.72</v>
      </c>
      <c r="AU75" s="40">
        <f t="shared" si="16"/>
        <v>4.6204999999999998</v>
      </c>
    </row>
    <row r="76" spans="1:47" x14ac:dyDescent="0.2">
      <c r="A76" s="50">
        <f>[5]Tregion!$A76</f>
        <v>38353</v>
      </c>
      <c r="B76" s="57">
        <f>[5]Tregion!$C76</f>
        <v>37.47</v>
      </c>
      <c r="C76" s="58">
        <f>[6]Tregion!$C76</f>
        <v>42.88</v>
      </c>
      <c r="D76" s="57">
        <f>[7]Tregion!$C76</f>
        <v>42.24</v>
      </c>
      <c r="E76" s="58">
        <f>[8]Tregion!$C76</f>
        <v>42.9</v>
      </c>
      <c r="F76" s="57">
        <f>[9]Tregion!$C76</f>
        <v>39.26</v>
      </c>
      <c r="G76" s="58">
        <f>[10]Tbasis!$D75</f>
        <v>39.79</v>
      </c>
      <c r="H76" s="57"/>
      <c r="I76" s="58">
        <f>[11]Tregion!$C76</f>
        <v>21.75</v>
      </c>
      <c r="J76" s="57"/>
      <c r="K76" s="58"/>
      <c r="L76" s="57"/>
      <c r="M76" s="58"/>
      <c r="N76" s="57"/>
      <c r="O76" s="58"/>
      <c r="Q76" s="57"/>
      <c r="R76" s="58">
        <f>[12]Tregion!$C76</f>
        <v>51.949793012959027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3.9005000000000001</v>
      </c>
      <c r="AN76" s="40">
        <f t="shared" si="17"/>
        <v>0.36</v>
      </c>
      <c r="AO76" s="40">
        <f t="shared" si="13"/>
        <v>4.2605000000000004</v>
      </c>
      <c r="AP76" s="40">
        <f>[4]Curves!$J82</f>
        <v>4.4999999999999998E-2</v>
      </c>
      <c r="AQ76" s="40">
        <f t="shared" si="14"/>
        <v>3.9455</v>
      </c>
      <c r="AR76" s="40">
        <f>[4]Curves!$K82</f>
        <v>0.36</v>
      </c>
      <c r="AS76" s="40">
        <f t="shared" si="15"/>
        <v>4.2605000000000004</v>
      </c>
      <c r="AT76" s="40">
        <f>[4]Curves!$G82</f>
        <v>0.38</v>
      </c>
      <c r="AU76" s="40">
        <f t="shared" si="16"/>
        <v>4.2805</v>
      </c>
    </row>
    <row r="77" spans="1:47" x14ac:dyDescent="0.2">
      <c r="A77" s="50">
        <f>[5]Tregion!$A77</f>
        <v>38384</v>
      </c>
      <c r="B77" s="57">
        <f>[5]Tregion!$C77</f>
        <v>37.47</v>
      </c>
      <c r="C77" s="58">
        <f>[6]Tregion!$C77</f>
        <v>42.34</v>
      </c>
      <c r="D77" s="57">
        <f>[7]Tregion!$C77</f>
        <v>41.5</v>
      </c>
      <c r="E77" s="58">
        <f>[8]Tregion!$C77</f>
        <v>41.43</v>
      </c>
      <c r="F77" s="57">
        <f>[9]Tregion!$C77</f>
        <v>39.520000000000003</v>
      </c>
      <c r="G77" s="58">
        <f>[10]Tbasis!$D76</f>
        <v>39.79</v>
      </c>
      <c r="H77" s="57"/>
      <c r="I77" s="58">
        <f>[11]Tregion!$C77</f>
        <v>23.5</v>
      </c>
      <c r="J77" s="57"/>
      <c r="K77" s="58"/>
      <c r="L77" s="57"/>
      <c r="M77" s="58"/>
      <c r="N77" s="57"/>
      <c r="O77" s="58"/>
      <c r="Q77" s="57"/>
      <c r="R77" s="58">
        <f>[12]Tregion!$C77</f>
        <v>50.704918624983939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4.0484999999999998</v>
      </c>
      <c r="AN77" s="40">
        <f t="shared" si="17"/>
        <v>0.32500000000000001</v>
      </c>
      <c r="AO77" s="40">
        <f t="shared" si="13"/>
        <v>4.3734999999999999</v>
      </c>
      <c r="AP77" s="40">
        <f>[4]Curves!$J83</f>
        <v>4.4999999999999998E-2</v>
      </c>
      <c r="AQ77" s="40">
        <f t="shared" si="14"/>
        <v>4.0934999999999997</v>
      </c>
      <c r="AR77" s="40">
        <f>[4]Curves!$K83</f>
        <v>0.32500000000000001</v>
      </c>
      <c r="AS77" s="40">
        <f t="shared" si="15"/>
        <v>4.3734999999999999</v>
      </c>
      <c r="AT77" s="40">
        <f>[4]Curves!$G83</f>
        <v>0.33</v>
      </c>
      <c r="AU77" s="40">
        <f t="shared" si="16"/>
        <v>4.3784999999999998</v>
      </c>
    </row>
    <row r="78" spans="1:47" x14ac:dyDescent="0.2">
      <c r="A78" s="50">
        <f>[5]Tregion!$A78</f>
        <v>38412</v>
      </c>
      <c r="B78" s="57">
        <f>[5]Tregion!$C78</f>
        <v>37.01</v>
      </c>
      <c r="C78" s="58">
        <f>[6]Tregion!$C78</f>
        <v>38.85</v>
      </c>
      <c r="D78" s="57">
        <f>[7]Tregion!$C78</f>
        <v>37.83</v>
      </c>
      <c r="E78" s="58">
        <f>[8]Tregion!$C78</f>
        <v>39.96</v>
      </c>
      <c r="F78" s="57">
        <f>[9]Tregion!$C78</f>
        <v>38.69</v>
      </c>
      <c r="G78" s="58">
        <f>[10]Tbasis!$D77</f>
        <v>39.33</v>
      </c>
      <c r="H78" s="57"/>
      <c r="I78" s="58">
        <f>[11]Tregion!$C78</f>
        <v>21.5</v>
      </c>
      <c r="J78" s="57"/>
      <c r="K78" s="58"/>
      <c r="L78" s="57"/>
      <c r="M78" s="58"/>
      <c r="N78" s="57"/>
      <c r="O78" s="58"/>
      <c r="Q78" s="57"/>
      <c r="R78" s="58">
        <f>[12]Tregion!$C78</f>
        <v>48.726478827312626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4.2004999999999999</v>
      </c>
      <c r="AN78" s="40">
        <f t="shared" si="17"/>
        <v>0.33500000000000002</v>
      </c>
      <c r="AO78" s="40">
        <f t="shared" si="13"/>
        <v>4.5354999999999999</v>
      </c>
      <c r="AP78" s="40">
        <f>[4]Curves!$J84</f>
        <v>4.4999999999999998E-2</v>
      </c>
      <c r="AQ78" s="40">
        <f t="shared" si="14"/>
        <v>4.2454999999999998</v>
      </c>
      <c r="AR78" s="40">
        <f>[4]Curves!$K84</f>
        <v>0.33500000000000002</v>
      </c>
      <c r="AS78" s="40">
        <f t="shared" si="15"/>
        <v>4.5354999999999999</v>
      </c>
      <c r="AT78" s="40">
        <f>[4]Curves!$G84</f>
        <v>0.37</v>
      </c>
      <c r="AU78" s="40">
        <f t="shared" si="16"/>
        <v>4.5705</v>
      </c>
    </row>
    <row r="79" spans="1:47" x14ac:dyDescent="0.2">
      <c r="A79" s="50">
        <f>[5]Tregion!$A79</f>
        <v>38443</v>
      </c>
      <c r="B79" s="57">
        <f>[5]Tregion!$C79</f>
        <v>36.54</v>
      </c>
      <c r="C79" s="58">
        <f>[6]Tregion!$C79</f>
        <v>38.67</v>
      </c>
      <c r="D79" s="57">
        <f>[7]Tregion!$C79</f>
        <v>35.619999999999997</v>
      </c>
      <c r="E79" s="58">
        <f>[8]Tregion!$C79</f>
        <v>40.39</v>
      </c>
      <c r="F79" s="57">
        <f>[9]Tregion!$C79</f>
        <v>37.86</v>
      </c>
      <c r="G79" s="58">
        <f>[10]Tbasis!$D78</f>
        <v>38.86</v>
      </c>
      <c r="H79" s="57"/>
      <c r="I79" s="58">
        <f>[11]Tregion!$C79</f>
        <v>29.5</v>
      </c>
      <c r="J79" s="57"/>
      <c r="K79" s="58"/>
      <c r="L79" s="57"/>
      <c r="M79" s="58"/>
      <c r="N79" s="57"/>
      <c r="O79" s="58"/>
      <c r="Q79" s="57"/>
      <c r="R79" s="58">
        <f>[12]Tregion!$C79</f>
        <v>45.833135191011614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4.2605000000000004</v>
      </c>
      <c r="AN79" s="40">
        <f>AR79+0.1</f>
        <v>0.44999999999999996</v>
      </c>
      <c r="AO79" s="40">
        <f t="shared" si="13"/>
        <v>4.7105000000000006</v>
      </c>
      <c r="AP79" s="40">
        <f>[4]Curves!$J85</f>
        <v>4.4999999999999998E-2</v>
      </c>
      <c r="AQ79" s="40">
        <f t="shared" si="14"/>
        <v>4.3055000000000003</v>
      </c>
      <c r="AR79" s="40">
        <f>[4]Curves!$K85</f>
        <v>0.35</v>
      </c>
      <c r="AS79" s="40">
        <f t="shared" si="15"/>
        <v>4.6105</v>
      </c>
      <c r="AT79" s="40">
        <f>[4]Curves!$G85</f>
        <v>0.41</v>
      </c>
      <c r="AU79" s="40">
        <f t="shared" si="16"/>
        <v>4.6705000000000005</v>
      </c>
    </row>
    <row r="80" spans="1:47" x14ac:dyDescent="0.2">
      <c r="A80" s="50">
        <f>[5]Tregion!$A80</f>
        <v>38473</v>
      </c>
      <c r="B80" s="57">
        <f>[5]Tregion!$C80</f>
        <v>37.479999999999997</v>
      </c>
      <c r="C80" s="58">
        <f>[6]Tregion!$C80</f>
        <v>35.74</v>
      </c>
      <c r="D80" s="57">
        <f>[7]Tregion!$C80</f>
        <v>32.68</v>
      </c>
      <c r="E80" s="58">
        <f>[8]Tregion!$C80</f>
        <v>40.82</v>
      </c>
      <c r="F80" s="57">
        <f>[9]Tregion!$C80</f>
        <v>38.69</v>
      </c>
      <c r="G80" s="58">
        <f>[10]Tbasis!$D79</f>
        <v>39.799999999999997</v>
      </c>
      <c r="H80" s="57"/>
      <c r="I80" s="58">
        <f>[11]Tregion!$C80</f>
        <v>29</v>
      </c>
      <c r="J80" s="57"/>
      <c r="K80" s="58"/>
      <c r="L80" s="57"/>
      <c r="M80" s="58"/>
      <c r="N80" s="57"/>
      <c r="O80" s="58"/>
      <c r="Q80" s="57"/>
      <c r="R80" s="58">
        <f>[12]Tregion!$C80</f>
        <v>45.898144912417926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4.1734999999999998</v>
      </c>
      <c r="AN80" s="40">
        <f>AR80+0.1</f>
        <v>0.44999999999999996</v>
      </c>
      <c r="AO80" s="40">
        <f t="shared" si="13"/>
        <v>4.6234999999999999</v>
      </c>
      <c r="AP80" s="40">
        <f>[4]Curves!$J86</f>
        <v>0.13</v>
      </c>
      <c r="AQ80" s="40">
        <f t="shared" si="14"/>
        <v>4.3034999999999997</v>
      </c>
      <c r="AR80" s="40">
        <f>[4]Curves!$K86</f>
        <v>0.35</v>
      </c>
      <c r="AS80" s="40">
        <f t="shared" si="15"/>
        <v>4.5234999999999994</v>
      </c>
      <c r="AT80" s="40">
        <f>[4]Curves!$G86</f>
        <v>0.41</v>
      </c>
      <c r="AU80" s="40">
        <f t="shared" si="16"/>
        <v>4.5834999999999999</v>
      </c>
    </row>
    <row r="81" spans="1:47" x14ac:dyDescent="0.2">
      <c r="A81" s="50">
        <f>[5]Tregion!$A81</f>
        <v>38504</v>
      </c>
      <c r="B81" s="57">
        <f>[5]Tregion!$C81</f>
        <v>44.01</v>
      </c>
      <c r="C81" s="58">
        <f>[6]Tregion!$C81</f>
        <v>34.46</v>
      </c>
      <c r="D81" s="57">
        <f>[7]Tregion!$C81</f>
        <v>33.409999999999997</v>
      </c>
      <c r="E81" s="58">
        <f>[8]Tregion!$C81</f>
        <v>44.5</v>
      </c>
      <c r="F81" s="57">
        <f>[9]Tregion!$C81</f>
        <v>43.71</v>
      </c>
      <c r="G81" s="58">
        <f>[10]Tbasis!$D80</f>
        <v>48.14</v>
      </c>
      <c r="H81" s="57"/>
      <c r="I81" s="58">
        <f>[11]Tregion!$C81</f>
        <v>35</v>
      </c>
      <c r="J81" s="57"/>
      <c r="K81" s="58"/>
      <c r="L81" s="57"/>
      <c r="M81" s="58"/>
      <c r="N81" s="57"/>
      <c r="O81" s="58"/>
      <c r="Q81" s="57"/>
      <c r="R81" s="58">
        <f>[12]Tregion!$C81</f>
        <v>46.429041300116872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4.0345000000000004</v>
      </c>
      <c r="AN81" s="40">
        <f>AR81+0.1</f>
        <v>0.41500000000000004</v>
      </c>
      <c r="AO81" s="40">
        <f t="shared" si="13"/>
        <v>4.4495000000000005</v>
      </c>
      <c r="AP81" s="40">
        <f>[4]Curves!$J87</f>
        <v>0.13</v>
      </c>
      <c r="AQ81" s="40">
        <f t="shared" si="14"/>
        <v>4.1645000000000003</v>
      </c>
      <c r="AR81" s="40">
        <f>[4]Curves!$K87</f>
        <v>0.315</v>
      </c>
      <c r="AS81" s="40">
        <f t="shared" si="15"/>
        <v>4.3495000000000008</v>
      </c>
      <c r="AT81" s="40">
        <f>[4]Curves!$G87</f>
        <v>0.36</v>
      </c>
      <c r="AU81" s="40">
        <f t="shared" si="16"/>
        <v>4.3945000000000007</v>
      </c>
    </row>
    <row r="82" spans="1:47" x14ac:dyDescent="0.2">
      <c r="A82" s="50">
        <f>[5]Tregion!$A82</f>
        <v>38534</v>
      </c>
      <c r="B82" s="57">
        <f>[5]Tregion!$C82</f>
        <v>53.81</v>
      </c>
      <c r="C82" s="58">
        <f>[6]Tregion!$C82</f>
        <v>51.2</v>
      </c>
      <c r="D82" s="57">
        <f>[7]Tregion!$C82</f>
        <v>47.4</v>
      </c>
      <c r="E82" s="58">
        <f>[8]Tregion!$C82</f>
        <v>52.03</v>
      </c>
      <c r="F82" s="57">
        <f>[9]Tregion!$C82</f>
        <v>59.86</v>
      </c>
      <c r="G82" s="58">
        <f>[10]Tbasis!$D81</f>
        <v>59.01</v>
      </c>
      <c r="H82" s="57"/>
      <c r="I82" s="58">
        <f>[11]Tregion!$C82</f>
        <v>32</v>
      </c>
      <c r="J82" s="57"/>
      <c r="K82" s="58"/>
      <c r="L82" s="57"/>
      <c r="M82" s="58"/>
      <c r="N82" s="57"/>
      <c r="O82" s="58"/>
      <c r="Q82" s="57"/>
      <c r="R82" s="58">
        <f>[12]Tregion!$C82</f>
        <v>47.061087011798328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3.8805000000000001</v>
      </c>
      <c r="AN82" s="40">
        <f>AR82+0.1</f>
        <v>0.45999999999999996</v>
      </c>
      <c r="AO82" s="40">
        <f t="shared" si="13"/>
        <v>4.3405000000000005</v>
      </c>
      <c r="AP82" s="40">
        <f>[4]Curves!$J88</f>
        <v>0.13</v>
      </c>
      <c r="AQ82" s="40">
        <f t="shared" si="14"/>
        <v>4.0105000000000004</v>
      </c>
      <c r="AR82" s="40">
        <f>[4]Curves!$K88</f>
        <v>0.36</v>
      </c>
      <c r="AS82" s="40">
        <f t="shared" si="15"/>
        <v>4.2404999999999999</v>
      </c>
      <c r="AT82" s="40">
        <f>[4]Curves!$G88</f>
        <v>0.4</v>
      </c>
      <c r="AU82" s="40">
        <f t="shared" si="16"/>
        <v>4.2805</v>
      </c>
    </row>
    <row r="83" spans="1:47" x14ac:dyDescent="0.2">
      <c r="A83" s="50">
        <f>[5]Tregion!$A83</f>
        <v>38565</v>
      </c>
      <c r="B83" s="57">
        <f>[5]Tregion!$C83</f>
        <v>61.27</v>
      </c>
      <c r="C83" s="58">
        <f>[6]Tregion!$C83</f>
        <v>56.35</v>
      </c>
      <c r="D83" s="57">
        <f>[7]Tregion!$C83</f>
        <v>53.29</v>
      </c>
      <c r="E83" s="58">
        <f>[8]Tregion!$C83</f>
        <v>58.28</v>
      </c>
      <c r="F83" s="57">
        <f>[9]Tregion!$C83</f>
        <v>66.27</v>
      </c>
      <c r="G83" s="58">
        <f>[10]Tbasis!$D82</f>
        <v>67.91</v>
      </c>
      <c r="H83" s="57"/>
      <c r="I83" s="58">
        <f>[11]Tregion!$C83</f>
        <v>40.75</v>
      </c>
      <c r="J83" s="57"/>
      <c r="K83" s="58"/>
      <c r="L83" s="57"/>
      <c r="M83" s="58"/>
      <c r="N83" s="57"/>
      <c r="O83" s="58"/>
      <c r="Q83" s="57"/>
      <c r="R83" s="58">
        <f>[12]Tregion!$C83</f>
        <v>47.596304848267124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3.8855000000000004</v>
      </c>
      <c r="AN83" s="40">
        <f>AR83+0.1</f>
        <v>0.56000000000000005</v>
      </c>
      <c r="AO83" s="40">
        <f t="shared" si="13"/>
        <v>4.4455000000000009</v>
      </c>
      <c r="AP83" s="40">
        <f>[4]Curves!$J89</f>
        <v>0.13</v>
      </c>
      <c r="AQ83" s="40">
        <f t="shared" si="14"/>
        <v>4.0155000000000003</v>
      </c>
      <c r="AR83" s="40">
        <f>[4]Curves!$K89</f>
        <v>0.46</v>
      </c>
      <c r="AS83" s="40">
        <f t="shared" si="15"/>
        <v>4.3455000000000004</v>
      </c>
      <c r="AT83" s="40">
        <f>[4]Curves!$G89</f>
        <v>0.73</v>
      </c>
      <c r="AU83" s="40">
        <f t="shared" si="16"/>
        <v>4.6155000000000008</v>
      </c>
    </row>
    <row r="84" spans="1:47" x14ac:dyDescent="0.2">
      <c r="A84" s="50">
        <f>[5]Tregion!$A84</f>
        <v>38596</v>
      </c>
      <c r="B84" s="57">
        <f>[5]Tregion!$C84</f>
        <v>51.47</v>
      </c>
      <c r="C84" s="58">
        <f>[6]Tregion!$C84</f>
        <v>49</v>
      </c>
      <c r="D84" s="57">
        <f>[7]Tregion!$C84</f>
        <v>45.93</v>
      </c>
      <c r="E84" s="58">
        <f>[8]Tregion!$C84</f>
        <v>54.54</v>
      </c>
      <c r="F84" s="57">
        <f>[9]Tregion!$C84</f>
        <v>51.79</v>
      </c>
      <c r="G84" s="58">
        <f>[10]Tbasis!$D83</f>
        <v>56.67</v>
      </c>
      <c r="H84" s="57"/>
      <c r="I84" s="58">
        <f>[11]Tregion!$C84</f>
        <v>26.25</v>
      </c>
      <c r="J84" s="57"/>
      <c r="K84" s="58"/>
      <c r="L84" s="57"/>
      <c r="M84" s="58"/>
      <c r="N84" s="57"/>
      <c r="O84" s="58"/>
      <c r="Q84" s="57"/>
      <c r="R84" s="58">
        <f>[12]Tregion!$C84</f>
        <v>47.509920456258349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3.9235000000000002</v>
      </c>
      <c r="AN84" s="40">
        <f t="shared" ref="AN84:AN90" si="18">AR84</f>
        <v>0.77</v>
      </c>
      <c r="AO84" s="40">
        <f t="shared" si="13"/>
        <v>4.6935000000000002</v>
      </c>
      <c r="AP84" s="40">
        <f>[4]Curves!$J90</f>
        <v>0.13</v>
      </c>
      <c r="AQ84" s="40">
        <f t="shared" si="14"/>
        <v>4.0535000000000005</v>
      </c>
      <c r="AR84" s="40">
        <f>[4]Curves!$K90</f>
        <v>0.77</v>
      </c>
      <c r="AS84" s="40">
        <f t="shared" si="15"/>
        <v>4.6935000000000002</v>
      </c>
      <c r="AT84" s="40">
        <f>[4]Curves!$G90</f>
        <v>0.98</v>
      </c>
      <c r="AU84" s="40">
        <f t="shared" si="16"/>
        <v>4.9035000000000002</v>
      </c>
    </row>
    <row r="85" spans="1:47" x14ac:dyDescent="0.2">
      <c r="A85" s="50">
        <f>[5]Tregion!$A85</f>
        <v>38626</v>
      </c>
      <c r="B85" s="57">
        <f>[5]Tregion!$C85</f>
        <v>39.340000000000003</v>
      </c>
      <c r="C85" s="58">
        <f>[6]Tregion!$C85</f>
        <v>42.39</v>
      </c>
      <c r="D85" s="57">
        <f>[7]Tregion!$C85</f>
        <v>41.52</v>
      </c>
      <c r="E85" s="58">
        <f>[8]Tregion!$C85</f>
        <v>40.479999999999997</v>
      </c>
      <c r="F85" s="57">
        <f>[9]Tregion!$C85</f>
        <v>39.81</v>
      </c>
      <c r="G85" s="58">
        <f>[10]Tbasis!$D84</f>
        <v>41.84</v>
      </c>
      <c r="H85" s="57"/>
      <c r="I85" s="58">
        <f>[11]Tregion!$C85</f>
        <v>28.75</v>
      </c>
      <c r="J85" s="57"/>
      <c r="K85" s="58"/>
      <c r="L85" s="57"/>
      <c r="M85" s="58"/>
      <c r="N85" s="57"/>
      <c r="O85" s="58"/>
      <c r="Q85" s="57"/>
      <c r="R85" s="58">
        <f>[12]Tregion!$C85</f>
        <v>47.509997628167511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3.9685000000000001</v>
      </c>
      <c r="AN85" s="40">
        <f t="shared" si="18"/>
        <v>1.04</v>
      </c>
      <c r="AO85" s="40">
        <f t="shared" si="13"/>
        <v>5.0084999999999997</v>
      </c>
      <c r="AP85" s="40">
        <f>[4]Curves!$J91</f>
        <v>4.4999999999999998E-2</v>
      </c>
      <c r="AQ85" s="40">
        <f t="shared" si="14"/>
        <v>4.0135000000000005</v>
      </c>
      <c r="AR85" s="40">
        <f>[4]Curves!$K91</f>
        <v>1.04</v>
      </c>
      <c r="AS85" s="40">
        <f t="shared" si="15"/>
        <v>5.0084999999999997</v>
      </c>
      <c r="AT85" s="40">
        <f>[4]Curves!$G91</f>
        <v>1.6</v>
      </c>
      <c r="AU85" s="40">
        <f t="shared" si="16"/>
        <v>5.5685000000000002</v>
      </c>
    </row>
    <row r="86" spans="1:47" x14ac:dyDescent="0.2">
      <c r="A86" s="50">
        <f>[5]Tregion!$A86</f>
        <v>38657</v>
      </c>
      <c r="B86" s="57">
        <f>[5]Tregion!$C86</f>
        <v>38.409999999999997</v>
      </c>
      <c r="C86" s="58">
        <f>[6]Tregion!$C86</f>
        <v>39.450000000000003</v>
      </c>
      <c r="D86" s="57">
        <f>[7]Tregion!$C86</f>
        <v>38.57</v>
      </c>
      <c r="E86" s="58">
        <f>[8]Tregion!$C86</f>
        <v>40.950000000000003</v>
      </c>
      <c r="F86" s="57">
        <f>[9]Tregion!$C86</f>
        <v>39.54</v>
      </c>
      <c r="G86" s="58">
        <f>[10]Tbasis!$D85</f>
        <v>40.549999999999997</v>
      </c>
      <c r="H86" s="57"/>
      <c r="I86" s="58">
        <f>[11]Tregion!$C86</f>
        <v>27.25</v>
      </c>
      <c r="J86" s="57"/>
      <c r="K86" s="58"/>
      <c r="L86" s="57"/>
      <c r="M86" s="58"/>
      <c r="N86" s="57"/>
      <c r="O86" s="58"/>
      <c r="Q86" s="57"/>
      <c r="R86" s="58">
        <f>[12]Tregion!$C86</f>
        <v>50.240565112381404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4.0065</v>
      </c>
      <c r="AN86" s="40">
        <f t="shared" si="18"/>
        <v>1.04</v>
      </c>
      <c r="AO86" s="40">
        <f t="shared" si="13"/>
        <v>5.0465</v>
      </c>
      <c r="AP86" s="40">
        <f>[4]Curves!$J92</f>
        <v>4.4999999999999998E-2</v>
      </c>
      <c r="AQ86" s="40">
        <f t="shared" si="14"/>
        <v>4.0514999999999999</v>
      </c>
      <c r="AR86" s="40">
        <f>[4]Curves!$K92</f>
        <v>1.04</v>
      </c>
      <c r="AS86" s="40">
        <f t="shared" si="15"/>
        <v>5.0465</v>
      </c>
      <c r="AT86" s="40">
        <f>[4]Curves!$G92</f>
        <v>1.6</v>
      </c>
      <c r="AU86" s="40">
        <f t="shared" si="16"/>
        <v>5.6065000000000005</v>
      </c>
    </row>
    <row r="87" spans="1:47" x14ac:dyDescent="0.2">
      <c r="A87" s="50">
        <f>[5]Tregion!$A87</f>
        <v>38687</v>
      </c>
      <c r="B87" s="57">
        <f>[5]Tregion!$C87</f>
        <v>37.94</v>
      </c>
      <c r="C87" s="58">
        <f>[6]Tregion!$C87</f>
        <v>40.74</v>
      </c>
      <c r="D87" s="57">
        <f>[7]Tregion!$C87</f>
        <v>40.049999999999997</v>
      </c>
      <c r="E87" s="58">
        <f>[8]Tregion!$C87</f>
        <v>43.75</v>
      </c>
      <c r="F87" s="57">
        <f>[9]Tregion!$C87</f>
        <v>40.93</v>
      </c>
      <c r="G87" s="58">
        <f>[10]Tbasis!$D86</f>
        <v>39.9</v>
      </c>
      <c r="H87" s="57"/>
      <c r="I87" s="58">
        <f>[11]Tregion!$C87</f>
        <v>28</v>
      </c>
      <c r="J87" s="57"/>
      <c r="K87" s="58"/>
      <c r="L87" s="57"/>
      <c r="M87" s="58"/>
      <c r="N87" s="57"/>
      <c r="O87" s="58"/>
      <c r="Q87" s="57"/>
      <c r="R87" s="58">
        <f>[12]Tregion!$C87</f>
        <v>52.392390834912774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4.0005000000000006</v>
      </c>
      <c r="AN87" s="40">
        <f t="shared" si="18"/>
        <v>0.54</v>
      </c>
      <c r="AO87" s="40">
        <f t="shared" si="13"/>
        <v>4.5405000000000006</v>
      </c>
      <c r="AP87" s="40">
        <f>[4]Curves!$J93</f>
        <v>4.4999999999999998E-2</v>
      </c>
      <c r="AQ87" s="40">
        <f t="shared" si="14"/>
        <v>4.0455000000000005</v>
      </c>
      <c r="AR87" s="40">
        <f>[4]Curves!$K93</f>
        <v>0.54</v>
      </c>
      <c r="AS87" s="40">
        <f t="shared" si="15"/>
        <v>4.5405000000000006</v>
      </c>
      <c r="AT87" s="40">
        <f>[4]Curves!$G93</f>
        <v>0.72</v>
      </c>
      <c r="AU87" s="40">
        <f t="shared" si="16"/>
        <v>4.7205000000000004</v>
      </c>
    </row>
    <row r="88" spans="1:47" x14ac:dyDescent="0.2">
      <c r="A88" s="50">
        <f>[5]Tregion!$A88</f>
        <v>38718</v>
      </c>
      <c r="B88" s="57">
        <f>[5]Tregion!$C88</f>
        <v>37.74</v>
      </c>
      <c r="C88" s="58">
        <f>[6]Tregion!$C88</f>
        <v>43.61</v>
      </c>
      <c r="D88" s="57">
        <f>[7]Tregion!$C88</f>
        <v>42.51</v>
      </c>
      <c r="E88" s="58">
        <f>[8]Tregion!$C88</f>
        <v>43.24</v>
      </c>
      <c r="F88" s="57">
        <f>[9]Tregion!$C88</f>
        <v>39.53</v>
      </c>
      <c r="G88" s="58">
        <f>[10]Tbasis!$D87</f>
        <v>40.159999999999997</v>
      </c>
      <c r="H88" s="57"/>
      <c r="I88" s="58">
        <f>[11]Tregion!$C88</f>
        <v>22</v>
      </c>
      <c r="J88" s="57"/>
      <c r="K88" s="58"/>
      <c r="L88" s="57"/>
      <c r="M88" s="58"/>
      <c r="N88" s="57"/>
      <c r="O88" s="58"/>
      <c r="Q88" s="57"/>
      <c r="R88" s="58">
        <f>[12]Tregion!$C88</f>
        <v>48.340815738677776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4.0005000000000006</v>
      </c>
      <c r="AN88" s="40">
        <f t="shared" si="18"/>
        <v>0.36</v>
      </c>
      <c r="AO88" s="40">
        <f t="shared" si="13"/>
        <v>4.3605000000000009</v>
      </c>
      <c r="AP88" s="40">
        <f>[4]Curves!$J94</f>
        <v>4.4999999999999998E-2</v>
      </c>
      <c r="AQ88" s="40">
        <f t="shared" si="14"/>
        <v>4.0455000000000005</v>
      </c>
      <c r="AR88" s="40">
        <f>[4]Curves!$K94</f>
        <v>0.36</v>
      </c>
      <c r="AS88" s="40">
        <f t="shared" si="15"/>
        <v>4.3605000000000009</v>
      </c>
      <c r="AT88" s="40">
        <f>[4]Curves!$G94</f>
        <v>0.38</v>
      </c>
      <c r="AU88" s="40">
        <f t="shared" si="16"/>
        <v>4.3805000000000005</v>
      </c>
    </row>
    <row r="89" spans="1:47" x14ac:dyDescent="0.2">
      <c r="A89" s="50">
        <f>[5]Tregion!$A89</f>
        <v>38749</v>
      </c>
      <c r="B89" s="57">
        <f>[5]Tregion!$C89</f>
        <v>37.74</v>
      </c>
      <c r="C89" s="58">
        <f>[6]Tregion!$C89</f>
        <v>43.11</v>
      </c>
      <c r="D89" s="57">
        <f>[7]Tregion!$C89</f>
        <v>41.84</v>
      </c>
      <c r="E89" s="58">
        <f>[8]Tregion!$C89</f>
        <v>41.91</v>
      </c>
      <c r="F89" s="57">
        <f>[9]Tregion!$C89</f>
        <v>39.79</v>
      </c>
      <c r="G89" s="58">
        <f>[10]Tbasis!$D88</f>
        <v>40.159999999999997</v>
      </c>
      <c r="H89" s="57"/>
      <c r="I89" s="58">
        <f>[11]Tregion!$C89</f>
        <v>23.75</v>
      </c>
      <c r="J89" s="57"/>
      <c r="K89" s="58"/>
      <c r="L89" s="57"/>
      <c r="M89" s="58"/>
      <c r="N89" s="57"/>
      <c r="O89" s="58"/>
      <c r="Q89" s="57"/>
      <c r="R89" s="58">
        <f>[12]Tregion!$C89</f>
        <v>47.239912264470881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4.1485000000000003</v>
      </c>
      <c r="AN89" s="40">
        <f t="shared" si="18"/>
        <v>0.32500000000000001</v>
      </c>
      <c r="AO89" s="40">
        <f t="shared" si="13"/>
        <v>4.4735000000000005</v>
      </c>
      <c r="AP89" s="40">
        <f>[4]Curves!$J95</f>
        <v>4.4999999999999998E-2</v>
      </c>
      <c r="AQ89" s="40">
        <f t="shared" si="14"/>
        <v>4.1935000000000002</v>
      </c>
      <c r="AR89" s="40">
        <f>[4]Curves!$K95</f>
        <v>0.32500000000000001</v>
      </c>
      <c r="AS89" s="40">
        <f t="shared" si="15"/>
        <v>4.4735000000000005</v>
      </c>
      <c r="AT89" s="40">
        <f>[4]Curves!$G95</f>
        <v>0.33</v>
      </c>
      <c r="AU89" s="40">
        <f t="shared" si="16"/>
        <v>4.4785000000000004</v>
      </c>
    </row>
    <row r="90" spans="1:47" x14ac:dyDescent="0.2">
      <c r="A90" s="50">
        <f>[5]Tregion!$A90</f>
        <v>38777</v>
      </c>
      <c r="B90" s="57">
        <f>[5]Tregion!$C90</f>
        <v>37.270000000000003</v>
      </c>
      <c r="C90" s="58">
        <f>[6]Tregion!$C90</f>
        <v>39.92</v>
      </c>
      <c r="D90" s="57">
        <f>[7]Tregion!$C90</f>
        <v>38.5</v>
      </c>
      <c r="E90" s="58">
        <f>[8]Tregion!$C90</f>
        <v>40.57</v>
      </c>
      <c r="F90" s="57">
        <f>[9]Tregion!$C90</f>
        <v>38.950000000000003</v>
      </c>
      <c r="G90" s="58">
        <f>[10]Tbasis!$D89</f>
        <v>39.69</v>
      </c>
      <c r="H90" s="57"/>
      <c r="I90" s="58">
        <f>[11]Tregion!$C90</f>
        <v>21.75</v>
      </c>
      <c r="J90" s="57"/>
      <c r="K90" s="58"/>
      <c r="L90" s="57"/>
      <c r="M90" s="58"/>
      <c r="N90" s="57"/>
      <c r="O90" s="58"/>
      <c r="Q90" s="57"/>
      <c r="R90" s="58">
        <f>[12]Tregion!$C90</f>
        <v>45.469331041679915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4.3005000000000004</v>
      </c>
      <c r="AN90" s="40">
        <f t="shared" si="18"/>
        <v>0.33500000000000002</v>
      </c>
      <c r="AO90" s="40">
        <f t="shared" si="13"/>
        <v>4.6355000000000004</v>
      </c>
      <c r="AP90" s="40">
        <f>[4]Curves!$J96</f>
        <v>4.4999999999999998E-2</v>
      </c>
      <c r="AQ90" s="40">
        <f t="shared" si="14"/>
        <v>4.3455000000000004</v>
      </c>
      <c r="AR90" s="40">
        <f>[4]Curves!$K96</f>
        <v>0.33500000000000002</v>
      </c>
      <c r="AS90" s="40">
        <f t="shared" si="15"/>
        <v>4.6355000000000004</v>
      </c>
      <c r="AT90" s="40">
        <f>[4]Curves!$G96</f>
        <v>0.37</v>
      </c>
      <c r="AU90" s="40">
        <f t="shared" si="16"/>
        <v>4.6705000000000005</v>
      </c>
    </row>
    <row r="91" spans="1:47" x14ac:dyDescent="0.2">
      <c r="A91" s="50">
        <f>[5]Tregion!$A91</f>
        <v>38808</v>
      </c>
      <c r="B91" s="57">
        <f>[5]Tregion!$C91</f>
        <v>36.799999999999997</v>
      </c>
      <c r="C91" s="58">
        <f>[6]Tregion!$C91</f>
        <v>39.76</v>
      </c>
      <c r="D91" s="57">
        <f>[7]Tregion!$C91</f>
        <v>36.49</v>
      </c>
      <c r="E91" s="58">
        <f>[8]Tregion!$C91</f>
        <v>41.24</v>
      </c>
      <c r="F91" s="57">
        <f>[9]Tregion!$C91</f>
        <v>38.11</v>
      </c>
      <c r="G91" s="58">
        <f>[10]Tbasis!$D90</f>
        <v>39.22</v>
      </c>
      <c r="H91" s="57"/>
      <c r="I91" s="58">
        <f>[11]Tregion!$C91</f>
        <v>29.75</v>
      </c>
      <c r="J91" s="57"/>
      <c r="K91" s="58"/>
      <c r="L91" s="57"/>
      <c r="M91" s="58"/>
      <c r="N91" s="57"/>
      <c r="O91" s="58"/>
      <c r="Q91" s="57"/>
      <c r="R91" s="58">
        <f>[12]Tregion!$C91</f>
        <v>42.928668261989131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4.3630000000000004</v>
      </c>
      <c r="AN91" s="40">
        <f>AR91+0.1</f>
        <v>0.44999999999999996</v>
      </c>
      <c r="AO91" s="40">
        <f t="shared" si="13"/>
        <v>4.8130000000000006</v>
      </c>
      <c r="AP91" s="40">
        <f>[4]Curves!$J97</f>
        <v>4.4999999999999998E-2</v>
      </c>
      <c r="AQ91" s="40">
        <f t="shared" si="14"/>
        <v>4.4080000000000004</v>
      </c>
      <c r="AR91" s="40">
        <f>[4]Curves!$K97</f>
        <v>0.35</v>
      </c>
      <c r="AS91" s="40">
        <f t="shared" si="15"/>
        <v>4.7130000000000001</v>
      </c>
      <c r="AT91" s="40">
        <f>[4]Curves!$G97</f>
        <v>0.41</v>
      </c>
      <c r="AU91" s="40">
        <f t="shared" si="16"/>
        <v>4.7730000000000006</v>
      </c>
    </row>
    <row r="92" spans="1:47" x14ac:dyDescent="0.2">
      <c r="A92" s="50">
        <f>[5]Tregion!$A92</f>
        <v>38838</v>
      </c>
      <c r="B92" s="57">
        <f>[5]Tregion!$C92</f>
        <v>37.74</v>
      </c>
      <c r="C92" s="58">
        <f>[6]Tregion!$C92</f>
        <v>37.07</v>
      </c>
      <c r="D92" s="57">
        <f>[7]Tregion!$C92</f>
        <v>33.82</v>
      </c>
      <c r="E92" s="58">
        <f>[8]Tregion!$C92</f>
        <v>41.66</v>
      </c>
      <c r="F92" s="57">
        <f>[9]Tregion!$C92</f>
        <v>38.950000000000003</v>
      </c>
      <c r="G92" s="58">
        <f>[10]Tbasis!$D91</f>
        <v>40.159999999999997</v>
      </c>
      <c r="H92" s="57"/>
      <c r="I92" s="58">
        <f>[11]Tregion!$C92</f>
        <v>29.25</v>
      </c>
      <c r="J92" s="57"/>
      <c r="K92" s="58"/>
      <c r="L92" s="57"/>
      <c r="M92" s="58"/>
      <c r="N92" s="57"/>
      <c r="O92" s="58"/>
      <c r="Q92" s="57"/>
      <c r="R92" s="58">
        <f>[12]Tregion!$C92</f>
        <v>43.008794820382789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4.2759999999999998</v>
      </c>
      <c r="AN92" s="40">
        <f>AR92+0.1</f>
        <v>0.44999999999999996</v>
      </c>
      <c r="AO92" s="40">
        <f t="shared" si="13"/>
        <v>4.726</v>
      </c>
      <c r="AP92" s="40">
        <f>[4]Curves!$J98</f>
        <v>0.13</v>
      </c>
      <c r="AQ92" s="40">
        <f t="shared" si="14"/>
        <v>4.4059999999999997</v>
      </c>
      <c r="AR92" s="40">
        <f>[4]Curves!$K98</f>
        <v>0.35</v>
      </c>
      <c r="AS92" s="40">
        <f t="shared" si="15"/>
        <v>4.6259999999999994</v>
      </c>
      <c r="AT92" s="40">
        <f>[4]Curves!$G98</f>
        <v>0.41</v>
      </c>
      <c r="AU92" s="40">
        <f t="shared" si="16"/>
        <v>4.6859999999999999</v>
      </c>
    </row>
    <row r="93" spans="1:47" x14ac:dyDescent="0.2">
      <c r="A93" s="50">
        <f>[5]Tregion!$A93</f>
        <v>38869</v>
      </c>
      <c r="B93" s="57">
        <f>[5]Tregion!$C93</f>
        <v>44.32</v>
      </c>
      <c r="C93" s="58">
        <f>[6]Tregion!$C93</f>
        <v>35.9</v>
      </c>
      <c r="D93" s="57">
        <f>[7]Tregion!$C93</f>
        <v>34.49</v>
      </c>
      <c r="E93" s="58">
        <f>[8]Tregion!$C93</f>
        <v>44.99</v>
      </c>
      <c r="F93" s="57">
        <f>[9]Tregion!$C93</f>
        <v>44</v>
      </c>
      <c r="G93" s="58">
        <f>[10]Tbasis!$D92</f>
        <v>48.28</v>
      </c>
      <c r="H93" s="57"/>
      <c r="I93" s="58">
        <f>[11]Tregion!$C93</f>
        <v>35.25</v>
      </c>
      <c r="J93" s="57"/>
      <c r="K93" s="58"/>
      <c r="L93" s="57"/>
      <c r="M93" s="58"/>
      <c r="N93" s="57"/>
      <c r="O93" s="58"/>
      <c r="Q93" s="57"/>
      <c r="R93" s="58">
        <f>[12]Tregion!$C93</f>
        <v>43.514541277963367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4.1370000000000005</v>
      </c>
      <c r="AN93" s="40">
        <f>AR93+0.1</f>
        <v>0.41500000000000004</v>
      </c>
      <c r="AO93" s="40">
        <f t="shared" si="13"/>
        <v>4.5520000000000005</v>
      </c>
      <c r="AP93" s="40">
        <f>[4]Curves!$J99</f>
        <v>0.13</v>
      </c>
      <c r="AQ93" s="40">
        <f t="shared" si="14"/>
        <v>4.2670000000000003</v>
      </c>
      <c r="AR93" s="40">
        <f>[4]Curves!$K99</f>
        <v>0.315</v>
      </c>
      <c r="AS93" s="40">
        <f t="shared" si="15"/>
        <v>4.4520000000000008</v>
      </c>
      <c r="AT93" s="40">
        <f>[4]Curves!$G99</f>
        <v>0.36</v>
      </c>
      <c r="AU93" s="40">
        <f t="shared" si="16"/>
        <v>4.4970000000000008</v>
      </c>
    </row>
    <row r="94" spans="1:47" x14ac:dyDescent="0.2">
      <c r="A94" s="50">
        <f>[5]Tregion!$A94</f>
        <v>38899</v>
      </c>
      <c r="B94" s="57">
        <f>[5]Tregion!$C94</f>
        <v>54.18</v>
      </c>
      <c r="C94" s="58">
        <f>[6]Tregion!$C94</f>
        <v>51.23</v>
      </c>
      <c r="D94" s="57">
        <f>[7]Tregion!$C94</f>
        <v>47.2</v>
      </c>
      <c r="E94" s="58">
        <f>[8]Tregion!$C94</f>
        <v>51.82</v>
      </c>
      <c r="F94" s="57">
        <f>[9]Tregion!$C94</f>
        <v>60.26</v>
      </c>
      <c r="G94" s="58">
        <f>[10]Tbasis!$D93</f>
        <v>59.04</v>
      </c>
      <c r="H94" s="57"/>
      <c r="I94" s="58">
        <f>[11]Tregion!$C94</f>
        <v>32.25</v>
      </c>
      <c r="J94" s="57"/>
      <c r="K94" s="58"/>
      <c r="L94" s="57"/>
      <c r="M94" s="58"/>
      <c r="N94" s="57"/>
      <c r="O94" s="58"/>
      <c r="Q94" s="57"/>
      <c r="R94" s="58">
        <f>[12]Tregion!$C94</f>
        <v>44.11080309635684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3.9830000000000001</v>
      </c>
      <c r="AN94" s="40">
        <f>AR94+0.1</f>
        <v>0.45999999999999996</v>
      </c>
      <c r="AO94" s="40">
        <f t="shared" si="13"/>
        <v>4.4429999999999996</v>
      </c>
      <c r="AP94" s="40">
        <f>[4]Curves!$J100</f>
        <v>0.13</v>
      </c>
      <c r="AQ94" s="40">
        <f t="shared" si="14"/>
        <v>4.1130000000000004</v>
      </c>
      <c r="AR94" s="40">
        <f>[4]Curves!$K100</f>
        <v>0.36</v>
      </c>
      <c r="AS94" s="40">
        <f t="shared" si="15"/>
        <v>4.343</v>
      </c>
      <c r="AT94" s="40">
        <f>[4]Curves!$G100</f>
        <v>0.4</v>
      </c>
      <c r="AU94" s="40">
        <f t="shared" si="16"/>
        <v>4.383</v>
      </c>
    </row>
    <row r="95" spans="1:47" x14ac:dyDescent="0.2">
      <c r="A95" s="50">
        <f>[5]Tregion!$A95</f>
        <v>38930</v>
      </c>
      <c r="B95" s="57">
        <f>[5]Tregion!$C95</f>
        <v>61.7</v>
      </c>
      <c r="C95" s="58">
        <f>[6]Tregion!$C95</f>
        <v>55.95</v>
      </c>
      <c r="D95" s="57">
        <f>[7]Tregion!$C95</f>
        <v>52.56</v>
      </c>
      <c r="E95" s="58">
        <f>[8]Tregion!$C95</f>
        <v>57.48</v>
      </c>
      <c r="F95" s="57">
        <f>[9]Tregion!$C95</f>
        <v>66.709999999999994</v>
      </c>
      <c r="G95" s="58">
        <f>[10]Tbasis!$D94</f>
        <v>67.78</v>
      </c>
      <c r="H95" s="57"/>
      <c r="I95" s="58">
        <f>[11]Tregion!$C95</f>
        <v>41</v>
      </c>
      <c r="J95" s="57"/>
      <c r="K95" s="58"/>
      <c r="L95" s="57"/>
      <c r="M95" s="58"/>
      <c r="N95" s="57"/>
      <c r="O95" s="58"/>
      <c r="Q95" s="57"/>
      <c r="R95" s="58">
        <f>[12]Tregion!$C95</f>
        <v>44.618677382383694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3.988</v>
      </c>
      <c r="AN95" s="40">
        <f>AR95+0.1</f>
        <v>0.56000000000000005</v>
      </c>
      <c r="AO95" s="40">
        <f t="shared" si="13"/>
        <v>4.548</v>
      </c>
      <c r="AP95" s="40">
        <f>[4]Curves!$J101</f>
        <v>0.13</v>
      </c>
      <c r="AQ95" s="40">
        <f t="shared" si="14"/>
        <v>4.1180000000000003</v>
      </c>
      <c r="AR95" s="40">
        <f>[4]Curves!$K101</f>
        <v>0.46</v>
      </c>
      <c r="AS95" s="40">
        <f t="shared" si="15"/>
        <v>4.4480000000000004</v>
      </c>
      <c r="AT95" s="40">
        <f>[4]Curves!$G101</f>
        <v>0.73</v>
      </c>
      <c r="AU95" s="40">
        <f t="shared" si="16"/>
        <v>4.718</v>
      </c>
    </row>
    <row r="96" spans="1:47" x14ac:dyDescent="0.2">
      <c r="A96" s="50">
        <f>[5]Tregion!$A96</f>
        <v>38961</v>
      </c>
      <c r="B96" s="57">
        <f>[5]Tregion!$C96</f>
        <v>51.84</v>
      </c>
      <c r="C96" s="58">
        <f>[6]Tregion!$C96</f>
        <v>49.22</v>
      </c>
      <c r="D96" s="57">
        <f>[7]Tregion!$C96</f>
        <v>45.87</v>
      </c>
      <c r="E96" s="58">
        <f>[8]Tregion!$C96</f>
        <v>54.07</v>
      </c>
      <c r="F96" s="57">
        <f>[9]Tregion!$C96</f>
        <v>52.13</v>
      </c>
      <c r="G96" s="58">
        <f>[10]Tbasis!$D95</f>
        <v>56.7</v>
      </c>
      <c r="H96" s="57"/>
      <c r="I96" s="58">
        <f>[11]Tregion!$C96</f>
        <v>26.5</v>
      </c>
      <c r="J96" s="57"/>
      <c r="K96" s="58"/>
      <c r="L96" s="57"/>
      <c r="M96" s="58"/>
      <c r="N96" s="57"/>
      <c r="O96" s="58"/>
      <c r="Q96" s="57"/>
      <c r="R96" s="58">
        <f>[12]Tregion!$C96</f>
        <v>44.561054726690941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4.0259999999999998</v>
      </c>
      <c r="AN96" s="40">
        <f t="shared" ref="AN96:AN102" si="19">AR96</f>
        <v>0.77</v>
      </c>
      <c r="AO96" s="40">
        <f t="shared" si="13"/>
        <v>4.7959999999999994</v>
      </c>
      <c r="AP96" s="40">
        <f>[4]Curves!$J102</f>
        <v>0.13</v>
      </c>
      <c r="AQ96" s="40">
        <f t="shared" si="14"/>
        <v>4.1559999999999997</v>
      </c>
      <c r="AR96" s="40">
        <f>[4]Curves!$K102</f>
        <v>0.77</v>
      </c>
      <c r="AS96" s="40">
        <f t="shared" si="15"/>
        <v>4.7959999999999994</v>
      </c>
      <c r="AT96" s="40">
        <f>[4]Curves!$G102</f>
        <v>0.98</v>
      </c>
      <c r="AU96" s="40">
        <f t="shared" si="16"/>
        <v>5.0060000000000002</v>
      </c>
    </row>
    <row r="97" spans="1:47" x14ac:dyDescent="0.2">
      <c r="A97" s="50">
        <f>[5]Tregion!$A97</f>
        <v>38991</v>
      </c>
      <c r="B97" s="57">
        <f>[5]Tregion!$C97</f>
        <v>39.619999999999997</v>
      </c>
      <c r="C97" s="58">
        <f>[6]Tregion!$C97</f>
        <v>43.16</v>
      </c>
      <c r="D97" s="57">
        <f>[7]Tregion!$C97</f>
        <v>41.86</v>
      </c>
      <c r="E97" s="58">
        <f>[8]Tregion!$C97</f>
        <v>40.909999999999997</v>
      </c>
      <c r="F97" s="57">
        <f>[9]Tregion!$C97</f>
        <v>40.08</v>
      </c>
      <c r="G97" s="58">
        <f>[10]Tbasis!$D96</f>
        <v>42.19</v>
      </c>
      <c r="H97" s="57"/>
      <c r="I97" s="58">
        <f>[11]Tregion!$C97</f>
        <v>29</v>
      </c>
      <c r="J97" s="57"/>
      <c r="K97" s="58"/>
      <c r="L97" s="57"/>
      <c r="M97" s="58"/>
      <c r="N97" s="57"/>
      <c r="O97" s="58"/>
      <c r="Q97" s="57"/>
      <c r="R97" s="58">
        <f>[12]Tregion!$C97</f>
        <v>44.580665649542532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4.0710000000000006</v>
      </c>
      <c r="AN97" s="40">
        <f t="shared" si="19"/>
        <v>1.04</v>
      </c>
      <c r="AO97" s="40">
        <f t="shared" si="13"/>
        <v>5.1110000000000007</v>
      </c>
      <c r="AP97" s="40">
        <f>[4]Curves!$J103</f>
        <v>4.4999999999999998E-2</v>
      </c>
      <c r="AQ97" s="40">
        <f t="shared" si="14"/>
        <v>4.1160000000000005</v>
      </c>
      <c r="AR97" s="40">
        <f>[4]Curves!$K103</f>
        <v>1.04</v>
      </c>
      <c r="AS97" s="40">
        <f t="shared" si="15"/>
        <v>5.1110000000000007</v>
      </c>
      <c r="AT97" s="40">
        <f>[4]Curves!$G103</f>
        <v>1.6</v>
      </c>
      <c r="AU97" s="40">
        <f t="shared" si="16"/>
        <v>5.6710000000000012</v>
      </c>
    </row>
    <row r="98" spans="1:47" x14ac:dyDescent="0.2">
      <c r="A98" s="50">
        <f>[5]Tregion!$A98</f>
        <v>39022</v>
      </c>
      <c r="B98" s="57">
        <f>[5]Tregion!$C98</f>
        <v>38.68</v>
      </c>
      <c r="C98" s="58">
        <f>[6]Tregion!$C98</f>
        <v>40.479999999999997</v>
      </c>
      <c r="D98" s="57">
        <f>[7]Tregion!$C98</f>
        <v>39.18</v>
      </c>
      <c r="E98" s="58">
        <f>[8]Tregion!$C98</f>
        <v>41.5</v>
      </c>
      <c r="F98" s="57">
        <f>[9]Tregion!$C98</f>
        <v>39.799999999999997</v>
      </c>
      <c r="G98" s="58">
        <f>[10]Tbasis!$D97</f>
        <v>40.94</v>
      </c>
      <c r="H98" s="57"/>
      <c r="I98" s="58">
        <f>[11]Tregion!$C98</f>
        <v>27.5</v>
      </c>
      <c r="J98" s="57"/>
      <c r="K98" s="58"/>
      <c r="L98" s="57"/>
      <c r="M98" s="58"/>
      <c r="N98" s="57"/>
      <c r="O98" s="58"/>
      <c r="Q98" s="57"/>
      <c r="R98" s="58">
        <f>[12]Tregion!$C98</f>
        <v>47.017913107704935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4.109</v>
      </c>
      <c r="AN98" s="40">
        <f t="shared" si="19"/>
        <v>1.04</v>
      </c>
      <c r="AO98" s="40">
        <f t="shared" si="13"/>
        <v>5.149</v>
      </c>
      <c r="AP98" s="40">
        <f>[4]Curves!$J104</f>
        <v>4.4999999999999998E-2</v>
      </c>
      <c r="AQ98" s="40">
        <f t="shared" si="14"/>
        <v>4.1539999999999999</v>
      </c>
      <c r="AR98" s="40">
        <f>[4]Curves!$K104</f>
        <v>1.04</v>
      </c>
      <c r="AS98" s="40">
        <f t="shared" si="15"/>
        <v>5.149</v>
      </c>
      <c r="AT98" s="40">
        <f>[4]Curves!$G104</f>
        <v>1.6</v>
      </c>
      <c r="AU98" s="40">
        <f t="shared" si="16"/>
        <v>5.7089999999999996</v>
      </c>
    </row>
    <row r="99" spans="1:47" x14ac:dyDescent="0.2">
      <c r="A99" s="50">
        <f>[5]Tregion!$A99</f>
        <v>39052</v>
      </c>
      <c r="B99" s="57">
        <f>[5]Tregion!$C99</f>
        <v>38.21</v>
      </c>
      <c r="C99" s="58">
        <f>[6]Tregion!$C99</f>
        <v>41.66</v>
      </c>
      <c r="D99" s="57">
        <f>[7]Tregion!$C99</f>
        <v>40.520000000000003</v>
      </c>
      <c r="E99" s="58">
        <f>[8]Tregion!$C99</f>
        <v>44.25</v>
      </c>
      <c r="F99" s="57">
        <f>[9]Tregion!$C99</f>
        <v>41.2</v>
      </c>
      <c r="G99" s="58">
        <f>[10]Tbasis!$D98</f>
        <v>40.32</v>
      </c>
      <c r="H99" s="57"/>
      <c r="I99" s="58">
        <f>[11]Tregion!$C99</f>
        <v>28.25</v>
      </c>
      <c r="J99" s="57"/>
      <c r="K99" s="58"/>
      <c r="L99" s="57"/>
      <c r="M99" s="58"/>
      <c r="N99" s="57"/>
      <c r="O99" s="58"/>
      <c r="Q99" s="57"/>
      <c r="R99" s="58">
        <f>[12]Tregion!$C99</f>
        <v>48.97680771755428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4.1029999999999998</v>
      </c>
      <c r="AN99" s="40">
        <f t="shared" si="19"/>
        <v>0.54</v>
      </c>
      <c r="AO99" s="40">
        <f t="shared" si="13"/>
        <v>4.6429999999999998</v>
      </c>
      <c r="AP99" s="40">
        <f>[4]Curves!$J105</f>
        <v>4.4999999999999998E-2</v>
      </c>
      <c r="AQ99" s="40">
        <f t="shared" si="14"/>
        <v>4.1479999999999997</v>
      </c>
      <c r="AR99" s="40">
        <f>[4]Curves!$K105</f>
        <v>0.54</v>
      </c>
      <c r="AS99" s="40">
        <f t="shared" si="15"/>
        <v>4.6429999999999998</v>
      </c>
      <c r="AT99" s="40">
        <f>[4]Curves!$G105</f>
        <v>0.72</v>
      </c>
      <c r="AU99" s="40">
        <f t="shared" si="16"/>
        <v>4.8229999999999995</v>
      </c>
    </row>
    <row r="100" spans="1:47" x14ac:dyDescent="0.2">
      <c r="A100" s="50">
        <f>[5]Tregion!$A100</f>
        <v>39083</v>
      </c>
      <c r="B100" s="57">
        <f>[5]Tregion!$C100</f>
        <v>38</v>
      </c>
      <c r="C100" s="58">
        <f>[6]Tregion!$C100</f>
        <v>44.34</v>
      </c>
      <c r="D100" s="57">
        <f>[7]Tregion!$C100</f>
        <v>42.78</v>
      </c>
      <c r="E100" s="58">
        <f>[8]Tregion!$C100</f>
        <v>43.57</v>
      </c>
      <c r="F100" s="57">
        <f>[9]Tregion!$C100</f>
        <v>39.79</v>
      </c>
      <c r="G100" s="58">
        <f>[10]Tbasis!$D99</f>
        <v>40.450000000000003</v>
      </c>
      <c r="H100" s="57"/>
      <c r="I100" s="58">
        <f>[11]Tregion!$C100</f>
        <v>31.35</v>
      </c>
      <c r="J100" s="57"/>
      <c r="K100" s="58"/>
      <c r="L100" s="57"/>
      <c r="M100" s="58"/>
      <c r="N100" s="57"/>
      <c r="O100" s="58"/>
      <c r="Q100" s="57"/>
      <c r="R100" s="58">
        <f>[12]Tregion!$C100</f>
        <v>49.750062496261371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4.1029999999999998</v>
      </c>
      <c r="AN100" s="40">
        <f t="shared" si="19"/>
        <v>0.36</v>
      </c>
      <c r="AO100" s="40">
        <f t="shared" si="13"/>
        <v>4.4630000000000001</v>
      </c>
      <c r="AP100" s="40">
        <f>[4]Curves!$J106</f>
        <v>4.4999999999999998E-2</v>
      </c>
      <c r="AQ100" s="40">
        <f t="shared" si="14"/>
        <v>4.1479999999999997</v>
      </c>
      <c r="AR100" s="40">
        <f>[4]Curves!$K106</f>
        <v>0.36</v>
      </c>
      <c r="AS100" s="40">
        <f t="shared" si="15"/>
        <v>4.4630000000000001</v>
      </c>
      <c r="AT100" s="40">
        <f>[4]Curves!$G106</f>
        <v>0.38</v>
      </c>
      <c r="AU100" s="40">
        <f t="shared" si="16"/>
        <v>4.4829999999999997</v>
      </c>
    </row>
    <row r="101" spans="1:47" x14ac:dyDescent="0.2">
      <c r="A101" s="50">
        <f>[5]Tregion!$A101</f>
        <v>39114</v>
      </c>
      <c r="B101" s="57">
        <f>[5]Tregion!$C101</f>
        <v>38</v>
      </c>
      <c r="C101" s="58">
        <f>[6]Tregion!$C101</f>
        <v>43.88</v>
      </c>
      <c r="D101" s="57">
        <f>[7]Tregion!$C101</f>
        <v>42.18</v>
      </c>
      <c r="E101" s="58">
        <f>[8]Tregion!$C101</f>
        <v>42.37</v>
      </c>
      <c r="F101" s="57">
        <f>[9]Tregion!$C101</f>
        <v>40.06</v>
      </c>
      <c r="G101" s="58">
        <f>[10]Tbasis!$D100</f>
        <v>40.450000000000003</v>
      </c>
      <c r="H101" s="57"/>
      <c r="I101" s="58">
        <f>[11]Tregion!$C101</f>
        <v>33.1</v>
      </c>
      <c r="J101" s="57"/>
      <c r="K101" s="58"/>
      <c r="L101" s="57"/>
      <c r="M101" s="58"/>
      <c r="N101" s="57"/>
      <c r="O101" s="58"/>
      <c r="Q101" s="57"/>
      <c r="R101" s="58">
        <f>[12]Tregion!$C101</f>
        <v>48.628886979225818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4.2510000000000003</v>
      </c>
      <c r="AN101" s="40">
        <f t="shared" si="19"/>
        <v>0.32500000000000001</v>
      </c>
      <c r="AO101" s="40">
        <f t="shared" si="13"/>
        <v>4.5760000000000005</v>
      </c>
      <c r="AP101" s="40">
        <f>[4]Curves!$J107</f>
        <v>4.4999999999999998E-2</v>
      </c>
      <c r="AQ101" s="40">
        <f t="shared" si="14"/>
        <v>4.2960000000000003</v>
      </c>
      <c r="AR101" s="40">
        <f>[4]Curves!$K107</f>
        <v>0.32500000000000001</v>
      </c>
      <c r="AS101" s="40">
        <f t="shared" si="15"/>
        <v>4.5760000000000005</v>
      </c>
      <c r="AT101" s="40">
        <f>[4]Curves!$G107</f>
        <v>0.33</v>
      </c>
      <c r="AU101" s="40">
        <f t="shared" si="16"/>
        <v>4.5810000000000004</v>
      </c>
    </row>
    <row r="102" spans="1:47" x14ac:dyDescent="0.2">
      <c r="A102" s="50">
        <f>[5]Tregion!$A102</f>
        <v>39142</v>
      </c>
      <c r="B102" s="57">
        <f>[5]Tregion!$C102</f>
        <v>37.53</v>
      </c>
      <c r="C102" s="58">
        <f>[6]Tregion!$C102</f>
        <v>40.96</v>
      </c>
      <c r="D102" s="57">
        <f>[7]Tregion!$C102</f>
        <v>39.14</v>
      </c>
      <c r="E102" s="58">
        <f>[8]Tregion!$C102</f>
        <v>41.16</v>
      </c>
      <c r="F102" s="57">
        <f>[9]Tregion!$C102</f>
        <v>39.21</v>
      </c>
      <c r="G102" s="58">
        <f>[10]Tbasis!$D101</f>
        <v>39.979999999999997</v>
      </c>
      <c r="H102" s="57"/>
      <c r="I102" s="58">
        <f>[11]Tregion!$C102</f>
        <v>31.1</v>
      </c>
      <c r="J102" s="57"/>
      <c r="K102" s="58"/>
      <c r="L102" s="57"/>
      <c r="M102" s="58"/>
      <c r="N102" s="57"/>
      <c r="O102" s="58"/>
      <c r="Q102" s="57"/>
      <c r="R102" s="58">
        <f>[12]Tregion!$C102</f>
        <v>46.837551723493426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4.4030000000000005</v>
      </c>
      <c r="AN102" s="40">
        <f t="shared" si="19"/>
        <v>0.33500000000000002</v>
      </c>
      <c r="AO102" s="40">
        <f t="shared" si="13"/>
        <v>4.7380000000000004</v>
      </c>
      <c r="AP102" s="40">
        <f>[4]Curves!$J108</f>
        <v>4.4999999999999998E-2</v>
      </c>
      <c r="AQ102" s="40">
        <f t="shared" si="14"/>
        <v>4.4480000000000004</v>
      </c>
      <c r="AR102" s="40">
        <f>[4]Curves!$K108</f>
        <v>0.33500000000000002</v>
      </c>
      <c r="AS102" s="40">
        <f t="shared" si="15"/>
        <v>4.7380000000000004</v>
      </c>
      <c r="AT102" s="40">
        <f>[4]Curves!$G108</f>
        <v>0.37</v>
      </c>
      <c r="AU102" s="40">
        <f t="shared" si="16"/>
        <v>4.7730000000000006</v>
      </c>
    </row>
    <row r="103" spans="1:47" x14ac:dyDescent="0.2">
      <c r="A103" s="50">
        <f>[5]Tregion!$A103</f>
        <v>39173</v>
      </c>
      <c r="B103" s="57">
        <f>[5]Tregion!$C103</f>
        <v>37.06</v>
      </c>
      <c r="C103" s="58">
        <f>[6]Tregion!$C103</f>
        <v>40.82</v>
      </c>
      <c r="D103" s="57">
        <f>[7]Tregion!$C103</f>
        <v>37.32</v>
      </c>
      <c r="E103" s="58">
        <f>[8]Tregion!$C103</f>
        <v>42.05</v>
      </c>
      <c r="F103" s="57">
        <f>[9]Tregion!$C103</f>
        <v>38.369999999999997</v>
      </c>
      <c r="G103" s="58">
        <f>[10]Tbasis!$D102</f>
        <v>39.520000000000003</v>
      </c>
      <c r="H103" s="57"/>
      <c r="I103" s="58">
        <f>[11]Tregion!$C103</f>
        <v>39.1</v>
      </c>
      <c r="J103" s="57"/>
      <c r="K103" s="58"/>
      <c r="L103" s="57"/>
      <c r="M103" s="58"/>
      <c r="N103" s="57"/>
      <c r="O103" s="58"/>
      <c r="Q103" s="57"/>
      <c r="R103" s="58">
        <f>[12]Tregion!$C103</f>
        <v>44.208523506360677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4.468</v>
      </c>
      <c r="AN103" s="40">
        <f>AR103+0.1</f>
        <v>0.44999999999999996</v>
      </c>
      <c r="AO103" s="40">
        <f t="shared" ref="AO103:AO128" si="20">AM103+AN103</f>
        <v>4.9180000000000001</v>
      </c>
      <c r="AP103" s="40">
        <f>[4]Curves!$J109</f>
        <v>4.4999999999999998E-2</v>
      </c>
      <c r="AQ103" s="40">
        <f t="shared" ref="AQ103:AQ128" si="21">AM103+AP103</f>
        <v>4.5129999999999999</v>
      </c>
      <c r="AR103" s="40">
        <f>[4]Curves!$K109</f>
        <v>0.35</v>
      </c>
      <c r="AS103" s="40">
        <f t="shared" ref="AS103:AS128" si="22">AM103+AR103</f>
        <v>4.8179999999999996</v>
      </c>
      <c r="AT103" s="40">
        <f>[4]Curves!$G109</f>
        <v>0.41</v>
      </c>
      <c r="AU103" s="40">
        <f t="shared" ref="AU103:AU128" si="23">AM103+AT103</f>
        <v>4.8780000000000001</v>
      </c>
    </row>
    <row r="104" spans="1:47" x14ac:dyDescent="0.2">
      <c r="A104" s="50">
        <f>[5]Tregion!$A104</f>
        <v>39203</v>
      </c>
      <c r="B104" s="57">
        <f>[5]Tregion!$C104</f>
        <v>38</v>
      </c>
      <c r="C104" s="58">
        <f>[6]Tregion!$C104</f>
        <v>38.36</v>
      </c>
      <c r="D104" s="57">
        <f>[7]Tregion!$C104</f>
        <v>34.89</v>
      </c>
      <c r="E104" s="58">
        <f>[8]Tregion!$C104</f>
        <v>42.45</v>
      </c>
      <c r="F104" s="57">
        <f>[9]Tregion!$C104</f>
        <v>39.21</v>
      </c>
      <c r="G104" s="58">
        <f>[10]Tbasis!$D103</f>
        <v>40.450000000000003</v>
      </c>
      <c r="H104" s="57"/>
      <c r="I104" s="58">
        <f>[11]Tregion!$C104</f>
        <v>38.6</v>
      </c>
      <c r="J104" s="57"/>
      <c r="K104" s="58"/>
      <c r="L104" s="57"/>
      <c r="M104" s="58"/>
      <c r="N104" s="57"/>
      <c r="O104" s="58"/>
      <c r="Q104" s="57"/>
      <c r="R104" s="58">
        <f>[12]Tregion!$C104</f>
        <v>44.272824531253654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4.3810000000000002</v>
      </c>
      <c r="AN104" s="40">
        <f>AR104+0.1</f>
        <v>0.44999999999999996</v>
      </c>
      <c r="AO104" s="40">
        <f t="shared" si="20"/>
        <v>4.8310000000000004</v>
      </c>
      <c r="AP104" s="40">
        <f>[4]Curves!$J110</f>
        <v>0.13</v>
      </c>
      <c r="AQ104" s="40">
        <f t="shared" si="21"/>
        <v>4.5110000000000001</v>
      </c>
      <c r="AR104" s="40">
        <f>[4]Curves!$K110</f>
        <v>0.35</v>
      </c>
      <c r="AS104" s="40">
        <f t="shared" si="22"/>
        <v>4.7309999999999999</v>
      </c>
      <c r="AT104" s="40">
        <f>[4]Curves!$G110</f>
        <v>0.41</v>
      </c>
      <c r="AU104" s="40">
        <f t="shared" si="23"/>
        <v>4.7910000000000004</v>
      </c>
    </row>
    <row r="105" spans="1:47" x14ac:dyDescent="0.2">
      <c r="A105" s="50">
        <f>[5]Tregion!$A105</f>
        <v>39234</v>
      </c>
      <c r="B105" s="57">
        <f>[5]Tregion!$C105</f>
        <v>44.63</v>
      </c>
      <c r="C105" s="58">
        <f>[6]Tregion!$C105</f>
        <v>37.28</v>
      </c>
      <c r="D105" s="57">
        <f>[7]Tregion!$C105</f>
        <v>35.51</v>
      </c>
      <c r="E105" s="58">
        <f>[8]Tregion!$C105</f>
        <v>45.47</v>
      </c>
      <c r="F105" s="57">
        <f>[9]Tregion!$C105</f>
        <v>44.29</v>
      </c>
      <c r="G105" s="58">
        <f>[10]Tbasis!$D104</f>
        <v>48.47</v>
      </c>
      <c r="H105" s="57"/>
      <c r="I105" s="58">
        <f>[11]Tregion!$C105</f>
        <v>45.6</v>
      </c>
      <c r="J105" s="57"/>
      <c r="K105" s="58"/>
      <c r="L105" s="57"/>
      <c r="M105" s="58"/>
      <c r="N105" s="57"/>
      <c r="O105" s="58"/>
      <c r="Q105" s="57"/>
      <c r="R105" s="58">
        <f>[12]Tregion!$C105</f>
        <v>44.762341890264238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4.242</v>
      </c>
      <c r="AN105" s="40">
        <f>AR105+0.1</f>
        <v>0.41500000000000004</v>
      </c>
      <c r="AO105" s="40">
        <f t="shared" si="20"/>
        <v>4.657</v>
      </c>
      <c r="AP105" s="40">
        <f>[4]Curves!$J111</f>
        <v>0.13</v>
      </c>
      <c r="AQ105" s="40">
        <f t="shared" si="21"/>
        <v>4.3719999999999999</v>
      </c>
      <c r="AR105" s="40">
        <f>[4]Curves!$K111</f>
        <v>0.315</v>
      </c>
      <c r="AS105" s="40">
        <f t="shared" si="22"/>
        <v>4.5570000000000004</v>
      </c>
      <c r="AT105" s="40">
        <f>[4]Curves!$G111</f>
        <v>0.36</v>
      </c>
      <c r="AU105" s="40">
        <f t="shared" si="23"/>
        <v>4.6020000000000003</v>
      </c>
    </row>
    <row r="106" spans="1:47" x14ac:dyDescent="0.2">
      <c r="A106" s="50">
        <f>[5]Tregion!$A106</f>
        <v>39264</v>
      </c>
      <c r="B106" s="57">
        <f>[5]Tregion!$C106</f>
        <v>54.56</v>
      </c>
      <c r="C106" s="58">
        <f>[6]Tregion!$C106</f>
        <v>51.32</v>
      </c>
      <c r="D106" s="57">
        <f>[7]Tregion!$C106</f>
        <v>47.06</v>
      </c>
      <c r="E106" s="58">
        <f>[8]Tregion!$C106</f>
        <v>51.65</v>
      </c>
      <c r="F106" s="57">
        <f>[9]Tregion!$C106</f>
        <v>60.66</v>
      </c>
      <c r="G106" s="58">
        <f>[10]Tbasis!$D105</f>
        <v>59.2</v>
      </c>
      <c r="H106" s="57"/>
      <c r="I106" s="58">
        <f>[11]Tregion!$C106</f>
        <v>52.6</v>
      </c>
      <c r="J106" s="57"/>
      <c r="K106" s="58"/>
      <c r="L106" s="57"/>
      <c r="M106" s="58"/>
      <c r="N106" s="57"/>
      <c r="O106" s="58"/>
      <c r="Q106" s="57"/>
      <c r="R106" s="58">
        <f>[12]Tregion!$C106</f>
        <v>45.342025386807954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4.0880000000000001</v>
      </c>
      <c r="AN106" s="40">
        <f>AR106+0.1</f>
        <v>0.45999999999999996</v>
      </c>
      <c r="AO106" s="40">
        <f t="shared" si="20"/>
        <v>4.548</v>
      </c>
      <c r="AP106" s="40">
        <f>[4]Curves!$J112</f>
        <v>0.13</v>
      </c>
      <c r="AQ106" s="40">
        <f t="shared" si="21"/>
        <v>4.218</v>
      </c>
      <c r="AR106" s="40">
        <f>[4]Curves!$K112</f>
        <v>0.36</v>
      </c>
      <c r="AS106" s="40">
        <f t="shared" si="22"/>
        <v>4.4480000000000004</v>
      </c>
      <c r="AT106" s="40">
        <f>[4]Curves!$G112</f>
        <v>0.4</v>
      </c>
      <c r="AU106" s="40">
        <f t="shared" si="23"/>
        <v>4.4880000000000004</v>
      </c>
    </row>
    <row r="107" spans="1:47" x14ac:dyDescent="0.2">
      <c r="A107" s="50">
        <f>[5]Tregion!$A107</f>
        <v>39295</v>
      </c>
      <c r="B107" s="57">
        <f>[5]Tregion!$C107</f>
        <v>62.13</v>
      </c>
      <c r="C107" s="58">
        <f>[6]Tregion!$C107</f>
        <v>55.65</v>
      </c>
      <c r="D107" s="57">
        <f>[7]Tregion!$C107</f>
        <v>51.93</v>
      </c>
      <c r="E107" s="58">
        <f>[8]Tregion!$C107</f>
        <v>56.78</v>
      </c>
      <c r="F107" s="57">
        <f>[9]Tregion!$C107</f>
        <v>67.16</v>
      </c>
      <c r="G107" s="58">
        <f>[10]Tbasis!$D106</f>
        <v>67.87</v>
      </c>
      <c r="H107" s="57"/>
      <c r="I107" s="58">
        <f>[11]Tregion!$C107</f>
        <v>61.35</v>
      </c>
      <c r="J107" s="57"/>
      <c r="K107" s="58"/>
      <c r="L107" s="57"/>
      <c r="M107" s="58"/>
      <c r="N107" s="57"/>
      <c r="O107" s="58"/>
      <c r="Q107" s="57"/>
      <c r="R107" s="58">
        <f>[12]Tregion!$C107</f>
        <v>45.83144379946328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4.093</v>
      </c>
      <c r="AN107" s="40">
        <f>AR107+0.1</f>
        <v>0.56000000000000005</v>
      </c>
      <c r="AO107" s="40">
        <f t="shared" si="20"/>
        <v>4.6530000000000005</v>
      </c>
      <c r="AP107" s="40">
        <f>[4]Curves!$J113</f>
        <v>0.13</v>
      </c>
      <c r="AQ107" s="40">
        <f t="shared" si="21"/>
        <v>4.2229999999999999</v>
      </c>
      <c r="AR107" s="40">
        <f>[4]Curves!$K113</f>
        <v>0.46</v>
      </c>
      <c r="AS107" s="40">
        <f t="shared" si="22"/>
        <v>4.5529999999999999</v>
      </c>
      <c r="AT107" s="40">
        <f>[4]Curves!$G113</f>
        <v>0.73</v>
      </c>
      <c r="AU107" s="40">
        <f t="shared" si="23"/>
        <v>4.8230000000000004</v>
      </c>
    </row>
    <row r="108" spans="1:47" x14ac:dyDescent="0.2">
      <c r="A108" s="50">
        <f>[5]Tregion!$A108</f>
        <v>39326</v>
      </c>
      <c r="B108" s="57">
        <f>[5]Tregion!$C108</f>
        <v>52.2</v>
      </c>
      <c r="C108" s="58">
        <f>[6]Tregion!$C108</f>
        <v>49.48</v>
      </c>
      <c r="D108" s="57">
        <f>[7]Tregion!$C108</f>
        <v>45.85</v>
      </c>
      <c r="E108" s="58">
        <f>[8]Tregion!$C108</f>
        <v>53.67</v>
      </c>
      <c r="F108" s="57">
        <f>[9]Tregion!$C108</f>
        <v>52.48</v>
      </c>
      <c r="G108" s="58">
        <f>[10]Tbasis!$D107</f>
        <v>56.84</v>
      </c>
      <c r="H108" s="57"/>
      <c r="I108" s="58">
        <f>[11]Tregion!$C108</f>
        <v>42.85</v>
      </c>
      <c r="J108" s="57"/>
      <c r="K108" s="58"/>
      <c r="L108" s="57"/>
      <c r="M108" s="58"/>
      <c r="N108" s="57"/>
      <c r="O108" s="58"/>
      <c r="Q108" s="57"/>
      <c r="R108" s="58">
        <f>[12]Tregion!$C108</f>
        <v>45.753800492239016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4.1310000000000002</v>
      </c>
      <c r="AN108" s="40">
        <f t="shared" ref="AN108:AN114" si="24">AR108</f>
        <v>0.77</v>
      </c>
      <c r="AO108" s="40">
        <f t="shared" si="20"/>
        <v>4.9009999999999998</v>
      </c>
      <c r="AP108" s="40">
        <f>[4]Curves!$J114</f>
        <v>0.13</v>
      </c>
      <c r="AQ108" s="40">
        <f t="shared" si="21"/>
        <v>4.2610000000000001</v>
      </c>
      <c r="AR108" s="40">
        <f>[4]Curves!$K114</f>
        <v>0.77</v>
      </c>
      <c r="AS108" s="40">
        <f t="shared" si="22"/>
        <v>4.9009999999999998</v>
      </c>
      <c r="AT108" s="40">
        <f>[4]Curves!$G114</f>
        <v>0.98</v>
      </c>
      <c r="AU108" s="40">
        <f t="shared" si="23"/>
        <v>5.1110000000000007</v>
      </c>
    </row>
    <row r="109" spans="1:47" x14ac:dyDescent="0.2">
      <c r="A109" s="50">
        <f>[5]Tregion!$A109</f>
        <v>39356</v>
      </c>
      <c r="B109" s="57">
        <f>[5]Tregion!$C109</f>
        <v>39.9</v>
      </c>
      <c r="C109" s="58">
        <f>[6]Tregion!$C109</f>
        <v>43.94</v>
      </c>
      <c r="D109" s="57">
        <f>[7]Tregion!$C109</f>
        <v>42.21</v>
      </c>
      <c r="E109" s="58">
        <f>[8]Tregion!$C109</f>
        <v>41.32</v>
      </c>
      <c r="F109" s="57">
        <f>[9]Tregion!$C109</f>
        <v>40.35</v>
      </c>
      <c r="G109" s="58">
        <f>[10]Tbasis!$D108</f>
        <v>42.48</v>
      </c>
      <c r="H109" s="57"/>
      <c r="I109" s="58">
        <f>[11]Tregion!$C109</f>
        <v>41.35</v>
      </c>
      <c r="J109" s="57"/>
      <c r="K109" s="58"/>
      <c r="L109" s="57"/>
      <c r="M109" s="58"/>
      <c r="N109" s="57"/>
      <c r="O109" s="58"/>
      <c r="Q109" s="57"/>
      <c r="R109" s="58">
        <f>[12]Tregion!$C109</f>
        <v>45.753444123649977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4.1760000000000002</v>
      </c>
      <c r="AN109" s="40">
        <f t="shared" si="24"/>
        <v>1.04</v>
      </c>
      <c r="AO109" s="40">
        <f t="shared" si="20"/>
        <v>5.2160000000000002</v>
      </c>
      <c r="AP109" s="40">
        <f>[4]Curves!$J115</f>
        <v>4.4999999999999998E-2</v>
      </c>
      <c r="AQ109" s="40">
        <f t="shared" si="21"/>
        <v>4.2210000000000001</v>
      </c>
      <c r="AR109" s="40">
        <f>[4]Curves!$K115</f>
        <v>1.04</v>
      </c>
      <c r="AS109" s="40">
        <f t="shared" si="22"/>
        <v>5.2160000000000002</v>
      </c>
      <c r="AT109" s="40">
        <f>[4]Curves!$G115</f>
        <v>1.6</v>
      </c>
      <c r="AU109" s="40">
        <f t="shared" si="23"/>
        <v>5.7759999999999998</v>
      </c>
    </row>
    <row r="110" spans="1:47" x14ac:dyDescent="0.2">
      <c r="A110" s="50">
        <f>[5]Tregion!$A110</f>
        <v>39387</v>
      </c>
      <c r="B110" s="57">
        <f>[5]Tregion!$C110</f>
        <v>38.950000000000003</v>
      </c>
      <c r="C110" s="58">
        <f>[6]Tregion!$C110</f>
        <v>41.48</v>
      </c>
      <c r="D110" s="57">
        <f>[7]Tregion!$C110</f>
        <v>39.78</v>
      </c>
      <c r="E110" s="58">
        <f>[8]Tregion!$C110</f>
        <v>42.02</v>
      </c>
      <c r="F110" s="57">
        <f>[9]Tregion!$C110</f>
        <v>40.07</v>
      </c>
      <c r="G110" s="58">
        <f>[10]Tbasis!$D109</f>
        <v>41.26</v>
      </c>
      <c r="H110" s="57"/>
      <c r="I110" s="58">
        <f>[11]Tregion!$C110</f>
        <v>39.85</v>
      </c>
      <c r="J110" s="57"/>
      <c r="K110" s="58"/>
      <c r="L110" s="57"/>
      <c r="M110" s="58"/>
      <c r="N110" s="57"/>
      <c r="O110" s="58"/>
      <c r="Q110" s="57"/>
      <c r="R110" s="58">
        <f>[12]Tregion!$C110</f>
        <v>48.175667121899401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4.2140000000000004</v>
      </c>
      <c r="AN110" s="40">
        <f t="shared" si="24"/>
        <v>1.04</v>
      </c>
      <c r="AO110" s="40">
        <f t="shared" si="20"/>
        <v>5.2540000000000004</v>
      </c>
      <c r="AP110" s="40">
        <f>[4]Curves!$J116</f>
        <v>4.4999999999999998E-2</v>
      </c>
      <c r="AQ110" s="40">
        <f t="shared" si="21"/>
        <v>4.2590000000000003</v>
      </c>
      <c r="AR110" s="40">
        <f>[4]Curves!$K116</f>
        <v>1.04</v>
      </c>
      <c r="AS110" s="40">
        <f t="shared" si="22"/>
        <v>5.2540000000000004</v>
      </c>
      <c r="AT110" s="40">
        <f>[4]Curves!$G116</f>
        <v>1.6</v>
      </c>
      <c r="AU110" s="40">
        <f t="shared" si="23"/>
        <v>5.8140000000000001</v>
      </c>
    </row>
    <row r="111" spans="1:47" x14ac:dyDescent="0.2">
      <c r="A111" s="50">
        <f>[5]Tregion!$A111</f>
        <v>39417</v>
      </c>
      <c r="B111" s="57">
        <f>[5]Tregion!$C111</f>
        <v>38.479999999999997</v>
      </c>
      <c r="C111" s="58">
        <f>[6]Tregion!$C111</f>
        <v>42.57</v>
      </c>
      <c r="D111" s="57">
        <f>[7]Tregion!$C111</f>
        <v>41</v>
      </c>
      <c r="E111" s="58">
        <f>[8]Tregion!$C111</f>
        <v>44.72</v>
      </c>
      <c r="F111" s="57">
        <f>[9]Tregion!$C111</f>
        <v>41.48</v>
      </c>
      <c r="G111" s="58">
        <f>[10]Tbasis!$D110</f>
        <v>40.65</v>
      </c>
      <c r="H111" s="57"/>
      <c r="I111" s="58">
        <f>[11]Tregion!$C111</f>
        <v>40.6</v>
      </c>
      <c r="J111" s="57"/>
      <c r="K111" s="58"/>
      <c r="L111" s="57"/>
      <c r="M111" s="58"/>
      <c r="N111" s="57"/>
      <c r="O111" s="58"/>
      <c r="Q111" s="57"/>
      <c r="R111" s="58">
        <f>[12]Tregion!$C111</f>
        <v>50.133908446635722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4.2080000000000002</v>
      </c>
      <c r="AN111" s="40">
        <f t="shared" si="24"/>
        <v>0.54</v>
      </c>
      <c r="AO111" s="40">
        <f t="shared" si="20"/>
        <v>4.7480000000000002</v>
      </c>
      <c r="AP111" s="40">
        <f>[4]Curves!$J117</f>
        <v>4.4999999999999998E-2</v>
      </c>
      <c r="AQ111" s="40">
        <f t="shared" si="21"/>
        <v>4.2530000000000001</v>
      </c>
      <c r="AR111" s="40">
        <f>[4]Curves!$K117</f>
        <v>0.54</v>
      </c>
      <c r="AS111" s="40">
        <f t="shared" si="22"/>
        <v>4.7480000000000002</v>
      </c>
      <c r="AT111" s="40">
        <f>[4]Curves!$G117</f>
        <v>0.72</v>
      </c>
      <c r="AU111" s="40">
        <f t="shared" si="23"/>
        <v>4.9279999999999999</v>
      </c>
    </row>
    <row r="112" spans="1:47" x14ac:dyDescent="0.2">
      <c r="A112" s="50">
        <f>[5]Tregion!$A112</f>
        <v>39448</v>
      </c>
      <c r="B112" s="57">
        <f>[5]Tregion!$C112</f>
        <v>38.26</v>
      </c>
      <c r="C112" s="58">
        <f>[6]Tregion!$C112</f>
        <v>45.07</v>
      </c>
      <c r="D112" s="57">
        <f>[7]Tregion!$C112</f>
        <v>43.2</v>
      </c>
      <c r="E112" s="58">
        <f>[8]Tregion!$C112</f>
        <v>43.89</v>
      </c>
      <c r="F112" s="57">
        <f>[9]Tregion!$C112</f>
        <v>40.06</v>
      </c>
      <c r="G112" s="58">
        <f>[10]Tbasis!$D111</f>
        <v>40.72</v>
      </c>
      <c r="H112" s="57"/>
      <c r="I112" s="58">
        <f>[11]Tregion!$C112</f>
        <v>31.7</v>
      </c>
      <c r="J112" s="57"/>
      <c r="K112" s="58"/>
      <c r="L112" s="57"/>
      <c r="M112" s="58"/>
      <c r="N112" s="57"/>
      <c r="O112" s="58"/>
      <c r="Q112" s="57"/>
      <c r="R112" s="58">
        <f>[12]Tregion!$C112</f>
        <v>50.938738226828029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4.2080000000000002</v>
      </c>
      <c r="AN112" s="40">
        <f t="shared" si="24"/>
        <v>0.36</v>
      </c>
      <c r="AO112" s="40">
        <f t="shared" si="20"/>
        <v>4.5680000000000005</v>
      </c>
      <c r="AP112" s="40">
        <f>[4]Curves!$J118</f>
        <v>4.4999999999999998E-2</v>
      </c>
      <c r="AQ112" s="40">
        <f t="shared" si="21"/>
        <v>4.2530000000000001</v>
      </c>
      <c r="AR112" s="40">
        <f>[4]Curves!$K118</f>
        <v>0.36</v>
      </c>
      <c r="AS112" s="40">
        <f t="shared" si="22"/>
        <v>4.5680000000000005</v>
      </c>
      <c r="AT112" s="40">
        <f>[4]Curves!$G118</f>
        <v>0.38</v>
      </c>
      <c r="AU112" s="40">
        <f t="shared" si="23"/>
        <v>4.5880000000000001</v>
      </c>
    </row>
    <row r="113" spans="1:47" x14ac:dyDescent="0.2">
      <c r="A113" s="50">
        <f>[5]Tregion!$A113</f>
        <v>39479</v>
      </c>
      <c r="B113" s="57">
        <f>[5]Tregion!$C113</f>
        <v>38.270000000000003</v>
      </c>
      <c r="C113" s="58">
        <f>[6]Tregion!$C113</f>
        <v>44.65</v>
      </c>
      <c r="D113" s="57">
        <f>[7]Tregion!$C113</f>
        <v>42.64</v>
      </c>
      <c r="E113" s="58">
        <f>[8]Tregion!$C113</f>
        <v>42.78</v>
      </c>
      <c r="F113" s="57">
        <f>[9]Tregion!$C113</f>
        <v>40.32</v>
      </c>
      <c r="G113" s="58">
        <f>[10]Tbasis!$D112</f>
        <v>40.729999999999997</v>
      </c>
      <c r="H113" s="57"/>
      <c r="I113" s="58">
        <f>[11]Tregion!$C113</f>
        <v>33.450000000000003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49.817050396438596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4.3559999999999999</v>
      </c>
      <c r="AN113" s="40">
        <f t="shared" si="24"/>
        <v>0.32500000000000001</v>
      </c>
      <c r="AO113" s="40">
        <f t="shared" si="20"/>
        <v>4.681</v>
      </c>
      <c r="AP113" s="40">
        <f>[4]Curves!$J119</f>
        <v>4.4999999999999998E-2</v>
      </c>
      <c r="AQ113" s="40">
        <f t="shared" si="21"/>
        <v>4.4009999999999998</v>
      </c>
      <c r="AR113" s="40">
        <f>[4]Curves!$K119</f>
        <v>0.32500000000000001</v>
      </c>
      <c r="AS113" s="40">
        <f t="shared" si="22"/>
        <v>4.681</v>
      </c>
      <c r="AT113" s="40">
        <f>[4]Curves!$G119</f>
        <v>0.33</v>
      </c>
      <c r="AU113" s="40">
        <f t="shared" si="23"/>
        <v>4.6859999999999999</v>
      </c>
    </row>
    <row r="114" spans="1:47" x14ac:dyDescent="0.2">
      <c r="A114" s="50">
        <f>[5]Tregion!$A114</f>
        <v>39508</v>
      </c>
      <c r="B114" s="57">
        <f>[5]Tregion!$C114</f>
        <v>37.79</v>
      </c>
      <c r="C114" s="58">
        <f>[6]Tregion!$C114</f>
        <v>41.92</v>
      </c>
      <c r="D114" s="57">
        <f>[7]Tregion!$C114</f>
        <v>39.81</v>
      </c>
      <c r="E114" s="58">
        <f>[8]Tregion!$C114</f>
        <v>41.66</v>
      </c>
      <c r="F114" s="57">
        <f>[9]Tregion!$C114</f>
        <v>39.47</v>
      </c>
      <c r="G114" s="58">
        <f>[10]Tbasis!$D113</f>
        <v>40.25</v>
      </c>
      <c r="H114" s="57"/>
      <c r="I114" s="58">
        <f>[11]Tregion!$C114</f>
        <v>31.45</v>
      </c>
      <c r="J114" s="57"/>
      <c r="K114" s="58"/>
      <c r="L114" s="57"/>
      <c r="M114" s="58"/>
      <c r="N114" s="57"/>
      <c r="O114" s="58"/>
      <c r="Q114" s="57"/>
      <c r="R114" s="58">
        <f>[12]Tregion!$C114</f>
        <v>48.025322322738653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4.508</v>
      </c>
      <c r="AN114" s="40">
        <f t="shared" si="24"/>
        <v>0.33500000000000002</v>
      </c>
      <c r="AO114" s="40">
        <f t="shared" si="20"/>
        <v>4.843</v>
      </c>
      <c r="AP114" s="40">
        <f>[4]Curves!$J120</f>
        <v>4.4999999999999998E-2</v>
      </c>
      <c r="AQ114" s="40">
        <f t="shared" si="21"/>
        <v>4.5529999999999999</v>
      </c>
      <c r="AR114" s="40">
        <f>[4]Curves!$K120</f>
        <v>0.33500000000000002</v>
      </c>
      <c r="AS114" s="40">
        <f t="shared" si="22"/>
        <v>4.843</v>
      </c>
      <c r="AT114" s="40">
        <f>[4]Curves!$G120</f>
        <v>0.37</v>
      </c>
      <c r="AU114" s="40">
        <f t="shared" si="23"/>
        <v>4.8780000000000001</v>
      </c>
    </row>
    <row r="115" spans="1:47" x14ac:dyDescent="0.2">
      <c r="A115" s="50">
        <f>[5]Tregion!$A115</f>
        <v>39539</v>
      </c>
      <c r="B115" s="57">
        <f>[5]Tregion!$C115</f>
        <v>37.31</v>
      </c>
      <c r="C115" s="58">
        <f>[6]Tregion!$C115</f>
        <v>41.78</v>
      </c>
      <c r="D115" s="57">
        <f>[7]Tregion!$C115</f>
        <v>38.119999999999997</v>
      </c>
      <c r="E115" s="58">
        <f>[8]Tregion!$C115</f>
        <v>42.71</v>
      </c>
      <c r="F115" s="57">
        <f>[9]Tregion!$C115</f>
        <v>38.619999999999997</v>
      </c>
      <c r="G115" s="58">
        <f>[10]Tbasis!$D114</f>
        <v>39.78</v>
      </c>
      <c r="H115" s="57"/>
      <c r="I115" s="58">
        <f>[11]Tregion!$C115</f>
        <v>39.450000000000003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45.331561987274249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4.5754999999999999</v>
      </c>
      <c r="AN115" s="40">
        <f>AR115+0.1</f>
        <v>0.44999999999999996</v>
      </c>
      <c r="AO115" s="40">
        <f t="shared" si="20"/>
        <v>5.0255000000000001</v>
      </c>
      <c r="AP115" s="40">
        <f>[4]Curves!$J121</f>
        <v>4.4999999999999998E-2</v>
      </c>
      <c r="AQ115" s="40">
        <f t="shared" si="21"/>
        <v>4.6204999999999998</v>
      </c>
      <c r="AR115" s="40">
        <f>[4]Curves!$K121</f>
        <v>0.35</v>
      </c>
      <c r="AS115" s="40">
        <f t="shared" si="22"/>
        <v>4.9254999999999995</v>
      </c>
      <c r="AT115" s="40">
        <f>[4]Curves!$G121</f>
        <v>0.41</v>
      </c>
      <c r="AU115" s="40">
        <f t="shared" si="23"/>
        <v>4.9855</v>
      </c>
    </row>
    <row r="116" spans="1:47" x14ac:dyDescent="0.2">
      <c r="A116" s="50">
        <f>[5]Tregion!$A116</f>
        <v>39569</v>
      </c>
      <c r="B116" s="57">
        <f>[5]Tregion!$C116</f>
        <v>38.270000000000003</v>
      </c>
      <c r="C116" s="58">
        <f>[6]Tregion!$C116</f>
        <v>39.479999999999997</v>
      </c>
      <c r="D116" s="57">
        <f>[7]Tregion!$C116</f>
        <v>35.86</v>
      </c>
      <c r="E116" s="58">
        <f>[8]Tregion!$C116</f>
        <v>43.1</v>
      </c>
      <c r="F116" s="57">
        <f>[9]Tregion!$C116</f>
        <v>39.47</v>
      </c>
      <c r="G116" s="58">
        <f>[10]Tbasis!$D115</f>
        <v>40.74</v>
      </c>
      <c r="H116" s="57"/>
      <c r="I116" s="58">
        <f>[11]Tregion!$C116</f>
        <v>38.950000000000003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45.395335246057947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4.4885000000000002</v>
      </c>
      <c r="AN116" s="40">
        <f>AR116+0.1</f>
        <v>0.44999999999999996</v>
      </c>
      <c r="AO116" s="40">
        <f t="shared" si="20"/>
        <v>4.9385000000000003</v>
      </c>
      <c r="AP116" s="40">
        <f>[4]Curves!$J122</f>
        <v>0.13</v>
      </c>
      <c r="AQ116" s="40">
        <f t="shared" si="21"/>
        <v>4.6185</v>
      </c>
      <c r="AR116" s="40">
        <f>[4]Curves!$K122</f>
        <v>0.35</v>
      </c>
      <c r="AS116" s="40">
        <f t="shared" si="22"/>
        <v>4.8384999999999998</v>
      </c>
      <c r="AT116" s="40">
        <f>[4]Curves!$G122</f>
        <v>0.41</v>
      </c>
      <c r="AU116" s="40">
        <f t="shared" si="23"/>
        <v>4.8985000000000003</v>
      </c>
    </row>
    <row r="117" spans="1:47" x14ac:dyDescent="0.2">
      <c r="A117" s="50">
        <f>[5]Tregion!$A117</f>
        <v>39600</v>
      </c>
      <c r="B117" s="57">
        <f>[5]Tregion!$C117</f>
        <v>44.94</v>
      </c>
      <c r="C117" s="58">
        <f>[6]Tregion!$C117</f>
        <v>38.479999999999997</v>
      </c>
      <c r="D117" s="57">
        <f>[7]Tregion!$C117</f>
        <v>36.43</v>
      </c>
      <c r="E117" s="58">
        <f>[8]Tregion!$C117</f>
        <v>45.89</v>
      </c>
      <c r="F117" s="57">
        <f>[9]Tregion!$C117</f>
        <v>44.59</v>
      </c>
      <c r="G117" s="58">
        <f>[10]Tbasis!$D116</f>
        <v>48.68</v>
      </c>
      <c r="H117" s="57"/>
      <c r="I117" s="58">
        <f>[11]Tregion!$C117</f>
        <v>45.95</v>
      </c>
      <c r="J117" s="57"/>
      <c r="K117" s="58"/>
      <c r="L117" s="57"/>
      <c r="M117" s="58"/>
      <c r="N117" s="57"/>
      <c r="O117" s="58"/>
      <c r="Q117" s="57"/>
      <c r="R117" s="58">
        <f>[12]Tregion!$C117</f>
        <v>45.884252330653737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4.3494999999999999</v>
      </c>
      <c r="AN117" s="40">
        <f>AR117+0.1</f>
        <v>0.41500000000000004</v>
      </c>
      <c r="AO117" s="40">
        <f t="shared" si="20"/>
        <v>4.7645</v>
      </c>
      <c r="AP117" s="40">
        <f>[4]Curves!$J123</f>
        <v>0.13</v>
      </c>
      <c r="AQ117" s="40">
        <f t="shared" si="21"/>
        <v>4.4794999999999998</v>
      </c>
      <c r="AR117" s="40">
        <f>[4]Curves!$K123</f>
        <v>0.315</v>
      </c>
      <c r="AS117" s="40">
        <f t="shared" si="22"/>
        <v>4.6645000000000003</v>
      </c>
      <c r="AT117" s="40">
        <f>[4]Curves!$G123</f>
        <v>0.36</v>
      </c>
      <c r="AU117" s="40">
        <f t="shared" si="23"/>
        <v>4.7095000000000002</v>
      </c>
    </row>
    <row r="118" spans="1:47" x14ac:dyDescent="0.2">
      <c r="A118" s="50">
        <f>[5]Tregion!$A118</f>
        <v>39630</v>
      </c>
      <c r="B118" s="57">
        <f>[5]Tregion!$C118</f>
        <v>54.94</v>
      </c>
      <c r="C118" s="58">
        <f>[6]Tregion!$C118</f>
        <v>51.61</v>
      </c>
      <c r="D118" s="57">
        <f>[7]Tregion!$C118</f>
        <v>47.19</v>
      </c>
      <c r="E118" s="58">
        <f>[8]Tregion!$C118</f>
        <v>51.62</v>
      </c>
      <c r="F118" s="57">
        <f>[9]Tregion!$C118</f>
        <v>61.06</v>
      </c>
      <c r="G118" s="58">
        <f>[10]Tbasis!$D117</f>
        <v>59.41</v>
      </c>
      <c r="H118" s="57"/>
      <c r="I118" s="58">
        <f>[11]Tregion!$C118</f>
        <v>52.95</v>
      </c>
      <c r="J118" s="57"/>
      <c r="K118" s="58"/>
      <c r="L118" s="57"/>
      <c r="M118" s="58"/>
      <c r="N118" s="57"/>
      <c r="O118" s="58"/>
      <c r="Q118" s="57"/>
      <c r="R118" s="58">
        <f>[12]Tregion!$C118</f>
        <v>46.463328672486107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4.1955</v>
      </c>
      <c r="AN118" s="40">
        <f>AR118+0.1</f>
        <v>0.45999999999999996</v>
      </c>
      <c r="AO118" s="40">
        <f t="shared" si="20"/>
        <v>4.6555</v>
      </c>
      <c r="AP118" s="40">
        <f>[4]Curves!$J124</f>
        <v>0.13</v>
      </c>
      <c r="AQ118" s="40">
        <f t="shared" si="21"/>
        <v>4.3254999999999999</v>
      </c>
      <c r="AR118" s="40">
        <f>[4]Curves!$K124</f>
        <v>0.36</v>
      </c>
      <c r="AS118" s="40">
        <f t="shared" si="22"/>
        <v>4.5555000000000003</v>
      </c>
      <c r="AT118" s="40">
        <f>[4]Curves!$G124</f>
        <v>0.4</v>
      </c>
      <c r="AU118" s="40">
        <f t="shared" si="23"/>
        <v>4.5955000000000004</v>
      </c>
    </row>
    <row r="119" spans="1:47" x14ac:dyDescent="0.2">
      <c r="A119" s="50">
        <f>[5]Tregion!$A119</f>
        <v>39661</v>
      </c>
      <c r="B119" s="57">
        <f>[5]Tregion!$C119</f>
        <v>62.56</v>
      </c>
      <c r="C119" s="58">
        <f>[6]Tregion!$C119</f>
        <v>55.66</v>
      </c>
      <c r="D119" s="57">
        <f>[7]Tregion!$C119</f>
        <v>51.72</v>
      </c>
      <c r="E119" s="58">
        <f>[8]Tregion!$C119</f>
        <v>56.37</v>
      </c>
      <c r="F119" s="57">
        <f>[9]Tregion!$C119</f>
        <v>67.599999999999994</v>
      </c>
      <c r="G119" s="58">
        <f>[10]Tbasis!$D118</f>
        <v>68.040000000000006</v>
      </c>
      <c r="H119" s="57"/>
      <c r="I119" s="58">
        <f>[11]Tregion!$C119</f>
        <v>61.7</v>
      </c>
      <c r="J119" s="57"/>
      <c r="K119" s="58"/>
      <c r="L119" s="57"/>
      <c r="M119" s="58"/>
      <c r="N119" s="57"/>
      <c r="O119" s="58"/>
      <c r="Q119" s="57"/>
      <c r="R119" s="58">
        <f>[12]Tregion!$C119</f>
        <v>46.952120972123623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4.2004999999999999</v>
      </c>
      <c r="AN119" s="40">
        <f>AR119+0.1</f>
        <v>0.56000000000000005</v>
      </c>
      <c r="AO119" s="40">
        <f t="shared" si="20"/>
        <v>4.7605000000000004</v>
      </c>
      <c r="AP119" s="40">
        <f>[4]Curves!$J125</f>
        <v>0.13</v>
      </c>
      <c r="AQ119" s="40">
        <f t="shared" si="21"/>
        <v>4.3304999999999998</v>
      </c>
      <c r="AR119" s="40">
        <f>[4]Curves!$K125</f>
        <v>0.46</v>
      </c>
      <c r="AS119" s="40">
        <f t="shared" si="22"/>
        <v>4.6604999999999999</v>
      </c>
      <c r="AT119" s="40">
        <f>[4]Curves!$G125</f>
        <v>0.73</v>
      </c>
      <c r="AU119" s="40">
        <f t="shared" si="23"/>
        <v>4.9305000000000003</v>
      </c>
    </row>
    <row r="120" spans="1:47" x14ac:dyDescent="0.2">
      <c r="A120" s="50">
        <f>[5]Tregion!$A120</f>
        <v>39692</v>
      </c>
      <c r="B120" s="57">
        <f>[5]Tregion!$C120</f>
        <v>52.56</v>
      </c>
      <c r="C120" s="58">
        <f>[6]Tregion!$C120</f>
        <v>49.89</v>
      </c>
      <c r="D120" s="57">
        <f>[7]Tregion!$C120</f>
        <v>46.06</v>
      </c>
      <c r="E120" s="58">
        <f>[8]Tregion!$C120</f>
        <v>53.47</v>
      </c>
      <c r="F120" s="57">
        <f>[9]Tregion!$C120</f>
        <v>52.83</v>
      </c>
      <c r="G120" s="58">
        <f>[10]Tbasis!$D119</f>
        <v>57.03</v>
      </c>
      <c r="H120" s="57"/>
      <c r="I120" s="58">
        <f>[11]Tregion!$C120</f>
        <v>43.2</v>
      </c>
      <c r="J120" s="57"/>
      <c r="K120" s="58"/>
      <c r="L120" s="57"/>
      <c r="M120" s="58"/>
      <c r="N120" s="57"/>
      <c r="O120" s="58"/>
      <c r="Q120" s="57"/>
      <c r="R120" s="58">
        <f>[12]Tregion!$C120</f>
        <v>46.873929135321191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4.2385000000000002</v>
      </c>
      <c r="AN120" s="40">
        <f t="shared" ref="AN120:AN126" si="25">AR120</f>
        <v>0.77</v>
      </c>
      <c r="AO120" s="40">
        <f t="shared" si="20"/>
        <v>5.0084999999999997</v>
      </c>
      <c r="AP120" s="40">
        <f>[4]Curves!$J126</f>
        <v>0.13</v>
      </c>
      <c r="AQ120" s="40">
        <f t="shared" si="21"/>
        <v>4.3685</v>
      </c>
      <c r="AR120" s="40">
        <f>[4]Curves!$K126</f>
        <v>0.77</v>
      </c>
      <c r="AS120" s="40">
        <f t="shared" si="22"/>
        <v>5.0084999999999997</v>
      </c>
      <c r="AT120" s="40">
        <f>[4]Curves!$G126</f>
        <v>0.98</v>
      </c>
      <c r="AU120" s="40">
        <f t="shared" si="23"/>
        <v>5.2185000000000006</v>
      </c>
    </row>
    <row r="121" spans="1:47" x14ac:dyDescent="0.2">
      <c r="A121" s="50">
        <f>[5]Tregion!$A121</f>
        <v>39722</v>
      </c>
      <c r="B121" s="57">
        <f>[5]Tregion!$C121</f>
        <v>40.17</v>
      </c>
      <c r="C121" s="58">
        <f>[6]Tregion!$C121</f>
        <v>44.71</v>
      </c>
      <c r="D121" s="57">
        <f>[7]Tregion!$C121</f>
        <v>42.67</v>
      </c>
      <c r="E121" s="58">
        <f>[8]Tregion!$C121</f>
        <v>41.71</v>
      </c>
      <c r="F121" s="57">
        <f>[9]Tregion!$C121</f>
        <v>40.61</v>
      </c>
      <c r="G121" s="58">
        <f>[10]Tbasis!$D120</f>
        <v>42.75</v>
      </c>
      <c r="H121" s="57"/>
      <c r="I121" s="58">
        <f>[11]Tregion!$C121</f>
        <v>41.7</v>
      </c>
      <c r="J121" s="57"/>
      <c r="K121" s="58"/>
      <c r="L121" s="57"/>
      <c r="M121" s="58"/>
      <c r="N121" s="57"/>
      <c r="O121" s="58"/>
      <c r="Q121" s="57"/>
      <c r="R121" s="58">
        <f>[12]Tregion!$C121</f>
        <v>46.873030020380106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4.2835000000000001</v>
      </c>
      <c r="AN121" s="40">
        <f t="shared" si="25"/>
        <v>1.04</v>
      </c>
      <c r="AO121" s="40">
        <f t="shared" si="20"/>
        <v>5.3235000000000001</v>
      </c>
      <c r="AP121" s="40">
        <f>[4]Curves!$J127</f>
        <v>4.4999999999999998E-2</v>
      </c>
      <c r="AQ121" s="40">
        <f t="shared" si="21"/>
        <v>4.3285</v>
      </c>
      <c r="AR121" s="40">
        <f>[4]Curves!$K127</f>
        <v>1.04</v>
      </c>
      <c r="AS121" s="40">
        <f t="shared" si="22"/>
        <v>5.3235000000000001</v>
      </c>
      <c r="AT121" s="40">
        <f>[4]Curves!$G127</f>
        <v>1.6</v>
      </c>
      <c r="AU121" s="40">
        <f t="shared" si="23"/>
        <v>5.8834999999999997</v>
      </c>
    </row>
    <row r="122" spans="1:47" x14ac:dyDescent="0.2">
      <c r="A122" s="50">
        <f>[5]Tregion!$A122</f>
        <v>39753</v>
      </c>
      <c r="B122" s="57">
        <f>[5]Tregion!$C122</f>
        <v>39.22</v>
      </c>
      <c r="C122" s="58">
        <f>[6]Tregion!$C122</f>
        <v>42.41</v>
      </c>
      <c r="D122" s="57">
        <f>[7]Tregion!$C122</f>
        <v>40.409999999999997</v>
      </c>
      <c r="E122" s="58">
        <f>[8]Tregion!$C122</f>
        <v>42.48</v>
      </c>
      <c r="F122" s="57">
        <f>[9]Tregion!$C122</f>
        <v>40.33</v>
      </c>
      <c r="G122" s="58">
        <f>[10]Tbasis!$D121</f>
        <v>41.55</v>
      </c>
      <c r="H122" s="57"/>
      <c r="I122" s="58">
        <f>[11]Tregion!$C122</f>
        <v>40.200000000000003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49.105495576507138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4.3215000000000003</v>
      </c>
      <c r="AN122" s="40">
        <f t="shared" si="25"/>
        <v>1.04</v>
      </c>
      <c r="AO122" s="40">
        <f t="shared" si="20"/>
        <v>5.3615000000000004</v>
      </c>
      <c r="AP122" s="40">
        <f>[4]Curves!$J128</f>
        <v>4.4999999999999998E-2</v>
      </c>
      <c r="AQ122" s="40">
        <f t="shared" si="21"/>
        <v>4.3665000000000003</v>
      </c>
      <c r="AR122" s="40">
        <f>[4]Curves!$K128</f>
        <v>1.04</v>
      </c>
      <c r="AS122" s="40">
        <f t="shared" si="22"/>
        <v>5.3615000000000004</v>
      </c>
      <c r="AT122" s="40">
        <f>[4]Curves!$G128</f>
        <v>1.6</v>
      </c>
      <c r="AU122" s="40">
        <f t="shared" si="23"/>
        <v>5.9215</v>
      </c>
    </row>
    <row r="123" spans="1:47" x14ac:dyDescent="0.2">
      <c r="A123" s="50">
        <f>[5]Tregion!$A123</f>
        <v>39783</v>
      </c>
      <c r="B123" s="57">
        <f>[5]Tregion!$C123</f>
        <v>38.74</v>
      </c>
      <c r="C123" s="58">
        <f>[6]Tregion!$C123</f>
        <v>43.42</v>
      </c>
      <c r="D123" s="57">
        <f>[7]Tregion!$C123</f>
        <v>41.54</v>
      </c>
      <c r="E123" s="58">
        <f>[8]Tregion!$C123</f>
        <v>45.15</v>
      </c>
      <c r="F123" s="57">
        <f>[9]Tregion!$C123</f>
        <v>41.75</v>
      </c>
      <c r="G123" s="58">
        <f>[10]Tbasis!$D122</f>
        <v>40.94</v>
      </c>
      <c r="H123" s="57"/>
      <c r="I123" s="58">
        <f>[11]Tregion!$C123</f>
        <v>40.950000000000003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51.091470920747184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4.3155000000000001</v>
      </c>
      <c r="AN123" s="40">
        <f t="shared" si="25"/>
        <v>0.54</v>
      </c>
      <c r="AO123" s="40">
        <f t="shared" si="20"/>
        <v>4.8555000000000001</v>
      </c>
      <c r="AP123" s="40">
        <f>[4]Curves!$J129</f>
        <v>4.4999999999999998E-2</v>
      </c>
      <c r="AQ123" s="40">
        <f t="shared" si="21"/>
        <v>4.3605</v>
      </c>
      <c r="AR123" s="40">
        <f>[4]Curves!$K129</f>
        <v>0.54</v>
      </c>
      <c r="AS123" s="40">
        <f t="shared" si="22"/>
        <v>4.8555000000000001</v>
      </c>
      <c r="AT123" s="40">
        <f>[4]Curves!$G129</f>
        <v>0.72</v>
      </c>
      <c r="AU123" s="40">
        <f t="shared" si="23"/>
        <v>5.0354999999999999</v>
      </c>
    </row>
    <row r="124" spans="1:47" x14ac:dyDescent="0.2">
      <c r="A124" s="50">
        <f>[5]Tregion!$A124</f>
        <v>39814</v>
      </c>
      <c r="B124" s="57">
        <f>[5]Tregion!$C124</f>
        <v>38.53</v>
      </c>
      <c r="C124" s="58">
        <f>[6]Tregion!$C124</f>
        <v>45.81</v>
      </c>
      <c r="D124" s="57">
        <f>[7]Tregion!$C124</f>
        <v>43.62</v>
      </c>
      <c r="E124" s="58">
        <f>[8]Tregion!$C124</f>
        <v>44.26</v>
      </c>
      <c r="F124" s="57">
        <f>[9]Tregion!$C124</f>
        <v>40.32</v>
      </c>
      <c r="G124" s="58">
        <f>[10]Tbasis!$D123</f>
        <v>41</v>
      </c>
      <c r="H124" s="57"/>
      <c r="I124" s="58">
        <f>[11]Tregion!$C124</f>
        <v>32.200000000000003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51.958926114134307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4.3155000000000001</v>
      </c>
      <c r="AN124" s="40">
        <f t="shared" si="25"/>
        <v>0.36</v>
      </c>
      <c r="AO124" s="40">
        <f t="shared" si="20"/>
        <v>4.6755000000000004</v>
      </c>
      <c r="AP124" s="40">
        <f>[4]Curves!$J130</f>
        <v>4.4999999999999998E-2</v>
      </c>
      <c r="AQ124" s="40">
        <f t="shared" si="21"/>
        <v>4.3605</v>
      </c>
      <c r="AR124" s="40">
        <f>[4]Curves!$K130</f>
        <v>0.36</v>
      </c>
      <c r="AS124" s="40">
        <f t="shared" si="22"/>
        <v>4.6755000000000004</v>
      </c>
      <c r="AT124" s="40">
        <f>[4]Curves!$G130</f>
        <v>0.38</v>
      </c>
      <c r="AU124" s="40">
        <f t="shared" si="23"/>
        <v>4.6955</v>
      </c>
    </row>
    <row r="125" spans="1:47" x14ac:dyDescent="0.2">
      <c r="A125" s="50">
        <f>[5]Tregion!$A125</f>
        <v>39845</v>
      </c>
      <c r="B125" s="57">
        <f>[5]Tregion!$C125</f>
        <v>38.53</v>
      </c>
      <c r="C125" s="58">
        <f>[6]Tregion!$C125</f>
        <v>45.41</v>
      </c>
      <c r="D125" s="57">
        <f>[7]Tregion!$C125</f>
        <v>43.1</v>
      </c>
      <c r="E125" s="58">
        <f>[8]Tregion!$C125</f>
        <v>43.23</v>
      </c>
      <c r="F125" s="57">
        <f>[9]Tregion!$C125</f>
        <v>40.590000000000003</v>
      </c>
      <c r="G125" s="58">
        <f>[10]Tbasis!$D124</f>
        <v>41</v>
      </c>
      <c r="H125" s="57"/>
      <c r="I125" s="58">
        <f>[11]Tregion!$C125</f>
        <v>33.950000000000003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50.866166855553729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4.4634999999999998</v>
      </c>
      <c r="AN125" s="40">
        <f t="shared" si="25"/>
        <v>0.32500000000000001</v>
      </c>
      <c r="AO125" s="40">
        <f t="shared" si="20"/>
        <v>4.7885</v>
      </c>
      <c r="AP125" s="40">
        <f>[4]Curves!$J131</f>
        <v>4.4999999999999998E-2</v>
      </c>
      <c r="AQ125" s="40">
        <f t="shared" si="21"/>
        <v>4.5084999999999997</v>
      </c>
      <c r="AR125" s="40">
        <f>[4]Curves!$K131</f>
        <v>0.32500000000000001</v>
      </c>
      <c r="AS125" s="40">
        <f t="shared" si="22"/>
        <v>4.7885</v>
      </c>
      <c r="AT125" s="40">
        <f>[4]Curves!$G131</f>
        <v>0.33</v>
      </c>
      <c r="AU125" s="40">
        <f t="shared" si="23"/>
        <v>4.7934999999999999</v>
      </c>
    </row>
    <row r="126" spans="1:47" x14ac:dyDescent="0.2">
      <c r="A126" s="50">
        <f>[5]Tregion!$A126</f>
        <v>39873</v>
      </c>
      <c r="B126" s="57">
        <f>[5]Tregion!$C126</f>
        <v>38.049999999999997</v>
      </c>
      <c r="C126" s="58">
        <f>[6]Tregion!$C126</f>
        <v>42.86</v>
      </c>
      <c r="D126" s="57">
        <f>[7]Tregion!$C126</f>
        <v>40.47</v>
      </c>
      <c r="E126" s="58">
        <f>[8]Tregion!$C126</f>
        <v>42.19</v>
      </c>
      <c r="F126" s="57">
        <f>[9]Tregion!$C126</f>
        <v>39.729999999999997</v>
      </c>
      <c r="G126" s="58">
        <f>[10]Tbasis!$D125</f>
        <v>40.520000000000003</v>
      </c>
      <c r="H126" s="57"/>
      <c r="I126" s="58">
        <f>[11]Tregion!$C126</f>
        <v>31.95</v>
      </c>
      <c r="J126" s="57"/>
      <c r="K126" s="58"/>
      <c r="L126" s="57"/>
      <c r="M126" s="58"/>
      <c r="N126" s="57"/>
      <c r="O126" s="58"/>
      <c r="Q126" s="57"/>
      <c r="R126" s="58">
        <f>[12]Tregion!$C126</f>
        <v>49.098351872030463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4.6154999999999999</v>
      </c>
      <c r="AN126" s="40">
        <f t="shared" si="25"/>
        <v>0.33500000000000002</v>
      </c>
      <c r="AO126" s="40">
        <f t="shared" si="20"/>
        <v>4.9504999999999999</v>
      </c>
      <c r="AP126" s="40">
        <f>[4]Curves!$J132</f>
        <v>4.4999999999999998E-2</v>
      </c>
      <c r="AQ126" s="40">
        <f t="shared" si="21"/>
        <v>4.6604999999999999</v>
      </c>
      <c r="AR126" s="40">
        <f>[4]Curves!$K132</f>
        <v>0.33500000000000002</v>
      </c>
      <c r="AS126" s="40">
        <f t="shared" si="22"/>
        <v>4.9504999999999999</v>
      </c>
      <c r="AT126" s="40">
        <f>[4]Curves!$G132</f>
        <v>0.37</v>
      </c>
      <c r="AU126" s="40">
        <f t="shared" si="23"/>
        <v>4.9855</v>
      </c>
    </row>
    <row r="127" spans="1:47" x14ac:dyDescent="0.2">
      <c r="A127" s="50">
        <f>[5]Tregion!$A127</f>
        <v>39904</v>
      </c>
      <c r="B127" s="57">
        <f>[5]Tregion!$C127</f>
        <v>37.57</v>
      </c>
      <c r="C127" s="58">
        <f>[6]Tregion!$C127</f>
        <v>42.73</v>
      </c>
      <c r="D127" s="57">
        <f>[7]Tregion!$C127</f>
        <v>38.9</v>
      </c>
      <c r="E127" s="58">
        <f>[8]Tregion!$C127</f>
        <v>43.38</v>
      </c>
      <c r="F127" s="57">
        <f>[9]Tregion!$C127</f>
        <v>38.869999999999997</v>
      </c>
      <c r="G127" s="58">
        <f>[10]Tbasis!$D126</f>
        <v>40.04</v>
      </c>
      <c r="H127" s="57"/>
      <c r="I127" s="58">
        <f>[11]Tregion!$C127</f>
        <v>40</v>
      </c>
      <c r="J127" s="57"/>
      <c r="K127" s="58"/>
      <c r="L127" s="57"/>
      <c r="M127" s="58"/>
      <c r="N127" s="57"/>
      <c r="O127" s="58"/>
      <c r="Q127" s="57"/>
      <c r="R127" s="58">
        <f>[12]Tregion!$C127</f>
        <v>45.975142518903844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4.6855000000000002</v>
      </c>
      <c r="AN127" s="40">
        <f>AR127+0.1</f>
        <v>0.44999999999999996</v>
      </c>
      <c r="AO127" s="40">
        <f t="shared" si="20"/>
        <v>5.1355000000000004</v>
      </c>
      <c r="AP127" s="40">
        <f>[4]Curves!$J133</f>
        <v>4.4999999999999998E-2</v>
      </c>
      <c r="AQ127" s="40">
        <f t="shared" si="21"/>
        <v>4.7305000000000001</v>
      </c>
      <c r="AR127" s="40">
        <f>[4]Curves!$K133</f>
        <v>0.35</v>
      </c>
      <c r="AS127" s="40">
        <f t="shared" si="22"/>
        <v>5.0354999999999999</v>
      </c>
      <c r="AT127" s="40">
        <f>[4]Curves!$G133</f>
        <v>0.41</v>
      </c>
      <c r="AU127" s="40">
        <f t="shared" si="23"/>
        <v>5.0955000000000004</v>
      </c>
    </row>
    <row r="128" spans="1:47" x14ac:dyDescent="0.2">
      <c r="A128" s="50">
        <f>[5]Tregion!$A128</f>
        <v>39934</v>
      </c>
      <c r="B128" s="57">
        <f>[5]Tregion!$C128</f>
        <v>38.53</v>
      </c>
      <c r="C128" s="58">
        <f>[6]Tregion!$C128</f>
        <v>40.58</v>
      </c>
      <c r="D128" s="57">
        <f>[7]Tregion!$C128</f>
        <v>36.79</v>
      </c>
      <c r="E128" s="58">
        <f>[8]Tregion!$C128</f>
        <v>43.76</v>
      </c>
      <c r="F128" s="57">
        <f>[9]Tregion!$C128</f>
        <v>39.729999999999997</v>
      </c>
      <c r="G128" s="58">
        <f>[10]Tbasis!$D127</f>
        <v>41</v>
      </c>
      <c r="H128" s="57"/>
      <c r="I128" s="58">
        <f>[11]Tregion!$C128</f>
        <v>39.5</v>
      </c>
      <c r="J128" s="57"/>
      <c r="K128" s="58"/>
      <c r="L128" s="57"/>
      <c r="M128" s="58"/>
      <c r="N128" s="57"/>
      <c r="O128" s="58"/>
      <c r="Q128" s="57"/>
      <c r="R128" s="58">
        <f>[12]Tregion!$C128</f>
        <v>46.06722732270449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4.5985000000000005</v>
      </c>
      <c r="AN128" s="40">
        <f>AR128+0.1</f>
        <v>0.44999999999999996</v>
      </c>
      <c r="AO128" s="40">
        <f t="shared" si="20"/>
        <v>5.0485000000000007</v>
      </c>
      <c r="AP128" s="40">
        <f>[4]Curves!$J134</f>
        <v>0.13</v>
      </c>
      <c r="AQ128" s="40">
        <f t="shared" si="21"/>
        <v>4.7285000000000004</v>
      </c>
      <c r="AR128" s="40">
        <f>[4]Curves!$K134</f>
        <v>0.35</v>
      </c>
      <c r="AS128" s="40">
        <f t="shared" si="22"/>
        <v>4.9485000000000001</v>
      </c>
      <c r="AT128" s="40">
        <f>[4]Curves!$G134</f>
        <v>0.41</v>
      </c>
      <c r="AU128" s="40">
        <f t="shared" si="23"/>
        <v>5.0085000000000006</v>
      </c>
    </row>
    <row r="129" spans="1:38" x14ac:dyDescent="0.2">
      <c r="A129" s="50">
        <f>[5]Tregion!$A129</f>
        <v>39965</v>
      </c>
      <c r="B129" s="57">
        <f>[5]Tregion!$C129</f>
        <v>45.25</v>
      </c>
      <c r="C129" s="58">
        <f>[6]Tregion!$C129</f>
        <v>39.64</v>
      </c>
      <c r="D129" s="57">
        <f>[7]Tregion!$C129</f>
        <v>37.32</v>
      </c>
      <c r="E129" s="58">
        <f>[8]Tregion!$C129</f>
        <v>46.36</v>
      </c>
      <c r="F129" s="57">
        <f>[9]Tregion!$C129</f>
        <v>44.88</v>
      </c>
      <c r="G129" s="58">
        <f>[10]Tbasis!$D128</f>
        <v>48.9</v>
      </c>
      <c r="H129" s="57"/>
      <c r="I129" s="58">
        <f>[11]Tregion!$C129</f>
        <v>46.5</v>
      </c>
      <c r="J129" s="57"/>
      <c r="K129" s="58"/>
      <c r="L129" s="57"/>
      <c r="M129" s="58"/>
      <c r="N129" s="57"/>
      <c r="O129" s="58"/>
      <c r="Q129" s="57"/>
      <c r="R129" s="58">
        <f>[12]Tregion!$C129</f>
        <v>46.587835043115724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55.32</v>
      </c>
      <c r="C130" s="58">
        <f>[6]Tregion!$C130</f>
        <v>51.93</v>
      </c>
      <c r="D130" s="57">
        <f>[7]Tregion!$C130</f>
        <v>47.34</v>
      </c>
      <c r="E130" s="58">
        <f>[8]Tregion!$C130</f>
        <v>51.67</v>
      </c>
      <c r="F130" s="57">
        <f>[9]Tregion!$C130</f>
        <v>61.47</v>
      </c>
      <c r="G130" s="58">
        <f>[10]Tbasis!$D129</f>
        <v>59.62</v>
      </c>
      <c r="H130" s="57"/>
      <c r="I130" s="58">
        <f>[11]Tregion!$C130</f>
        <v>53.5</v>
      </c>
      <c r="J130" s="57"/>
      <c r="K130" s="58"/>
      <c r="L130" s="57"/>
      <c r="M130" s="58"/>
      <c r="N130" s="57"/>
      <c r="O130" s="58"/>
      <c r="Q130" s="57"/>
      <c r="R130" s="58">
        <f>[12]Tregion!$C130</f>
        <v>47.199309931789628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62.99</v>
      </c>
      <c r="C131" s="58">
        <f>[6]Tregion!$C131</f>
        <v>55.71</v>
      </c>
      <c r="D131" s="57">
        <f>[7]Tregion!$C131</f>
        <v>51.56</v>
      </c>
      <c r="E131" s="58">
        <f>[8]Tregion!$C131</f>
        <v>56.08</v>
      </c>
      <c r="F131" s="57">
        <f>[9]Tregion!$C131</f>
        <v>68.05</v>
      </c>
      <c r="G131" s="58">
        <f>[10]Tbasis!$D130</f>
        <v>68.22</v>
      </c>
      <c r="H131" s="57"/>
      <c r="I131" s="58">
        <f>[11]Tregion!$C131</f>
        <v>62.25</v>
      </c>
      <c r="J131" s="57"/>
      <c r="K131" s="58"/>
      <c r="L131" s="57"/>
      <c r="M131" s="58"/>
      <c r="N131" s="57"/>
      <c r="O131" s="58"/>
      <c r="Q131" s="57"/>
      <c r="R131" s="58">
        <f>[12]Tregion!$C131</f>
        <v>47.722432810333146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52.92</v>
      </c>
      <c r="C132" s="58">
        <f>[6]Tregion!$C132</f>
        <v>50.32</v>
      </c>
      <c r="D132" s="57">
        <f>[7]Tregion!$C132</f>
        <v>46.29</v>
      </c>
      <c r="E132" s="58">
        <f>[8]Tregion!$C132</f>
        <v>53.37</v>
      </c>
      <c r="F132" s="57">
        <f>[9]Tregion!$C132</f>
        <v>53.18</v>
      </c>
      <c r="G132" s="58">
        <f>[10]Tbasis!$D131</f>
        <v>57.23</v>
      </c>
      <c r="H132" s="57"/>
      <c r="I132" s="58">
        <f>[11]Tregion!$C132</f>
        <v>43.7</v>
      </c>
      <c r="J132" s="57"/>
      <c r="K132" s="58"/>
      <c r="L132" s="57"/>
      <c r="M132" s="58"/>
      <c r="N132" s="57"/>
      <c r="O132" s="58"/>
      <c r="Q132" s="57"/>
      <c r="R132" s="58">
        <f>[12]Tregion!$C132</f>
        <v>47.676475281182199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40.450000000000003</v>
      </c>
      <c r="C133" s="58">
        <f>[6]Tregion!$C133</f>
        <v>45.47</v>
      </c>
      <c r="D133" s="57">
        <f>[7]Tregion!$C133</f>
        <v>43.13</v>
      </c>
      <c r="E133" s="58">
        <f>[8]Tregion!$C133</f>
        <v>42.13</v>
      </c>
      <c r="F133" s="57">
        <f>[9]Tregion!$C133</f>
        <v>40.880000000000003</v>
      </c>
      <c r="G133" s="58">
        <f>[10]Tbasis!$D132</f>
        <v>43.02</v>
      </c>
      <c r="H133" s="57"/>
      <c r="I133" s="58">
        <f>[11]Tregion!$C133</f>
        <v>42.25</v>
      </c>
      <c r="J133" s="57"/>
      <c r="K133" s="58"/>
      <c r="L133" s="57"/>
      <c r="M133" s="58"/>
      <c r="N133" s="57"/>
      <c r="O133" s="58"/>
      <c r="Q133" s="57"/>
      <c r="R133" s="58">
        <f>[12]Tregion!$C133</f>
        <v>47.707811455414543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39.49</v>
      </c>
      <c r="C134" s="58">
        <f>[6]Tregion!$C134</f>
        <v>43.32</v>
      </c>
      <c r="D134" s="57">
        <f>[7]Tregion!$C134</f>
        <v>41.03</v>
      </c>
      <c r="E134" s="58">
        <f>[8]Tregion!$C134</f>
        <v>42.98</v>
      </c>
      <c r="F134" s="57">
        <f>[9]Tregion!$C134</f>
        <v>40.6</v>
      </c>
      <c r="G134" s="58">
        <f>[10]Tbasis!$D133</f>
        <v>41.83</v>
      </c>
      <c r="H134" s="57"/>
      <c r="I134" s="58">
        <f>[11]Tregion!$C134</f>
        <v>40.75</v>
      </c>
      <c r="J134" s="57"/>
      <c r="K134" s="58"/>
      <c r="L134" s="57"/>
      <c r="M134" s="58"/>
      <c r="N134" s="57"/>
      <c r="O134" s="58"/>
      <c r="Q134" s="57"/>
      <c r="R134" s="58">
        <f>[12]Tregion!$C134</f>
        <v>50.440668455737708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39.01</v>
      </c>
      <c r="C135" s="58">
        <f>[6]Tregion!$C135</f>
        <v>44.27</v>
      </c>
      <c r="D135" s="57">
        <f>[7]Tregion!$C135</f>
        <v>42.09</v>
      </c>
      <c r="E135" s="58">
        <f>[8]Tregion!$C135</f>
        <v>45.62</v>
      </c>
      <c r="F135" s="57">
        <f>[9]Tregion!$C135</f>
        <v>42.03</v>
      </c>
      <c r="G135" s="58">
        <f>[10]Tbasis!$D134</f>
        <v>41.23</v>
      </c>
      <c r="H135" s="57"/>
      <c r="I135" s="58">
        <f>[11]Tregion!$C135</f>
        <v>41.45</v>
      </c>
      <c r="J135" s="57"/>
      <c r="K135" s="58"/>
      <c r="L135" s="57"/>
      <c r="M135" s="58"/>
      <c r="N135" s="57"/>
      <c r="O135" s="58"/>
      <c r="Q135" s="57"/>
      <c r="R135" s="58">
        <f>[12]Tregion!$C135</f>
        <v>52.449356031917858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38.79</v>
      </c>
      <c r="C136" s="58">
        <f>[6]Tregion!$C136</f>
        <v>46.55</v>
      </c>
      <c r="D136" s="57">
        <f>[7]Tregion!$C136</f>
        <v>44.05</v>
      </c>
      <c r="E136" s="58">
        <f>[8]Tregion!$C136</f>
        <v>44.63</v>
      </c>
      <c r="F136" s="57">
        <f>[9]Tregion!$C136</f>
        <v>40.590000000000003</v>
      </c>
      <c r="G136" s="58">
        <f>[10]Tbasis!$D135</f>
        <v>41.21</v>
      </c>
      <c r="H136" s="57"/>
      <c r="I136" s="58">
        <f>[11]Tregion!$C136</f>
        <v>32.700000000000003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53.364318942768705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38.79</v>
      </c>
      <c r="C137" s="58">
        <f>[6]Tregion!$C137</f>
        <v>46.18</v>
      </c>
      <c r="D137" s="57">
        <f>[7]Tregion!$C137</f>
        <v>43.57</v>
      </c>
      <c r="E137" s="58">
        <f>[8]Tregion!$C137</f>
        <v>43.67</v>
      </c>
      <c r="F137" s="57">
        <f>[9]Tregion!$C137</f>
        <v>40.85</v>
      </c>
      <c r="G137" s="58">
        <f>[10]Tbasis!$D136</f>
        <v>41.21</v>
      </c>
      <c r="H137" s="57"/>
      <c r="I137" s="58">
        <f>[11]Tregion!$C137</f>
        <v>34.450000000000003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52.271557864566844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38.31</v>
      </c>
      <c r="C138" s="58">
        <f>[6]Tregion!$C138</f>
        <v>43.79</v>
      </c>
      <c r="D138" s="57">
        <f>[7]Tregion!$C138</f>
        <v>41.12</v>
      </c>
      <c r="E138" s="58">
        <f>[8]Tregion!$C138</f>
        <v>42.72</v>
      </c>
      <c r="F138" s="57">
        <f>[9]Tregion!$C138</f>
        <v>39.99</v>
      </c>
      <c r="G138" s="58">
        <f>[10]Tbasis!$D137</f>
        <v>40.74</v>
      </c>
      <c r="H138" s="57"/>
      <c r="I138" s="58">
        <f>[11]Tregion!$C138</f>
        <v>32.450000000000003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50.497265914021028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37.83</v>
      </c>
      <c r="C139" s="58">
        <f>[6]Tregion!$C139</f>
        <v>43.67</v>
      </c>
      <c r="D139" s="57">
        <f>[7]Tregion!$C139</f>
        <v>39.65</v>
      </c>
      <c r="E139" s="58">
        <f>[8]Tregion!$C139</f>
        <v>44.04</v>
      </c>
      <c r="F139" s="57">
        <f>[9]Tregion!$C139</f>
        <v>39.130000000000003</v>
      </c>
      <c r="G139" s="58">
        <f>[10]Tbasis!$D138</f>
        <v>40.26</v>
      </c>
      <c r="H139" s="57"/>
      <c r="I139" s="58">
        <f>[11]Tregion!$C139</f>
        <v>40.75</v>
      </c>
      <c r="J139" s="57"/>
      <c r="K139" s="58"/>
      <c r="L139" s="57"/>
      <c r="M139" s="58"/>
      <c r="N139" s="57"/>
      <c r="O139" s="58"/>
      <c r="Q139" s="57"/>
      <c r="R139" s="58">
        <f>[12]Tregion!$C139</f>
        <v>46.900980333653109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38.79</v>
      </c>
      <c r="C140" s="58">
        <f>[6]Tregion!$C140</f>
        <v>41.66</v>
      </c>
      <c r="D140" s="57">
        <f>[7]Tregion!$C140</f>
        <v>37.700000000000003</v>
      </c>
      <c r="E140" s="58">
        <f>[8]Tregion!$C140</f>
        <v>44.41</v>
      </c>
      <c r="F140" s="57">
        <f>[9]Tregion!$C140</f>
        <v>39.99</v>
      </c>
      <c r="G140" s="58">
        <f>[10]Tbasis!$D139</f>
        <v>41.22</v>
      </c>
      <c r="H140" s="57"/>
      <c r="I140" s="58">
        <f>[11]Tregion!$C140</f>
        <v>40.25</v>
      </c>
      <c r="J140" s="57"/>
      <c r="K140" s="58"/>
      <c r="L140" s="57"/>
      <c r="M140" s="58"/>
      <c r="N140" s="57"/>
      <c r="O140" s="58"/>
      <c r="Q140" s="57"/>
      <c r="R140" s="58">
        <f>[12]Tregion!$C140</f>
        <v>47.000910935795062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45.55</v>
      </c>
      <c r="C141" s="58">
        <f>[6]Tregion!$C141</f>
        <v>40.78</v>
      </c>
      <c r="D141" s="57">
        <f>[7]Tregion!$C141</f>
        <v>38.19</v>
      </c>
      <c r="E141" s="58">
        <f>[8]Tregion!$C141</f>
        <v>46.81</v>
      </c>
      <c r="F141" s="57">
        <f>[9]Tregion!$C141</f>
        <v>45.17</v>
      </c>
      <c r="G141" s="58">
        <f>[10]Tbasis!$D140</f>
        <v>49.05</v>
      </c>
      <c r="H141" s="57"/>
      <c r="I141" s="58">
        <f>[11]Tregion!$C141</f>
        <v>47.25</v>
      </c>
      <c r="J141" s="57"/>
      <c r="K141" s="58"/>
      <c r="L141" s="57"/>
      <c r="M141" s="58"/>
      <c r="N141" s="57"/>
      <c r="O141" s="58"/>
      <c r="Q141" s="57"/>
      <c r="R141" s="58">
        <f>[12]Tregion!$C141</f>
        <v>47.53323100800484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55.7</v>
      </c>
      <c r="C142" s="58">
        <f>[6]Tregion!$C142</f>
        <v>52.27</v>
      </c>
      <c r="D142" s="57">
        <f>[7]Tregion!$C142</f>
        <v>47.51</v>
      </c>
      <c r="E142" s="58">
        <f>[8]Tregion!$C142</f>
        <v>51.74</v>
      </c>
      <c r="F142" s="57">
        <f>[9]Tregion!$C142</f>
        <v>61.87</v>
      </c>
      <c r="G142" s="58">
        <f>[10]Tbasis!$D141</f>
        <v>59.79</v>
      </c>
      <c r="H142" s="57"/>
      <c r="I142" s="58">
        <f>[11]Tregion!$C142</f>
        <v>54.25</v>
      </c>
      <c r="J142" s="57"/>
      <c r="K142" s="58"/>
      <c r="L142" s="57"/>
      <c r="M142" s="58"/>
      <c r="N142" s="57"/>
      <c r="O142" s="58"/>
      <c r="Q142" s="57"/>
      <c r="R142" s="58">
        <f>[12]Tregion!$C142</f>
        <v>48.15711480140012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63.43</v>
      </c>
      <c r="C143" s="58">
        <f>[6]Tregion!$C143</f>
        <v>55.81</v>
      </c>
      <c r="D143" s="57">
        <f>[7]Tregion!$C143</f>
        <v>51.44</v>
      </c>
      <c r="E143" s="58">
        <f>[8]Tregion!$C143</f>
        <v>55.82</v>
      </c>
      <c r="F143" s="57">
        <f>[9]Tregion!$C143</f>
        <v>68.489999999999995</v>
      </c>
      <c r="G143" s="58">
        <f>[10]Tbasis!$D142</f>
        <v>68.37</v>
      </c>
      <c r="H143" s="57"/>
      <c r="I143" s="58">
        <f>[11]Tregion!$C143</f>
        <v>63</v>
      </c>
      <c r="J143" s="57"/>
      <c r="K143" s="58"/>
      <c r="L143" s="57"/>
      <c r="M143" s="58"/>
      <c r="N143" s="57"/>
      <c r="O143" s="58"/>
      <c r="Q143" s="57"/>
      <c r="R143" s="58">
        <f>[12]Tregion!$C143</f>
        <v>48.69230899930831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53.28</v>
      </c>
      <c r="C144" s="58">
        <f>[6]Tregion!$C144</f>
        <v>50.77</v>
      </c>
      <c r="D144" s="57">
        <f>[7]Tregion!$C144</f>
        <v>46.54</v>
      </c>
      <c r="E144" s="58">
        <f>[8]Tregion!$C144</f>
        <v>53.29</v>
      </c>
      <c r="F144" s="57">
        <f>[9]Tregion!$C144</f>
        <v>53.52</v>
      </c>
      <c r="G144" s="58">
        <f>[10]Tbasis!$D143</f>
        <v>57.38</v>
      </c>
      <c r="H144" s="57"/>
      <c r="I144" s="58">
        <f>[11]Tregion!$C144</f>
        <v>44.2</v>
      </c>
      <c r="J144" s="57"/>
      <c r="K144" s="58"/>
      <c r="L144" s="57"/>
      <c r="M144" s="58"/>
      <c r="N144" s="57"/>
      <c r="O144" s="58"/>
      <c r="Q144" s="57"/>
      <c r="R144" s="58">
        <f>[12]Tregion!$C144</f>
        <v>48.653557855443829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40.729999999999997</v>
      </c>
      <c r="C145" s="58">
        <f>[6]Tregion!$C145</f>
        <v>46.24</v>
      </c>
      <c r="D145" s="57">
        <f>[7]Tregion!$C145</f>
        <v>43.6</v>
      </c>
      <c r="E145" s="58">
        <f>[8]Tregion!$C145</f>
        <v>42.55</v>
      </c>
      <c r="F145" s="57">
        <f>[9]Tregion!$C145</f>
        <v>41.15</v>
      </c>
      <c r="G145" s="58">
        <f>[10]Tbasis!$D144</f>
        <v>43.25</v>
      </c>
      <c r="H145" s="57"/>
      <c r="I145" s="58">
        <f>[11]Tregion!$C145</f>
        <v>43</v>
      </c>
      <c r="J145" s="57"/>
      <c r="K145" s="58"/>
      <c r="L145" s="57"/>
      <c r="M145" s="58"/>
      <c r="N145" s="57"/>
      <c r="O145" s="58"/>
      <c r="Q145" s="57"/>
      <c r="R145" s="58">
        <f>[12]Tregion!$C145</f>
        <v>48.692542333708133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39.76</v>
      </c>
      <c r="C146" s="58">
        <f>[6]Tregion!$C146</f>
        <v>44.23</v>
      </c>
      <c r="D146" s="57">
        <f>[7]Tregion!$C146</f>
        <v>41.64</v>
      </c>
      <c r="E146" s="58">
        <f>[8]Tregion!$C146</f>
        <v>43.46</v>
      </c>
      <c r="F146" s="57">
        <f>[9]Tregion!$C146</f>
        <v>40.86</v>
      </c>
      <c r="G146" s="58">
        <f>[10]Tbasis!$D145</f>
        <v>42.07</v>
      </c>
      <c r="H146" s="57"/>
      <c r="I146" s="58">
        <f>[11]Tregion!$C146</f>
        <v>41.5</v>
      </c>
      <c r="J146" s="57"/>
      <c r="K146" s="58"/>
      <c r="L146" s="57"/>
      <c r="M146" s="58"/>
      <c r="N146" s="57"/>
      <c r="O146" s="58"/>
      <c r="Q146" s="57"/>
      <c r="R146" s="58">
        <f>[12]Tregion!$C146</f>
        <v>51.065020447003924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39.28</v>
      </c>
      <c r="C147" s="58">
        <f>[6]Tregion!$C147</f>
        <v>45.12</v>
      </c>
      <c r="D147" s="57">
        <f>[7]Tregion!$C147</f>
        <v>42.63</v>
      </c>
      <c r="E147" s="58">
        <f>[8]Tregion!$C147</f>
        <v>46.08</v>
      </c>
      <c r="F147" s="57">
        <f>[9]Tregion!$C147</f>
        <v>42.3</v>
      </c>
      <c r="G147" s="58">
        <f>[10]Tbasis!$D146</f>
        <v>41.48</v>
      </c>
      <c r="H147" s="57"/>
      <c r="I147" s="58">
        <f>[11]Tregion!$C147</f>
        <v>41.95</v>
      </c>
      <c r="J147" s="57"/>
      <c r="K147" s="58"/>
      <c r="L147" s="57"/>
      <c r="M147" s="58"/>
      <c r="N147" s="57"/>
      <c r="O147" s="58"/>
      <c r="Q147" s="57"/>
      <c r="R147" s="58">
        <f>[12]Tregion!$C147</f>
        <v>53.099799727354196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39.06</v>
      </c>
      <c r="C148" s="58">
        <f>[6]Tregion!$C148</f>
        <v>47.29</v>
      </c>
      <c r="D148" s="57">
        <f>[7]Tregion!$C148</f>
        <v>44.49</v>
      </c>
      <c r="E148" s="58">
        <f>[8]Tregion!$C148</f>
        <v>45</v>
      </c>
      <c r="F148" s="57">
        <f>[9]Tregion!$C148</f>
        <v>40.85</v>
      </c>
      <c r="G148" s="58">
        <f>[10]Tbasis!$D147</f>
        <v>41.43</v>
      </c>
      <c r="H148" s="57"/>
      <c r="I148" s="58">
        <f>[11]Tregion!$C148</f>
        <v>33.200000000000003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42.724277848899099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39.06</v>
      </c>
      <c r="C149" s="58">
        <f>[6]Tregion!$C149</f>
        <v>46.94</v>
      </c>
      <c r="D149" s="57">
        <f>[7]Tregion!$C149</f>
        <v>44.04</v>
      </c>
      <c r="E149" s="58">
        <f>[8]Tregion!$C149</f>
        <v>44.11</v>
      </c>
      <c r="F149" s="57">
        <f>[9]Tregion!$C149</f>
        <v>41.12</v>
      </c>
      <c r="G149" s="58">
        <f>[10]Tbasis!$D148</f>
        <v>41.43</v>
      </c>
      <c r="H149" s="57"/>
      <c r="I149" s="58">
        <f>[11]Tregion!$C149</f>
        <v>34.950000000000003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41.825734447848063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38.57</v>
      </c>
      <c r="C150" s="58">
        <f>[6]Tregion!$C150</f>
        <v>44.71</v>
      </c>
      <c r="D150" s="57">
        <f>[7]Tregion!$C150</f>
        <v>41.76</v>
      </c>
      <c r="E150" s="58">
        <f>[8]Tregion!$C150</f>
        <v>43.23</v>
      </c>
      <c r="F150" s="57">
        <f>[9]Tregion!$C150</f>
        <v>40.25</v>
      </c>
      <c r="G150" s="58">
        <f>[10]Tbasis!$D149</f>
        <v>40.950000000000003</v>
      </c>
      <c r="H150" s="57"/>
      <c r="I150" s="58">
        <f>[11]Tregion!$C150</f>
        <v>32.950000000000003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40.372112824191206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38.08</v>
      </c>
      <c r="C151" s="58">
        <f>[6]Tregion!$C151</f>
        <v>44.6</v>
      </c>
      <c r="D151" s="57">
        <f>[7]Tregion!$C151</f>
        <v>40.39</v>
      </c>
      <c r="E151" s="58">
        <f>[8]Tregion!$C151</f>
        <v>44.67</v>
      </c>
      <c r="F151" s="57">
        <f>[9]Tregion!$C151</f>
        <v>39.380000000000003</v>
      </c>
      <c r="G151" s="58">
        <f>[10]Tbasis!$D150</f>
        <v>40.46</v>
      </c>
      <c r="H151" s="57"/>
      <c r="I151" s="58">
        <f>[11]Tregion!$C151</f>
        <v>41.25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37.803990767739315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39.06</v>
      </c>
      <c r="C152" s="58">
        <f>[6]Tregion!$C152</f>
        <v>42.72</v>
      </c>
      <c r="D152" s="57">
        <f>[7]Tregion!$C152</f>
        <v>38.57</v>
      </c>
      <c r="E152" s="58">
        <f>[8]Tregion!$C152</f>
        <v>45.03</v>
      </c>
      <c r="F152" s="57">
        <f>[9]Tregion!$C152</f>
        <v>40.25</v>
      </c>
      <c r="G152" s="58">
        <f>[10]Tbasis!$D151</f>
        <v>41.44</v>
      </c>
      <c r="H152" s="57"/>
      <c r="I152" s="58">
        <f>[11]Tregion!$C152</f>
        <v>40.75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37.879709360048132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45.86</v>
      </c>
      <c r="C153" s="58">
        <f>[6]Tregion!$C153</f>
        <v>41.9</v>
      </c>
      <c r="D153" s="57">
        <f>[7]Tregion!$C153</f>
        <v>39.03</v>
      </c>
      <c r="E153" s="58">
        <f>[8]Tregion!$C153</f>
        <v>47.26</v>
      </c>
      <c r="F153" s="57">
        <f>[9]Tregion!$C153</f>
        <v>45.47</v>
      </c>
      <c r="G153" s="58">
        <f>[10]Tbasis!$D152</f>
        <v>49.22</v>
      </c>
      <c r="H153" s="57"/>
      <c r="I153" s="58">
        <f>[11]Tregion!$C153</f>
        <v>47.75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38.307789587269781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56.08</v>
      </c>
      <c r="C154" s="58">
        <f>[6]Tregion!$C154</f>
        <v>52.64</v>
      </c>
      <c r="D154" s="57">
        <f>[7]Tregion!$C154</f>
        <v>47.71</v>
      </c>
      <c r="E154" s="58">
        <f>[8]Tregion!$C154</f>
        <v>51.83</v>
      </c>
      <c r="F154" s="57">
        <f>[9]Tregion!$C154</f>
        <v>62.27</v>
      </c>
      <c r="G154" s="58">
        <f>[10]Tbasis!$D153</f>
        <v>59.97</v>
      </c>
      <c r="H154" s="57"/>
      <c r="I154" s="58">
        <f>[11]Tregion!$C154</f>
        <v>54.75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38.810587181352886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63.86</v>
      </c>
      <c r="C155" s="58">
        <f>[6]Tregion!$C155</f>
        <v>55.95</v>
      </c>
      <c r="D155" s="57">
        <f>[7]Tregion!$C155</f>
        <v>51.37</v>
      </c>
      <c r="E155" s="58">
        <f>[8]Tregion!$C155</f>
        <v>55.62</v>
      </c>
      <c r="F155" s="57">
        <f>[9]Tregion!$C155</f>
        <v>68.930000000000007</v>
      </c>
      <c r="G155" s="58">
        <f>[10]Tbasis!$D154</f>
        <v>68.53</v>
      </c>
      <c r="H155" s="57"/>
      <c r="I155" s="58">
        <f>[11]Tregion!$C155</f>
        <v>63.5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39.240735548217025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53.64</v>
      </c>
      <c r="C156" s="58">
        <f>[6]Tregion!$C156</f>
        <v>51.24</v>
      </c>
      <c r="D156" s="57">
        <f>[7]Tregion!$C156</f>
        <v>46.81</v>
      </c>
      <c r="E156" s="58">
        <f>[8]Tregion!$C156</f>
        <v>53.25</v>
      </c>
      <c r="F156" s="57">
        <f>[9]Tregion!$C156</f>
        <v>53.87</v>
      </c>
      <c r="G156" s="58">
        <f>[10]Tbasis!$D155</f>
        <v>57.54</v>
      </c>
      <c r="H156" s="57"/>
      <c r="I156" s="58">
        <f>[11]Tregion!$C156</f>
        <v>44.7</v>
      </c>
      <c r="J156" s="57"/>
      <c r="K156" s="58"/>
      <c r="L156" s="57"/>
      <c r="M156" s="58"/>
      <c r="N156" s="57"/>
      <c r="O156" s="58"/>
      <c r="Q156" s="57"/>
      <c r="R156" s="58">
        <f>[12]Tregion!$C156</f>
        <v>39.202946040397315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41</v>
      </c>
      <c r="C157" s="58">
        <f>[6]Tregion!$C157</f>
        <v>47</v>
      </c>
      <c r="D157" s="57">
        <f>[7]Tregion!$C157</f>
        <v>44.07</v>
      </c>
      <c r="E157" s="58">
        <f>[8]Tregion!$C157</f>
        <v>42.97</v>
      </c>
      <c r="F157" s="57">
        <f>[9]Tregion!$C157</f>
        <v>41.41</v>
      </c>
      <c r="G157" s="58">
        <f>[10]Tbasis!$D156</f>
        <v>43.46</v>
      </c>
      <c r="H157" s="57"/>
      <c r="I157" s="58">
        <f>[11]Tregion!$C157</f>
        <v>43.5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39.228712843423288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40.03</v>
      </c>
      <c r="C158" s="58">
        <f>[6]Tregion!$C158</f>
        <v>45.12</v>
      </c>
      <c r="D158" s="57">
        <f>[7]Tregion!$C158</f>
        <v>42.25</v>
      </c>
      <c r="E158" s="58">
        <f>[8]Tregion!$C158</f>
        <v>43.94</v>
      </c>
      <c r="F158" s="57">
        <f>[9]Tregion!$C158</f>
        <v>41.13</v>
      </c>
      <c r="G158" s="58">
        <f>[10]Tbasis!$D157</f>
        <v>42.3</v>
      </c>
      <c r="H158" s="57"/>
      <c r="I158" s="58">
        <f>[11]Tregion!$C158</f>
        <v>42</v>
      </c>
      <c r="J158" s="57"/>
      <c r="K158" s="58"/>
      <c r="L158" s="57"/>
      <c r="M158" s="58"/>
      <c r="N158" s="57"/>
      <c r="O158" s="58"/>
      <c r="Q158" s="57"/>
      <c r="R158" s="58">
        <f>[12]Tregion!$C158</f>
        <v>41.475859783039382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39.54</v>
      </c>
      <c r="C159" s="58">
        <f>[6]Tregion!$C159</f>
        <v>45.96</v>
      </c>
      <c r="D159" s="57">
        <f>[7]Tregion!$C159</f>
        <v>43.17</v>
      </c>
      <c r="E159" s="58">
        <f>[8]Tregion!$C159</f>
        <v>46.53</v>
      </c>
      <c r="F159" s="57">
        <f>[9]Tregion!$C159</f>
        <v>42.57</v>
      </c>
      <c r="G159" s="58">
        <f>[10]Tbasis!$D158</f>
        <v>41.7</v>
      </c>
      <c r="H159" s="57"/>
      <c r="I159" s="58">
        <f>[11]Tregion!$C159</f>
        <v>42.45</v>
      </c>
      <c r="J159" s="57"/>
      <c r="K159" s="58"/>
      <c r="L159" s="57"/>
      <c r="M159" s="58"/>
      <c r="N159" s="57"/>
      <c r="O159" s="58"/>
      <c r="Q159" s="57"/>
      <c r="R159" s="58">
        <f>[12]Tregion!$C159</f>
        <v>43.12754376757438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39.32</v>
      </c>
      <c r="C160" s="58">
        <f>[6]Tregion!$C160</f>
        <v>48.01</v>
      </c>
      <c r="D160" s="57">
        <f>[7]Tregion!$C160</f>
        <v>44.93</v>
      </c>
      <c r="E160" s="58">
        <f>[8]Tregion!$C160</f>
        <v>45.37</v>
      </c>
      <c r="F160" s="57">
        <f>[9]Tregion!$C160</f>
        <v>41.12</v>
      </c>
      <c r="G160" s="58">
        <f>[10]Tbasis!$D159</f>
        <v>41.64</v>
      </c>
      <c r="H160" s="57"/>
      <c r="I160" s="58">
        <f>[11]Tregion!$C160</f>
        <v>33.450000000000003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42.724277848899099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39.32</v>
      </c>
      <c r="C161" s="58">
        <f>[6]Tregion!$C161</f>
        <v>47.69</v>
      </c>
      <c r="D161" s="57">
        <f>[7]Tregion!$C161</f>
        <v>44.51</v>
      </c>
      <c r="E161" s="58">
        <f>[8]Tregion!$C161</f>
        <v>44.55</v>
      </c>
      <c r="F161" s="57">
        <f>[9]Tregion!$C161</f>
        <v>41.39</v>
      </c>
      <c r="G161" s="58">
        <f>[10]Tbasis!$D160</f>
        <v>41.64</v>
      </c>
      <c r="H161" s="57"/>
      <c r="I161" s="58">
        <f>[11]Tregion!$C161</f>
        <v>35.200000000000003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41.825734447848063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37189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37190</v>
      </c>
      <c r="B8" s="57">
        <v>22</v>
      </c>
      <c r="C8" s="58">
        <v>24</v>
      </c>
      <c r="D8" s="57">
        <v>24</v>
      </c>
      <c r="E8" s="58">
        <v>24</v>
      </c>
      <c r="F8" s="57">
        <v>22.75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29.004999160766602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37191</v>
      </c>
      <c r="B9" s="57">
        <v>22</v>
      </c>
      <c r="C9" s="58">
        <v>24</v>
      </c>
      <c r="D9" s="57">
        <v>24</v>
      </c>
      <c r="E9" s="58">
        <v>24</v>
      </c>
      <c r="F9" s="57">
        <v>22.75</v>
      </c>
      <c r="G9" s="58">
        <v>22.5</v>
      </c>
      <c r="H9" s="57"/>
      <c r="I9" s="58">
        <v>25.5</v>
      </c>
      <c r="J9" s="57"/>
      <c r="K9" s="58"/>
      <c r="L9" s="57"/>
      <c r="M9" s="58"/>
      <c r="N9" s="57"/>
      <c r="O9" s="58"/>
      <c r="Q9" s="57"/>
      <c r="R9" s="58">
        <v>27.997501373291016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0.14499999999999999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37192</v>
      </c>
      <c r="B10" s="57">
        <v>22</v>
      </c>
      <c r="C10" s="58">
        <v>24</v>
      </c>
      <c r="D10" s="57">
        <v>24</v>
      </c>
      <c r="E10" s="58">
        <v>24</v>
      </c>
      <c r="F10" s="57">
        <v>22.75</v>
      </c>
      <c r="G10" s="58">
        <v>22.5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28.002500534057617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0.17499999999999999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37193</v>
      </c>
      <c r="B11" s="57">
        <v>22</v>
      </c>
      <c r="C11" s="58">
        <v>24</v>
      </c>
      <c r="D11" s="57">
        <v>24</v>
      </c>
      <c r="E11" s="58">
        <v>24</v>
      </c>
      <c r="F11" s="57">
        <v>22.75</v>
      </c>
      <c r="G11" s="58">
        <v>22.5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</v>
      </c>
      <c r="AN11" s="40">
        <v>0.52500000000000002</v>
      </c>
      <c r="AO11" s="40">
        <v>0.42499999999999999</v>
      </c>
      <c r="AP11" s="40">
        <v>0.52</v>
      </c>
    </row>
    <row r="12" spans="1:43" x14ac:dyDescent="0.2">
      <c r="A12" s="50">
        <v>37194</v>
      </c>
      <c r="B12" s="57">
        <v>22</v>
      </c>
      <c r="C12" s="58">
        <v>24</v>
      </c>
      <c r="D12" s="57">
        <v>24</v>
      </c>
      <c r="E12" s="58">
        <v>24</v>
      </c>
      <c r="F12" s="57">
        <v>22.75</v>
      </c>
      <c r="G12" s="58">
        <v>22.5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28.998849868774414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0.14499999999999999</v>
      </c>
      <c r="AN12" s="40">
        <v>0.87</v>
      </c>
      <c r="AO12" s="40">
        <v>0.87</v>
      </c>
      <c r="AP12" s="40">
        <v>1.27</v>
      </c>
    </row>
    <row r="13" spans="1:43" x14ac:dyDescent="0.2">
      <c r="A13" s="50">
        <v>37195</v>
      </c>
      <c r="B13" s="57">
        <v>22</v>
      </c>
      <c r="C13" s="58">
        <v>24</v>
      </c>
      <c r="D13" s="57">
        <v>24</v>
      </c>
      <c r="E13" s="58">
        <v>24</v>
      </c>
      <c r="F13" s="57">
        <v>22.75</v>
      </c>
      <c r="G13" s="58">
        <v>22.5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0.04</v>
      </c>
      <c r="AN13" s="40">
        <v>1.43</v>
      </c>
      <c r="AO13" s="40">
        <v>1.43</v>
      </c>
      <c r="AP13" s="40">
        <v>2.44</v>
      </c>
    </row>
    <row r="14" spans="1:43" x14ac:dyDescent="0.2">
      <c r="A14" s="50">
        <v>37196</v>
      </c>
      <c r="B14" s="57">
        <v>20</v>
      </c>
      <c r="C14" s="58">
        <v>24.75</v>
      </c>
      <c r="D14" s="57">
        <v>24.75</v>
      </c>
      <c r="E14" s="58">
        <v>25</v>
      </c>
      <c r="F14" s="57">
        <v>21.75</v>
      </c>
      <c r="G14" s="58">
        <v>20.5</v>
      </c>
      <c r="H14" s="57"/>
      <c r="I14" s="58">
        <v>18.608000000000001</v>
      </c>
      <c r="J14" s="57"/>
      <c r="K14" s="58"/>
      <c r="L14" s="57"/>
      <c r="M14" s="58"/>
      <c r="N14" s="57"/>
      <c r="O14" s="58"/>
      <c r="Q14" s="57"/>
      <c r="R14" s="58">
        <v>32.018847503662109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0.04</v>
      </c>
      <c r="AN14" s="40">
        <v>1.38</v>
      </c>
      <c r="AO14" s="40">
        <v>1.38</v>
      </c>
      <c r="AP14" s="40">
        <v>2.38</v>
      </c>
    </row>
    <row r="15" spans="1:43" x14ac:dyDescent="0.2">
      <c r="A15" s="50">
        <v>37197</v>
      </c>
      <c r="B15" s="57">
        <v>20</v>
      </c>
      <c r="C15" s="58">
        <v>24.75</v>
      </c>
      <c r="D15" s="57">
        <v>24.75</v>
      </c>
      <c r="E15" s="58">
        <v>25</v>
      </c>
      <c r="F15" s="57">
        <v>21.75</v>
      </c>
      <c r="G15" s="58">
        <v>20.5</v>
      </c>
      <c r="H15" s="57"/>
      <c r="I15" s="58">
        <v>18.608000000000001</v>
      </c>
      <c r="J15" s="57"/>
      <c r="K15" s="58"/>
      <c r="L15" s="57"/>
      <c r="M15" s="58"/>
      <c r="N15" s="57"/>
      <c r="O15" s="58"/>
      <c r="Q15" s="57"/>
      <c r="R15" s="58">
        <v>32.022496261596679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0.04</v>
      </c>
      <c r="AN15" s="40">
        <v>0.62</v>
      </c>
      <c r="AO15" s="40">
        <v>0.62</v>
      </c>
      <c r="AP15" s="40">
        <v>0.79</v>
      </c>
    </row>
    <row r="16" spans="1:43" x14ac:dyDescent="0.2">
      <c r="A16" s="50">
        <v>37198</v>
      </c>
      <c r="B16" s="57">
        <v>20</v>
      </c>
      <c r="C16" s="58">
        <v>24.75</v>
      </c>
      <c r="D16" s="57">
        <v>24.75</v>
      </c>
      <c r="E16" s="58">
        <v>25</v>
      </c>
      <c r="F16" s="57">
        <v>21.75</v>
      </c>
      <c r="G16" s="58">
        <v>20.5</v>
      </c>
      <c r="H16" s="57"/>
      <c r="I16" s="58">
        <v>24.899999618530298</v>
      </c>
      <c r="J16" s="57"/>
      <c r="K16" s="58"/>
      <c r="L16" s="57"/>
      <c r="M16" s="58"/>
      <c r="N16" s="57"/>
      <c r="O16" s="58"/>
      <c r="Q16" s="57"/>
      <c r="R16" s="58">
        <v>32.022496261596679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0.04</v>
      </c>
      <c r="AN16" s="40">
        <v>0.37</v>
      </c>
      <c r="AO16" s="40">
        <v>0.37</v>
      </c>
      <c r="AP16" s="40">
        <v>0.43</v>
      </c>
    </row>
    <row r="17" spans="1:42" x14ac:dyDescent="0.2">
      <c r="A17" s="50">
        <v>37199</v>
      </c>
      <c r="B17" s="57">
        <v>20</v>
      </c>
      <c r="C17" s="58">
        <v>24.75</v>
      </c>
      <c r="D17" s="57">
        <v>24.75</v>
      </c>
      <c r="E17" s="58">
        <v>25</v>
      </c>
      <c r="F17" s="57">
        <v>21.75</v>
      </c>
      <c r="G17" s="58">
        <v>20.5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32.022496261596679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2.9810000000000003</v>
      </c>
      <c r="AM17" s="40">
        <v>0.04</v>
      </c>
      <c r="AN17" s="40">
        <v>0.33</v>
      </c>
      <c r="AO17" s="40">
        <v>0.33</v>
      </c>
      <c r="AP17" s="40">
        <v>0.39</v>
      </c>
    </row>
    <row r="18" spans="1:42" x14ac:dyDescent="0.2">
      <c r="A18" s="50">
        <v>37200</v>
      </c>
      <c r="B18" s="57">
        <v>20</v>
      </c>
      <c r="C18" s="58">
        <v>24.75</v>
      </c>
      <c r="D18" s="57">
        <v>24.75</v>
      </c>
      <c r="E18" s="58">
        <v>25</v>
      </c>
      <c r="F18" s="57">
        <v>21.75</v>
      </c>
      <c r="G18" s="58">
        <v>20.5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32.019995727539062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3.1710000000000003</v>
      </c>
      <c r="AM18" s="40">
        <v>0.04</v>
      </c>
      <c r="AN18" s="40">
        <v>0.33</v>
      </c>
      <c r="AO18" s="40">
        <v>0.33</v>
      </c>
      <c r="AP18" s="40">
        <v>0.37</v>
      </c>
    </row>
    <row r="19" spans="1:42" x14ac:dyDescent="0.2">
      <c r="A19" s="50">
        <v>37201</v>
      </c>
      <c r="B19" s="57">
        <v>20</v>
      </c>
      <c r="C19" s="58">
        <v>24.75</v>
      </c>
      <c r="D19" s="57">
        <v>24.75</v>
      </c>
      <c r="E19" s="58">
        <v>25</v>
      </c>
      <c r="F19" s="57">
        <v>21.75</v>
      </c>
      <c r="G19" s="58">
        <v>20.5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32.019997634887694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3.3260000000000001</v>
      </c>
      <c r="AM19" s="40">
        <v>0.04</v>
      </c>
      <c r="AN19" s="40">
        <v>0.44500000000000001</v>
      </c>
      <c r="AO19" s="40">
        <v>0.34499999999999997</v>
      </c>
      <c r="AP19" s="40">
        <v>0.44</v>
      </c>
    </row>
    <row r="20" spans="1:42" x14ac:dyDescent="0.2">
      <c r="A20" s="50">
        <v>37202</v>
      </c>
      <c r="B20" s="57">
        <v>20</v>
      </c>
      <c r="C20" s="58">
        <v>24.75</v>
      </c>
      <c r="D20" s="57">
        <v>24.75</v>
      </c>
      <c r="E20" s="58">
        <v>25</v>
      </c>
      <c r="F20" s="57">
        <v>21.75</v>
      </c>
      <c r="G20" s="58">
        <v>20.5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32.019997634887694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3.3210000000000002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">
      <c r="A21" s="50">
        <v>37203</v>
      </c>
      <c r="B21" s="57">
        <v>20</v>
      </c>
      <c r="C21" s="58">
        <v>24.75</v>
      </c>
      <c r="D21" s="57">
        <v>24.75</v>
      </c>
      <c r="E21" s="58">
        <v>25</v>
      </c>
      <c r="F21" s="57">
        <v>21.75</v>
      </c>
      <c r="G21" s="58">
        <v>20.5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32.019997634887694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3.2610000000000001</v>
      </c>
      <c r="AM21" s="40">
        <v>0.13500000000000001</v>
      </c>
      <c r="AN21" s="40">
        <v>0.44</v>
      </c>
      <c r="AO21" s="40">
        <v>0.34</v>
      </c>
      <c r="AP21" s="40">
        <v>0.39</v>
      </c>
    </row>
    <row r="22" spans="1:42" x14ac:dyDescent="0.2">
      <c r="A22" s="50">
        <v>37204</v>
      </c>
      <c r="B22" s="57">
        <v>20</v>
      </c>
      <c r="C22" s="58">
        <v>24.75</v>
      </c>
      <c r="D22" s="57">
        <v>24.75</v>
      </c>
      <c r="E22" s="58">
        <v>25</v>
      </c>
      <c r="F22" s="57">
        <v>21.75</v>
      </c>
      <c r="G22" s="58">
        <v>20.5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32.019997634887694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3.1460000000000004</v>
      </c>
      <c r="AM22" s="40">
        <v>0.16</v>
      </c>
      <c r="AN22" s="40">
        <v>0.48</v>
      </c>
      <c r="AO22" s="40">
        <v>0.38</v>
      </c>
      <c r="AP22" s="40">
        <v>0.41</v>
      </c>
    </row>
    <row r="23" spans="1:42" x14ac:dyDescent="0.2">
      <c r="A23" s="50">
        <v>37205</v>
      </c>
      <c r="B23" s="57">
        <v>20</v>
      </c>
      <c r="C23" s="58">
        <v>24.75</v>
      </c>
      <c r="D23" s="57">
        <v>24.75</v>
      </c>
      <c r="E23" s="58">
        <v>25</v>
      </c>
      <c r="F23" s="57">
        <v>21.75</v>
      </c>
      <c r="G23" s="58">
        <v>20.5</v>
      </c>
      <c r="H23" s="57"/>
      <c r="I23" s="58">
        <v>26</v>
      </c>
      <c r="J23" s="57"/>
      <c r="K23" s="58"/>
      <c r="L23" s="57"/>
      <c r="M23" s="58"/>
      <c r="N23" s="57"/>
      <c r="O23" s="58"/>
      <c r="Q23" s="57"/>
      <c r="R23" s="58">
        <v>32.019997634887694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3.1760000000000002</v>
      </c>
      <c r="AM23" s="40">
        <v>0.155</v>
      </c>
      <c r="AN23" s="40">
        <v>0.62</v>
      </c>
      <c r="AO23" s="40">
        <v>0.52</v>
      </c>
      <c r="AP23" s="40">
        <v>0.67</v>
      </c>
    </row>
    <row r="24" spans="1:42" x14ac:dyDescent="0.2">
      <c r="A24" s="50">
        <v>37206</v>
      </c>
      <c r="B24" s="57">
        <v>20</v>
      </c>
      <c r="C24" s="58">
        <v>24.75</v>
      </c>
      <c r="D24" s="57">
        <v>24.75</v>
      </c>
      <c r="E24" s="58">
        <v>25</v>
      </c>
      <c r="F24" s="57">
        <v>21.75</v>
      </c>
      <c r="G24" s="58">
        <v>20.5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32.019997634887694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3.2210000000000001</v>
      </c>
      <c r="AM24" s="40">
        <v>0.15</v>
      </c>
      <c r="AN24" s="40">
        <v>0.86</v>
      </c>
      <c r="AO24" s="40">
        <v>0.86</v>
      </c>
      <c r="AP24" s="40">
        <v>1.02</v>
      </c>
    </row>
    <row r="25" spans="1:42" x14ac:dyDescent="0.2">
      <c r="A25" s="50">
        <v>37207</v>
      </c>
      <c r="B25" s="57">
        <v>20</v>
      </c>
      <c r="C25" s="58">
        <v>24.75</v>
      </c>
      <c r="D25" s="57">
        <v>24.75</v>
      </c>
      <c r="E25" s="58">
        <v>25</v>
      </c>
      <c r="F25" s="57">
        <v>21.75</v>
      </c>
      <c r="G25" s="58">
        <v>20.5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32.019997634887694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3.2610000000000001</v>
      </c>
      <c r="AM25" s="40">
        <v>0.04</v>
      </c>
      <c r="AN25" s="40">
        <v>1.1200000000000001</v>
      </c>
      <c r="AO25" s="40">
        <v>1.1200000000000001</v>
      </c>
      <c r="AP25" s="40">
        <v>1.9</v>
      </c>
    </row>
    <row r="26" spans="1:42" x14ac:dyDescent="0.2">
      <c r="A26" s="50">
        <v>37208</v>
      </c>
      <c r="B26" s="57">
        <v>20</v>
      </c>
      <c r="C26" s="58">
        <v>24.75</v>
      </c>
      <c r="D26" s="57">
        <v>24.75</v>
      </c>
      <c r="E26" s="58">
        <v>25</v>
      </c>
      <c r="F26" s="57">
        <v>21.75</v>
      </c>
      <c r="G26" s="58">
        <v>20.5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32.024998703002929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3.3010000000000002</v>
      </c>
      <c r="AM26" s="40">
        <v>0.04</v>
      </c>
      <c r="AN26" s="40">
        <v>1.1200000000000001</v>
      </c>
      <c r="AO26" s="40">
        <v>1.1200000000000001</v>
      </c>
      <c r="AP26" s="40">
        <v>1.9</v>
      </c>
    </row>
    <row r="27" spans="1:42" x14ac:dyDescent="0.2">
      <c r="A27" s="50">
        <v>37209</v>
      </c>
      <c r="B27" s="57">
        <v>20</v>
      </c>
      <c r="C27" s="58">
        <v>24.75</v>
      </c>
      <c r="D27" s="57">
        <v>24.75</v>
      </c>
      <c r="E27" s="58">
        <v>25</v>
      </c>
      <c r="F27" s="57">
        <v>21.75</v>
      </c>
      <c r="G27" s="58">
        <v>20.5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32.024998703002929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3.3010000000000002</v>
      </c>
      <c r="AM27" s="40">
        <v>0.04</v>
      </c>
      <c r="AN27" s="40">
        <v>0.63</v>
      </c>
      <c r="AO27" s="40">
        <v>0.63</v>
      </c>
      <c r="AP27" s="40">
        <v>0.71</v>
      </c>
    </row>
    <row r="28" spans="1:42" x14ac:dyDescent="0.2">
      <c r="A28" s="50">
        <v>37210</v>
      </c>
      <c r="B28" s="57">
        <v>20</v>
      </c>
      <c r="C28" s="58">
        <v>24.75</v>
      </c>
      <c r="D28" s="57">
        <v>24.75</v>
      </c>
      <c r="E28" s="58">
        <v>25</v>
      </c>
      <c r="F28" s="57">
        <v>21.75</v>
      </c>
      <c r="G28" s="58">
        <v>20.5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32.024998703002929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3.331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37211</v>
      </c>
      <c r="B29" s="57">
        <v>20</v>
      </c>
      <c r="C29" s="58">
        <v>24.75</v>
      </c>
      <c r="D29" s="57">
        <v>24.75</v>
      </c>
      <c r="E29" s="58">
        <v>25</v>
      </c>
      <c r="F29" s="57">
        <v>21.75</v>
      </c>
      <c r="G29" s="58">
        <v>20.5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32.01749900817871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3.5060000000000002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37212</v>
      </c>
      <c r="B30" s="57">
        <v>20</v>
      </c>
      <c r="C30" s="58">
        <v>24.75</v>
      </c>
      <c r="D30" s="57">
        <v>24.75</v>
      </c>
      <c r="E30" s="58">
        <v>25</v>
      </c>
      <c r="F30" s="57">
        <v>21.75</v>
      </c>
      <c r="G30" s="58">
        <v>20.5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32.015000381469726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3.706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37213</v>
      </c>
      <c r="B31" s="57">
        <v>20</v>
      </c>
      <c r="C31" s="58">
        <v>24.75</v>
      </c>
      <c r="D31" s="57">
        <v>24.75</v>
      </c>
      <c r="E31" s="58">
        <v>25</v>
      </c>
      <c r="F31" s="57">
        <v>21.75</v>
      </c>
      <c r="G31" s="58">
        <v>20.5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32.022500076293944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3.8310000000000004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37214</v>
      </c>
      <c r="B32" s="57">
        <v>20</v>
      </c>
      <c r="C32" s="58">
        <v>24.75</v>
      </c>
      <c r="D32" s="57">
        <v>24.75</v>
      </c>
      <c r="E32" s="58">
        <v>25</v>
      </c>
      <c r="F32" s="57">
        <v>21.75</v>
      </c>
      <c r="G32" s="58">
        <v>20.5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32.022500076293944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3.7470000000000003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37215</v>
      </c>
      <c r="B33" s="57">
        <v>20</v>
      </c>
      <c r="C33" s="58">
        <v>24.75</v>
      </c>
      <c r="D33" s="57">
        <v>24.75</v>
      </c>
      <c r="E33" s="58">
        <v>25</v>
      </c>
      <c r="F33" s="57">
        <v>21.75</v>
      </c>
      <c r="G33" s="58">
        <v>20.5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32.015444793701171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3.6520000000000001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37216</v>
      </c>
      <c r="B34" s="57">
        <v>20</v>
      </c>
      <c r="C34" s="58">
        <v>24.75</v>
      </c>
      <c r="D34" s="57">
        <v>24.75</v>
      </c>
      <c r="E34" s="58">
        <v>25</v>
      </c>
      <c r="F34" s="57">
        <v>21.75</v>
      </c>
      <c r="G34" s="58">
        <v>20.5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32.015444793701171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3.5270000000000001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37217</v>
      </c>
      <c r="B35" s="57">
        <v>20</v>
      </c>
      <c r="C35" s="58">
        <v>24.75</v>
      </c>
      <c r="D35" s="57">
        <v>24.75</v>
      </c>
      <c r="E35" s="58">
        <v>25</v>
      </c>
      <c r="F35" s="57">
        <v>21.75</v>
      </c>
      <c r="G35" s="58">
        <v>20.5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32.015444793701171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3.5260000000000002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37218</v>
      </c>
      <c r="B36" s="57">
        <v>20</v>
      </c>
      <c r="C36" s="58">
        <v>24.75</v>
      </c>
      <c r="D36" s="57">
        <v>24.75</v>
      </c>
      <c r="E36" s="58">
        <v>25</v>
      </c>
      <c r="F36" s="57">
        <v>21.75</v>
      </c>
      <c r="G36" s="58">
        <v>20.5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32.02030662536621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3.5460000000000003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37219</v>
      </c>
      <c r="B37" s="57">
        <v>20</v>
      </c>
      <c r="C37" s="58">
        <v>24.75</v>
      </c>
      <c r="D37" s="57">
        <v>24.75</v>
      </c>
      <c r="E37" s="58">
        <v>25</v>
      </c>
      <c r="F37" s="57">
        <v>21.75</v>
      </c>
      <c r="G37" s="58">
        <v>20.5</v>
      </c>
      <c r="H37" s="57"/>
      <c r="I37" s="58">
        <v>26</v>
      </c>
      <c r="J37" s="57"/>
      <c r="K37" s="58"/>
      <c r="L37" s="57"/>
      <c r="M37" s="58"/>
      <c r="N37" s="57"/>
      <c r="O37" s="58"/>
      <c r="Q37" s="57"/>
      <c r="R37" s="58">
        <v>32.024264144897458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3.5710000000000002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19.728999999999999</v>
      </c>
      <c r="C38" s="58">
        <v>26</v>
      </c>
      <c r="D38" s="57">
        <v>26.188000000000002</v>
      </c>
      <c r="E38" s="58">
        <v>24.897000000000002</v>
      </c>
      <c r="F38" s="57">
        <v>21.5</v>
      </c>
      <c r="G38" s="58">
        <v>20.228999999999999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32.022472510000007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3.6030000000000002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24.258000000000003</v>
      </c>
      <c r="C39" s="58">
        <v>28.282</v>
      </c>
      <c r="D39" s="57">
        <v>29.048000000000002</v>
      </c>
      <c r="E39" s="58">
        <v>31.129000000000001</v>
      </c>
      <c r="F39" s="57">
        <v>26.379000000000001</v>
      </c>
      <c r="G39" s="58">
        <v>25.258000000000003</v>
      </c>
      <c r="H39" s="57"/>
      <c r="I39" s="58">
        <v>26.379000000000001</v>
      </c>
      <c r="J39" s="57"/>
      <c r="K39" s="58"/>
      <c r="L39" s="57"/>
      <c r="M39" s="58"/>
      <c r="N39" s="57"/>
      <c r="O39" s="58"/>
      <c r="Q39" s="57"/>
      <c r="R39" s="58">
        <v>37.920842263908753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3.6030000000000002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24.238</v>
      </c>
      <c r="C40" s="58">
        <v>27.057000000000002</v>
      </c>
      <c r="D40" s="57">
        <v>27.718</v>
      </c>
      <c r="E40" s="58">
        <v>30.423000000000002</v>
      </c>
      <c r="F40" s="57">
        <v>27.661000000000001</v>
      </c>
      <c r="G40" s="58">
        <v>24.988</v>
      </c>
      <c r="H40" s="57"/>
      <c r="I40" s="58">
        <v>27.661000000000001</v>
      </c>
      <c r="J40" s="57"/>
      <c r="K40" s="58"/>
      <c r="L40" s="57"/>
      <c r="M40" s="58"/>
      <c r="N40" s="57"/>
      <c r="O40" s="58"/>
      <c r="Q40" s="57"/>
      <c r="R40" s="58">
        <v>26.992340007414096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3.6180000000000003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24.482000000000003</v>
      </c>
      <c r="C41" s="58">
        <v>25.736000000000001</v>
      </c>
      <c r="D41" s="57">
        <v>26.036000000000001</v>
      </c>
      <c r="E41" s="58">
        <v>29.571000000000002</v>
      </c>
      <c r="F41" s="57">
        <v>26.411000000000001</v>
      </c>
      <c r="G41" s="58">
        <v>25.112000000000002</v>
      </c>
      <c r="H41" s="57"/>
      <c r="I41" s="58">
        <v>26.411000000000001</v>
      </c>
      <c r="J41" s="57"/>
      <c r="K41" s="58"/>
      <c r="L41" s="57"/>
      <c r="M41" s="58"/>
      <c r="N41" s="57"/>
      <c r="O41" s="58"/>
      <c r="Q41" s="57"/>
      <c r="R41" s="58">
        <v>26.809218648791365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3.7810000000000001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23.879000000000001</v>
      </c>
      <c r="C42" s="58">
        <v>23.819000000000003</v>
      </c>
      <c r="D42" s="57">
        <v>22.827000000000002</v>
      </c>
      <c r="E42" s="58">
        <v>27.992000000000001</v>
      </c>
      <c r="F42" s="57">
        <v>25.319000000000003</v>
      </c>
      <c r="G42" s="58">
        <v>24.509</v>
      </c>
      <c r="H42" s="57"/>
      <c r="I42" s="58">
        <v>25.319000000000003</v>
      </c>
      <c r="J42" s="57"/>
      <c r="K42" s="58"/>
      <c r="L42" s="57"/>
      <c r="M42" s="58"/>
      <c r="N42" s="57"/>
      <c r="O42" s="58"/>
      <c r="Q42" s="57"/>
      <c r="R42" s="58">
        <v>26.111789402767084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3.9280000000000004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24.1</v>
      </c>
      <c r="C43" s="58">
        <v>20.100000000000001</v>
      </c>
      <c r="D43" s="57">
        <v>18.917000000000002</v>
      </c>
      <c r="E43" s="58">
        <v>23.433</v>
      </c>
      <c r="F43" s="57">
        <v>25.7</v>
      </c>
      <c r="G43" s="58">
        <v>25.1</v>
      </c>
      <c r="H43" s="57"/>
      <c r="I43" s="58">
        <v>23.483000000000001</v>
      </c>
      <c r="J43" s="57"/>
      <c r="K43" s="58"/>
      <c r="L43" s="57"/>
      <c r="M43" s="58"/>
      <c r="N43" s="57"/>
      <c r="O43" s="58"/>
      <c r="Q43" s="57"/>
      <c r="R43" s="58">
        <v>24.90135915005666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3.968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23.573</v>
      </c>
      <c r="C44" s="58">
        <v>21.597000000000001</v>
      </c>
      <c r="D44" s="57">
        <v>20.218</v>
      </c>
      <c r="E44" s="58">
        <v>25.742000000000001</v>
      </c>
      <c r="F44" s="57">
        <v>26.371000000000002</v>
      </c>
      <c r="G44" s="58">
        <v>25.073</v>
      </c>
      <c r="H44" s="57"/>
      <c r="I44" s="58">
        <v>25.742000000000001</v>
      </c>
      <c r="J44" s="57"/>
      <c r="K44" s="58"/>
      <c r="L44" s="57"/>
      <c r="M44" s="58"/>
      <c r="N44" s="57"/>
      <c r="O44" s="58"/>
      <c r="Q44" s="57"/>
      <c r="R44" s="58">
        <v>25.182776290511477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3.8810000000000002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22.333000000000002</v>
      </c>
      <c r="C45" s="58">
        <v>22.667000000000002</v>
      </c>
      <c r="D45" s="57">
        <v>21.292000000000002</v>
      </c>
      <c r="E45" s="58">
        <v>27.458000000000002</v>
      </c>
      <c r="F45" s="57">
        <v>26.875</v>
      </c>
      <c r="G45" s="58">
        <v>24.833000000000002</v>
      </c>
      <c r="H45" s="57"/>
      <c r="I45" s="58">
        <v>27.125</v>
      </c>
      <c r="J45" s="57"/>
      <c r="K45" s="58"/>
      <c r="L45" s="57"/>
      <c r="M45" s="58"/>
      <c r="N45" s="57"/>
      <c r="O45" s="58"/>
      <c r="Q45" s="57"/>
      <c r="R45" s="58">
        <v>25.603426496951609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3.742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30.823</v>
      </c>
      <c r="C46" s="58">
        <v>31.194000000000003</v>
      </c>
      <c r="D46" s="57">
        <v>29.274000000000001</v>
      </c>
      <c r="E46" s="58">
        <v>30.798000000000002</v>
      </c>
      <c r="F46" s="57">
        <v>32.302</v>
      </c>
      <c r="G46" s="58">
        <v>34.323</v>
      </c>
      <c r="H46" s="57"/>
      <c r="I46" s="58">
        <v>30.98</v>
      </c>
      <c r="J46" s="57"/>
      <c r="K46" s="58"/>
      <c r="L46" s="57"/>
      <c r="M46" s="58"/>
      <c r="N46" s="57"/>
      <c r="O46" s="58"/>
      <c r="Q46" s="57"/>
      <c r="R46" s="58">
        <v>25.977332074735916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3.5880000000000001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32.032000000000004</v>
      </c>
      <c r="C47" s="58">
        <v>35.758000000000003</v>
      </c>
      <c r="D47" s="57">
        <v>33.097000000000001</v>
      </c>
      <c r="E47" s="58">
        <v>31.766000000000002</v>
      </c>
      <c r="F47" s="57">
        <v>32.831000000000003</v>
      </c>
      <c r="G47" s="58">
        <v>37.032000000000004</v>
      </c>
      <c r="H47" s="57"/>
      <c r="I47" s="58">
        <v>31.766000000000002</v>
      </c>
      <c r="J47" s="57"/>
      <c r="K47" s="58"/>
      <c r="L47" s="57"/>
      <c r="M47" s="58"/>
      <c r="N47" s="57"/>
      <c r="O47" s="58"/>
      <c r="Q47" s="57"/>
      <c r="R47" s="58">
        <v>26.350745056527021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3.593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26.7</v>
      </c>
      <c r="C48" s="58">
        <v>30.15</v>
      </c>
      <c r="D48" s="57">
        <v>28.4</v>
      </c>
      <c r="E48" s="58">
        <v>30.75</v>
      </c>
      <c r="F48" s="57">
        <v>28.024999999999999</v>
      </c>
      <c r="G48" s="58">
        <v>30.2</v>
      </c>
      <c r="H48" s="57"/>
      <c r="I48" s="58">
        <v>28.024999999999999</v>
      </c>
      <c r="J48" s="57"/>
      <c r="K48" s="58"/>
      <c r="L48" s="57"/>
      <c r="M48" s="58"/>
      <c r="N48" s="57"/>
      <c r="O48" s="58"/>
      <c r="Q48" s="57"/>
      <c r="R48" s="58">
        <v>26.350592635281505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3.6310000000000002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24.726000000000003</v>
      </c>
      <c r="C49" s="58">
        <v>29.25</v>
      </c>
      <c r="D49" s="57">
        <v>26.42</v>
      </c>
      <c r="E49" s="58">
        <v>26.395</v>
      </c>
      <c r="F49" s="57">
        <v>26.226000000000003</v>
      </c>
      <c r="G49" s="58">
        <v>25.976000000000003</v>
      </c>
      <c r="H49" s="57"/>
      <c r="I49" s="58">
        <v>26.226000000000003</v>
      </c>
      <c r="J49" s="57"/>
      <c r="K49" s="58"/>
      <c r="L49" s="57"/>
      <c r="M49" s="58"/>
      <c r="N49" s="57"/>
      <c r="O49" s="58"/>
      <c r="Q49" s="57"/>
      <c r="R49" s="58">
        <v>26.630392502506496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3.6760000000000002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23</v>
      </c>
      <c r="C50" s="58">
        <v>22.083000000000002</v>
      </c>
      <c r="D50" s="57">
        <v>22.75</v>
      </c>
      <c r="E50" s="58">
        <v>27.729000000000003</v>
      </c>
      <c r="F50" s="57">
        <v>24.25</v>
      </c>
      <c r="G50" s="58">
        <v>24</v>
      </c>
      <c r="H50" s="57"/>
      <c r="I50" s="58">
        <v>24.25</v>
      </c>
      <c r="J50" s="57"/>
      <c r="K50" s="58"/>
      <c r="L50" s="57"/>
      <c r="M50" s="58"/>
      <c r="N50" s="57"/>
      <c r="O50" s="58"/>
      <c r="Q50" s="57"/>
      <c r="R50" s="58">
        <v>28.961326283700327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3.714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22.694000000000003</v>
      </c>
      <c r="C51" s="58">
        <v>27.662000000000003</v>
      </c>
      <c r="D51" s="57">
        <v>29.049000000000003</v>
      </c>
      <c r="E51" s="58">
        <v>29.492000000000001</v>
      </c>
      <c r="F51" s="57">
        <v>27.629000000000001</v>
      </c>
      <c r="G51" s="58">
        <v>23.694000000000003</v>
      </c>
      <c r="H51" s="57"/>
      <c r="I51" s="58">
        <v>27.629000000000001</v>
      </c>
      <c r="J51" s="57"/>
      <c r="K51" s="58"/>
      <c r="L51" s="57"/>
      <c r="M51" s="58"/>
      <c r="N51" s="57"/>
      <c r="O51" s="58"/>
      <c r="Q51" s="57"/>
      <c r="R51" s="58">
        <v>30.825569557531047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3.7080000000000002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23.573</v>
      </c>
      <c r="C52" s="58">
        <v>27.472000000000001</v>
      </c>
      <c r="D52" s="57">
        <v>28.855</v>
      </c>
      <c r="E52" s="58">
        <v>29.184999999999999</v>
      </c>
      <c r="F52" s="57">
        <v>26.782</v>
      </c>
      <c r="G52" s="58">
        <v>24.573</v>
      </c>
      <c r="H52" s="57"/>
      <c r="I52" s="58">
        <v>15.976000000000001</v>
      </c>
      <c r="J52" s="57"/>
      <c r="K52" s="58"/>
      <c r="L52" s="57"/>
      <c r="M52" s="58"/>
      <c r="N52" s="57"/>
      <c r="O52" s="58"/>
      <c r="Q52" s="57"/>
      <c r="R52" s="58">
        <v>31.991376818219752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3.7080000000000002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23.679000000000002</v>
      </c>
      <c r="C53" s="58">
        <v>27.428000000000001</v>
      </c>
      <c r="D53" s="57">
        <v>27.857000000000003</v>
      </c>
      <c r="E53" s="58">
        <v>27.428000000000001</v>
      </c>
      <c r="F53" s="57">
        <v>26.571000000000002</v>
      </c>
      <c r="G53" s="58">
        <v>24.679000000000002</v>
      </c>
      <c r="H53" s="57"/>
      <c r="I53" s="58">
        <v>15.857000000000001</v>
      </c>
      <c r="J53" s="57"/>
      <c r="K53" s="58"/>
      <c r="L53" s="57"/>
      <c r="M53" s="58"/>
      <c r="N53" s="57"/>
      <c r="O53" s="58"/>
      <c r="Q53" s="57"/>
      <c r="R53" s="58">
        <v>31.208913876052012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3.8560000000000003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23.032</v>
      </c>
      <c r="C54" s="58">
        <v>26.157</v>
      </c>
      <c r="D54" s="57">
        <v>25.677</v>
      </c>
      <c r="E54" s="58">
        <v>26.516000000000002</v>
      </c>
      <c r="F54" s="57">
        <v>26.004000000000001</v>
      </c>
      <c r="G54" s="58">
        <v>24.032</v>
      </c>
      <c r="H54" s="57"/>
      <c r="I54" s="58">
        <v>15.379000000000001</v>
      </c>
      <c r="J54" s="57"/>
      <c r="K54" s="58"/>
      <c r="L54" s="57"/>
      <c r="M54" s="58"/>
      <c r="N54" s="57"/>
      <c r="O54" s="58"/>
      <c r="Q54" s="57"/>
      <c r="R54" s="58">
        <v>30.323616548885575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4.008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22.667000000000002</v>
      </c>
      <c r="C55" s="58">
        <v>24.683</v>
      </c>
      <c r="D55" s="57">
        <v>22.533000000000001</v>
      </c>
      <c r="E55" s="58">
        <v>24.8</v>
      </c>
      <c r="F55" s="57">
        <v>25.65</v>
      </c>
      <c r="G55" s="58">
        <v>23.667000000000002</v>
      </c>
      <c r="H55" s="57"/>
      <c r="I55" s="58">
        <v>14.133000000000001</v>
      </c>
      <c r="J55" s="57"/>
      <c r="K55" s="58"/>
      <c r="L55" s="57"/>
      <c r="M55" s="58"/>
      <c r="N55" s="57"/>
      <c r="O55" s="58"/>
      <c r="Q55" s="57"/>
      <c r="R55" s="58">
        <v>29.018489475433569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4.0630000000000006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22.25</v>
      </c>
      <c r="C56" s="58">
        <v>15.282</v>
      </c>
      <c r="D56" s="57">
        <v>12.161000000000001</v>
      </c>
      <c r="E56" s="58">
        <v>25.524000000000001</v>
      </c>
      <c r="F56" s="57">
        <v>25.343</v>
      </c>
      <c r="G56" s="58">
        <v>23.25</v>
      </c>
      <c r="H56" s="57"/>
      <c r="I56" s="58">
        <v>14.718</v>
      </c>
      <c r="J56" s="57"/>
      <c r="K56" s="58"/>
      <c r="L56" s="57"/>
      <c r="M56" s="58"/>
      <c r="N56" s="57"/>
      <c r="O56" s="58"/>
      <c r="Q56" s="57"/>
      <c r="R56" s="58">
        <v>29.00957761101645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3.976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22.458000000000002</v>
      </c>
      <c r="C57" s="58">
        <v>19.646000000000001</v>
      </c>
      <c r="D57" s="57">
        <v>15.167000000000002</v>
      </c>
      <c r="E57" s="58">
        <v>27.25</v>
      </c>
      <c r="F57" s="57">
        <v>26.187000000000001</v>
      </c>
      <c r="G57" s="58">
        <v>24.708000000000002</v>
      </c>
      <c r="H57" s="57"/>
      <c r="I57" s="58">
        <v>15.417000000000002</v>
      </c>
      <c r="J57" s="57"/>
      <c r="K57" s="58"/>
      <c r="L57" s="57"/>
      <c r="M57" s="58"/>
      <c r="N57" s="57"/>
      <c r="O57" s="58"/>
      <c r="Q57" s="57"/>
      <c r="R57" s="58">
        <v>29.1963591558894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3.8370000000000002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27.934999999999999</v>
      </c>
      <c r="C58" s="58">
        <v>37.314</v>
      </c>
      <c r="D58" s="57">
        <v>35.758000000000003</v>
      </c>
      <c r="E58" s="58">
        <v>30.101000000000003</v>
      </c>
      <c r="F58" s="57">
        <v>28.682000000000002</v>
      </c>
      <c r="G58" s="58">
        <v>30.934999999999999</v>
      </c>
      <c r="H58" s="57"/>
      <c r="I58" s="58">
        <v>18.964000000000002</v>
      </c>
      <c r="J58" s="57"/>
      <c r="K58" s="58"/>
      <c r="L58" s="57"/>
      <c r="M58" s="58"/>
      <c r="N58" s="57"/>
      <c r="O58" s="58"/>
      <c r="Q58" s="57"/>
      <c r="R58" s="58">
        <v>29.429501140067387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3.6830000000000003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31.29</v>
      </c>
      <c r="C59" s="58">
        <v>39.39</v>
      </c>
      <c r="D59" s="57">
        <v>37.79</v>
      </c>
      <c r="E59" s="58">
        <v>30.028000000000002</v>
      </c>
      <c r="F59" s="57">
        <v>32.581000000000003</v>
      </c>
      <c r="G59" s="58">
        <v>35.29</v>
      </c>
      <c r="H59" s="57"/>
      <c r="I59" s="58">
        <v>19.222000000000001</v>
      </c>
      <c r="J59" s="57"/>
      <c r="K59" s="58"/>
      <c r="L59" s="57"/>
      <c r="M59" s="58"/>
      <c r="N59" s="57"/>
      <c r="O59" s="58"/>
      <c r="Q59" s="57"/>
      <c r="R59" s="58">
        <v>29.727579663436021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3.6880000000000002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29.125</v>
      </c>
      <c r="C60" s="58">
        <v>33.709000000000003</v>
      </c>
      <c r="D60" s="57">
        <v>32.251000000000005</v>
      </c>
      <c r="E60" s="58">
        <v>29.147000000000002</v>
      </c>
      <c r="F60" s="57">
        <v>31.042000000000002</v>
      </c>
      <c r="G60" s="58">
        <v>32.125</v>
      </c>
      <c r="H60" s="57"/>
      <c r="I60" s="58">
        <v>19.875</v>
      </c>
      <c r="J60" s="57"/>
      <c r="K60" s="58"/>
      <c r="L60" s="57"/>
      <c r="M60" s="58"/>
      <c r="N60" s="57"/>
      <c r="O60" s="58"/>
      <c r="Q60" s="57"/>
      <c r="R60" s="58">
        <v>29.727081468086748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3.726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25.887</v>
      </c>
      <c r="C61" s="58">
        <v>30.653000000000002</v>
      </c>
      <c r="D61" s="57">
        <v>28.549000000000003</v>
      </c>
      <c r="E61" s="58">
        <v>28.258000000000003</v>
      </c>
      <c r="F61" s="57">
        <v>25.646000000000001</v>
      </c>
      <c r="G61" s="58">
        <v>27.017000000000003</v>
      </c>
      <c r="H61" s="57"/>
      <c r="I61" s="58">
        <v>15.097000000000001</v>
      </c>
      <c r="J61" s="57"/>
      <c r="K61" s="58"/>
      <c r="L61" s="57"/>
      <c r="M61" s="58"/>
      <c r="N61" s="57"/>
      <c r="O61" s="58"/>
      <c r="Q61" s="57"/>
      <c r="R61" s="58">
        <v>29.86679693870191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3.7710000000000004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21.65</v>
      </c>
      <c r="C62" s="58">
        <v>26.2</v>
      </c>
      <c r="D62" s="57">
        <v>23.9</v>
      </c>
      <c r="E62" s="58">
        <v>27.774999999999999</v>
      </c>
      <c r="F62" s="57">
        <v>24.9</v>
      </c>
      <c r="G62" s="58">
        <v>22.53</v>
      </c>
      <c r="H62" s="57"/>
      <c r="I62" s="58">
        <v>13.975</v>
      </c>
      <c r="J62" s="57"/>
      <c r="K62" s="58"/>
      <c r="L62" s="57"/>
      <c r="M62" s="58"/>
      <c r="N62" s="57"/>
      <c r="O62" s="58"/>
      <c r="Q62" s="57"/>
      <c r="R62" s="58">
        <v>31.571826952507731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3.8090000000000002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22.79</v>
      </c>
      <c r="C63" s="58">
        <v>32.496000000000002</v>
      </c>
      <c r="D63" s="57">
        <v>30.242000000000001</v>
      </c>
      <c r="E63" s="58">
        <v>29.786000000000001</v>
      </c>
      <c r="F63" s="57">
        <v>28.496000000000002</v>
      </c>
      <c r="G63" s="58">
        <v>23.54</v>
      </c>
      <c r="H63" s="57"/>
      <c r="I63" s="58">
        <v>17.690000000000001</v>
      </c>
      <c r="J63" s="57"/>
      <c r="K63" s="58"/>
      <c r="L63" s="57"/>
      <c r="M63" s="58"/>
      <c r="N63" s="57"/>
      <c r="O63" s="58"/>
      <c r="Q63" s="57"/>
      <c r="R63" s="58">
        <v>32.93555232753269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3.8030000000000004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24.076000000000001</v>
      </c>
      <c r="C64" s="58">
        <v>27.344999999999999</v>
      </c>
      <c r="D64" s="57">
        <v>28.149000000000001</v>
      </c>
      <c r="E64" s="58">
        <v>28.818000000000001</v>
      </c>
      <c r="F64" s="57">
        <v>27.155000000000001</v>
      </c>
      <c r="G64" s="58">
        <v>25.176000000000002</v>
      </c>
      <c r="H64" s="57"/>
      <c r="I64" s="58">
        <v>16.341000000000001</v>
      </c>
      <c r="J64" s="57"/>
      <c r="K64" s="58"/>
      <c r="L64" s="57"/>
      <c r="M64" s="58"/>
      <c r="N64" s="57"/>
      <c r="O64" s="58"/>
      <c r="Q64" s="57"/>
      <c r="R64" s="58">
        <v>33.300889560204567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3.8030000000000004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24.011000000000003</v>
      </c>
      <c r="C65" s="58">
        <v>27.194000000000003</v>
      </c>
      <c r="D65" s="57">
        <v>27.264000000000003</v>
      </c>
      <c r="E65" s="58">
        <v>27.38</v>
      </c>
      <c r="F65" s="57">
        <v>26.771000000000001</v>
      </c>
      <c r="G65" s="58">
        <v>25.111000000000001</v>
      </c>
      <c r="H65" s="57"/>
      <c r="I65" s="58">
        <v>16.923000000000002</v>
      </c>
      <c r="J65" s="57"/>
      <c r="K65" s="58"/>
      <c r="L65" s="57"/>
      <c r="M65" s="58"/>
      <c r="N65" s="57"/>
      <c r="O65" s="58"/>
      <c r="Q65" s="57"/>
      <c r="R65" s="58">
        <v>32.482426333433722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3.9510000000000001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23.835000000000001</v>
      </c>
      <c r="C66" s="58">
        <v>26.495000000000001</v>
      </c>
      <c r="D66" s="57">
        <v>25.791</v>
      </c>
      <c r="E66" s="58">
        <v>26.913</v>
      </c>
      <c r="F66" s="57">
        <v>26.611000000000001</v>
      </c>
      <c r="G66" s="58">
        <v>24.934999999999999</v>
      </c>
      <c r="H66" s="57"/>
      <c r="I66" s="58">
        <v>15.954000000000001</v>
      </c>
      <c r="J66" s="57"/>
      <c r="K66" s="58"/>
      <c r="L66" s="57"/>
      <c r="M66" s="58"/>
      <c r="N66" s="57"/>
      <c r="O66" s="58"/>
      <c r="Q66" s="57"/>
      <c r="R66" s="58">
        <v>31.179862381436973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4.1029999999999998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23.383000000000003</v>
      </c>
      <c r="C67" s="58">
        <v>25.26</v>
      </c>
      <c r="D67" s="57">
        <v>23.229000000000003</v>
      </c>
      <c r="E67" s="58">
        <v>25.263000000000002</v>
      </c>
      <c r="F67" s="57">
        <v>26.529</v>
      </c>
      <c r="G67" s="58">
        <v>24.483000000000001</v>
      </c>
      <c r="H67" s="57"/>
      <c r="I67" s="58">
        <v>15.25</v>
      </c>
      <c r="J67" s="57"/>
      <c r="K67" s="58"/>
      <c r="L67" s="57"/>
      <c r="M67" s="58"/>
      <c r="N67" s="57"/>
      <c r="O67" s="58"/>
      <c r="Q67" s="57"/>
      <c r="R67" s="58">
        <v>29.413580572318832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4.1604999999999999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22.763999999999999</v>
      </c>
      <c r="C68" s="58">
        <v>17.204999999999998</v>
      </c>
      <c r="D68" s="57">
        <v>14.353000000000002</v>
      </c>
      <c r="E68" s="58">
        <v>25.62</v>
      </c>
      <c r="F68" s="57">
        <v>26.128</v>
      </c>
      <c r="G68" s="58">
        <v>23.864000000000001</v>
      </c>
      <c r="H68" s="57"/>
      <c r="I68" s="58">
        <v>13.054</v>
      </c>
      <c r="J68" s="57"/>
      <c r="K68" s="58"/>
      <c r="L68" s="57"/>
      <c r="M68" s="58"/>
      <c r="N68" s="57"/>
      <c r="O68" s="58"/>
      <c r="Q68" s="57"/>
      <c r="R68" s="58">
        <v>29.456872665099816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4.0735000000000001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23.484000000000002</v>
      </c>
      <c r="C69" s="58">
        <v>21.382000000000001</v>
      </c>
      <c r="D69" s="57">
        <v>17.574000000000002</v>
      </c>
      <c r="E69" s="58">
        <v>27.543000000000003</v>
      </c>
      <c r="F69" s="57">
        <v>26.936</v>
      </c>
      <c r="G69" s="58">
        <v>25.644000000000002</v>
      </c>
      <c r="H69" s="57"/>
      <c r="I69" s="58">
        <v>13.533000000000001</v>
      </c>
      <c r="J69" s="57"/>
      <c r="K69" s="58"/>
      <c r="L69" s="57"/>
      <c r="M69" s="58"/>
      <c r="N69" s="57"/>
      <c r="O69" s="58"/>
      <c r="Q69" s="57"/>
      <c r="R69" s="58">
        <v>29.807121321219249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3.9345000000000003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27.279</v>
      </c>
      <c r="C70" s="58">
        <v>35.551000000000002</v>
      </c>
      <c r="D70" s="57">
        <v>33.994999999999997</v>
      </c>
      <c r="E70" s="58">
        <v>29.015000000000001</v>
      </c>
      <c r="F70" s="57">
        <v>27.725000000000001</v>
      </c>
      <c r="G70" s="58">
        <v>30.079000000000001</v>
      </c>
      <c r="H70" s="57"/>
      <c r="I70" s="58">
        <v>14.72</v>
      </c>
      <c r="J70" s="57"/>
      <c r="K70" s="58"/>
      <c r="L70" s="57"/>
      <c r="M70" s="58"/>
      <c r="N70" s="57"/>
      <c r="O70" s="58"/>
      <c r="Q70" s="57"/>
      <c r="R70" s="58">
        <v>30.223834289409485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3.7805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29.864999999999998</v>
      </c>
      <c r="C71" s="58">
        <v>37.231999999999999</v>
      </c>
      <c r="D71" s="57">
        <v>35.652999999999999</v>
      </c>
      <c r="E71" s="58">
        <v>29.684999999999999</v>
      </c>
      <c r="F71" s="57">
        <v>30.565000000000001</v>
      </c>
      <c r="G71" s="58">
        <v>33.515000000000001</v>
      </c>
      <c r="H71" s="57"/>
      <c r="I71" s="58">
        <v>17.914000000000001</v>
      </c>
      <c r="J71" s="57"/>
      <c r="K71" s="58"/>
      <c r="L71" s="57"/>
      <c r="M71" s="58"/>
      <c r="N71" s="57"/>
      <c r="O71" s="58"/>
      <c r="Q71" s="57"/>
      <c r="R71" s="58">
        <v>30.576786502321006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3.7855000000000003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28.317</v>
      </c>
      <c r="C72" s="58">
        <v>32.697000000000003</v>
      </c>
      <c r="D72" s="57">
        <v>31.221</v>
      </c>
      <c r="E72" s="58">
        <v>28.803000000000001</v>
      </c>
      <c r="F72" s="57">
        <v>30.154</v>
      </c>
      <c r="G72" s="58">
        <v>31.117000000000001</v>
      </c>
      <c r="H72" s="57"/>
      <c r="I72" s="58">
        <v>20.469000000000001</v>
      </c>
      <c r="J72" s="57"/>
      <c r="K72" s="58"/>
      <c r="L72" s="57"/>
      <c r="M72" s="58"/>
      <c r="N72" s="57"/>
      <c r="O72" s="58"/>
      <c r="Q72" s="57"/>
      <c r="R72" s="58">
        <v>30.520026914742633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3.8235000000000001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25.847000000000001</v>
      </c>
      <c r="C73" s="58">
        <v>30.293000000000003</v>
      </c>
      <c r="D73" s="57">
        <v>28.184999999999999</v>
      </c>
      <c r="E73" s="58">
        <v>28.315000000000001</v>
      </c>
      <c r="F73" s="57">
        <v>25.757000000000001</v>
      </c>
      <c r="G73" s="58">
        <v>27.047000000000001</v>
      </c>
      <c r="H73" s="57"/>
      <c r="I73" s="58">
        <v>15.179</v>
      </c>
      <c r="J73" s="57"/>
      <c r="K73" s="58"/>
      <c r="L73" s="57"/>
      <c r="M73" s="58"/>
      <c r="N73" s="57"/>
      <c r="O73" s="58"/>
      <c r="Q73" s="57"/>
      <c r="R73" s="58">
        <v>30.520813494080596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3.8685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22.745000000000001</v>
      </c>
      <c r="C74" s="58">
        <v>26.781000000000002</v>
      </c>
      <c r="D74" s="57">
        <v>24.66</v>
      </c>
      <c r="E74" s="58">
        <v>28.12</v>
      </c>
      <c r="F74" s="57">
        <v>26.014000000000003</v>
      </c>
      <c r="G74" s="58">
        <v>23.734999999999999</v>
      </c>
      <c r="H74" s="57"/>
      <c r="I74" s="58">
        <v>13.489000000000001</v>
      </c>
      <c r="J74" s="57"/>
      <c r="K74" s="58"/>
      <c r="L74" s="57"/>
      <c r="M74" s="58"/>
      <c r="N74" s="57"/>
      <c r="O74" s="58"/>
      <c r="Q74" s="57"/>
      <c r="R74" s="58">
        <v>32.271045633082387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3.9065000000000003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23.459</v>
      </c>
      <c r="C75" s="58">
        <v>31.924000000000003</v>
      </c>
      <c r="D75" s="57">
        <v>29.776</v>
      </c>
      <c r="E75" s="58">
        <v>29.527000000000001</v>
      </c>
      <c r="F75" s="57">
        <v>29.152000000000001</v>
      </c>
      <c r="G75" s="58">
        <v>24.349</v>
      </c>
      <c r="H75" s="57"/>
      <c r="I75" s="58">
        <v>16.984000000000002</v>
      </c>
      <c r="J75" s="57"/>
      <c r="K75" s="58"/>
      <c r="L75" s="57"/>
      <c r="M75" s="58"/>
      <c r="N75" s="57"/>
      <c r="O75" s="58"/>
      <c r="Q75" s="57"/>
      <c r="R75" s="58">
        <v>33.675821673812216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3.9005000000000001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24.284000000000002</v>
      </c>
      <c r="C76" s="58">
        <v>27.582000000000001</v>
      </c>
      <c r="D76" s="57">
        <v>28.268000000000001</v>
      </c>
      <c r="E76" s="58">
        <v>28.784000000000002</v>
      </c>
      <c r="F76" s="57">
        <v>28.148</v>
      </c>
      <c r="G76" s="58">
        <v>25.444000000000003</v>
      </c>
      <c r="H76" s="57"/>
      <c r="I76" s="58">
        <v>17.917999999999999</v>
      </c>
      <c r="J76" s="57"/>
      <c r="K76" s="58"/>
      <c r="L76" s="57"/>
      <c r="M76" s="58"/>
      <c r="N76" s="57"/>
      <c r="O76" s="58"/>
      <c r="Q76" s="57"/>
      <c r="R76" s="58">
        <v>34.177495403262519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3.9005000000000001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24.564</v>
      </c>
      <c r="C77" s="58">
        <v>27.827000000000002</v>
      </c>
      <c r="D77" s="57">
        <v>27.762</v>
      </c>
      <c r="E77" s="58">
        <v>27.791</v>
      </c>
      <c r="F77" s="57">
        <v>27.545000000000002</v>
      </c>
      <c r="G77" s="58">
        <v>25.724</v>
      </c>
      <c r="H77" s="57"/>
      <c r="I77" s="58">
        <v>18.667999999999999</v>
      </c>
      <c r="J77" s="57"/>
      <c r="K77" s="58"/>
      <c r="L77" s="57"/>
      <c r="M77" s="58"/>
      <c r="N77" s="57"/>
      <c r="O77" s="58"/>
      <c r="Q77" s="57"/>
      <c r="R77" s="58">
        <v>33.358499095384168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4.0484999999999998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24.263000000000002</v>
      </c>
      <c r="C78" s="58">
        <v>26.989000000000001</v>
      </c>
      <c r="D78" s="57">
        <v>26.231000000000002</v>
      </c>
      <c r="E78" s="58">
        <v>27.24</v>
      </c>
      <c r="F78" s="57">
        <v>27.285</v>
      </c>
      <c r="G78" s="58">
        <v>25.423000000000002</v>
      </c>
      <c r="H78" s="57"/>
      <c r="I78" s="58">
        <v>17.661000000000001</v>
      </c>
      <c r="J78" s="57"/>
      <c r="K78" s="58"/>
      <c r="L78" s="57"/>
      <c r="M78" s="58"/>
      <c r="N78" s="57"/>
      <c r="O78" s="58"/>
      <c r="Q78" s="57"/>
      <c r="R78" s="58">
        <v>32.056893965337252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4.2004999999999999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23.864999999999998</v>
      </c>
      <c r="C79" s="58">
        <v>25.871000000000002</v>
      </c>
      <c r="D79" s="57">
        <v>23.846</v>
      </c>
      <c r="E79" s="58">
        <v>25.591000000000001</v>
      </c>
      <c r="F79" s="57">
        <v>26.754999999999999</v>
      </c>
      <c r="G79" s="58">
        <v>25.024999999999999</v>
      </c>
      <c r="H79" s="57"/>
      <c r="I79" s="58">
        <v>16.303000000000001</v>
      </c>
      <c r="J79" s="57"/>
      <c r="K79" s="58"/>
      <c r="L79" s="57"/>
      <c r="M79" s="58"/>
      <c r="N79" s="57"/>
      <c r="O79" s="58"/>
      <c r="Q79" s="57"/>
      <c r="R79" s="58">
        <v>30.153378415139219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4.2605000000000004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23.27</v>
      </c>
      <c r="C80" s="58">
        <v>18.433</v>
      </c>
      <c r="D80" s="57">
        <v>15.661000000000001</v>
      </c>
      <c r="E80" s="58">
        <v>25.822000000000003</v>
      </c>
      <c r="F80" s="57">
        <v>26.313000000000002</v>
      </c>
      <c r="G80" s="58">
        <v>24.43</v>
      </c>
      <c r="H80" s="57"/>
      <c r="I80" s="58">
        <v>14.059000000000001</v>
      </c>
      <c r="J80" s="57"/>
      <c r="K80" s="58"/>
      <c r="L80" s="57"/>
      <c r="M80" s="58"/>
      <c r="N80" s="57"/>
      <c r="O80" s="58"/>
      <c r="Q80" s="57"/>
      <c r="R80" s="58">
        <v>30.196147968696003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4.1734999999999998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23.802</v>
      </c>
      <c r="C81" s="58">
        <v>22.279</v>
      </c>
      <c r="D81" s="57">
        <v>18.664000000000001</v>
      </c>
      <c r="E81" s="58">
        <v>27.733000000000001</v>
      </c>
      <c r="F81" s="57">
        <v>27.201000000000001</v>
      </c>
      <c r="G81" s="58">
        <v>25.872</v>
      </c>
      <c r="H81" s="57"/>
      <c r="I81" s="58">
        <v>11.864000000000001</v>
      </c>
      <c r="J81" s="57"/>
      <c r="K81" s="58"/>
      <c r="L81" s="57"/>
      <c r="M81" s="58"/>
      <c r="N81" s="57"/>
      <c r="O81" s="58"/>
      <c r="Q81" s="57"/>
      <c r="R81" s="58">
        <v>30.545421907971626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4.0345000000000004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26.323</v>
      </c>
      <c r="C82" s="58">
        <v>35.265000000000001</v>
      </c>
      <c r="D82" s="57">
        <v>33.733000000000004</v>
      </c>
      <c r="E82" s="58">
        <v>28.394000000000002</v>
      </c>
      <c r="F82" s="57">
        <v>27.399000000000001</v>
      </c>
      <c r="G82" s="58">
        <v>28.923000000000002</v>
      </c>
      <c r="H82" s="57"/>
      <c r="I82" s="58">
        <v>15.648000000000001</v>
      </c>
      <c r="J82" s="57"/>
      <c r="K82" s="58"/>
      <c r="L82" s="57"/>
      <c r="M82" s="58"/>
      <c r="N82" s="57"/>
      <c r="O82" s="58"/>
      <c r="Q82" s="57"/>
      <c r="R82" s="58">
        <v>30.961241455130477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3.8805000000000001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29.971</v>
      </c>
      <c r="C83" s="58">
        <v>37.277999999999999</v>
      </c>
      <c r="D83" s="57">
        <v>35.630000000000003</v>
      </c>
      <c r="E83" s="58">
        <v>30.651</v>
      </c>
      <c r="F83" s="57">
        <v>31.599</v>
      </c>
      <c r="G83" s="58">
        <v>33.291000000000004</v>
      </c>
      <c r="H83" s="57"/>
      <c r="I83" s="58">
        <v>19.617000000000001</v>
      </c>
      <c r="J83" s="57"/>
      <c r="K83" s="58"/>
      <c r="L83" s="57"/>
      <c r="M83" s="58"/>
      <c r="N83" s="57"/>
      <c r="O83" s="58"/>
      <c r="Q83" s="57"/>
      <c r="R83" s="58">
        <v>31.313358452807314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3.8855000000000004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27.973000000000003</v>
      </c>
      <c r="C84" s="58">
        <v>32.777000000000001</v>
      </c>
      <c r="D84" s="57">
        <v>31.264000000000003</v>
      </c>
      <c r="E84" s="58">
        <v>29.017000000000003</v>
      </c>
      <c r="F84" s="57">
        <v>30.226000000000003</v>
      </c>
      <c r="G84" s="58">
        <v>30.573</v>
      </c>
      <c r="H84" s="57"/>
      <c r="I84" s="58">
        <v>20.655000000000001</v>
      </c>
      <c r="J84" s="57"/>
      <c r="K84" s="58"/>
      <c r="L84" s="57"/>
      <c r="M84" s="58"/>
      <c r="N84" s="57"/>
      <c r="O84" s="58"/>
      <c r="Q84" s="57"/>
      <c r="R84" s="58">
        <v>31.256526615959441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3.9235000000000002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26.047000000000001</v>
      </c>
      <c r="C85" s="58">
        <v>30.493000000000002</v>
      </c>
      <c r="D85" s="57">
        <v>28.429000000000002</v>
      </c>
      <c r="E85" s="58">
        <v>28.508000000000003</v>
      </c>
      <c r="F85" s="57">
        <v>25.67</v>
      </c>
      <c r="G85" s="58">
        <v>27.297000000000001</v>
      </c>
      <c r="H85" s="57"/>
      <c r="I85" s="58">
        <v>14.688000000000001</v>
      </c>
      <c r="J85" s="57"/>
      <c r="K85" s="58"/>
      <c r="L85" s="57"/>
      <c r="M85" s="58"/>
      <c r="N85" s="57"/>
      <c r="O85" s="58"/>
      <c r="Q85" s="57"/>
      <c r="R85" s="58">
        <v>31.256577386952312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3.9685000000000001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23.25</v>
      </c>
      <c r="C86" s="58">
        <v>27.258000000000003</v>
      </c>
      <c r="D86" s="57">
        <v>25.171000000000003</v>
      </c>
      <c r="E86" s="58">
        <v>28.323</v>
      </c>
      <c r="F86" s="57">
        <v>26.168000000000003</v>
      </c>
      <c r="G86" s="58">
        <v>24.32</v>
      </c>
      <c r="H86" s="57"/>
      <c r="I86" s="58">
        <v>13.924000000000001</v>
      </c>
      <c r="J86" s="57"/>
      <c r="K86" s="58"/>
      <c r="L86" s="57"/>
      <c r="M86" s="58"/>
      <c r="N86" s="57"/>
      <c r="O86" s="58"/>
      <c r="Q86" s="57"/>
      <c r="R86" s="58">
        <v>33.05300336340882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4.0065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23.913</v>
      </c>
      <c r="C87" s="58">
        <v>31.964000000000002</v>
      </c>
      <c r="D87" s="57">
        <v>29.843</v>
      </c>
      <c r="E87" s="58">
        <v>29.516000000000002</v>
      </c>
      <c r="F87" s="57">
        <v>29.254999999999999</v>
      </c>
      <c r="G87" s="58">
        <v>24.893000000000001</v>
      </c>
      <c r="H87" s="57"/>
      <c r="I87" s="58">
        <v>17.394000000000002</v>
      </c>
      <c r="J87" s="57"/>
      <c r="K87" s="58"/>
      <c r="L87" s="57"/>
      <c r="M87" s="58"/>
      <c r="N87" s="57"/>
      <c r="O87" s="58"/>
      <c r="Q87" s="57"/>
      <c r="R87" s="58">
        <v>34.468678180863662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4.0005000000000006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24.65</v>
      </c>
      <c r="C88" s="58">
        <v>27.857000000000003</v>
      </c>
      <c r="D88" s="57">
        <v>28.453000000000003</v>
      </c>
      <c r="E88" s="58">
        <v>28.949000000000002</v>
      </c>
      <c r="F88" s="57">
        <v>27.628</v>
      </c>
      <c r="G88" s="58">
        <v>25.86</v>
      </c>
      <c r="H88" s="57"/>
      <c r="I88" s="58">
        <v>18.058</v>
      </c>
      <c r="J88" s="57"/>
      <c r="K88" s="58"/>
      <c r="L88" s="57"/>
      <c r="M88" s="58"/>
      <c r="N88" s="57"/>
      <c r="O88" s="58"/>
      <c r="Q88" s="57"/>
      <c r="R88" s="58">
        <v>29.12772211368765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4.0005000000000006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24.931000000000001</v>
      </c>
      <c r="C89" s="58">
        <v>28.151</v>
      </c>
      <c r="D89" s="57">
        <v>28.012</v>
      </c>
      <c r="E89" s="58">
        <v>28.099</v>
      </c>
      <c r="F89" s="57">
        <v>27.596</v>
      </c>
      <c r="G89" s="58">
        <v>26.141000000000002</v>
      </c>
      <c r="H89" s="57"/>
      <c r="I89" s="58">
        <v>18.798000000000002</v>
      </c>
      <c r="J89" s="57"/>
      <c r="K89" s="58"/>
      <c r="L89" s="57"/>
      <c r="M89" s="58"/>
      <c r="N89" s="57"/>
      <c r="O89" s="58"/>
      <c r="Q89" s="57"/>
      <c r="R89" s="58">
        <v>28.464373554489985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4.1485000000000003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24.678000000000001</v>
      </c>
      <c r="C90" s="58">
        <v>27.411000000000001</v>
      </c>
      <c r="D90" s="57">
        <v>26.617000000000001</v>
      </c>
      <c r="E90" s="58">
        <v>27.613000000000003</v>
      </c>
      <c r="F90" s="57">
        <v>27.378</v>
      </c>
      <c r="G90" s="58">
        <v>25.888000000000002</v>
      </c>
      <c r="H90" s="57"/>
      <c r="I90" s="58">
        <v>17.801000000000002</v>
      </c>
      <c r="J90" s="57"/>
      <c r="K90" s="58"/>
      <c r="L90" s="57"/>
      <c r="M90" s="58"/>
      <c r="N90" s="57"/>
      <c r="O90" s="58"/>
      <c r="Q90" s="57"/>
      <c r="R90" s="58">
        <v>27.397511172275266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4.3005000000000004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24.148</v>
      </c>
      <c r="C91" s="58">
        <v>26.22</v>
      </c>
      <c r="D91" s="57">
        <v>24.305</v>
      </c>
      <c r="E91" s="58">
        <v>25.73</v>
      </c>
      <c r="F91" s="57">
        <v>27.054000000000002</v>
      </c>
      <c r="G91" s="58">
        <v>25.358000000000001</v>
      </c>
      <c r="H91" s="57"/>
      <c r="I91" s="58">
        <v>16.167999999999999</v>
      </c>
      <c r="J91" s="57"/>
      <c r="K91" s="58"/>
      <c r="L91" s="57"/>
      <c r="M91" s="58"/>
      <c r="N91" s="57"/>
      <c r="O91" s="58"/>
      <c r="Q91" s="57"/>
      <c r="R91" s="58">
        <v>25.866636727965638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4.3630000000000004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23.96</v>
      </c>
      <c r="C92" s="58">
        <v>19.981999999999999</v>
      </c>
      <c r="D92" s="57">
        <v>17.356999999999999</v>
      </c>
      <c r="E92" s="58">
        <v>26.358000000000001</v>
      </c>
      <c r="F92" s="57">
        <v>26.913</v>
      </c>
      <c r="G92" s="58">
        <v>25.17</v>
      </c>
      <c r="H92" s="57"/>
      <c r="I92" s="58">
        <v>14.523000000000001</v>
      </c>
      <c r="J92" s="57"/>
      <c r="K92" s="58"/>
      <c r="L92" s="57"/>
      <c r="M92" s="58"/>
      <c r="N92" s="57"/>
      <c r="O92" s="58"/>
      <c r="Q92" s="57"/>
      <c r="R92" s="58">
        <v>25.91491692537549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4.2759999999999998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24.12</v>
      </c>
      <c r="C93" s="58">
        <v>23.157</v>
      </c>
      <c r="D93" s="57">
        <v>19.727</v>
      </c>
      <c r="E93" s="58">
        <v>27.964000000000002</v>
      </c>
      <c r="F93" s="57">
        <v>27.484999999999999</v>
      </c>
      <c r="G93" s="58">
        <v>26.1</v>
      </c>
      <c r="H93" s="57"/>
      <c r="I93" s="58">
        <v>12.004000000000001</v>
      </c>
      <c r="J93" s="57"/>
      <c r="K93" s="58"/>
      <c r="L93" s="57"/>
      <c r="M93" s="58"/>
      <c r="N93" s="57"/>
      <c r="O93" s="58"/>
      <c r="Q93" s="57"/>
      <c r="R93" s="58">
        <v>26.219654072469236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4.1370000000000005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26.048999999999999</v>
      </c>
      <c r="C94" s="58">
        <v>34.923000000000002</v>
      </c>
      <c r="D94" s="57">
        <v>33.416000000000004</v>
      </c>
      <c r="E94" s="58">
        <v>28.233000000000001</v>
      </c>
      <c r="F94" s="57">
        <v>27.234000000000002</v>
      </c>
      <c r="G94" s="58">
        <v>28.479000000000003</v>
      </c>
      <c r="H94" s="57"/>
      <c r="I94" s="58">
        <v>15.788</v>
      </c>
      <c r="J94" s="57"/>
      <c r="K94" s="58"/>
      <c r="L94" s="57"/>
      <c r="M94" s="58"/>
      <c r="N94" s="57"/>
      <c r="O94" s="58"/>
      <c r="Q94" s="57"/>
      <c r="R94" s="58">
        <v>26.578931182045835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3.9830000000000001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29.372</v>
      </c>
      <c r="C95" s="58">
        <v>36.838999999999999</v>
      </c>
      <c r="D95" s="57">
        <v>35.167999999999999</v>
      </c>
      <c r="E95" s="58">
        <v>30.743000000000002</v>
      </c>
      <c r="F95" s="57">
        <v>31.113000000000003</v>
      </c>
      <c r="G95" s="58">
        <v>32.411999999999999</v>
      </c>
      <c r="H95" s="57"/>
      <c r="I95" s="58">
        <v>19.757000000000001</v>
      </c>
      <c r="J95" s="57"/>
      <c r="K95" s="58"/>
      <c r="L95" s="57"/>
      <c r="M95" s="58"/>
      <c r="N95" s="57"/>
      <c r="O95" s="58"/>
      <c r="Q95" s="57"/>
      <c r="R95" s="58">
        <v>26.884950450567231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3.988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27.667000000000002</v>
      </c>
      <c r="C96" s="58">
        <v>32.721000000000004</v>
      </c>
      <c r="D96" s="57">
        <v>31.159000000000002</v>
      </c>
      <c r="E96" s="58">
        <v>29.096</v>
      </c>
      <c r="F96" s="57">
        <v>30.035</v>
      </c>
      <c r="G96" s="58">
        <v>30.097000000000001</v>
      </c>
      <c r="H96" s="57"/>
      <c r="I96" s="58">
        <v>20.772000000000002</v>
      </c>
      <c r="J96" s="57"/>
      <c r="K96" s="58"/>
      <c r="L96" s="57"/>
      <c r="M96" s="58"/>
      <c r="N96" s="57"/>
      <c r="O96" s="58"/>
      <c r="Q96" s="57"/>
      <c r="R96" s="58">
        <v>26.850229962780169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4.0259999999999998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26.23</v>
      </c>
      <c r="C97" s="58">
        <v>30.663</v>
      </c>
      <c r="D97" s="57">
        <v>28.585000000000001</v>
      </c>
      <c r="E97" s="58">
        <v>28.695</v>
      </c>
      <c r="F97" s="57">
        <v>26.171000000000003</v>
      </c>
      <c r="G97" s="58">
        <v>27.51</v>
      </c>
      <c r="H97" s="57"/>
      <c r="I97" s="58">
        <v>14.707000000000001</v>
      </c>
      <c r="J97" s="57"/>
      <c r="K97" s="58"/>
      <c r="L97" s="57"/>
      <c r="M97" s="58"/>
      <c r="N97" s="57"/>
      <c r="O97" s="58"/>
      <c r="Q97" s="57"/>
      <c r="R97" s="58">
        <v>26.862046509573716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4.0710000000000006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23.73</v>
      </c>
      <c r="C98" s="58">
        <v>27.72</v>
      </c>
      <c r="D98" s="57">
        <v>25.618000000000002</v>
      </c>
      <c r="E98" s="58">
        <v>28.545000000000002</v>
      </c>
      <c r="F98" s="57">
        <v>26.921000000000003</v>
      </c>
      <c r="G98" s="58">
        <v>24.86</v>
      </c>
      <c r="H98" s="57"/>
      <c r="I98" s="58">
        <v>13.938000000000001</v>
      </c>
      <c r="J98" s="57"/>
      <c r="K98" s="58"/>
      <c r="L98" s="57"/>
      <c r="M98" s="58"/>
      <c r="N98" s="57"/>
      <c r="O98" s="58"/>
      <c r="Q98" s="57"/>
      <c r="R98" s="58">
        <v>28.330608129787446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4.109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24.125</v>
      </c>
      <c r="C99" s="58">
        <v>32.07</v>
      </c>
      <c r="D99" s="57">
        <v>29.849</v>
      </c>
      <c r="E99" s="58">
        <v>29.35</v>
      </c>
      <c r="F99" s="57">
        <v>29.833000000000002</v>
      </c>
      <c r="G99" s="58">
        <v>25.175000000000001</v>
      </c>
      <c r="H99" s="57"/>
      <c r="I99" s="58">
        <v>17.164000000000001</v>
      </c>
      <c r="J99" s="57"/>
      <c r="K99" s="58"/>
      <c r="L99" s="57"/>
      <c r="M99" s="58"/>
      <c r="N99" s="57"/>
      <c r="O99" s="58"/>
      <c r="Q99" s="57"/>
      <c r="R99" s="58">
        <v>29.510938601539078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4.1029999999999998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25.18</v>
      </c>
      <c r="C100" s="58">
        <v>28.274999999999999</v>
      </c>
      <c r="D100" s="57">
        <v>28.719000000000001</v>
      </c>
      <c r="E100" s="58">
        <v>29.136000000000003</v>
      </c>
      <c r="F100" s="57">
        <v>28.86</v>
      </c>
      <c r="G100" s="58">
        <v>26.41</v>
      </c>
      <c r="H100" s="57"/>
      <c r="I100" s="58">
        <v>19.754999999999999</v>
      </c>
      <c r="J100" s="57"/>
      <c r="K100" s="58"/>
      <c r="L100" s="57"/>
      <c r="M100" s="58"/>
      <c r="N100" s="57"/>
      <c r="O100" s="58"/>
      <c r="Q100" s="57"/>
      <c r="R100" s="58">
        <v>29.976862686043933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4.1029999999999998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25.273</v>
      </c>
      <c r="C101" s="58">
        <v>28.423000000000002</v>
      </c>
      <c r="D101" s="57">
        <v>28.182000000000002</v>
      </c>
      <c r="E101" s="58">
        <v>28.257000000000001</v>
      </c>
      <c r="F101" s="57">
        <v>28.187000000000001</v>
      </c>
      <c r="G101" s="58">
        <v>26.503</v>
      </c>
      <c r="H101" s="57"/>
      <c r="I101" s="58">
        <v>20.594999999999999</v>
      </c>
      <c r="J101" s="57"/>
      <c r="K101" s="58"/>
      <c r="L101" s="57"/>
      <c r="M101" s="58"/>
      <c r="N101" s="57"/>
      <c r="O101" s="58"/>
      <c r="Q101" s="57"/>
      <c r="R101" s="58">
        <v>29.301299222708487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4.2510000000000003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25.055</v>
      </c>
      <c r="C102" s="58">
        <v>27.814</v>
      </c>
      <c r="D102" s="57">
        <v>26.933</v>
      </c>
      <c r="E102" s="58">
        <v>27.824999999999999</v>
      </c>
      <c r="F102" s="57">
        <v>28.014000000000003</v>
      </c>
      <c r="G102" s="58">
        <v>26.285</v>
      </c>
      <c r="H102" s="57"/>
      <c r="I102" s="58">
        <v>19.684999999999999</v>
      </c>
      <c r="J102" s="57"/>
      <c r="K102" s="58"/>
      <c r="L102" s="57"/>
      <c r="M102" s="58"/>
      <c r="N102" s="57"/>
      <c r="O102" s="58"/>
      <c r="Q102" s="57"/>
      <c r="R102" s="58">
        <v>28.221931513576571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4.4030000000000005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24.588000000000001</v>
      </c>
      <c r="C103" s="58">
        <v>26.754999999999999</v>
      </c>
      <c r="D103" s="57">
        <v>24.803000000000001</v>
      </c>
      <c r="E103" s="58">
        <v>26.088000000000001</v>
      </c>
      <c r="F103" s="57">
        <v>27.741</v>
      </c>
      <c r="G103" s="58">
        <v>25.818000000000001</v>
      </c>
      <c r="H103" s="57"/>
      <c r="I103" s="58">
        <v>17.806000000000001</v>
      </c>
      <c r="J103" s="57"/>
      <c r="K103" s="58"/>
      <c r="L103" s="57"/>
      <c r="M103" s="58"/>
      <c r="N103" s="57"/>
      <c r="O103" s="58"/>
      <c r="Q103" s="57"/>
      <c r="R103" s="58">
        <v>26.637812541491947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4.468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24.4</v>
      </c>
      <c r="C104" s="58">
        <v>21.125</v>
      </c>
      <c r="D104" s="57">
        <v>18.513000000000002</v>
      </c>
      <c r="E104" s="58">
        <v>26.67</v>
      </c>
      <c r="F104" s="57">
        <v>27.56</v>
      </c>
      <c r="G104" s="58">
        <v>25.63</v>
      </c>
      <c r="H104" s="57"/>
      <c r="I104" s="58">
        <v>16.193999999999999</v>
      </c>
      <c r="J104" s="57"/>
      <c r="K104" s="58"/>
      <c r="L104" s="57"/>
      <c r="M104" s="58"/>
      <c r="N104" s="57"/>
      <c r="O104" s="58"/>
      <c r="Q104" s="57"/>
      <c r="R104" s="58">
        <v>26.676557075610543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4.3810000000000002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24.425000000000001</v>
      </c>
      <c r="C105" s="58">
        <v>24.097000000000001</v>
      </c>
      <c r="D105" s="57">
        <v>20.676000000000002</v>
      </c>
      <c r="E105" s="58">
        <v>28.134</v>
      </c>
      <c r="F105" s="57">
        <v>27.785</v>
      </c>
      <c r="G105" s="58">
        <v>26.344999999999999</v>
      </c>
      <c r="H105" s="57"/>
      <c r="I105" s="58">
        <v>16.593</v>
      </c>
      <c r="J105" s="57"/>
      <c r="K105" s="58"/>
      <c r="L105" s="57"/>
      <c r="M105" s="58"/>
      <c r="N105" s="57"/>
      <c r="O105" s="58"/>
      <c r="Q105" s="57"/>
      <c r="R105" s="58">
        <v>26.971515391584475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4.242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25.814</v>
      </c>
      <c r="C106" s="58">
        <v>34.869999999999997</v>
      </c>
      <c r="D106" s="57">
        <v>33.069000000000003</v>
      </c>
      <c r="E106" s="58">
        <v>28.019000000000002</v>
      </c>
      <c r="F106" s="57">
        <v>26.375</v>
      </c>
      <c r="G106" s="58">
        <v>28.134</v>
      </c>
      <c r="H106" s="57"/>
      <c r="I106" s="58">
        <v>21.645</v>
      </c>
      <c r="J106" s="57"/>
      <c r="K106" s="58"/>
      <c r="L106" s="57"/>
      <c r="M106" s="58"/>
      <c r="N106" s="57"/>
      <c r="O106" s="58"/>
      <c r="Q106" s="57"/>
      <c r="R106" s="58">
        <v>27.320803245817071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4.0880000000000001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28.861000000000001</v>
      </c>
      <c r="C107" s="58">
        <v>36.721000000000004</v>
      </c>
      <c r="D107" s="57">
        <v>34.699000000000005</v>
      </c>
      <c r="E107" s="58">
        <v>30.778000000000002</v>
      </c>
      <c r="F107" s="57">
        <v>30.002000000000002</v>
      </c>
      <c r="G107" s="58">
        <v>31.731000000000002</v>
      </c>
      <c r="H107" s="57"/>
      <c r="I107" s="58">
        <v>27.156000000000002</v>
      </c>
      <c r="J107" s="57"/>
      <c r="K107" s="58"/>
      <c r="L107" s="57"/>
      <c r="M107" s="58"/>
      <c r="N107" s="57"/>
      <c r="O107" s="58"/>
      <c r="Q107" s="57"/>
      <c r="R107" s="58">
        <v>27.615701941739172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4.093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26.83</v>
      </c>
      <c r="C108" s="58">
        <v>32.798000000000002</v>
      </c>
      <c r="D108" s="57">
        <v>30.877000000000002</v>
      </c>
      <c r="E108" s="58">
        <v>28.586000000000002</v>
      </c>
      <c r="F108" s="57">
        <v>29.098000000000003</v>
      </c>
      <c r="G108" s="58">
        <v>29.15</v>
      </c>
      <c r="H108" s="57"/>
      <c r="I108" s="58">
        <v>25.993000000000002</v>
      </c>
      <c r="J108" s="57"/>
      <c r="K108" s="58"/>
      <c r="L108" s="57"/>
      <c r="M108" s="58"/>
      <c r="N108" s="57"/>
      <c r="O108" s="58"/>
      <c r="Q108" s="57"/>
      <c r="R108" s="58">
        <v>27.568918025451087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4.1310000000000002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26.597000000000001</v>
      </c>
      <c r="C109" s="58">
        <v>31.263000000000002</v>
      </c>
      <c r="D109" s="57">
        <v>28.855</v>
      </c>
      <c r="E109" s="58">
        <v>29.015000000000001</v>
      </c>
      <c r="F109" s="57">
        <v>26.332000000000001</v>
      </c>
      <c r="G109" s="58">
        <v>27.887</v>
      </c>
      <c r="H109" s="57"/>
      <c r="I109" s="58">
        <v>19.405000000000001</v>
      </c>
      <c r="J109" s="57"/>
      <c r="K109" s="58"/>
      <c r="L109" s="57"/>
      <c r="M109" s="58"/>
      <c r="N109" s="57"/>
      <c r="O109" s="58"/>
      <c r="Q109" s="57"/>
      <c r="R109" s="58">
        <v>27.568703295826172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4.1760000000000002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24.183</v>
      </c>
      <c r="C110" s="58">
        <v>28.523</v>
      </c>
      <c r="D110" s="57">
        <v>26.016000000000002</v>
      </c>
      <c r="E110" s="58">
        <v>28.669</v>
      </c>
      <c r="F110" s="57">
        <v>27.017000000000003</v>
      </c>
      <c r="G110" s="58">
        <v>25.343</v>
      </c>
      <c r="H110" s="57"/>
      <c r="I110" s="58">
        <v>16.786999999999999</v>
      </c>
      <c r="J110" s="57"/>
      <c r="K110" s="58"/>
      <c r="L110" s="57"/>
      <c r="M110" s="58"/>
      <c r="N110" s="57"/>
      <c r="O110" s="58"/>
      <c r="Q110" s="57"/>
      <c r="R110" s="58">
        <v>29.028211939035558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4.2140000000000004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24.546000000000003</v>
      </c>
      <c r="C111" s="58">
        <v>32.582999999999998</v>
      </c>
      <c r="D111" s="57">
        <v>29.835000000000001</v>
      </c>
      <c r="E111" s="58">
        <v>29.392000000000003</v>
      </c>
      <c r="F111" s="57">
        <v>29.871000000000002</v>
      </c>
      <c r="G111" s="58">
        <v>25.626000000000001</v>
      </c>
      <c r="H111" s="57"/>
      <c r="I111" s="58">
        <v>19.791</v>
      </c>
      <c r="J111" s="57"/>
      <c r="K111" s="58"/>
      <c r="L111" s="57"/>
      <c r="M111" s="58"/>
      <c r="N111" s="57"/>
      <c r="O111" s="58"/>
      <c r="Q111" s="57"/>
      <c r="R111" s="58">
        <v>30.208148774334386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4.2080000000000002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25.487000000000002</v>
      </c>
      <c r="C112" s="58">
        <v>29.329000000000001</v>
      </c>
      <c r="D112" s="57">
        <v>28.842000000000002</v>
      </c>
      <c r="E112" s="58">
        <v>29.363000000000003</v>
      </c>
      <c r="F112" s="57">
        <v>28.416</v>
      </c>
      <c r="G112" s="58">
        <v>26.717000000000002</v>
      </c>
      <c r="H112" s="57"/>
      <c r="I112" s="58">
        <v>19.934000000000001</v>
      </c>
      <c r="J112" s="57"/>
      <c r="K112" s="58"/>
      <c r="L112" s="57"/>
      <c r="M112" s="58"/>
      <c r="N112" s="57"/>
      <c r="O112" s="58"/>
      <c r="Q112" s="57"/>
      <c r="R112" s="58">
        <v>30.693098352202288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4.2080000000000002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25.611000000000001</v>
      </c>
      <c r="C113" s="58">
        <v>29.498000000000001</v>
      </c>
      <c r="D113" s="57">
        <v>28.382000000000001</v>
      </c>
      <c r="E113" s="58">
        <v>28.621000000000002</v>
      </c>
      <c r="F113" s="57">
        <v>28.224</v>
      </c>
      <c r="G113" s="58">
        <v>26.841000000000001</v>
      </c>
      <c r="H113" s="57"/>
      <c r="I113" s="58">
        <v>20.807000000000002</v>
      </c>
      <c r="J113" s="57"/>
      <c r="K113" s="58"/>
      <c r="L113" s="57"/>
      <c r="M113" s="58"/>
      <c r="N113" s="57"/>
      <c r="O113" s="58"/>
      <c r="Q113" s="57"/>
      <c r="R113" s="58">
        <v>30.017226194841328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4.3559999999999999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25.244</v>
      </c>
      <c r="C114" s="58">
        <v>28.768000000000001</v>
      </c>
      <c r="D114" s="57">
        <v>27.07</v>
      </c>
      <c r="E114" s="58">
        <v>28.024000000000001</v>
      </c>
      <c r="F114" s="57">
        <v>27.906000000000002</v>
      </c>
      <c r="G114" s="58">
        <v>26.474</v>
      </c>
      <c r="H114" s="57"/>
      <c r="I114" s="58">
        <v>19.656000000000002</v>
      </c>
      <c r="J114" s="57"/>
      <c r="K114" s="58"/>
      <c r="L114" s="57"/>
      <c r="M114" s="58"/>
      <c r="N114" s="57"/>
      <c r="O114" s="58"/>
      <c r="Q114" s="57"/>
      <c r="R114" s="58">
        <v>28.937621793538931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4.508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25.117000000000001</v>
      </c>
      <c r="C115" s="58">
        <v>28.086000000000002</v>
      </c>
      <c r="D115" s="57">
        <v>25.373000000000001</v>
      </c>
      <c r="E115" s="58">
        <v>26.748000000000001</v>
      </c>
      <c r="F115" s="57">
        <v>27.916</v>
      </c>
      <c r="G115" s="58">
        <v>26.347000000000001</v>
      </c>
      <c r="H115" s="57"/>
      <c r="I115" s="58">
        <v>18.564</v>
      </c>
      <c r="J115" s="57"/>
      <c r="K115" s="58"/>
      <c r="L115" s="57"/>
      <c r="M115" s="58"/>
      <c r="N115" s="57"/>
      <c r="O115" s="58"/>
      <c r="Q115" s="57"/>
      <c r="R115" s="58">
        <v>27.314498532308932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4.5754999999999999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24.771000000000001</v>
      </c>
      <c r="C116" s="58">
        <v>22.587</v>
      </c>
      <c r="D116" s="57">
        <v>19.363</v>
      </c>
      <c r="E116" s="58">
        <v>27.015000000000001</v>
      </c>
      <c r="F116" s="57">
        <v>27.67</v>
      </c>
      <c r="G116" s="58">
        <v>26.001000000000001</v>
      </c>
      <c r="H116" s="57"/>
      <c r="I116" s="58">
        <v>16.374000000000002</v>
      </c>
      <c r="J116" s="57"/>
      <c r="K116" s="58"/>
      <c r="L116" s="57"/>
      <c r="M116" s="58"/>
      <c r="N116" s="57"/>
      <c r="O116" s="58"/>
      <c r="Q116" s="57"/>
      <c r="R116" s="58">
        <v>27.35292506135589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4.4885000000000002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24.218</v>
      </c>
      <c r="C117" s="58">
        <v>25.221</v>
      </c>
      <c r="D117" s="57">
        <v>21.093</v>
      </c>
      <c r="E117" s="58">
        <v>28.088000000000001</v>
      </c>
      <c r="F117" s="57">
        <v>27.724</v>
      </c>
      <c r="G117" s="58">
        <v>26.088000000000001</v>
      </c>
      <c r="H117" s="57"/>
      <c r="I117" s="58">
        <v>15.513</v>
      </c>
      <c r="J117" s="57"/>
      <c r="K117" s="58"/>
      <c r="L117" s="57"/>
      <c r="M117" s="58"/>
      <c r="N117" s="57"/>
      <c r="O117" s="58"/>
      <c r="Q117" s="57"/>
      <c r="R117" s="58">
        <v>27.647521682433307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4.3494999999999999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26.412000000000003</v>
      </c>
      <c r="C118" s="58">
        <v>35.867000000000004</v>
      </c>
      <c r="D118" s="57">
        <v>32.969000000000001</v>
      </c>
      <c r="E118" s="58">
        <v>28.538</v>
      </c>
      <c r="F118" s="57">
        <v>27.823</v>
      </c>
      <c r="G118" s="58">
        <v>28.642000000000003</v>
      </c>
      <c r="H118" s="57"/>
      <c r="I118" s="58">
        <v>22.654</v>
      </c>
      <c r="J118" s="57"/>
      <c r="K118" s="58"/>
      <c r="L118" s="57"/>
      <c r="M118" s="58"/>
      <c r="N118" s="57"/>
      <c r="O118" s="58"/>
      <c r="Q118" s="57"/>
      <c r="R118" s="58">
        <v>27.99644369605188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4.1955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27.597000000000001</v>
      </c>
      <c r="C119" s="58">
        <v>37.255000000000003</v>
      </c>
      <c r="D119" s="57">
        <v>34.187000000000005</v>
      </c>
      <c r="E119" s="58">
        <v>30.392000000000003</v>
      </c>
      <c r="F119" s="57">
        <v>29.533000000000001</v>
      </c>
      <c r="G119" s="58">
        <v>30.337</v>
      </c>
      <c r="H119" s="57"/>
      <c r="I119" s="58">
        <v>26.939</v>
      </c>
      <c r="J119" s="57"/>
      <c r="K119" s="58"/>
      <c r="L119" s="57"/>
      <c r="M119" s="58"/>
      <c r="N119" s="57"/>
      <c r="O119" s="58"/>
      <c r="Q119" s="57"/>
      <c r="R119" s="58">
        <v>28.290965128046675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4.2004999999999999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27.287000000000003</v>
      </c>
      <c r="C120" s="58">
        <v>33.968000000000004</v>
      </c>
      <c r="D120" s="57">
        <v>31.004999999999999</v>
      </c>
      <c r="E120" s="58">
        <v>29.338000000000001</v>
      </c>
      <c r="F120" s="57">
        <v>29.824999999999999</v>
      </c>
      <c r="G120" s="58">
        <v>29.527000000000001</v>
      </c>
      <c r="H120" s="57"/>
      <c r="I120" s="58">
        <v>27.064</v>
      </c>
      <c r="J120" s="57"/>
      <c r="K120" s="58"/>
      <c r="L120" s="57"/>
      <c r="M120" s="58"/>
      <c r="N120" s="57"/>
      <c r="O120" s="58"/>
      <c r="Q120" s="57"/>
      <c r="R120" s="58">
        <v>28.243850695674414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4.2385000000000002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26.784000000000002</v>
      </c>
      <c r="C121" s="58">
        <v>32.283999999999999</v>
      </c>
      <c r="D121" s="57">
        <v>28.993000000000002</v>
      </c>
      <c r="E121" s="58">
        <v>29.292000000000002</v>
      </c>
      <c r="F121" s="57">
        <v>26.529</v>
      </c>
      <c r="G121" s="58">
        <v>28.074000000000002</v>
      </c>
      <c r="H121" s="57"/>
      <c r="I121" s="58">
        <v>19.584</v>
      </c>
      <c r="J121" s="57"/>
      <c r="K121" s="58"/>
      <c r="L121" s="57"/>
      <c r="M121" s="58"/>
      <c r="N121" s="57"/>
      <c r="O121" s="58"/>
      <c r="Q121" s="57"/>
      <c r="R121" s="58">
        <v>28.243308934643863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4.2835000000000001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24.312000000000001</v>
      </c>
      <c r="C122" s="58">
        <v>29.613000000000003</v>
      </c>
      <c r="D122" s="57">
        <v>26.139000000000003</v>
      </c>
      <c r="E122" s="58">
        <v>28.822000000000003</v>
      </c>
      <c r="F122" s="57">
        <v>27.222000000000001</v>
      </c>
      <c r="G122" s="58">
        <v>25.482000000000003</v>
      </c>
      <c r="H122" s="57"/>
      <c r="I122" s="58">
        <v>16.292000000000002</v>
      </c>
      <c r="J122" s="57"/>
      <c r="K122" s="58"/>
      <c r="L122" s="57"/>
      <c r="M122" s="58"/>
      <c r="N122" s="57"/>
      <c r="O122" s="58"/>
      <c r="Q122" s="57"/>
      <c r="R122" s="58">
        <v>29.588479374025155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4.3215000000000003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25.094000000000001</v>
      </c>
      <c r="C123" s="58">
        <v>33.564</v>
      </c>
      <c r="D123" s="57">
        <v>29.932000000000002</v>
      </c>
      <c r="E123" s="58">
        <v>29.746000000000002</v>
      </c>
      <c r="F123" s="57">
        <v>30.229000000000003</v>
      </c>
      <c r="G123" s="58">
        <v>26.194000000000003</v>
      </c>
      <c r="H123" s="57"/>
      <c r="I123" s="58">
        <v>20.545999999999999</v>
      </c>
      <c r="J123" s="57"/>
      <c r="K123" s="58"/>
      <c r="L123" s="57"/>
      <c r="M123" s="58"/>
      <c r="N123" s="57"/>
      <c r="O123" s="58"/>
      <c r="Q123" s="57"/>
      <c r="R123" s="58">
        <v>30.78512732188706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4.3155000000000001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25.78</v>
      </c>
      <c r="C124" s="58">
        <v>30.565000000000001</v>
      </c>
      <c r="D124" s="57">
        <v>28.952000000000002</v>
      </c>
      <c r="E124" s="58">
        <v>29.59</v>
      </c>
      <c r="F124" s="57">
        <v>28.69</v>
      </c>
      <c r="G124" s="58">
        <v>27.01</v>
      </c>
      <c r="H124" s="57"/>
      <c r="I124" s="58">
        <v>20.074000000000002</v>
      </c>
      <c r="J124" s="57"/>
      <c r="K124" s="58"/>
      <c r="L124" s="57"/>
      <c r="M124" s="58"/>
      <c r="N124" s="57"/>
      <c r="O124" s="58"/>
      <c r="Q124" s="57"/>
      <c r="R124" s="58">
        <v>31.307811795306883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4.3155000000000001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25.88</v>
      </c>
      <c r="C125" s="58">
        <v>30.679000000000002</v>
      </c>
      <c r="D125" s="57">
        <v>28.526</v>
      </c>
      <c r="E125" s="58">
        <v>28.896000000000001</v>
      </c>
      <c r="F125" s="57">
        <v>28.475000000000001</v>
      </c>
      <c r="G125" s="58">
        <v>27.11</v>
      </c>
      <c r="H125" s="57"/>
      <c r="I125" s="58">
        <v>20.925000000000001</v>
      </c>
      <c r="J125" s="57"/>
      <c r="K125" s="58"/>
      <c r="L125" s="57"/>
      <c r="M125" s="58"/>
      <c r="N125" s="57"/>
      <c r="O125" s="58"/>
      <c r="Q125" s="57"/>
      <c r="R125" s="58">
        <v>30.649370527100739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4.4634999999999998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25.579000000000001</v>
      </c>
      <c r="C126" s="58">
        <v>30.035</v>
      </c>
      <c r="D126" s="57">
        <v>27.32</v>
      </c>
      <c r="E126" s="58">
        <v>28.372</v>
      </c>
      <c r="F126" s="57">
        <v>28.213000000000001</v>
      </c>
      <c r="G126" s="58">
        <v>26.819000000000003</v>
      </c>
      <c r="H126" s="57"/>
      <c r="I126" s="58">
        <v>19.795999999999999</v>
      </c>
      <c r="J126" s="57"/>
      <c r="K126" s="58"/>
      <c r="L126" s="57"/>
      <c r="M126" s="58"/>
      <c r="N126" s="57"/>
      <c r="O126" s="58"/>
      <c r="Q126" s="57"/>
      <c r="R126" s="58">
        <v>29.584174940273279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4.6154999999999999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25.47</v>
      </c>
      <c r="C127" s="58">
        <v>29.364999999999998</v>
      </c>
      <c r="D127" s="57">
        <v>25.774000000000001</v>
      </c>
      <c r="E127" s="58">
        <v>27.121000000000002</v>
      </c>
      <c r="F127" s="57">
        <v>28.466000000000001</v>
      </c>
      <c r="G127" s="58">
        <v>26.71</v>
      </c>
      <c r="H127" s="57"/>
      <c r="I127" s="58">
        <v>18.714000000000002</v>
      </c>
      <c r="J127" s="57"/>
      <c r="K127" s="58"/>
      <c r="L127" s="57"/>
      <c r="M127" s="58"/>
      <c r="N127" s="57"/>
      <c r="O127" s="58"/>
      <c r="Q127" s="57"/>
      <c r="R127" s="58">
        <v>27.702287496906138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4.6855000000000002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24.948</v>
      </c>
      <c r="C128" s="58">
        <v>23.839000000000002</v>
      </c>
      <c r="D128" s="57">
        <v>19.821000000000002</v>
      </c>
      <c r="E128" s="58">
        <v>27.077000000000002</v>
      </c>
      <c r="F128" s="57">
        <v>28.164999999999999</v>
      </c>
      <c r="G128" s="58">
        <v>26.188000000000002</v>
      </c>
      <c r="H128" s="57"/>
      <c r="I128" s="58">
        <v>15.866000000000001</v>
      </c>
      <c r="J128" s="57"/>
      <c r="K128" s="58"/>
      <c r="L128" s="57"/>
      <c r="M128" s="58"/>
      <c r="N128" s="57"/>
      <c r="O128" s="58"/>
      <c r="Q128" s="57"/>
      <c r="R128" s="58">
        <v>27.757773126079183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4.5985000000000005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24.96</v>
      </c>
      <c r="C129" s="58">
        <v>26.817</v>
      </c>
      <c r="D129" s="57">
        <v>22.1</v>
      </c>
      <c r="E129" s="58">
        <v>28.678000000000001</v>
      </c>
      <c r="F129" s="57">
        <v>28.289000000000001</v>
      </c>
      <c r="G129" s="58">
        <v>26.78</v>
      </c>
      <c r="H129" s="57"/>
      <c r="I129" s="58">
        <v>16.923000000000002</v>
      </c>
      <c r="J129" s="57"/>
      <c r="K129" s="58"/>
      <c r="L129" s="57"/>
      <c r="M129" s="58"/>
      <c r="N129" s="57"/>
      <c r="O129" s="58"/>
      <c r="Q129" s="57"/>
      <c r="R129" s="58">
        <v>28.071464915898233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26.333000000000002</v>
      </c>
      <c r="C130" s="58">
        <v>36.835000000000001</v>
      </c>
      <c r="D130" s="57">
        <v>32.799999999999997</v>
      </c>
      <c r="E130" s="58">
        <v>28.566000000000003</v>
      </c>
      <c r="F130" s="57">
        <v>27.199000000000002</v>
      </c>
      <c r="G130" s="58">
        <v>28.483000000000001</v>
      </c>
      <c r="H130" s="57"/>
      <c r="I130" s="58">
        <v>22.784000000000002</v>
      </c>
      <c r="J130" s="57"/>
      <c r="K130" s="58"/>
      <c r="L130" s="57"/>
      <c r="M130" s="58"/>
      <c r="N130" s="57"/>
      <c r="O130" s="58"/>
      <c r="Q130" s="57"/>
      <c r="R130" s="58">
        <v>28.439908649514027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27.281000000000002</v>
      </c>
      <c r="C131" s="58">
        <v>38.167999999999999</v>
      </c>
      <c r="D131" s="57">
        <v>33.922000000000004</v>
      </c>
      <c r="E131" s="58">
        <v>30.594000000000001</v>
      </c>
      <c r="F131" s="57">
        <v>28.412000000000003</v>
      </c>
      <c r="G131" s="58">
        <v>29.901</v>
      </c>
      <c r="H131" s="57"/>
      <c r="I131" s="58">
        <v>27.067</v>
      </c>
      <c r="J131" s="57"/>
      <c r="K131" s="58"/>
      <c r="L131" s="57"/>
      <c r="M131" s="58"/>
      <c r="N131" s="57"/>
      <c r="O131" s="58"/>
      <c r="Q131" s="57"/>
      <c r="R131" s="58">
        <v>28.755115945971301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27.183</v>
      </c>
      <c r="C132" s="58">
        <v>35.033000000000001</v>
      </c>
      <c r="D132" s="57">
        <v>30.974</v>
      </c>
      <c r="E132" s="58">
        <v>29.523</v>
      </c>
      <c r="F132" s="57">
        <v>29.492000000000001</v>
      </c>
      <c r="G132" s="58">
        <v>29.343</v>
      </c>
      <c r="H132" s="57"/>
      <c r="I132" s="58">
        <v>27.152000000000001</v>
      </c>
      <c r="J132" s="57"/>
      <c r="K132" s="58"/>
      <c r="L132" s="57"/>
      <c r="M132" s="58"/>
      <c r="N132" s="57"/>
      <c r="O132" s="58"/>
      <c r="Q132" s="57"/>
      <c r="R132" s="58">
        <v>28.727424271395993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26.981000000000002</v>
      </c>
      <c r="C133" s="58">
        <v>33.395000000000003</v>
      </c>
      <c r="D133" s="57">
        <v>29.143000000000001</v>
      </c>
      <c r="E133" s="58">
        <v>29.563000000000002</v>
      </c>
      <c r="F133" s="57">
        <v>26.974</v>
      </c>
      <c r="G133" s="58">
        <v>28.271000000000001</v>
      </c>
      <c r="H133" s="57"/>
      <c r="I133" s="58">
        <v>19.734000000000002</v>
      </c>
      <c r="J133" s="57"/>
      <c r="K133" s="58"/>
      <c r="L133" s="57"/>
      <c r="M133" s="58"/>
      <c r="N133" s="57"/>
      <c r="O133" s="58"/>
      <c r="Q133" s="57"/>
      <c r="R133" s="58">
        <v>28.746305859577706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24.679000000000002</v>
      </c>
      <c r="C134" s="58">
        <v>30.908000000000001</v>
      </c>
      <c r="D134" s="57">
        <v>26.457000000000001</v>
      </c>
      <c r="E134" s="58">
        <v>29.106000000000002</v>
      </c>
      <c r="F134" s="57">
        <v>27.958000000000002</v>
      </c>
      <c r="G134" s="58">
        <v>25.849</v>
      </c>
      <c r="H134" s="57"/>
      <c r="I134" s="58">
        <v>16.411999999999999</v>
      </c>
      <c r="J134" s="57"/>
      <c r="K134" s="58"/>
      <c r="L134" s="57"/>
      <c r="M134" s="58"/>
      <c r="N134" s="57"/>
      <c r="O134" s="58"/>
      <c r="Q134" s="57"/>
      <c r="R134" s="58">
        <v>30.392986786771271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25.439</v>
      </c>
      <c r="C135" s="58">
        <v>34.640999999999998</v>
      </c>
      <c r="D135" s="57">
        <v>29.997</v>
      </c>
      <c r="E135" s="58">
        <v>29.896000000000001</v>
      </c>
      <c r="F135" s="57">
        <v>30.778000000000002</v>
      </c>
      <c r="G135" s="58">
        <v>26.549000000000003</v>
      </c>
      <c r="H135" s="57"/>
      <c r="I135" s="58">
        <v>20.686</v>
      </c>
      <c r="J135" s="57"/>
      <c r="K135" s="58"/>
      <c r="L135" s="57"/>
      <c r="M135" s="58"/>
      <c r="N135" s="57"/>
      <c r="O135" s="58"/>
      <c r="Q135" s="57"/>
      <c r="R135" s="58">
        <v>31.603319972882137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25.926000000000002</v>
      </c>
      <c r="C136" s="58">
        <v>31.635000000000002</v>
      </c>
      <c r="D136" s="57">
        <v>28.894000000000002</v>
      </c>
      <c r="E136" s="58">
        <v>29.628</v>
      </c>
      <c r="F136" s="57">
        <v>29.649000000000001</v>
      </c>
      <c r="G136" s="58">
        <v>27.136000000000003</v>
      </c>
      <c r="H136" s="57"/>
      <c r="I136" s="58">
        <v>19.934999999999999</v>
      </c>
      <c r="J136" s="57"/>
      <c r="K136" s="58"/>
      <c r="L136" s="57"/>
      <c r="M136" s="58"/>
      <c r="N136" s="57"/>
      <c r="O136" s="58"/>
      <c r="Q136" s="57"/>
      <c r="R136" s="58">
        <v>32.154630185677547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26.171000000000003</v>
      </c>
      <c r="C137" s="58">
        <v>31.903000000000002</v>
      </c>
      <c r="D137" s="57">
        <v>28.695</v>
      </c>
      <c r="E137" s="58">
        <v>29.2</v>
      </c>
      <c r="F137" s="57">
        <v>29.021000000000001</v>
      </c>
      <c r="G137" s="58">
        <v>27.381</v>
      </c>
      <c r="H137" s="57"/>
      <c r="I137" s="58">
        <v>21.135000000000002</v>
      </c>
      <c r="J137" s="57"/>
      <c r="K137" s="58"/>
      <c r="L137" s="57"/>
      <c r="M137" s="58"/>
      <c r="N137" s="57"/>
      <c r="O137" s="58"/>
      <c r="Q137" s="57"/>
      <c r="R137" s="58">
        <v>31.496187821059976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26.037000000000003</v>
      </c>
      <c r="C138" s="58">
        <v>31.367000000000001</v>
      </c>
      <c r="D138" s="57">
        <v>27.733000000000001</v>
      </c>
      <c r="E138" s="58">
        <v>28.869</v>
      </c>
      <c r="F138" s="57">
        <v>28.933</v>
      </c>
      <c r="G138" s="58">
        <v>27.247</v>
      </c>
      <c r="H138" s="57"/>
      <c r="I138" s="58">
        <v>20.234000000000002</v>
      </c>
      <c r="J138" s="57"/>
      <c r="K138" s="58"/>
      <c r="L138" s="57"/>
      <c r="M138" s="58"/>
      <c r="N138" s="57"/>
      <c r="O138" s="58"/>
      <c r="Q138" s="57"/>
      <c r="R138" s="58">
        <v>30.427089542631439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25.811</v>
      </c>
      <c r="C139" s="58">
        <v>30.647000000000002</v>
      </c>
      <c r="D139" s="57">
        <v>26.156000000000002</v>
      </c>
      <c r="E139" s="58">
        <v>27.483000000000001</v>
      </c>
      <c r="F139" s="57">
        <v>28.572000000000003</v>
      </c>
      <c r="G139" s="58">
        <v>27.021000000000001</v>
      </c>
      <c r="H139" s="57"/>
      <c r="I139" s="58">
        <v>18.874000000000002</v>
      </c>
      <c r="J139" s="57"/>
      <c r="K139" s="58"/>
      <c r="L139" s="57"/>
      <c r="M139" s="58"/>
      <c r="N139" s="57"/>
      <c r="O139" s="58"/>
      <c r="Q139" s="57"/>
      <c r="R139" s="58">
        <v>28.260150374854714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25.303000000000001</v>
      </c>
      <c r="C140" s="58">
        <v>25.44</v>
      </c>
      <c r="D140" s="57">
        <v>20.597000000000001</v>
      </c>
      <c r="E140" s="58">
        <v>27.387</v>
      </c>
      <c r="F140" s="57">
        <v>28.222000000000001</v>
      </c>
      <c r="G140" s="58">
        <v>26.513000000000002</v>
      </c>
      <c r="H140" s="57"/>
      <c r="I140" s="58">
        <v>15.996</v>
      </c>
      <c r="J140" s="57"/>
      <c r="K140" s="58"/>
      <c r="L140" s="57"/>
      <c r="M140" s="58"/>
      <c r="N140" s="57"/>
      <c r="O140" s="58"/>
      <c r="Q140" s="57"/>
      <c r="R140" s="58">
        <v>28.320363483908956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25.217000000000002</v>
      </c>
      <c r="C141" s="58">
        <v>28.234999999999999</v>
      </c>
      <c r="D141" s="57">
        <v>22.749000000000002</v>
      </c>
      <c r="E141" s="58">
        <v>28.942</v>
      </c>
      <c r="F141" s="57">
        <v>28.504999999999999</v>
      </c>
      <c r="G141" s="58">
        <v>26.967000000000002</v>
      </c>
      <c r="H141" s="57"/>
      <c r="I141" s="58">
        <v>17.143000000000001</v>
      </c>
      <c r="J141" s="57"/>
      <c r="K141" s="58"/>
      <c r="L141" s="57"/>
      <c r="M141" s="58"/>
      <c r="N141" s="57"/>
      <c r="O141" s="58"/>
      <c r="Q141" s="57"/>
      <c r="R141" s="58">
        <v>28.641112542482634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26.268000000000001</v>
      </c>
      <c r="C142" s="58">
        <v>37.811</v>
      </c>
      <c r="D142" s="57">
        <v>32.667000000000002</v>
      </c>
      <c r="E142" s="58">
        <v>28.602</v>
      </c>
      <c r="F142" s="57">
        <v>27.798000000000002</v>
      </c>
      <c r="G142" s="58">
        <v>28.318000000000001</v>
      </c>
      <c r="H142" s="57"/>
      <c r="I142" s="58">
        <v>22.934000000000001</v>
      </c>
      <c r="J142" s="57"/>
      <c r="K142" s="58"/>
      <c r="L142" s="57"/>
      <c r="M142" s="58"/>
      <c r="N142" s="57"/>
      <c r="O142" s="58"/>
      <c r="Q142" s="57"/>
      <c r="R142" s="58">
        <v>29.017033252292077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27.003</v>
      </c>
      <c r="C143" s="58">
        <v>39.097000000000001</v>
      </c>
      <c r="D143" s="57">
        <v>33.700000000000003</v>
      </c>
      <c r="E143" s="58">
        <v>30.803000000000001</v>
      </c>
      <c r="F143" s="57">
        <v>29.063000000000002</v>
      </c>
      <c r="G143" s="58">
        <v>29.473000000000003</v>
      </c>
      <c r="H143" s="57"/>
      <c r="I143" s="58">
        <v>27.218</v>
      </c>
      <c r="J143" s="57"/>
      <c r="K143" s="58"/>
      <c r="L143" s="57"/>
      <c r="M143" s="58"/>
      <c r="N143" s="57"/>
      <c r="O143" s="58"/>
      <c r="Q143" s="57"/>
      <c r="R143" s="58">
        <v>29.339514113140577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27.094000000000001</v>
      </c>
      <c r="C144" s="58">
        <v>36.108000000000004</v>
      </c>
      <c r="D144" s="57">
        <v>30.965</v>
      </c>
      <c r="E144" s="58">
        <v>29.716000000000001</v>
      </c>
      <c r="F144" s="57">
        <v>29.761000000000003</v>
      </c>
      <c r="G144" s="58">
        <v>29.144000000000002</v>
      </c>
      <c r="H144" s="57"/>
      <c r="I144" s="58">
        <v>27.25</v>
      </c>
      <c r="J144" s="57"/>
      <c r="K144" s="58"/>
      <c r="L144" s="57"/>
      <c r="M144" s="58"/>
      <c r="N144" s="57"/>
      <c r="O144" s="58"/>
      <c r="Q144" s="57"/>
      <c r="R144" s="58">
        <v>29.316164640591875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27.007000000000001</v>
      </c>
      <c r="C145" s="58">
        <v>34.494999999999997</v>
      </c>
      <c r="D145" s="57">
        <v>29.129000000000001</v>
      </c>
      <c r="E145" s="58">
        <v>29.714000000000002</v>
      </c>
      <c r="F145" s="57">
        <v>26.677</v>
      </c>
      <c r="G145" s="58">
        <v>28.267000000000003</v>
      </c>
      <c r="H145" s="57"/>
      <c r="I145" s="58">
        <v>19.268000000000001</v>
      </c>
      <c r="J145" s="57"/>
      <c r="K145" s="58"/>
      <c r="L145" s="57"/>
      <c r="M145" s="58"/>
      <c r="N145" s="57"/>
      <c r="O145" s="58"/>
      <c r="Q145" s="57"/>
      <c r="R145" s="58">
        <v>29.339654708607451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25.273</v>
      </c>
      <c r="C146" s="58">
        <v>32.249000000000002</v>
      </c>
      <c r="D146" s="57">
        <v>26.977</v>
      </c>
      <c r="E146" s="58">
        <v>29.535</v>
      </c>
      <c r="F146" s="57">
        <v>28.052</v>
      </c>
      <c r="G146" s="58">
        <v>26.423000000000002</v>
      </c>
      <c r="H146" s="57"/>
      <c r="I146" s="58">
        <v>17.236000000000001</v>
      </c>
      <c r="J146" s="57"/>
      <c r="K146" s="58"/>
      <c r="L146" s="57"/>
      <c r="M146" s="58"/>
      <c r="N146" s="57"/>
      <c r="O146" s="58"/>
      <c r="Q146" s="57"/>
      <c r="R146" s="58">
        <v>30.7691896088552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25.758000000000003</v>
      </c>
      <c r="C147" s="58">
        <v>35.719000000000001</v>
      </c>
      <c r="D147" s="57">
        <v>30.064</v>
      </c>
      <c r="E147" s="58">
        <v>30.063000000000002</v>
      </c>
      <c r="F147" s="57">
        <v>30.794</v>
      </c>
      <c r="G147" s="58">
        <v>26.858000000000001</v>
      </c>
      <c r="H147" s="57"/>
      <c r="I147" s="58">
        <v>20.826000000000001</v>
      </c>
      <c r="J147" s="57"/>
      <c r="K147" s="58"/>
      <c r="L147" s="57"/>
      <c r="M147" s="58"/>
      <c r="N147" s="57"/>
      <c r="O147" s="58"/>
      <c r="Q147" s="57"/>
      <c r="R147" s="58">
        <v>31.995244331661855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26.195</v>
      </c>
      <c r="C148" s="58">
        <v>32.890999999999998</v>
      </c>
      <c r="D148" s="57">
        <v>29.043000000000003</v>
      </c>
      <c r="E148" s="58">
        <v>29.867000000000001</v>
      </c>
      <c r="F148" s="57">
        <v>29.022000000000002</v>
      </c>
      <c r="G148" s="58">
        <v>27.385000000000002</v>
      </c>
      <c r="H148" s="57"/>
      <c r="I148" s="58">
        <v>20.135000000000002</v>
      </c>
      <c r="J148" s="57"/>
      <c r="K148" s="58"/>
      <c r="L148" s="57"/>
      <c r="M148" s="58"/>
      <c r="N148" s="57"/>
      <c r="O148" s="58"/>
      <c r="Q148" s="57"/>
      <c r="R148" s="58">
        <v>27.770780601784416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26.434999999999999</v>
      </c>
      <c r="C149" s="58">
        <v>33.102000000000004</v>
      </c>
      <c r="D149" s="57">
        <v>28.89</v>
      </c>
      <c r="E149" s="58">
        <v>29.491</v>
      </c>
      <c r="F149" s="57">
        <v>28.989000000000001</v>
      </c>
      <c r="G149" s="58">
        <v>27.625</v>
      </c>
      <c r="H149" s="57"/>
      <c r="I149" s="58">
        <v>21.355</v>
      </c>
      <c r="J149" s="57"/>
      <c r="K149" s="58"/>
      <c r="L149" s="57"/>
      <c r="M149" s="58"/>
      <c r="N149" s="57"/>
      <c r="O149" s="58"/>
      <c r="Q149" s="57"/>
      <c r="R149" s="58">
        <v>27.18672739110124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26.313000000000002</v>
      </c>
      <c r="C150" s="58">
        <v>32.561</v>
      </c>
      <c r="D150" s="57">
        <v>27.974</v>
      </c>
      <c r="E150" s="58">
        <v>29.173000000000002</v>
      </c>
      <c r="F150" s="57">
        <v>28.911000000000001</v>
      </c>
      <c r="G150" s="58">
        <v>27.503</v>
      </c>
      <c r="H150" s="57"/>
      <c r="I150" s="58">
        <v>20.454000000000001</v>
      </c>
      <c r="J150" s="57"/>
      <c r="K150" s="58"/>
      <c r="L150" s="57"/>
      <c r="M150" s="58"/>
      <c r="N150" s="57"/>
      <c r="O150" s="58"/>
      <c r="Q150" s="57"/>
      <c r="R150" s="58">
        <v>26.241873335724282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26.103000000000002</v>
      </c>
      <c r="C151" s="58">
        <v>31.867000000000001</v>
      </c>
      <c r="D151" s="57">
        <v>26.477</v>
      </c>
      <c r="E151" s="58">
        <v>27.787000000000003</v>
      </c>
      <c r="F151" s="57">
        <v>28.849</v>
      </c>
      <c r="G151" s="58">
        <v>27.293000000000003</v>
      </c>
      <c r="H151" s="57"/>
      <c r="I151" s="58">
        <v>19.094000000000001</v>
      </c>
      <c r="J151" s="57"/>
      <c r="K151" s="58"/>
      <c r="L151" s="57"/>
      <c r="M151" s="58"/>
      <c r="N151" s="57"/>
      <c r="O151" s="58"/>
      <c r="Q151" s="57"/>
      <c r="R151" s="58">
        <v>24.572593999030556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25.599</v>
      </c>
      <c r="C152" s="58">
        <v>26.839000000000002</v>
      </c>
      <c r="D152" s="57">
        <v>21.163</v>
      </c>
      <c r="E152" s="58">
        <v>27.651</v>
      </c>
      <c r="F152" s="57">
        <v>28.507000000000001</v>
      </c>
      <c r="G152" s="58">
        <v>26.789000000000001</v>
      </c>
      <c r="H152" s="57"/>
      <c r="I152" s="58">
        <v>16.196000000000002</v>
      </c>
      <c r="J152" s="57"/>
      <c r="K152" s="58"/>
      <c r="L152" s="57"/>
      <c r="M152" s="58"/>
      <c r="N152" s="57"/>
      <c r="O152" s="58"/>
      <c r="Q152" s="57"/>
      <c r="R152" s="58">
        <v>24.621811084031286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25.459</v>
      </c>
      <c r="C153" s="58">
        <v>29.506</v>
      </c>
      <c r="D153" s="57">
        <v>23.24</v>
      </c>
      <c r="E153" s="58">
        <v>29.207000000000001</v>
      </c>
      <c r="F153" s="57">
        <v>28.738000000000003</v>
      </c>
      <c r="G153" s="58">
        <v>27.139000000000003</v>
      </c>
      <c r="H153" s="57"/>
      <c r="I153" s="58">
        <v>17.363</v>
      </c>
      <c r="J153" s="57"/>
      <c r="K153" s="58"/>
      <c r="L153" s="57"/>
      <c r="M153" s="58"/>
      <c r="N153" s="57"/>
      <c r="O153" s="58"/>
      <c r="Q153" s="57"/>
      <c r="R153" s="58">
        <v>24.900063231725358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25.513000000000002</v>
      </c>
      <c r="C154" s="58">
        <v>38.883000000000003</v>
      </c>
      <c r="D154" s="57">
        <v>32.506</v>
      </c>
      <c r="E154" s="58">
        <v>28.244</v>
      </c>
      <c r="F154" s="57">
        <v>27.023</v>
      </c>
      <c r="G154" s="58">
        <v>27.463000000000001</v>
      </c>
      <c r="H154" s="57"/>
      <c r="I154" s="58">
        <v>22.265000000000001</v>
      </c>
      <c r="J154" s="57"/>
      <c r="K154" s="58"/>
      <c r="L154" s="57"/>
      <c r="M154" s="58"/>
      <c r="N154" s="57"/>
      <c r="O154" s="58"/>
      <c r="Q154" s="57"/>
      <c r="R154" s="58">
        <v>25.226881667879379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27.898</v>
      </c>
      <c r="C155" s="58">
        <v>40.286999999999999</v>
      </c>
      <c r="D155" s="57">
        <v>33.901000000000003</v>
      </c>
      <c r="E155" s="58">
        <v>31.582000000000001</v>
      </c>
      <c r="F155" s="57">
        <v>29.937000000000001</v>
      </c>
      <c r="G155" s="58">
        <v>30.238000000000003</v>
      </c>
      <c r="H155" s="57"/>
      <c r="I155" s="58">
        <v>27.866</v>
      </c>
      <c r="J155" s="57"/>
      <c r="K155" s="58"/>
      <c r="L155" s="57"/>
      <c r="M155" s="58"/>
      <c r="N155" s="57"/>
      <c r="O155" s="58"/>
      <c r="Q155" s="57"/>
      <c r="R155" s="58">
        <v>25.506478106341063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27.097000000000001</v>
      </c>
      <c r="C156" s="58">
        <v>37.270000000000003</v>
      </c>
      <c r="D156" s="57">
        <v>31.044</v>
      </c>
      <c r="E156" s="58">
        <v>29.953000000000003</v>
      </c>
      <c r="F156" s="57">
        <v>29.809000000000001</v>
      </c>
      <c r="G156" s="58">
        <v>29.047000000000001</v>
      </c>
      <c r="H156" s="57"/>
      <c r="I156" s="58">
        <v>27.419</v>
      </c>
      <c r="J156" s="57"/>
      <c r="K156" s="58"/>
      <c r="L156" s="57"/>
      <c r="M156" s="58"/>
      <c r="N156" s="57"/>
      <c r="O156" s="58"/>
      <c r="Q156" s="57"/>
      <c r="R156" s="58">
        <v>25.481914926258252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27.206000000000003</v>
      </c>
      <c r="C157" s="58">
        <v>35.673000000000002</v>
      </c>
      <c r="D157" s="57">
        <v>29.293000000000003</v>
      </c>
      <c r="E157" s="58">
        <v>29.969000000000001</v>
      </c>
      <c r="F157" s="57">
        <v>27.198</v>
      </c>
      <c r="G157" s="58">
        <v>28.436</v>
      </c>
      <c r="H157" s="57"/>
      <c r="I157" s="58">
        <v>19.478000000000002</v>
      </c>
      <c r="J157" s="57"/>
      <c r="K157" s="58"/>
      <c r="L157" s="57"/>
      <c r="M157" s="58"/>
      <c r="N157" s="57"/>
      <c r="O157" s="58"/>
      <c r="Q157" s="57"/>
      <c r="R157" s="58">
        <v>25.49866334822514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25.579000000000001</v>
      </c>
      <c r="C158" s="58">
        <v>33.466999999999999</v>
      </c>
      <c r="D158" s="57">
        <v>27.238</v>
      </c>
      <c r="E158" s="58">
        <v>29.789000000000001</v>
      </c>
      <c r="F158" s="57">
        <v>28.669</v>
      </c>
      <c r="G158" s="58">
        <v>26.709</v>
      </c>
      <c r="H158" s="57"/>
      <c r="I158" s="58">
        <v>17.446000000000002</v>
      </c>
      <c r="J158" s="57"/>
      <c r="K158" s="58"/>
      <c r="L158" s="57"/>
      <c r="M158" s="58"/>
      <c r="N158" s="57"/>
      <c r="O158" s="58"/>
      <c r="Q158" s="57"/>
      <c r="R158" s="58">
        <v>26.9593088589756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26.051000000000002</v>
      </c>
      <c r="C159" s="58">
        <v>36.85</v>
      </c>
      <c r="D159" s="57">
        <v>30.184999999999999</v>
      </c>
      <c r="E159" s="58">
        <v>30.245000000000001</v>
      </c>
      <c r="F159" s="57">
        <v>31.31</v>
      </c>
      <c r="G159" s="58">
        <v>27.131</v>
      </c>
      <c r="H159" s="57"/>
      <c r="I159" s="58">
        <v>21.036000000000001</v>
      </c>
      <c r="J159" s="57"/>
      <c r="K159" s="58"/>
      <c r="L159" s="57"/>
      <c r="M159" s="58"/>
      <c r="N159" s="57"/>
      <c r="O159" s="58"/>
      <c r="Q159" s="57"/>
      <c r="R159" s="58">
        <v>28.032903448923346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26.452000000000002</v>
      </c>
      <c r="C160" s="58">
        <v>34.152999999999999</v>
      </c>
      <c r="D160" s="57">
        <v>29.192</v>
      </c>
      <c r="E160" s="58">
        <v>30.092000000000002</v>
      </c>
      <c r="F160" s="57">
        <v>30.16</v>
      </c>
      <c r="G160" s="58">
        <v>27.612000000000002</v>
      </c>
      <c r="H160" s="57"/>
      <c r="I160" s="58">
        <v>20.414999999999999</v>
      </c>
      <c r="J160" s="57"/>
      <c r="K160" s="58"/>
      <c r="L160" s="57"/>
      <c r="M160" s="58"/>
      <c r="N160" s="57"/>
      <c r="O160" s="58"/>
      <c r="Q160" s="57"/>
      <c r="R160" s="58">
        <v>27.770780601784416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26.708000000000002</v>
      </c>
      <c r="C161" s="58">
        <v>34.329000000000001</v>
      </c>
      <c r="D161" s="57">
        <v>29.105</v>
      </c>
      <c r="E161" s="58">
        <v>29.786000000000001</v>
      </c>
      <c r="F161" s="57">
        <v>29.533000000000001</v>
      </c>
      <c r="G161" s="58">
        <v>27.868000000000002</v>
      </c>
      <c r="H161" s="57"/>
      <c r="I161" s="58">
        <v>21.657</v>
      </c>
      <c r="J161" s="57"/>
      <c r="K161" s="58"/>
      <c r="L161" s="57"/>
      <c r="M161" s="58"/>
      <c r="N161" s="57"/>
      <c r="O161" s="58"/>
      <c r="Q161" s="57"/>
      <c r="R161" s="58">
        <v>27.18672739110124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37189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37190</v>
      </c>
      <c r="B8" s="57">
        <f>[5]Tregion!$G8</f>
        <v>22</v>
      </c>
      <c r="C8" s="58">
        <f>[6]Tregion!$G8</f>
        <v>24</v>
      </c>
      <c r="D8" s="57">
        <f>[7]Tregion!$G8</f>
        <v>24</v>
      </c>
      <c r="E8" s="58">
        <f>[8]Tregion!$G8</f>
        <v>24</v>
      </c>
      <c r="F8" s="57">
        <f>[9]Tregion!$G8</f>
        <v>22.75</v>
      </c>
      <c r="G8" s="58">
        <f>[10]Tbasis!$E7</f>
        <v>22.5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29.004999160766602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37191</v>
      </c>
      <c r="B9" s="57">
        <f>[5]Tregion!$G9</f>
        <v>22</v>
      </c>
      <c r="C9" s="58">
        <f>[6]Tregion!$G9</f>
        <v>24</v>
      </c>
      <c r="D9" s="57">
        <f>[7]Tregion!$G9</f>
        <v>24</v>
      </c>
      <c r="E9" s="58">
        <f>[8]Tregion!$G9</f>
        <v>24</v>
      </c>
      <c r="F9" s="57">
        <f>[9]Tregion!$G9</f>
        <v>22.75</v>
      </c>
      <c r="G9" s="58">
        <f>[10]Tbasis!$E8</f>
        <v>22.5</v>
      </c>
      <c r="H9" s="57"/>
      <c r="I9" s="58">
        <f>[11]Tregion!$G9</f>
        <v>25.5</v>
      </c>
      <c r="J9" s="57"/>
      <c r="K9" s="58"/>
      <c r="L9" s="57"/>
      <c r="M9" s="58"/>
      <c r="N9" s="57"/>
      <c r="O9" s="58"/>
      <c r="Q9" s="57"/>
      <c r="R9" s="58">
        <f>[12]Tregion!$G9</f>
        <v>27.997501373291016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0.14499999999999999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37192</v>
      </c>
      <c r="B10" s="57">
        <f>[5]Tregion!$G10</f>
        <v>22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22.75</v>
      </c>
      <c r="G10" s="58">
        <f>[10]Tbasis!$E9</f>
        <v>22.5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28.002500534057617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0.17499999999999999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37193</v>
      </c>
      <c r="B11" s="57">
        <f>[5]Tregion!$G11</f>
        <v>22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22.75</v>
      </c>
      <c r="G11" s="58">
        <f>[10]Tbasis!$E10</f>
        <v>22.5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</v>
      </c>
      <c r="AN11" s="40">
        <f>AO11+0.1</f>
        <v>0.52500000000000002</v>
      </c>
      <c r="AO11" s="40">
        <f>[4]Curves!$K17</f>
        <v>0.42499999999999999</v>
      </c>
      <c r="AP11" s="40">
        <f>[4]Curves!$G17</f>
        <v>0.52</v>
      </c>
    </row>
    <row r="12" spans="1:43" x14ac:dyDescent="0.2">
      <c r="A12" s="50">
        <f>[5]Tregion!$A12</f>
        <v>37194</v>
      </c>
      <c r="B12" s="57">
        <f>[5]Tregion!$G12</f>
        <v>22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22.75</v>
      </c>
      <c r="G12" s="58">
        <f>[10]Tbasis!$E11</f>
        <v>22.5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28.998849868774414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0.14499999999999999</v>
      </c>
      <c r="AN12" s="40">
        <f t="shared" ref="AN12:AN18" si="0">AO12</f>
        <v>0.87</v>
      </c>
      <c r="AO12" s="40">
        <f>[4]Curves!$K18</f>
        <v>0.87</v>
      </c>
      <c r="AP12" s="40">
        <f>[4]Curves!$G18</f>
        <v>1.27</v>
      </c>
    </row>
    <row r="13" spans="1:43" x14ac:dyDescent="0.2">
      <c r="A13" s="50">
        <f>[5]Tregion!$A13</f>
        <v>37195</v>
      </c>
      <c r="B13" s="57">
        <f>[5]Tregion!$G13</f>
        <v>22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22.75</v>
      </c>
      <c r="G13" s="58">
        <f>[10]Tbasis!$E12</f>
        <v>22.5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0.04</v>
      </c>
      <c r="AN13" s="40">
        <f t="shared" si="0"/>
        <v>1.43</v>
      </c>
      <c r="AO13" s="40">
        <f>[4]Curves!$K19</f>
        <v>1.43</v>
      </c>
      <c r="AP13" s="40">
        <f>[4]Curves!$G19</f>
        <v>2.44</v>
      </c>
    </row>
    <row r="14" spans="1:43" x14ac:dyDescent="0.2">
      <c r="A14" s="50">
        <f>[5]Tregion!$A14</f>
        <v>37196</v>
      </c>
      <c r="B14" s="57">
        <f>[5]Tregion!$G14</f>
        <v>20</v>
      </c>
      <c r="C14" s="58">
        <f>[6]Tregion!$G14</f>
        <v>24.75</v>
      </c>
      <c r="D14" s="57">
        <f>[7]Tregion!$G14</f>
        <v>24.75</v>
      </c>
      <c r="E14" s="58">
        <f>[8]Tregion!$G14</f>
        <v>25</v>
      </c>
      <c r="F14" s="57">
        <f>[9]Tregion!$G14</f>
        <v>21.75</v>
      </c>
      <c r="G14" s="58">
        <f>[10]Tbasis!$E13</f>
        <v>20.5</v>
      </c>
      <c r="H14" s="57"/>
      <c r="I14" s="58">
        <f>[11]Tregion!$G14</f>
        <v>18.608000000000001</v>
      </c>
      <c r="J14" s="57"/>
      <c r="K14" s="58"/>
      <c r="L14" s="57"/>
      <c r="M14" s="58"/>
      <c r="N14" s="57"/>
      <c r="O14" s="58"/>
      <c r="Q14" s="57"/>
      <c r="R14" s="58">
        <f>[12]Tregion!$G14</f>
        <v>32.018847503662109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0.04</v>
      </c>
      <c r="AN14" s="40">
        <f t="shared" si="0"/>
        <v>1.38</v>
      </c>
      <c r="AO14" s="40">
        <f>[4]Curves!$K20</f>
        <v>1.38</v>
      </c>
      <c r="AP14" s="40">
        <f>[4]Curves!$G20</f>
        <v>2.38</v>
      </c>
    </row>
    <row r="15" spans="1:43" x14ac:dyDescent="0.2">
      <c r="A15" s="50">
        <f>[5]Tregion!$A15</f>
        <v>37197</v>
      </c>
      <c r="B15" s="57">
        <f>[5]Tregion!$G15</f>
        <v>20</v>
      </c>
      <c r="C15" s="58">
        <f>[6]Tregion!$G15</f>
        <v>24.75</v>
      </c>
      <c r="D15" s="57">
        <f>[7]Tregion!$G15</f>
        <v>24.75</v>
      </c>
      <c r="E15" s="58">
        <f>[8]Tregion!$G15</f>
        <v>25</v>
      </c>
      <c r="F15" s="57">
        <f>[9]Tregion!$G15</f>
        <v>21.75</v>
      </c>
      <c r="G15" s="58">
        <f>[10]Tbasis!$E14</f>
        <v>20.5</v>
      </c>
      <c r="H15" s="57"/>
      <c r="I15" s="58">
        <f>[11]Tregion!$G15</f>
        <v>18.608000000000001</v>
      </c>
      <c r="J15" s="57"/>
      <c r="K15" s="58"/>
      <c r="L15" s="57"/>
      <c r="M15" s="58"/>
      <c r="N15" s="57"/>
      <c r="O15" s="58"/>
      <c r="Q15" s="57"/>
      <c r="R15" s="58">
        <f>[12]Tregion!$G15</f>
        <v>32.022496261596679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0.04</v>
      </c>
      <c r="AN15" s="40">
        <f t="shared" si="0"/>
        <v>0.62</v>
      </c>
      <c r="AO15" s="40">
        <f>[4]Curves!$K21</f>
        <v>0.62</v>
      </c>
      <c r="AP15" s="40">
        <f>[4]Curves!$G21</f>
        <v>0.79</v>
      </c>
    </row>
    <row r="16" spans="1:43" x14ac:dyDescent="0.2">
      <c r="A16" s="50">
        <f>[5]Tregion!$A16</f>
        <v>37198</v>
      </c>
      <c r="B16" s="57">
        <f>[5]Tregion!$G16</f>
        <v>20</v>
      </c>
      <c r="C16" s="58">
        <f>[6]Tregion!$G16</f>
        <v>24.75</v>
      </c>
      <c r="D16" s="57">
        <f>[7]Tregion!$G16</f>
        <v>24.75</v>
      </c>
      <c r="E16" s="58">
        <f>[8]Tregion!$G16</f>
        <v>25</v>
      </c>
      <c r="F16" s="57">
        <f>[9]Tregion!$G16</f>
        <v>21.75</v>
      </c>
      <c r="G16" s="58">
        <f>[10]Tbasis!$E15</f>
        <v>20.5</v>
      </c>
      <c r="H16" s="57"/>
      <c r="I16" s="58">
        <f>[11]Tregion!$G16</f>
        <v>24.899999618530298</v>
      </c>
      <c r="J16" s="57"/>
      <c r="K16" s="58"/>
      <c r="L16" s="57"/>
      <c r="M16" s="58"/>
      <c r="N16" s="57"/>
      <c r="O16" s="58"/>
      <c r="Q16" s="57"/>
      <c r="R16" s="58">
        <f>[12]Tregion!$G16</f>
        <v>32.022496261596679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0.04</v>
      </c>
      <c r="AN16" s="40">
        <f t="shared" si="0"/>
        <v>0.37</v>
      </c>
      <c r="AO16" s="40">
        <f>[4]Curves!$K22</f>
        <v>0.37</v>
      </c>
      <c r="AP16" s="40">
        <f>[4]Curves!$G22</f>
        <v>0.43</v>
      </c>
    </row>
    <row r="17" spans="1:42" x14ac:dyDescent="0.2">
      <c r="A17" s="50">
        <f>[5]Tregion!$A17</f>
        <v>37199</v>
      </c>
      <c r="B17" s="57">
        <f>[5]Tregion!$G17</f>
        <v>20</v>
      </c>
      <c r="C17" s="58">
        <f>[6]Tregion!$G17</f>
        <v>24.75</v>
      </c>
      <c r="D17" s="57">
        <f>[7]Tregion!$G17</f>
        <v>24.75</v>
      </c>
      <c r="E17" s="58">
        <f>[8]Tregion!$G17</f>
        <v>25</v>
      </c>
      <c r="F17" s="57">
        <f>[9]Tregion!$G17</f>
        <v>21.75</v>
      </c>
      <c r="G17" s="58">
        <f>[10]Tbasis!$E16</f>
        <v>20.5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32.022496261596679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2.9810000000000003</v>
      </c>
      <c r="AM17" s="40">
        <f>[4]Curves!$J23</f>
        <v>0.04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">
      <c r="A18" s="50">
        <f>[5]Tregion!$A18</f>
        <v>37200</v>
      </c>
      <c r="B18" s="57">
        <f>[5]Tregion!$G18</f>
        <v>20</v>
      </c>
      <c r="C18" s="58">
        <f>[6]Tregion!$G18</f>
        <v>24.75</v>
      </c>
      <c r="D18" s="57">
        <f>[7]Tregion!$G18</f>
        <v>24.75</v>
      </c>
      <c r="E18" s="58">
        <f>[8]Tregion!$G18</f>
        <v>25</v>
      </c>
      <c r="F18" s="57">
        <f>[9]Tregion!$G18</f>
        <v>21.75</v>
      </c>
      <c r="G18" s="58">
        <f>[10]Tbasis!$E17</f>
        <v>20.5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32.019995727539062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3.1710000000000003</v>
      </c>
      <c r="AM18" s="40">
        <f>[4]Curves!$J24</f>
        <v>0.04</v>
      </c>
      <c r="AN18" s="40">
        <f t="shared" si="0"/>
        <v>0.33</v>
      </c>
      <c r="AO18" s="40">
        <f>[4]Curves!$K24</f>
        <v>0.33</v>
      </c>
      <c r="AP18" s="40">
        <f>[4]Curves!$G24</f>
        <v>0.37</v>
      </c>
    </row>
    <row r="19" spans="1:42" x14ac:dyDescent="0.2">
      <c r="A19" s="50">
        <f>[5]Tregion!$A19</f>
        <v>37201</v>
      </c>
      <c r="B19" s="57">
        <f>[5]Tregion!$G19</f>
        <v>20</v>
      </c>
      <c r="C19" s="58">
        <f>[6]Tregion!$G19</f>
        <v>24.75</v>
      </c>
      <c r="D19" s="57">
        <f>[7]Tregion!$G19</f>
        <v>24.75</v>
      </c>
      <c r="E19" s="58">
        <f>[8]Tregion!$G19</f>
        <v>25</v>
      </c>
      <c r="F19" s="57">
        <f>[9]Tregion!$G19</f>
        <v>21.75</v>
      </c>
      <c r="G19" s="58">
        <f>[10]Tbasis!$E18</f>
        <v>20.5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32.019997634887694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3.3260000000000001</v>
      </c>
      <c r="AM19" s="40">
        <f>[4]Curves!$J25</f>
        <v>0.04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">
      <c r="A20" s="50">
        <f>[5]Tregion!$A20</f>
        <v>37202</v>
      </c>
      <c r="B20" s="57">
        <f>[5]Tregion!$G20</f>
        <v>20</v>
      </c>
      <c r="C20" s="58">
        <f>[6]Tregion!$G20</f>
        <v>24.75</v>
      </c>
      <c r="D20" s="57">
        <f>[7]Tregion!$G20</f>
        <v>24.75</v>
      </c>
      <c r="E20" s="58">
        <f>[8]Tregion!$G20</f>
        <v>25</v>
      </c>
      <c r="F20" s="57">
        <f>[9]Tregion!$G20</f>
        <v>21.75</v>
      </c>
      <c r="G20" s="58">
        <f>[10]Tbasis!$E19</f>
        <v>20.5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32.019997634887694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3.3210000000000002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">
      <c r="A21" s="50">
        <f>[5]Tregion!$A21</f>
        <v>37203</v>
      </c>
      <c r="B21" s="57">
        <f>[5]Tregion!$G21</f>
        <v>20</v>
      </c>
      <c r="C21" s="58">
        <f>[6]Tregion!$G21</f>
        <v>24.75</v>
      </c>
      <c r="D21" s="57">
        <f>[7]Tregion!$G21</f>
        <v>24.75</v>
      </c>
      <c r="E21" s="58">
        <f>[8]Tregion!$G21</f>
        <v>25</v>
      </c>
      <c r="F21" s="57">
        <f>[9]Tregion!$G21</f>
        <v>21.75</v>
      </c>
      <c r="G21" s="58">
        <f>[10]Tbasis!$E20</f>
        <v>20.5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32.019997634887694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3.2610000000000001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0.39</v>
      </c>
    </row>
    <row r="22" spans="1:42" x14ac:dyDescent="0.2">
      <c r="A22" s="50">
        <f>[5]Tregion!$A22</f>
        <v>37204</v>
      </c>
      <c r="B22" s="57">
        <f>[5]Tregion!$G22</f>
        <v>20</v>
      </c>
      <c r="C22" s="58">
        <f>[6]Tregion!$G22</f>
        <v>24.75</v>
      </c>
      <c r="D22" s="57">
        <f>[7]Tregion!$G22</f>
        <v>24.75</v>
      </c>
      <c r="E22" s="58">
        <f>[8]Tregion!$G22</f>
        <v>25</v>
      </c>
      <c r="F22" s="57">
        <f>[9]Tregion!$G22</f>
        <v>21.75</v>
      </c>
      <c r="G22" s="58">
        <f>[10]Tbasis!$E21</f>
        <v>20.5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32.019997634887694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3.1460000000000004</v>
      </c>
      <c r="AM22" s="40">
        <f>[4]Curves!$J28</f>
        <v>0.16</v>
      </c>
      <c r="AN22" s="40">
        <f>AO22+0.1</f>
        <v>0.48</v>
      </c>
      <c r="AO22" s="40">
        <f>[4]Curves!$K28</f>
        <v>0.38</v>
      </c>
      <c r="AP22" s="40">
        <f>[4]Curves!$G28</f>
        <v>0.41</v>
      </c>
    </row>
    <row r="23" spans="1:42" x14ac:dyDescent="0.2">
      <c r="A23" s="50">
        <f>[5]Tregion!$A23</f>
        <v>37205</v>
      </c>
      <c r="B23" s="57">
        <f>[5]Tregion!$G23</f>
        <v>20</v>
      </c>
      <c r="C23" s="58">
        <f>[6]Tregion!$G23</f>
        <v>24.75</v>
      </c>
      <c r="D23" s="57">
        <f>[7]Tregion!$G23</f>
        <v>24.75</v>
      </c>
      <c r="E23" s="58">
        <f>[8]Tregion!$G23</f>
        <v>25</v>
      </c>
      <c r="F23" s="57">
        <f>[9]Tregion!$G23</f>
        <v>21.75</v>
      </c>
      <c r="G23" s="58">
        <f>[10]Tbasis!$E22</f>
        <v>20.5</v>
      </c>
      <c r="H23" s="57"/>
      <c r="I23" s="58">
        <f>[11]Tregion!$G23</f>
        <v>26</v>
      </c>
      <c r="J23" s="57"/>
      <c r="K23" s="58"/>
      <c r="L23" s="57"/>
      <c r="M23" s="58"/>
      <c r="N23" s="57"/>
      <c r="O23" s="58"/>
      <c r="Q23" s="57"/>
      <c r="R23" s="58">
        <f>[12]Tregion!$G23</f>
        <v>32.019997634887694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3.1760000000000002</v>
      </c>
      <c r="AM23" s="40">
        <f>[4]Curves!$J29</f>
        <v>0.155</v>
      </c>
      <c r="AN23" s="40">
        <f>AO23+0.1</f>
        <v>0.62</v>
      </c>
      <c r="AO23" s="40">
        <f>[4]Curves!$K29</f>
        <v>0.52</v>
      </c>
      <c r="AP23" s="40">
        <f>[4]Curves!$G29</f>
        <v>0.67</v>
      </c>
    </row>
    <row r="24" spans="1:42" x14ac:dyDescent="0.2">
      <c r="A24" s="50">
        <f>[5]Tregion!$A24</f>
        <v>37206</v>
      </c>
      <c r="B24" s="57">
        <f>[5]Tregion!$G24</f>
        <v>20</v>
      </c>
      <c r="C24" s="58">
        <f>[6]Tregion!$G24</f>
        <v>24.75</v>
      </c>
      <c r="D24" s="57">
        <f>[7]Tregion!$G24</f>
        <v>24.75</v>
      </c>
      <c r="E24" s="58">
        <f>[8]Tregion!$G24</f>
        <v>25</v>
      </c>
      <c r="F24" s="57">
        <f>[9]Tregion!$G24</f>
        <v>21.75</v>
      </c>
      <c r="G24" s="58">
        <f>[10]Tbasis!$E23</f>
        <v>20.5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32.019997634887694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3.2210000000000001</v>
      </c>
      <c r="AM24" s="40">
        <f>[4]Curves!$J30</f>
        <v>0.15</v>
      </c>
      <c r="AN24" s="40">
        <f t="shared" ref="AN24:AN30" si="1">AO24</f>
        <v>0.86</v>
      </c>
      <c r="AO24" s="40">
        <f>[4]Curves!$K30</f>
        <v>0.86</v>
      </c>
      <c r="AP24" s="40">
        <f>[4]Curves!$G30</f>
        <v>1.02</v>
      </c>
    </row>
    <row r="25" spans="1:42" x14ac:dyDescent="0.2">
      <c r="A25" s="50">
        <f>[5]Tregion!$A25</f>
        <v>37207</v>
      </c>
      <c r="B25" s="57">
        <f>[5]Tregion!$G25</f>
        <v>20</v>
      </c>
      <c r="C25" s="58">
        <f>[6]Tregion!$G25</f>
        <v>24.75</v>
      </c>
      <c r="D25" s="57">
        <f>[7]Tregion!$G25</f>
        <v>24.75</v>
      </c>
      <c r="E25" s="58">
        <f>[8]Tregion!$G25</f>
        <v>25</v>
      </c>
      <c r="F25" s="57">
        <f>[9]Tregion!$G25</f>
        <v>21.75</v>
      </c>
      <c r="G25" s="58">
        <f>[10]Tbasis!$E24</f>
        <v>20.5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32.019997634887694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3.2610000000000001</v>
      </c>
      <c r="AM25" s="40">
        <f>[4]Curves!$J31</f>
        <v>0.04</v>
      </c>
      <c r="AN25" s="40">
        <f t="shared" si="1"/>
        <v>1.1200000000000001</v>
      </c>
      <c r="AO25" s="40">
        <f>[4]Curves!$K31</f>
        <v>1.1200000000000001</v>
      </c>
      <c r="AP25" s="40">
        <f>[4]Curves!$G31</f>
        <v>1.9</v>
      </c>
    </row>
    <row r="26" spans="1:42" x14ac:dyDescent="0.2">
      <c r="A26" s="50">
        <f>[5]Tregion!$A26</f>
        <v>37208</v>
      </c>
      <c r="B26" s="57">
        <f>[5]Tregion!$G26</f>
        <v>20</v>
      </c>
      <c r="C26" s="58">
        <f>[6]Tregion!$G26</f>
        <v>24.75</v>
      </c>
      <c r="D26" s="57">
        <f>[7]Tregion!$G26</f>
        <v>24.75</v>
      </c>
      <c r="E26" s="58">
        <f>[8]Tregion!$G26</f>
        <v>25</v>
      </c>
      <c r="F26" s="57">
        <f>[9]Tregion!$G26</f>
        <v>21.75</v>
      </c>
      <c r="G26" s="58">
        <f>[10]Tbasis!$E25</f>
        <v>20.5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32.024998703002929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3.3010000000000002</v>
      </c>
      <c r="AM26" s="40">
        <f>[4]Curves!$J32</f>
        <v>0.04</v>
      </c>
      <c r="AN26" s="40">
        <f t="shared" si="1"/>
        <v>1.1200000000000001</v>
      </c>
      <c r="AO26" s="40">
        <f>[4]Curves!$K32</f>
        <v>1.1200000000000001</v>
      </c>
      <c r="AP26" s="40">
        <f>[4]Curves!$G32</f>
        <v>1.9</v>
      </c>
    </row>
    <row r="27" spans="1:42" x14ac:dyDescent="0.2">
      <c r="A27" s="50">
        <f>[5]Tregion!$A27</f>
        <v>37209</v>
      </c>
      <c r="B27" s="57">
        <f>[5]Tregion!$G27</f>
        <v>20</v>
      </c>
      <c r="C27" s="58">
        <f>[6]Tregion!$G27</f>
        <v>24.75</v>
      </c>
      <c r="D27" s="57">
        <f>[7]Tregion!$G27</f>
        <v>24.75</v>
      </c>
      <c r="E27" s="58">
        <f>[8]Tregion!$G27</f>
        <v>25</v>
      </c>
      <c r="F27" s="57">
        <f>[9]Tregion!$G27</f>
        <v>21.75</v>
      </c>
      <c r="G27" s="58">
        <f>[10]Tbasis!$E26</f>
        <v>20.5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32.024998703002929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3.3010000000000002</v>
      </c>
      <c r="AM27" s="40">
        <f>[4]Curves!$J33</f>
        <v>0.04</v>
      </c>
      <c r="AN27" s="40">
        <f t="shared" si="1"/>
        <v>0.63</v>
      </c>
      <c r="AO27" s="40">
        <f>[4]Curves!$K33</f>
        <v>0.63</v>
      </c>
      <c r="AP27" s="40">
        <f>[4]Curves!$G33</f>
        <v>0.71</v>
      </c>
    </row>
    <row r="28" spans="1:42" x14ac:dyDescent="0.2">
      <c r="A28" s="50">
        <f>[5]Tregion!$A28</f>
        <v>37210</v>
      </c>
      <c r="B28" s="57">
        <f>[5]Tregion!$G28</f>
        <v>20</v>
      </c>
      <c r="C28" s="58">
        <f>[6]Tregion!$G28</f>
        <v>24.75</v>
      </c>
      <c r="D28" s="57">
        <f>[7]Tregion!$G28</f>
        <v>24.75</v>
      </c>
      <c r="E28" s="58">
        <f>[8]Tregion!$G28</f>
        <v>25</v>
      </c>
      <c r="F28" s="57">
        <f>[9]Tregion!$G28</f>
        <v>21.75</v>
      </c>
      <c r="G28" s="58">
        <f>[10]Tbasis!$E27</f>
        <v>20.5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32.024998703002929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3.331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37211</v>
      </c>
      <c r="B29" s="57">
        <f>[5]Tregion!$G29</f>
        <v>20</v>
      </c>
      <c r="C29" s="58">
        <f>[6]Tregion!$G29</f>
        <v>24.75</v>
      </c>
      <c r="D29" s="57">
        <f>[7]Tregion!$G29</f>
        <v>24.75</v>
      </c>
      <c r="E29" s="58">
        <f>[8]Tregion!$G29</f>
        <v>25</v>
      </c>
      <c r="F29" s="57">
        <f>[9]Tregion!$G29</f>
        <v>21.75</v>
      </c>
      <c r="G29" s="58">
        <f>[10]Tbasis!$E28</f>
        <v>20.5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32.01749900817871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3.5060000000000002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37212</v>
      </c>
      <c r="B30" s="57">
        <f>[5]Tregion!$G30</f>
        <v>20</v>
      </c>
      <c r="C30" s="58">
        <f>[6]Tregion!$G30</f>
        <v>24.75</v>
      </c>
      <c r="D30" s="57">
        <f>[7]Tregion!$G30</f>
        <v>24.75</v>
      </c>
      <c r="E30" s="58">
        <f>[8]Tregion!$G30</f>
        <v>25</v>
      </c>
      <c r="F30" s="57">
        <f>[9]Tregion!$G30</f>
        <v>21.75</v>
      </c>
      <c r="G30" s="58">
        <f>[10]Tbasis!$E29</f>
        <v>20.5</v>
      </c>
      <c r="H30" s="57"/>
      <c r="I30" s="58">
        <f>[11]Tregion!$G30</f>
        <v>26</v>
      </c>
      <c r="J30" s="57"/>
      <c r="K30" s="58"/>
      <c r="L30" s="57"/>
      <c r="M30" s="58"/>
      <c r="N30" s="57"/>
      <c r="O30" s="58"/>
      <c r="Q30" s="57"/>
      <c r="R30" s="58">
        <f>[12]Tregion!$G30</f>
        <v>32.015000381469726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3.706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37213</v>
      </c>
      <c r="B31" s="57">
        <f>[5]Tregion!$G31</f>
        <v>20</v>
      </c>
      <c r="C31" s="58">
        <f>[6]Tregion!$G31</f>
        <v>24.75</v>
      </c>
      <c r="D31" s="57">
        <f>[7]Tregion!$G31</f>
        <v>24.75</v>
      </c>
      <c r="E31" s="58">
        <f>[8]Tregion!$G31</f>
        <v>25</v>
      </c>
      <c r="F31" s="57">
        <f>[9]Tregion!$G31</f>
        <v>21.75</v>
      </c>
      <c r="G31" s="58">
        <f>[10]Tbasis!$E30</f>
        <v>20.5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32.022500076293944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3.8310000000000004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37214</v>
      </c>
      <c r="B32" s="57">
        <f>[5]Tregion!$G32</f>
        <v>20</v>
      </c>
      <c r="C32" s="58">
        <f>[6]Tregion!$G32</f>
        <v>24.75</v>
      </c>
      <c r="D32" s="57">
        <f>[7]Tregion!$G32</f>
        <v>24.75</v>
      </c>
      <c r="E32" s="58">
        <f>[8]Tregion!$G32</f>
        <v>25</v>
      </c>
      <c r="F32" s="57">
        <f>[9]Tregion!$G32</f>
        <v>21.75</v>
      </c>
      <c r="G32" s="58">
        <f>[10]Tbasis!$E31</f>
        <v>20.5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32.022500076293944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3.7470000000000003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37215</v>
      </c>
      <c r="B33" s="57">
        <f>[5]Tregion!$G33</f>
        <v>20</v>
      </c>
      <c r="C33" s="58">
        <f>[6]Tregion!$G33</f>
        <v>24.75</v>
      </c>
      <c r="D33" s="57">
        <f>[7]Tregion!$G33</f>
        <v>24.75</v>
      </c>
      <c r="E33" s="58">
        <f>[8]Tregion!$G33</f>
        <v>25</v>
      </c>
      <c r="F33" s="57">
        <f>[9]Tregion!$G33</f>
        <v>21.75</v>
      </c>
      <c r="G33" s="58">
        <f>[10]Tbasis!$E32</f>
        <v>20.5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32.015444793701171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3.6520000000000001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37216</v>
      </c>
      <c r="B34" s="57">
        <f>[5]Tregion!$G34</f>
        <v>20</v>
      </c>
      <c r="C34" s="58">
        <f>[6]Tregion!$G34</f>
        <v>24.75</v>
      </c>
      <c r="D34" s="57">
        <f>[7]Tregion!$G34</f>
        <v>24.75</v>
      </c>
      <c r="E34" s="58">
        <f>[8]Tregion!$G34</f>
        <v>25</v>
      </c>
      <c r="F34" s="57">
        <f>[9]Tregion!$G34</f>
        <v>21.75</v>
      </c>
      <c r="G34" s="58">
        <f>[10]Tbasis!$E33</f>
        <v>20.5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32.015444793701171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3.5270000000000001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37217</v>
      </c>
      <c r="B35" s="57">
        <f>[5]Tregion!$G35</f>
        <v>20</v>
      </c>
      <c r="C35" s="58">
        <f>[6]Tregion!$G35</f>
        <v>24.75</v>
      </c>
      <c r="D35" s="57">
        <f>[7]Tregion!$G35</f>
        <v>24.75</v>
      </c>
      <c r="E35" s="58">
        <f>[8]Tregion!$G35</f>
        <v>25</v>
      </c>
      <c r="F35" s="57">
        <f>[9]Tregion!$G35</f>
        <v>21.75</v>
      </c>
      <c r="G35" s="58">
        <f>[10]Tbasis!$E34</f>
        <v>20.5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32.015444793701171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3.5260000000000002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37218</v>
      </c>
      <c r="B36" s="57">
        <f>[5]Tregion!$G36</f>
        <v>20</v>
      </c>
      <c r="C36" s="58">
        <f>[6]Tregion!$G36</f>
        <v>24.75</v>
      </c>
      <c r="D36" s="57">
        <f>[7]Tregion!$G36</f>
        <v>24.75</v>
      </c>
      <c r="E36" s="58">
        <f>[8]Tregion!$G36</f>
        <v>25</v>
      </c>
      <c r="F36" s="57">
        <f>[9]Tregion!$G36</f>
        <v>21.75</v>
      </c>
      <c r="G36" s="58">
        <f>[10]Tbasis!$E35</f>
        <v>20.5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32.02030662536621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3.5460000000000003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37219</v>
      </c>
      <c r="B37" s="57">
        <f>[5]Tregion!$G37</f>
        <v>20</v>
      </c>
      <c r="C37" s="58">
        <f>[6]Tregion!$G37</f>
        <v>24.75</v>
      </c>
      <c r="D37" s="57">
        <f>[7]Tregion!$G37</f>
        <v>24.75</v>
      </c>
      <c r="E37" s="58">
        <f>[8]Tregion!$G37</f>
        <v>25</v>
      </c>
      <c r="F37" s="57">
        <f>[9]Tregion!$G37</f>
        <v>21.75</v>
      </c>
      <c r="G37" s="58">
        <f>[10]Tbasis!$E36</f>
        <v>20.5</v>
      </c>
      <c r="H37" s="57"/>
      <c r="I37" s="58">
        <f>[11]Tregion!$G37</f>
        <v>26</v>
      </c>
      <c r="J37" s="57"/>
      <c r="K37" s="58"/>
      <c r="L37" s="57"/>
      <c r="M37" s="58"/>
      <c r="N37" s="57"/>
      <c r="O37" s="58"/>
      <c r="Q37" s="57"/>
      <c r="R37" s="58">
        <f>[12]Tregion!$G37</f>
        <v>32.024264144897458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3.5710000000000002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19.728999999999999</v>
      </c>
      <c r="C38" s="58">
        <f>[6]Tregion!$G38</f>
        <v>26</v>
      </c>
      <c r="D38" s="57">
        <f>[7]Tregion!$G38</f>
        <v>26.188000000000002</v>
      </c>
      <c r="E38" s="58">
        <f>[8]Tregion!$G38</f>
        <v>24.897000000000002</v>
      </c>
      <c r="F38" s="57">
        <f>[9]Tregion!$G38</f>
        <v>21.5</v>
      </c>
      <c r="G38" s="58">
        <f>[10]Tbasis!$E37</f>
        <v>20.228999999999999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32.022472510000007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3.6030000000000002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24.258000000000003</v>
      </c>
      <c r="C39" s="58">
        <f>[6]Tregion!$G39</f>
        <v>28.282</v>
      </c>
      <c r="D39" s="57">
        <f>[7]Tregion!$G39</f>
        <v>29.048000000000002</v>
      </c>
      <c r="E39" s="58">
        <f>[8]Tregion!$G39</f>
        <v>31.129000000000001</v>
      </c>
      <c r="F39" s="57">
        <f>[9]Tregion!$G39</f>
        <v>26.379000000000001</v>
      </c>
      <c r="G39" s="58">
        <f>[10]Tbasis!$E38</f>
        <v>25.258000000000003</v>
      </c>
      <c r="H39" s="57"/>
      <c r="I39" s="58">
        <f>[11]Tregion!$G39</f>
        <v>26.379000000000001</v>
      </c>
      <c r="J39" s="57"/>
      <c r="K39" s="58"/>
      <c r="L39" s="57"/>
      <c r="M39" s="58"/>
      <c r="N39" s="57"/>
      <c r="O39" s="58"/>
      <c r="Q39" s="57"/>
      <c r="R39" s="58">
        <f>[12]Tregion!$G39</f>
        <v>37.920842263908753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3.6030000000000002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24.238</v>
      </c>
      <c r="C40" s="58">
        <f>[6]Tregion!$G40</f>
        <v>27.057000000000002</v>
      </c>
      <c r="D40" s="57">
        <f>[7]Tregion!$G40</f>
        <v>27.718</v>
      </c>
      <c r="E40" s="58">
        <f>[8]Tregion!$G40</f>
        <v>30.423000000000002</v>
      </c>
      <c r="F40" s="57">
        <f>[9]Tregion!$G40</f>
        <v>27.661000000000001</v>
      </c>
      <c r="G40" s="58">
        <f>[10]Tbasis!$E39</f>
        <v>24.988</v>
      </c>
      <c r="H40" s="57"/>
      <c r="I40" s="58">
        <f>[11]Tregion!$G40</f>
        <v>27.661000000000001</v>
      </c>
      <c r="J40" s="57"/>
      <c r="K40" s="58"/>
      <c r="L40" s="57"/>
      <c r="M40" s="58"/>
      <c r="N40" s="57"/>
      <c r="O40" s="58"/>
      <c r="Q40" s="57"/>
      <c r="R40" s="58">
        <f>[12]Tregion!$G40</f>
        <v>26.992340007414096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3.6180000000000003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24.482000000000003</v>
      </c>
      <c r="C41" s="58">
        <f>[6]Tregion!$G41</f>
        <v>25.736000000000001</v>
      </c>
      <c r="D41" s="57">
        <f>[7]Tregion!$G41</f>
        <v>26.036000000000001</v>
      </c>
      <c r="E41" s="58">
        <f>[8]Tregion!$G41</f>
        <v>29.571000000000002</v>
      </c>
      <c r="F41" s="57">
        <f>[9]Tregion!$G41</f>
        <v>26.411000000000001</v>
      </c>
      <c r="G41" s="58">
        <f>[10]Tbasis!$E40</f>
        <v>25.112000000000002</v>
      </c>
      <c r="H41" s="57"/>
      <c r="I41" s="58">
        <f>[11]Tregion!$G41</f>
        <v>26.411000000000001</v>
      </c>
      <c r="J41" s="57"/>
      <c r="K41" s="58"/>
      <c r="L41" s="57"/>
      <c r="M41" s="58"/>
      <c r="N41" s="57"/>
      <c r="O41" s="58"/>
      <c r="Q41" s="57"/>
      <c r="R41" s="58">
        <f>[12]Tregion!$G41</f>
        <v>26.809218648791365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3.7810000000000001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23.879000000000001</v>
      </c>
      <c r="C42" s="58">
        <f>[6]Tregion!$G42</f>
        <v>23.819000000000003</v>
      </c>
      <c r="D42" s="57">
        <f>[7]Tregion!$G42</f>
        <v>22.827000000000002</v>
      </c>
      <c r="E42" s="58">
        <f>[8]Tregion!$G42</f>
        <v>27.992000000000001</v>
      </c>
      <c r="F42" s="57">
        <f>[9]Tregion!$G42</f>
        <v>25.319000000000003</v>
      </c>
      <c r="G42" s="58">
        <f>[10]Tbasis!$E41</f>
        <v>24.509</v>
      </c>
      <c r="H42" s="57"/>
      <c r="I42" s="58">
        <f>[11]Tregion!$G42</f>
        <v>25.319000000000003</v>
      </c>
      <c r="J42" s="57"/>
      <c r="K42" s="58"/>
      <c r="L42" s="57"/>
      <c r="M42" s="58"/>
      <c r="N42" s="57"/>
      <c r="O42" s="58"/>
      <c r="Q42" s="57"/>
      <c r="R42" s="58">
        <f>[12]Tregion!$G42</f>
        <v>26.111789402767084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3.9280000000000004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24.1</v>
      </c>
      <c r="C43" s="58">
        <f>[6]Tregion!$G43</f>
        <v>20.100000000000001</v>
      </c>
      <c r="D43" s="57">
        <f>[7]Tregion!$G43</f>
        <v>18.917000000000002</v>
      </c>
      <c r="E43" s="58">
        <f>[8]Tregion!$G43</f>
        <v>23.433</v>
      </c>
      <c r="F43" s="57">
        <f>[9]Tregion!$G43</f>
        <v>25.7</v>
      </c>
      <c r="G43" s="58">
        <f>[10]Tbasis!$E42</f>
        <v>25.1</v>
      </c>
      <c r="H43" s="57"/>
      <c r="I43" s="58">
        <f>[11]Tregion!$G43</f>
        <v>23.483000000000001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24.90135915005666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3.968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23.573</v>
      </c>
      <c r="C44" s="58">
        <f>[6]Tregion!$G44</f>
        <v>21.597000000000001</v>
      </c>
      <c r="D44" s="57">
        <f>[7]Tregion!$G44</f>
        <v>20.218</v>
      </c>
      <c r="E44" s="58">
        <f>[8]Tregion!$G44</f>
        <v>25.742000000000001</v>
      </c>
      <c r="F44" s="57">
        <f>[9]Tregion!$G44</f>
        <v>26.371000000000002</v>
      </c>
      <c r="G44" s="58">
        <f>[10]Tbasis!$E43</f>
        <v>25.073</v>
      </c>
      <c r="H44" s="57"/>
      <c r="I44" s="58">
        <f>[11]Tregion!$G44</f>
        <v>25.742000000000001</v>
      </c>
      <c r="J44" s="57"/>
      <c r="K44" s="58"/>
      <c r="L44" s="57"/>
      <c r="M44" s="58"/>
      <c r="N44" s="57"/>
      <c r="O44" s="58"/>
      <c r="Q44" s="57"/>
      <c r="R44" s="58">
        <f>[12]Tregion!$G44</f>
        <v>25.182776290511477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3.8810000000000002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22.333000000000002</v>
      </c>
      <c r="C45" s="58">
        <f>[6]Tregion!$G45</f>
        <v>22.667000000000002</v>
      </c>
      <c r="D45" s="57">
        <f>[7]Tregion!$G45</f>
        <v>21.292000000000002</v>
      </c>
      <c r="E45" s="58">
        <f>[8]Tregion!$G45</f>
        <v>27.458000000000002</v>
      </c>
      <c r="F45" s="57">
        <f>[9]Tregion!$G45</f>
        <v>26.875</v>
      </c>
      <c r="G45" s="58">
        <f>[10]Tbasis!$E44</f>
        <v>24.833000000000002</v>
      </c>
      <c r="H45" s="57"/>
      <c r="I45" s="58">
        <f>[11]Tregion!$G45</f>
        <v>27.125</v>
      </c>
      <c r="J45" s="57"/>
      <c r="K45" s="58"/>
      <c r="L45" s="57"/>
      <c r="M45" s="58"/>
      <c r="N45" s="57"/>
      <c r="O45" s="58"/>
      <c r="Q45" s="57"/>
      <c r="R45" s="58">
        <f>[12]Tregion!$G45</f>
        <v>25.603426496951609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3.742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30.823</v>
      </c>
      <c r="C46" s="58">
        <f>[6]Tregion!$G46</f>
        <v>31.194000000000003</v>
      </c>
      <c r="D46" s="57">
        <f>[7]Tregion!$G46</f>
        <v>29.274000000000001</v>
      </c>
      <c r="E46" s="58">
        <f>[8]Tregion!$G46</f>
        <v>30.798000000000002</v>
      </c>
      <c r="F46" s="57">
        <f>[9]Tregion!$G46</f>
        <v>32.302</v>
      </c>
      <c r="G46" s="58">
        <f>[10]Tbasis!$E45</f>
        <v>34.323</v>
      </c>
      <c r="H46" s="57"/>
      <c r="I46" s="58">
        <f>[11]Tregion!$G46</f>
        <v>30.98</v>
      </c>
      <c r="J46" s="57"/>
      <c r="K46" s="58"/>
      <c r="L46" s="57"/>
      <c r="M46" s="58"/>
      <c r="N46" s="57"/>
      <c r="O46" s="58"/>
      <c r="Q46" s="57"/>
      <c r="R46" s="58">
        <f>[12]Tregion!$G46</f>
        <v>25.977332074735916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3.5880000000000001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32.032000000000004</v>
      </c>
      <c r="C47" s="58">
        <f>[6]Tregion!$G47</f>
        <v>35.758000000000003</v>
      </c>
      <c r="D47" s="57">
        <f>[7]Tregion!$G47</f>
        <v>33.097000000000001</v>
      </c>
      <c r="E47" s="58">
        <f>[8]Tregion!$G47</f>
        <v>31.766000000000002</v>
      </c>
      <c r="F47" s="57">
        <f>[9]Tregion!$G47</f>
        <v>32.831000000000003</v>
      </c>
      <c r="G47" s="58">
        <f>[10]Tbasis!$E46</f>
        <v>37.032000000000004</v>
      </c>
      <c r="H47" s="57"/>
      <c r="I47" s="58">
        <f>[11]Tregion!$G47</f>
        <v>31.766000000000002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26.350745056527021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3.593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26.7</v>
      </c>
      <c r="C48" s="58">
        <f>[6]Tregion!$G48</f>
        <v>30.15</v>
      </c>
      <c r="D48" s="57">
        <f>[7]Tregion!$G48</f>
        <v>28.4</v>
      </c>
      <c r="E48" s="58">
        <f>[8]Tregion!$G48</f>
        <v>30.75</v>
      </c>
      <c r="F48" s="57">
        <f>[9]Tregion!$G48</f>
        <v>28.024999999999999</v>
      </c>
      <c r="G48" s="58">
        <f>[10]Tbasis!$E47</f>
        <v>30.2</v>
      </c>
      <c r="H48" s="57"/>
      <c r="I48" s="58">
        <f>[11]Tregion!$G48</f>
        <v>28.024999999999999</v>
      </c>
      <c r="J48" s="57"/>
      <c r="K48" s="58"/>
      <c r="L48" s="57"/>
      <c r="M48" s="58"/>
      <c r="N48" s="57"/>
      <c r="O48" s="58"/>
      <c r="Q48" s="57"/>
      <c r="R48" s="58">
        <f>[12]Tregion!$G48</f>
        <v>26.350592635281505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3.6310000000000002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24.726000000000003</v>
      </c>
      <c r="C49" s="58">
        <f>[6]Tregion!$G49</f>
        <v>29.25</v>
      </c>
      <c r="D49" s="57">
        <f>[7]Tregion!$G49</f>
        <v>26.42</v>
      </c>
      <c r="E49" s="58">
        <f>[8]Tregion!$G49</f>
        <v>26.395</v>
      </c>
      <c r="F49" s="57">
        <f>[9]Tregion!$G49</f>
        <v>26.226000000000003</v>
      </c>
      <c r="G49" s="58">
        <f>[10]Tbasis!$E48</f>
        <v>25.976000000000003</v>
      </c>
      <c r="H49" s="57"/>
      <c r="I49" s="58">
        <f>[11]Tregion!$G49</f>
        <v>26.226000000000003</v>
      </c>
      <c r="J49" s="57"/>
      <c r="K49" s="58"/>
      <c r="L49" s="57"/>
      <c r="M49" s="58"/>
      <c r="N49" s="57"/>
      <c r="O49" s="58"/>
      <c r="Q49" s="57"/>
      <c r="R49" s="58">
        <f>[12]Tregion!$G49</f>
        <v>26.630392502506496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3.6760000000000002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23</v>
      </c>
      <c r="C50" s="58">
        <f>[6]Tregion!$G50</f>
        <v>22.083000000000002</v>
      </c>
      <c r="D50" s="57">
        <f>[7]Tregion!$G50</f>
        <v>22.75</v>
      </c>
      <c r="E50" s="58">
        <f>[8]Tregion!$G50</f>
        <v>27.729000000000003</v>
      </c>
      <c r="F50" s="57">
        <f>[9]Tregion!$G50</f>
        <v>24.25</v>
      </c>
      <c r="G50" s="58">
        <f>[10]Tbasis!$E49</f>
        <v>24</v>
      </c>
      <c r="H50" s="57"/>
      <c r="I50" s="58">
        <f>[11]Tregion!$G50</f>
        <v>24.25</v>
      </c>
      <c r="J50" s="57"/>
      <c r="K50" s="58"/>
      <c r="L50" s="57"/>
      <c r="M50" s="58"/>
      <c r="N50" s="57"/>
      <c r="O50" s="58"/>
      <c r="Q50" s="57"/>
      <c r="R50" s="58">
        <f>[12]Tregion!$G50</f>
        <v>28.961326283700327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3.714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22.694000000000003</v>
      </c>
      <c r="C51" s="58">
        <f>[6]Tregion!$G51</f>
        <v>27.662000000000003</v>
      </c>
      <c r="D51" s="57">
        <f>[7]Tregion!$G51</f>
        <v>29.049000000000003</v>
      </c>
      <c r="E51" s="58">
        <f>[8]Tregion!$G51</f>
        <v>29.492000000000001</v>
      </c>
      <c r="F51" s="57">
        <f>[9]Tregion!$G51</f>
        <v>27.629000000000001</v>
      </c>
      <c r="G51" s="58">
        <f>[10]Tbasis!$E50</f>
        <v>23.694000000000003</v>
      </c>
      <c r="H51" s="57"/>
      <c r="I51" s="58">
        <f>[11]Tregion!$G51</f>
        <v>27.629000000000001</v>
      </c>
      <c r="J51" s="57"/>
      <c r="K51" s="58"/>
      <c r="L51" s="57"/>
      <c r="M51" s="58"/>
      <c r="N51" s="57"/>
      <c r="O51" s="58"/>
      <c r="Q51" s="57"/>
      <c r="R51" s="58">
        <f>[12]Tregion!$G51</f>
        <v>30.825569557531047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3.7080000000000002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23.573</v>
      </c>
      <c r="C52" s="58">
        <f>[6]Tregion!$G52</f>
        <v>27.472000000000001</v>
      </c>
      <c r="D52" s="57">
        <f>[7]Tregion!$G52</f>
        <v>28.855</v>
      </c>
      <c r="E52" s="58">
        <f>[8]Tregion!$G52</f>
        <v>29.184999999999999</v>
      </c>
      <c r="F52" s="57">
        <f>[9]Tregion!$G52</f>
        <v>26.782</v>
      </c>
      <c r="G52" s="58">
        <f>[10]Tbasis!$E51</f>
        <v>24.573</v>
      </c>
      <c r="H52" s="57"/>
      <c r="I52" s="58">
        <f>[11]Tregion!$G52</f>
        <v>15.976000000000001</v>
      </c>
      <c r="J52" s="57"/>
      <c r="K52" s="58"/>
      <c r="L52" s="57"/>
      <c r="M52" s="58"/>
      <c r="N52" s="57"/>
      <c r="O52" s="58"/>
      <c r="Q52" s="57"/>
      <c r="R52" s="58">
        <f>[12]Tregion!$G52</f>
        <v>31.991376818219752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3.7080000000000002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23.679000000000002</v>
      </c>
      <c r="C53" s="58">
        <f>[6]Tregion!$G53</f>
        <v>27.428000000000001</v>
      </c>
      <c r="D53" s="57">
        <f>[7]Tregion!$G53</f>
        <v>27.857000000000003</v>
      </c>
      <c r="E53" s="58">
        <f>[8]Tregion!$G53</f>
        <v>27.428000000000001</v>
      </c>
      <c r="F53" s="57">
        <f>[9]Tregion!$G53</f>
        <v>26.571000000000002</v>
      </c>
      <c r="G53" s="58">
        <f>[10]Tbasis!$E52</f>
        <v>24.679000000000002</v>
      </c>
      <c r="H53" s="57"/>
      <c r="I53" s="58">
        <f>[11]Tregion!$G53</f>
        <v>15.857000000000001</v>
      </c>
      <c r="J53" s="57"/>
      <c r="K53" s="58"/>
      <c r="L53" s="57"/>
      <c r="M53" s="58"/>
      <c r="N53" s="57"/>
      <c r="O53" s="58"/>
      <c r="Q53" s="57"/>
      <c r="R53" s="58">
        <f>[12]Tregion!$G53</f>
        <v>31.208913876052012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3.8560000000000003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23.032</v>
      </c>
      <c r="C54" s="58">
        <f>[6]Tregion!$G54</f>
        <v>26.157</v>
      </c>
      <c r="D54" s="57">
        <f>[7]Tregion!$G54</f>
        <v>25.677</v>
      </c>
      <c r="E54" s="58">
        <f>[8]Tregion!$G54</f>
        <v>26.516000000000002</v>
      </c>
      <c r="F54" s="57">
        <f>[9]Tregion!$G54</f>
        <v>26.004000000000001</v>
      </c>
      <c r="G54" s="58">
        <f>[10]Tbasis!$E53</f>
        <v>24.032</v>
      </c>
      <c r="H54" s="57"/>
      <c r="I54" s="58">
        <f>[11]Tregion!$G54</f>
        <v>15.379000000000001</v>
      </c>
      <c r="J54" s="57"/>
      <c r="K54" s="58"/>
      <c r="L54" s="57"/>
      <c r="M54" s="58"/>
      <c r="N54" s="57"/>
      <c r="O54" s="58"/>
      <c r="Q54" s="57"/>
      <c r="R54" s="58">
        <f>[12]Tregion!$G54</f>
        <v>30.323616548885575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4.008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22.667000000000002</v>
      </c>
      <c r="C55" s="58">
        <f>[6]Tregion!$G55</f>
        <v>24.683</v>
      </c>
      <c r="D55" s="57">
        <f>[7]Tregion!$G55</f>
        <v>22.533000000000001</v>
      </c>
      <c r="E55" s="58">
        <f>[8]Tregion!$G55</f>
        <v>24.8</v>
      </c>
      <c r="F55" s="57">
        <f>[9]Tregion!$G55</f>
        <v>25.65</v>
      </c>
      <c r="G55" s="58">
        <f>[10]Tbasis!$E54</f>
        <v>23.667000000000002</v>
      </c>
      <c r="H55" s="57"/>
      <c r="I55" s="58">
        <f>[11]Tregion!$G55</f>
        <v>14.133000000000001</v>
      </c>
      <c r="J55" s="57"/>
      <c r="K55" s="58"/>
      <c r="L55" s="57"/>
      <c r="M55" s="58"/>
      <c r="N55" s="57"/>
      <c r="O55" s="58"/>
      <c r="Q55" s="57"/>
      <c r="R55" s="58">
        <f>[12]Tregion!$G55</f>
        <v>29.018489475433569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4.0630000000000006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22.25</v>
      </c>
      <c r="C56" s="58">
        <f>[6]Tregion!$G56</f>
        <v>15.282</v>
      </c>
      <c r="D56" s="57">
        <f>[7]Tregion!$G56</f>
        <v>12.161000000000001</v>
      </c>
      <c r="E56" s="58">
        <f>[8]Tregion!$G56</f>
        <v>25.524000000000001</v>
      </c>
      <c r="F56" s="57">
        <f>[9]Tregion!$G56</f>
        <v>25.343</v>
      </c>
      <c r="G56" s="58">
        <f>[10]Tbasis!$E55</f>
        <v>23.25</v>
      </c>
      <c r="H56" s="57"/>
      <c r="I56" s="58">
        <f>[11]Tregion!$G56</f>
        <v>14.718</v>
      </c>
      <c r="J56" s="57"/>
      <c r="K56" s="58"/>
      <c r="L56" s="57"/>
      <c r="M56" s="58"/>
      <c r="N56" s="57"/>
      <c r="O56" s="58"/>
      <c r="Q56" s="57"/>
      <c r="R56" s="58">
        <f>[12]Tregion!$G56</f>
        <v>29.00957761101645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3.976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22.458000000000002</v>
      </c>
      <c r="C57" s="58">
        <f>[6]Tregion!$G57</f>
        <v>19.646000000000001</v>
      </c>
      <c r="D57" s="57">
        <f>[7]Tregion!$G57</f>
        <v>15.167000000000002</v>
      </c>
      <c r="E57" s="58">
        <f>[8]Tregion!$G57</f>
        <v>27.25</v>
      </c>
      <c r="F57" s="57">
        <f>[9]Tregion!$G57</f>
        <v>26.187000000000001</v>
      </c>
      <c r="G57" s="58">
        <f>[10]Tbasis!$E56</f>
        <v>24.708000000000002</v>
      </c>
      <c r="H57" s="57"/>
      <c r="I57" s="58">
        <f>[11]Tregion!$G57</f>
        <v>15.417000000000002</v>
      </c>
      <c r="J57" s="57"/>
      <c r="K57" s="58"/>
      <c r="L57" s="57"/>
      <c r="M57" s="58"/>
      <c r="N57" s="57"/>
      <c r="O57" s="58"/>
      <c r="Q57" s="57"/>
      <c r="R57" s="58">
        <f>[12]Tregion!$G57</f>
        <v>29.1963591558894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3.8370000000000002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27.934999999999999</v>
      </c>
      <c r="C58" s="58">
        <f>[6]Tregion!$G58</f>
        <v>37.314</v>
      </c>
      <c r="D58" s="57">
        <f>[7]Tregion!$G58</f>
        <v>35.758000000000003</v>
      </c>
      <c r="E58" s="58">
        <f>[8]Tregion!$G58</f>
        <v>30.101000000000003</v>
      </c>
      <c r="F58" s="57">
        <f>[9]Tregion!$G58</f>
        <v>28.682000000000002</v>
      </c>
      <c r="G58" s="58">
        <f>[10]Tbasis!$E57</f>
        <v>30.934999999999999</v>
      </c>
      <c r="H58" s="57"/>
      <c r="I58" s="58">
        <f>[11]Tregion!$G58</f>
        <v>18.964000000000002</v>
      </c>
      <c r="J58" s="57"/>
      <c r="K58" s="58"/>
      <c r="L58" s="57"/>
      <c r="M58" s="58"/>
      <c r="N58" s="57"/>
      <c r="O58" s="58"/>
      <c r="Q58" s="57"/>
      <c r="R58" s="58">
        <f>[12]Tregion!$G58</f>
        <v>29.429501140067387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3.6830000000000003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31.29</v>
      </c>
      <c r="C59" s="58">
        <f>[6]Tregion!$G59</f>
        <v>39.39</v>
      </c>
      <c r="D59" s="57">
        <f>[7]Tregion!$G59</f>
        <v>37.79</v>
      </c>
      <c r="E59" s="58">
        <f>[8]Tregion!$G59</f>
        <v>30.028000000000002</v>
      </c>
      <c r="F59" s="57">
        <f>[9]Tregion!$G59</f>
        <v>32.581000000000003</v>
      </c>
      <c r="G59" s="58">
        <f>[10]Tbasis!$E58</f>
        <v>35.29</v>
      </c>
      <c r="H59" s="57"/>
      <c r="I59" s="58">
        <f>[11]Tregion!$G59</f>
        <v>19.222000000000001</v>
      </c>
      <c r="J59" s="57"/>
      <c r="K59" s="58"/>
      <c r="L59" s="57"/>
      <c r="M59" s="58"/>
      <c r="N59" s="57"/>
      <c r="O59" s="58"/>
      <c r="Q59" s="57"/>
      <c r="R59" s="58">
        <f>[12]Tregion!$G59</f>
        <v>29.727579663436021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3.6880000000000002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29.125</v>
      </c>
      <c r="C60" s="58">
        <f>[6]Tregion!$G60</f>
        <v>33.709000000000003</v>
      </c>
      <c r="D60" s="57">
        <f>[7]Tregion!$G60</f>
        <v>32.251000000000005</v>
      </c>
      <c r="E60" s="58">
        <f>[8]Tregion!$G60</f>
        <v>29.147000000000002</v>
      </c>
      <c r="F60" s="57">
        <f>[9]Tregion!$G60</f>
        <v>31.042000000000002</v>
      </c>
      <c r="G60" s="58">
        <f>[10]Tbasis!$E59</f>
        <v>32.125</v>
      </c>
      <c r="H60" s="57"/>
      <c r="I60" s="58">
        <f>[11]Tregion!$G60</f>
        <v>19.875</v>
      </c>
      <c r="J60" s="57"/>
      <c r="K60" s="58"/>
      <c r="L60" s="57"/>
      <c r="M60" s="58"/>
      <c r="N60" s="57"/>
      <c r="O60" s="58"/>
      <c r="Q60" s="57"/>
      <c r="R60" s="58">
        <f>[12]Tregion!$G60</f>
        <v>29.727081468086748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3.726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25.887</v>
      </c>
      <c r="C61" s="58">
        <f>[6]Tregion!$G61</f>
        <v>30.653000000000002</v>
      </c>
      <c r="D61" s="57">
        <f>[7]Tregion!$G61</f>
        <v>28.549000000000003</v>
      </c>
      <c r="E61" s="58">
        <f>[8]Tregion!$G61</f>
        <v>28.258000000000003</v>
      </c>
      <c r="F61" s="57">
        <f>[9]Tregion!$G61</f>
        <v>25.646000000000001</v>
      </c>
      <c r="G61" s="58">
        <f>[10]Tbasis!$E60</f>
        <v>27.017000000000003</v>
      </c>
      <c r="H61" s="57"/>
      <c r="I61" s="58">
        <f>[11]Tregion!$G61</f>
        <v>15.097000000000001</v>
      </c>
      <c r="J61" s="57"/>
      <c r="K61" s="58"/>
      <c r="L61" s="57"/>
      <c r="M61" s="58"/>
      <c r="N61" s="57"/>
      <c r="O61" s="58"/>
      <c r="Q61" s="57"/>
      <c r="R61" s="58">
        <f>[12]Tregion!$G61</f>
        <v>29.86679693870191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3.7710000000000004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21.65</v>
      </c>
      <c r="C62" s="58">
        <f>[6]Tregion!$G62</f>
        <v>26.2</v>
      </c>
      <c r="D62" s="57">
        <f>[7]Tregion!$G62</f>
        <v>23.9</v>
      </c>
      <c r="E62" s="58">
        <f>[8]Tregion!$G62</f>
        <v>27.774999999999999</v>
      </c>
      <c r="F62" s="57">
        <f>[9]Tregion!$G62</f>
        <v>24.9</v>
      </c>
      <c r="G62" s="58">
        <f>[10]Tbasis!$E61</f>
        <v>22.53</v>
      </c>
      <c r="H62" s="57"/>
      <c r="I62" s="58">
        <f>[11]Tregion!$G62</f>
        <v>13.975</v>
      </c>
      <c r="J62" s="57"/>
      <c r="K62" s="58"/>
      <c r="L62" s="57"/>
      <c r="M62" s="58"/>
      <c r="N62" s="57"/>
      <c r="O62" s="58"/>
      <c r="Q62" s="57"/>
      <c r="R62" s="58">
        <f>[12]Tregion!$G62</f>
        <v>31.571826952507731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3.8090000000000002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22.79</v>
      </c>
      <c r="C63" s="58">
        <f>[6]Tregion!$G63</f>
        <v>32.496000000000002</v>
      </c>
      <c r="D63" s="57">
        <f>[7]Tregion!$G63</f>
        <v>30.242000000000001</v>
      </c>
      <c r="E63" s="58">
        <f>[8]Tregion!$G63</f>
        <v>29.786000000000001</v>
      </c>
      <c r="F63" s="57">
        <f>[9]Tregion!$G63</f>
        <v>28.496000000000002</v>
      </c>
      <c r="G63" s="58">
        <f>[10]Tbasis!$E62</f>
        <v>23.54</v>
      </c>
      <c r="H63" s="57"/>
      <c r="I63" s="58">
        <f>[11]Tregion!$G63</f>
        <v>17.690000000000001</v>
      </c>
      <c r="J63" s="57"/>
      <c r="K63" s="58"/>
      <c r="L63" s="57"/>
      <c r="M63" s="58"/>
      <c r="N63" s="57"/>
      <c r="O63" s="58"/>
      <c r="Q63" s="57"/>
      <c r="R63" s="58">
        <f>[12]Tregion!$G63</f>
        <v>32.93555232753269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3.8030000000000004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24.076000000000001</v>
      </c>
      <c r="C64" s="58">
        <f>[6]Tregion!$G64</f>
        <v>27.344999999999999</v>
      </c>
      <c r="D64" s="57">
        <f>[7]Tregion!$G64</f>
        <v>28.149000000000001</v>
      </c>
      <c r="E64" s="58">
        <f>[8]Tregion!$G64</f>
        <v>28.818000000000001</v>
      </c>
      <c r="F64" s="57">
        <f>[9]Tregion!$G64</f>
        <v>27.155000000000001</v>
      </c>
      <c r="G64" s="58">
        <f>[10]Tbasis!$E63</f>
        <v>25.176000000000002</v>
      </c>
      <c r="H64" s="57"/>
      <c r="I64" s="58">
        <f>[11]Tregion!$G64</f>
        <v>16.341000000000001</v>
      </c>
      <c r="J64" s="57"/>
      <c r="K64" s="58"/>
      <c r="L64" s="57"/>
      <c r="M64" s="58"/>
      <c r="N64" s="57"/>
      <c r="O64" s="58"/>
      <c r="Q64" s="57"/>
      <c r="R64" s="58">
        <f>[12]Tregion!$G64</f>
        <v>33.300889560204567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3.8030000000000004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24.011000000000003</v>
      </c>
      <c r="C65" s="58">
        <f>[6]Tregion!$G65</f>
        <v>27.194000000000003</v>
      </c>
      <c r="D65" s="57">
        <f>[7]Tregion!$G65</f>
        <v>27.264000000000003</v>
      </c>
      <c r="E65" s="58">
        <f>[8]Tregion!$G65</f>
        <v>27.38</v>
      </c>
      <c r="F65" s="57">
        <f>[9]Tregion!$G65</f>
        <v>26.771000000000001</v>
      </c>
      <c r="G65" s="58">
        <f>[10]Tbasis!$E64</f>
        <v>25.111000000000001</v>
      </c>
      <c r="H65" s="57"/>
      <c r="I65" s="58">
        <f>[11]Tregion!$G65</f>
        <v>16.923000000000002</v>
      </c>
      <c r="J65" s="57"/>
      <c r="K65" s="58"/>
      <c r="L65" s="57"/>
      <c r="M65" s="58"/>
      <c r="N65" s="57"/>
      <c r="O65" s="58"/>
      <c r="Q65" s="57"/>
      <c r="R65" s="58">
        <f>[12]Tregion!$G65</f>
        <v>32.482426333433722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3.9510000000000001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23.835000000000001</v>
      </c>
      <c r="C66" s="58">
        <f>[6]Tregion!$G66</f>
        <v>26.495000000000001</v>
      </c>
      <c r="D66" s="57">
        <f>[7]Tregion!$G66</f>
        <v>25.791</v>
      </c>
      <c r="E66" s="58">
        <f>[8]Tregion!$G66</f>
        <v>26.913</v>
      </c>
      <c r="F66" s="57">
        <f>[9]Tregion!$G66</f>
        <v>26.611000000000001</v>
      </c>
      <c r="G66" s="58">
        <f>[10]Tbasis!$E65</f>
        <v>24.934999999999999</v>
      </c>
      <c r="H66" s="57"/>
      <c r="I66" s="58">
        <f>[11]Tregion!$G66</f>
        <v>15.954000000000001</v>
      </c>
      <c r="J66" s="57"/>
      <c r="K66" s="58"/>
      <c r="L66" s="57"/>
      <c r="M66" s="58"/>
      <c r="N66" s="57"/>
      <c r="O66" s="58"/>
      <c r="Q66" s="57"/>
      <c r="R66" s="58">
        <f>[12]Tregion!$G66</f>
        <v>31.179862381436973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4.1029999999999998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23.383000000000003</v>
      </c>
      <c r="C67" s="58">
        <f>[6]Tregion!$G67</f>
        <v>25.26</v>
      </c>
      <c r="D67" s="57">
        <f>[7]Tregion!$G67</f>
        <v>23.229000000000003</v>
      </c>
      <c r="E67" s="58">
        <f>[8]Tregion!$G67</f>
        <v>25.263000000000002</v>
      </c>
      <c r="F67" s="57">
        <f>[9]Tregion!$G67</f>
        <v>26.529</v>
      </c>
      <c r="G67" s="58">
        <f>[10]Tbasis!$E66</f>
        <v>24.483000000000001</v>
      </c>
      <c r="H67" s="57"/>
      <c r="I67" s="58">
        <f>[11]Tregion!$G67</f>
        <v>15.25</v>
      </c>
      <c r="J67" s="57"/>
      <c r="K67" s="58"/>
      <c r="L67" s="57"/>
      <c r="M67" s="58"/>
      <c r="N67" s="57"/>
      <c r="O67" s="58"/>
      <c r="Q67" s="57"/>
      <c r="R67" s="58">
        <f>[12]Tregion!$G67</f>
        <v>29.413580572318832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4.1604999999999999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22.763999999999999</v>
      </c>
      <c r="C68" s="58">
        <f>[6]Tregion!$G68</f>
        <v>17.204999999999998</v>
      </c>
      <c r="D68" s="57">
        <f>[7]Tregion!$G68</f>
        <v>14.353000000000002</v>
      </c>
      <c r="E68" s="58">
        <f>[8]Tregion!$G68</f>
        <v>25.62</v>
      </c>
      <c r="F68" s="57">
        <f>[9]Tregion!$G68</f>
        <v>26.128</v>
      </c>
      <c r="G68" s="58">
        <f>[10]Tbasis!$E67</f>
        <v>23.864000000000001</v>
      </c>
      <c r="H68" s="57"/>
      <c r="I68" s="58">
        <f>[11]Tregion!$G68</f>
        <v>13.054</v>
      </c>
      <c r="J68" s="57"/>
      <c r="K68" s="58"/>
      <c r="L68" s="57"/>
      <c r="M68" s="58"/>
      <c r="N68" s="57"/>
      <c r="O68" s="58"/>
      <c r="Q68" s="57"/>
      <c r="R68" s="58">
        <f>[12]Tregion!$G68</f>
        <v>29.456872665099816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4.0735000000000001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23.484000000000002</v>
      </c>
      <c r="C69" s="58">
        <f>[6]Tregion!$G69</f>
        <v>21.382000000000001</v>
      </c>
      <c r="D69" s="57">
        <f>[7]Tregion!$G69</f>
        <v>17.574000000000002</v>
      </c>
      <c r="E69" s="58">
        <f>[8]Tregion!$G69</f>
        <v>27.543000000000003</v>
      </c>
      <c r="F69" s="57">
        <f>[9]Tregion!$G69</f>
        <v>26.936</v>
      </c>
      <c r="G69" s="58">
        <f>[10]Tbasis!$E68</f>
        <v>25.644000000000002</v>
      </c>
      <c r="H69" s="57"/>
      <c r="I69" s="58">
        <f>[11]Tregion!$G69</f>
        <v>13.533000000000001</v>
      </c>
      <c r="J69" s="57"/>
      <c r="K69" s="58"/>
      <c r="L69" s="57"/>
      <c r="M69" s="58"/>
      <c r="N69" s="57"/>
      <c r="O69" s="58"/>
      <c r="Q69" s="57"/>
      <c r="R69" s="58">
        <f>[12]Tregion!$G69</f>
        <v>29.807121321219249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3.9345000000000003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27.279</v>
      </c>
      <c r="C70" s="58">
        <f>[6]Tregion!$G70</f>
        <v>35.551000000000002</v>
      </c>
      <c r="D70" s="57">
        <f>[7]Tregion!$G70</f>
        <v>33.994999999999997</v>
      </c>
      <c r="E70" s="58">
        <f>[8]Tregion!$G70</f>
        <v>29.015000000000001</v>
      </c>
      <c r="F70" s="57">
        <f>[9]Tregion!$G70</f>
        <v>27.725000000000001</v>
      </c>
      <c r="G70" s="58">
        <f>[10]Tbasis!$E69</f>
        <v>30.079000000000001</v>
      </c>
      <c r="H70" s="57"/>
      <c r="I70" s="58">
        <f>[11]Tregion!$G70</f>
        <v>14.72</v>
      </c>
      <c r="J70" s="57"/>
      <c r="K70" s="58"/>
      <c r="L70" s="57"/>
      <c r="M70" s="58"/>
      <c r="N70" s="57"/>
      <c r="O70" s="58"/>
      <c r="Q70" s="57"/>
      <c r="R70" s="58">
        <f>[12]Tregion!$G70</f>
        <v>30.223834289409485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3.7805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29.864999999999998</v>
      </c>
      <c r="C71" s="58">
        <f>[6]Tregion!$G71</f>
        <v>37.231999999999999</v>
      </c>
      <c r="D71" s="57">
        <f>[7]Tregion!$G71</f>
        <v>35.652999999999999</v>
      </c>
      <c r="E71" s="58">
        <f>[8]Tregion!$G71</f>
        <v>29.684999999999999</v>
      </c>
      <c r="F71" s="57">
        <f>[9]Tregion!$G71</f>
        <v>30.565000000000001</v>
      </c>
      <c r="G71" s="58">
        <f>[10]Tbasis!$E70</f>
        <v>33.515000000000001</v>
      </c>
      <c r="H71" s="57"/>
      <c r="I71" s="58">
        <f>[11]Tregion!$G71</f>
        <v>17.914000000000001</v>
      </c>
      <c r="J71" s="57"/>
      <c r="K71" s="58"/>
      <c r="L71" s="57"/>
      <c r="M71" s="58"/>
      <c r="N71" s="57"/>
      <c r="O71" s="58"/>
      <c r="Q71" s="57"/>
      <c r="R71" s="58">
        <f>[12]Tregion!$G71</f>
        <v>30.576786502321006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3.7855000000000003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28.317</v>
      </c>
      <c r="C72" s="58">
        <f>[6]Tregion!$G72</f>
        <v>32.697000000000003</v>
      </c>
      <c r="D72" s="57">
        <f>[7]Tregion!$G72</f>
        <v>31.221</v>
      </c>
      <c r="E72" s="58">
        <f>[8]Tregion!$G72</f>
        <v>28.803000000000001</v>
      </c>
      <c r="F72" s="57">
        <f>[9]Tregion!$G72</f>
        <v>30.154</v>
      </c>
      <c r="G72" s="58">
        <f>[10]Tbasis!$E71</f>
        <v>31.117000000000001</v>
      </c>
      <c r="H72" s="57"/>
      <c r="I72" s="58">
        <f>[11]Tregion!$G72</f>
        <v>20.469000000000001</v>
      </c>
      <c r="J72" s="57"/>
      <c r="K72" s="58"/>
      <c r="L72" s="57"/>
      <c r="M72" s="58"/>
      <c r="N72" s="57"/>
      <c r="O72" s="58"/>
      <c r="Q72" s="57"/>
      <c r="R72" s="58">
        <f>[12]Tregion!$G72</f>
        <v>30.520026914742633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3.8235000000000001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25.847000000000001</v>
      </c>
      <c r="C73" s="58">
        <f>[6]Tregion!$G73</f>
        <v>30.293000000000003</v>
      </c>
      <c r="D73" s="57">
        <f>[7]Tregion!$G73</f>
        <v>28.184999999999999</v>
      </c>
      <c r="E73" s="58">
        <f>[8]Tregion!$G73</f>
        <v>28.315000000000001</v>
      </c>
      <c r="F73" s="57">
        <f>[9]Tregion!$G73</f>
        <v>25.757000000000001</v>
      </c>
      <c r="G73" s="58">
        <f>[10]Tbasis!$E72</f>
        <v>27.047000000000001</v>
      </c>
      <c r="H73" s="57"/>
      <c r="I73" s="58">
        <f>[11]Tregion!$G73</f>
        <v>15.179</v>
      </c>
      <c r="J73" s="57"/>
      <c r="K73" s="58"/>
      <c r="L73" s="57"/>
      <c r="M73" s="58"/>
      <c r="N73" s="57"/>
      <c r="O73" s="58"/>
      <c r="Q73" s="57"/>
      <c r="R73" s="58">
        <f>[12]Tregion!$G73</f>
        <v>30.520813494080596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3.8685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22.745000000000001</v>
      </c>
      <c r="C74" s="58">
        <f>[6]Tregion!$G74</f>
        <v>26.781000000000002</v>
      </c>
      <c r="D74" s="57">
        <f>[7]Tregion!$G74</f>
        <v>24.66</v>
      </c>
      <c r="E74" s="58">
        <f>[8]Tregion!$G74</f>
        <v>28.12</v>
      </c>
      <c r="F74" s="57">
        <f>[9]Tregion!$G74</f>
        <v>26.014000000000003</v>
      </c>
      <c r="G74" s="58">
        <f>[10]Tbasis!$E73</f>
        <v>23.734999999999999</v>
      </c>
      <c r="H74" s="57"/>
      <c r="I74" s="58">
        <f>[11]Tregion!$G74</f>
        <v>13.489000000000001</v>
      </c>
      <c r="J74" s="57"/>
      <c r="K74" s="58"/>
      <c r="L74" s="57"/>
      <c r="M74" s="58"/>
      <c r="N74" s="57"/>
      <c r="O74" s="58"/>
      <c r="Q74" s="57"/>
      <c r="R74" s="58">
        <f>[12]Tregion!$G74</f>
        <v>32.271045633082387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3.9065000000000003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23.459</v>
      </c>
      <c r="C75" s="58">
        <f>[6]Tregion!$G75</f>
        <v>31.924000000000003</v>
      </c>
      <c r="D75" s="57">
        <f>[7]Tregion!$G75</f>
        <v>29.776</v>
      </c>
      <c r="E75" s="58">
        <f>[8]Tregion!$G75</f>
        <v>29.527000000000001</v>
      </c>
      <c r="F75" s="57">
        <f>[9]Tregion!$G75</f>
        <v>29.152000000000001</v>
      </c>
      <c r="G75" s="58">
        <f>[10]Tbasis!$E74</f>
        <v>24.349</v>
      </c>
      <c r="H75" s="57"/>
      <c r="I75" s="58">
        <f>[11]Tregion!$G75</f>
        <v>16.984000000000002</v>
      </c>
      <c r="J75" s="57"/>
      <c r="K75" s="58"/>
      <c r="L75" s="57"/>
      <c r="M75" s="58"/>
      <c r="N75" s="57"/>
      <c r="O75" s="58"/>
      <c r="Q75" s="57"/>
      <c r="R75" s="58">
        <f>[12]Tregion!$G75</f>
        <v>33.675821673812216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3.9005000000000001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24.284000000000002</v>
      </c>
      <c r="C76" s="58">
        <f>[6]Tregion!$G76</f>
        <v>27.582000000000001</v>
      </c>
      <c r="D76" s="57">
        <f>[7]Tregion!$G76</f>
        <v>28.268000000000001</v>
      </c>
      <c r="E76" s="58">
        <f>[8]Tregion!$G76</f>
        <v>28.784000000000002</v>
      </c>
      <c r="F76" s="57">
        <f>[9]Tregion!$G76</f>
        <v>28.148</v>
      </c>
      <c r="G76" s="58">
        <f>[10]Tbasis!$E75</f>
        <v>25.444000000000003</v>
      </c>
      <c r="H76" s="57"/>
      <c r="I76" s="58">
        <f>[11]Tregion!$G76</f>
        <v>17.917999999999999</v>
      </c>
      <c r="J76" s="57"/>
      <c r="K76" s="58"/>
      <c r="L76" s="57"/>
      <c r="M76" s="58"/>
      <c r="N76" s="57"/>
      <c r="O76" s="58"/>
      <c r="Q76" s="57"/>
      <c r="R76" s="58">
        <f>[12]Tregion!$G76</f>
        <v>34.177495403262519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3.9005000000000001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24.564</v>
      </c>
      <c r="C77" s="58">
        <f>[6]Tregion!$G77</f>
        <v>27.827000000000002</v>
      </c>
      <c r="D77" s="57">
        <f>[7]Tregion!$G77</f>
        <v>27.762</v>
      </c>
      <c r="E77" s="58">
        <f>[8]Tregion!$G77</f>
        <v>27.791</v>
      </c>
      <c r="F77" s="57">
        <f>[9]Tregion!$G77</f>
        <v>27.545000000000002</v>
      </c>
      <c r="G77" s="58">
        <f>[10]Tbasis!$E76</f>
        <v>25.724</v>
      </c>
      <c r="H77" s="57"/>
      <c r="I77" s="58">
        <f>[11]Tregion!$G77</f>
        <v>18.667999999999999</v>
      </c>
      <c r="J77" s="57"/>
      <c r="K77" s="58"/>
      <c r="L77" s="57"/>
      <c r="M77" s="58"/>
      <c r="N77" s="57"/>
      <c r="O77" s="58"/>
      <c r="Q77" s="57"/>
      <c r="R77" s="58">
        <f>[12]Tregion!$G77</f>
        <v>33.358499095384168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4.0484999999999998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24.263000000000002</v>
      </c>
      <c r="C78" s="58">
        <f>[6]Tregion!$G78</f>
        <v>26.989000000000001</v>
      </c>
      <c r="D78" s="57">
        <f>[7]Tregion!$G78</f>
        <v>26.231000000000002</v>
      </c>
      <c r="E78" s="58">
        <f>[8]Tregion!$G78</f>
        <v>27.24</v>
      </c>
      <c r="F78" s="57">
        <f>[9]Tregion!$G78</f>
        <v>27.285</v>
      </c>
      <c r="G78" s="58">
        <f>[10]Tbasis!$E77</f>
        <v>25.423000000000002</v>
      </c>
      <c r="H78" s="57"/>
      <c r="I78" s="58">
        <f>[11]Tregion!$G78</f>
        <v>17.661000000000001</v>
      </c>
      <c r="J78" s="57"/>
      <c r="K78" s="58"/>
      <c r="L78" s="57"/>
      <c r="M78" s="58"/>
      <c r="N78" s="57"/>
      <c r="O78" s="58"/>
      <c r="Q78" s="57"/>
      <c r="R78" s="58">
        <f>[12]Tregion!$G78</f>
        <v>32.056893965337252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4.2004999999999999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23.864999999999998</v>
      </c>
      <c r="C79" s="58">
        <f>[6]Tregion!$G79</f>
        <v>25.871000000000002</v>
      </c>
      <c r="D79" s="57">
        <f>[7]Tregion!$G79</f>
        <v>23.846</v>
      </c>
      <c r="E79" s="58">
        <f>[8]Tregion!$G79</f>
        <v>25.591000000000001</v>
      </c>
      <c r="F79" s="57">
        <f>[9]Tregion!$G79</f>
        <v>26.754999999999999</v>
      </c>
      <c r="G79" s="58">
        <f>[10]Tbasis!$E78</f>
        <v>25.024999999999999</v>
      </c>
      <c r="H79" s="57"/>
      <c r="I79" s="58">
        <f>[11]Tregion!$G79</f>
        <v>16.303000000000001</v>
      </c>
      <c r="J79" s="57"/>
      <c r="K79" s="58"/>
      <c r="L79" s="57"/>
      <c r="M79" s="58"/>
      <c r="N79" s="57"/>
      <c r="O79" s="58"/>
      <c r="Q79" s="57"/>
      <c r="R79" s="58">
        <f>[12]Tregion!$G79</f>
        <v>30.153378415139219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4.2605000000000004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23.27</v>
      </c>
      <c r="C80" s="58">
        <f>[6]Tregion!$G80</f>
        <v>18.433</v>
      </c>
      <c r="D80" s="57">
        <f>[7]Tregion!$G80</f>
        <v>15.661000000000001</v>
      </c>
      <c r="E80" s="58">
        <f>[8]Tregion!$G80</f>
        <v>25.822000000000003</v>
      </c>
      <c r="F80" s="57">
        <f>[9]Tregion!$G80</f>
        <v>26.313000000000002</v>
      </c>
      <c r="G80" s="58">
        <f>[10]Tbasis!$E79</f>
        <v>24.43</v>
      </c>
      <c r="H80" s="57"/>
      <c r="I80" s="58">
        <f>[11]Tregion!$G80</f>
        <v>14.059000000000001</v>
      </c>
      <c r="J80" s="57"/>
      <c r="K80" s="58"/>
      <c r="L80" s="57"/>
      <c r="M80" s="58"/>
      <c r="N80" s="57"/>
      <c r="O80" s="58"/>
      <c r="Q80" s="57"/>
      <c r="R80" s="58">
        <f>[12]Tregion!$G80</f>
        <v>30.196147968696003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4.1734999999999998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23.802</v>
      </c>
      <c r="C81" s="58">
        <f>[6]Tregion!$G81</f>
        <v>22.279</v>
      </c>
      <c r="D81" s="57">
        <f>[7]Tregion!$G81</f>
        <v>18.664000000000001</v>
      </c>
      <c r="E81" s="58">
        <f>[8]Tregion!$G81</f>
        <v>27.733000000000001</v>
      </c>
      <c r="F81" s="57">
        <f>[9]Tregion!$G81</f>
        <v>27.201000000000001</v>
      </c>
      <c r="G81" s="58">
        <f>[10]Tbasis!$E80</f>
        <v>25.872</v>
      </c>
      <c r="H81" s="57"/>
      <c r="I81" s="58">
        <f>[11]Tregion!$G81</f>
        <v>11.864000000000001</v>
      </c>
      <c r="J81" s="57"/>
      <c r="K81" s="58"/>
      <c r="L81" s="57"/>
      <c r="M81" s="58"/>
      <c r="N81" s="57"/>
      <c r="O81" s="58"/>
      <c r="Q81" s="57"/>
      <c r="R81" s="58">
        <f>[12]Tregion!$G81</f>
        <v>30.545421907971626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4.0345000000000004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26.323</v>
      </c>
      <c r="C82" s="58">
        <f>[6]Tregion!$G82</f>
        <v>35.265000000000001</v>
      </c>
      <c r="D82" s="57">
        <f>[7]Tregion!$G82</f>
        <v>33.733000000000004</v>
      </c>
      <c r="E82" s="58">
        <f>[8]Tregion!$G82</f>
        <v>28.394000000000002</v>
      </c>
      <c r="F82" s="57">
        <f>[9]Tregion!$G82</f>
        <v>27.399000000000001</v>
      </c>
      <c r="G82" s="58">
        <f>[10]Tbasis!$E81</f>
        <v>28.923000000000002</v>
      </c>
      <c r="H82" s="57"/>
      <c r="I82" s="58">
        <f>[11]Tregion!$G82</f>
        <v>15.648000000000001</v>
      </c>
      <c r="J82" s="57"/>
      <c r="K82" s="58"/>
      <c r="L82" s="57"/>
      <c r="M82" s="58"/>
      <c r="N82" s="57"/>
      <c r="O82" s="58"/>
      <c r="Q82" s="57"/>
      <c r="R82" s="58">
        <f>[12]Tregion!$G82</f>
        <v>30.961241455130477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3.8805000000000001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29.971</v>
      </c>
      <c r="C83" s="58">
        <f>[6]Tregion!$G83</f>
        <v>37.277999999999999</v>
      </c>
      <c r="D83" s="57">
        <f>[7]Tregion!$G83</f>
        <v>35.630000000000003</v>
      </c>
      <c r="E83" s="58">
        <f>[8]Tregion!$G83</f>
        <v>30.651</v>
      </c>
      <c r="F83" s="57">
        <f>[9]Tregion!$G83</f>
        <v>31.599</v>
      </c>
      <c r="G83" s="58">
        <f>[10]Tbasis!$E82</f>
        <v>33.291000000000004</v>
      </c>
      <c r="H83" s="57"/>
      <c r="I83" s="58">
        <f>[11]Tregion!$G83</f>
        <v>19.617000000000001</v>
      </c>
      <c r="J83" s="57"/>
      <c r="K83" s="58"/>
      <c r="L83" s="57"/>
      <c r="M83" s="58"/>
      <c r="N83" s="57"/>
      <c r="O83" s="58"/>
      <c r="Q83" s="57"/>
      <c r="R83" s="58">
        <f>[12]Tregion!$G83</f>
        <v>31.313358452807314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3.8855000000000004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27.973000000000003</v>
      </c>
      <c r="C84" s="58">
        <f>[6]Tregion!$G84</f>
        <v>32.777000000000001</v>
      </c>
      <c r="D84" s="57">
        <f>[7]Tregion!$G84</f>
        <v>31.264000000000003</v>
      </c>
      <c r="E84" s="58">
        <f>[8]Tregion!$G84</f>
        <v>29.017000000000003</v>
      </c>
      <c r="F84" s="57">
        <f>[9]Tregion!$G84</f>
        <v>30.226000000000003</v>
      </c>
      <c r="G84" s="58">
        <f>[10]Tbasis!$E83</f>
        <v>30.573</v>
      </c>
      <c r="H84" s="57"/>
      <c r="I84" s="58">
        <f>[11]Tregion!$G84</f>
        <v>20.655000000000001</v>
      </c>
      <c r="J84" s="57"/>
      <c r="K84" s="58"/>
      <c r="L84" s="57"/>
      <c r="M84" s="58"/>
      <c r="N84" s="57"/>
      <c r="O84" s="58"/>
      <c r="Q84" s="57"/>
      <c r="R84" s="58">
        <f>[12]Tregion!$G84</f>
        <v>31.256526615959441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3.9235000000000002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26.047000000000001</v>
      </c>
      <c r="C85" s="58">
        <f>[6]Tregion!$G85</f>
        <v>30.493000000000002</v>
      </c>
      <c r="D85" s="57">
        <f>[7]Tregion!$G85</f>
        <v>28.429000000000002</v>
      </c>
      <c r="E85" s="58">
        <f>[8]Tregion!$G85</f>
        <v>28.508000000000003</v>
      </c>
      <c r="F85" s="57">
        <f>[9]Tregion!$G85</f>
        <v>25.67</v>
      </c>
      <c r="G85" s="58">
        <f>[10]Tbasis!$E84</f>
        <v>27.297000000000001</v>
      </c>
      <c r="H85" s="57"/>
      <c r="I85" s="58">
        <f>[11]Tregion!$G85</f>
        <v>14.688000000000001</v>
      </c>
      <c r="J85" s="57"/>
      <c r="K85" s="58"/>
      <c r="L85" s="57"/>
      <c r="M85" s="58"/>
      <c r="N85" s="57"/>
      <c r="O85" s="58"/>
      <c r="Q85" s="57"/>
      <c r="R85" s="58">
        <f>[12]Tregion!$G85</f>
        <v>31.256577386952312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3.9685000000000001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23.25</v>
      </c>
      <c r="C86" s="58">
        <f>[6]Tregion!$G86</f>
        <v>27.258000000000003</v>
      </c>
      <c r="D86" s="57">
        <f>[7]Tregion!$G86</f>
        <v>25.171000000000003</v>
      </c>
      <c r="E86" s="58">
        <f>[8]Tregion!$G86</f>
        <v>28.323</v>
      </c>
      <c r="F86" s="57">
        <f>[9]Tregion!$G86</f>
        <v>26.168000000000003</v>
      </c>
      <c r="G86" s="58">
        <f>[10]Tbasis!$E85</f>
        <v>24.32</v>
      </c>
      <c r="H86" s="57"/>
      <c r="I86" s="58">
        <f>[11]Tregion!$G86</f>
        <v>13.924000000000001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33.05300336340882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4.0065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23.913</v>
      </c>
      <c r="C87" s="58">
        <f>[6]Tregion!$G87</f>
        <v>31.964000000000002</v>
      </c>
      <c r="D87" s="57">
        <f>[7]Tregion!$G87</f>
        <v>29.843</v>
      </c>
      <c r="E87" s="58">
        <f>[8]Tregion!$G87</f>
        <v>29.516000000000002</v>
      </c>
      <c r="F87" s="57">
        <f>[9]Tregion!$G87</f>
        <v>29.254999999999999</v>
      </c>
      <c r="G87" s="58">
        <f>[10]Tbasis!$E86</f>
        <v>24.893000000000001</v>
      </c>
      <c r="H87" s="57"/>
      <c r="I87" s="58">
        <f>[11]Tregion!$G87</f>
        <v>17.394000000000002</v>
      </c>
      <c r="J87" s="57"/>
      <c r="K87" s="58"/>
      <c r="L87" s="57"/>
      <c r="M87" s="58"/>
      <c r="N87" s="57"/>
      <c r="O87" s="58"/>
      <c r="Q87" s="57"/>
      <c r="R87" s="58">
        <f>[12]Tregion!$G87</f>
        <v>34.468678180863662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4.0005000000000006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24.65</v>
      </c>
      <c r="C88" s="58">
        <f>[6]Tregion!$G88</f>
        <v>27.857000000000003</v>
      </c>
      <c r="D88" s="57">
        <f>[7]Tregion!$G88</f>
        <v>28.453000000000003</v>
      </c>
      <c r="E88" s="58">
        <f>[8]Tregion!$G88</f>
        <v>28.949000000000002</v>
      </c>
      <c r="F88" s="57">
        <f>[9]Tregion!$G88</f>
        <v>27.628</v>
      </c>
      <c r="G88" s="58">
        <f>[10]Tbasis!$E87</f>
        <v>25.86</v>
      </c>
      <c r="H88" s="57"/>
      <c r="I88" s="58">
        <f>[11]Tregion!$G88</f>
        <v>18.058</v>
      </c>
      <c r="J88" s="57"/>
      <c r="K88" s="58"/>
      <c r="L88" s="57"/>
      <c r="M88" s="58"/>
      <c r="N88" s="57"/>
      <c r="O88" s="58"/>
      <c r="Q88" s="57"/>
      <c r="R88" s="58">
        <f>[12]Tregion!$G88</f>
        <v>29.12772211368765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4.0005000000000006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24.931000000000001</v>
      </c>
      <c r="C89" s="58">
        <f>[6]Tregion!$G89</f>
        <v>28.151</v>
      </c>
      <c r="D89" s="57">
        <f>[7]Tregion!$G89</f>
        <v>28.012</v>
      </c>
      <c r="E89" s="58">
        <f>[8]Tregion!$G89</f>
        <v>28.099</v>
      </c>
      <c r="F89" s="57">
        <f>[9]Tregion!$G89</f>
        <v>27.596</v>
      </c>
      <c r="G89" s="58">
        <f>[10]Tbasis!$E88</f>
        <v>26.141000000000002</v>
      </c>
      <c r="H89" s="57"/>
      <c r="I89" s="58">
        <f>[11]Tregion!$G89</f>
        <v>18.798000000000002</v>
      </c>
      <c r="J89" s="57"/>
      <c r="K89" s="58"/>
      <c r="L89" s="57"/>
      <c r="M89" s="58"/>
      <c r="N89" s="57"/>
      <c r="O89" s="58"/>
      <c r="Q89" s="57"/>
      <c r="R89" s="58">
        <f>[12]Tregion!$G89</f>
        <v>28.464373554489985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4.1485000000000003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24.678000000000001</v>
      </c>
      <c r="C90" s="58">
        <f>[6]Tregion!$G90</f>
        <v>27.411000000000001</v>
      </c>
      <c r="D90" s="57">
        <f>[7]Tregion!$G90</f>
        <v>26.617000000000001</v>
      </c>
      <c r="E90" s="58">
        <f>[8]Tregion!$G90</f>
        <v>27.613000000000003</v>
      </c>
      <c r="F90" s="57">
        <f>[9]Tregion!$G90</f>
        <v>27.378</v>
      </c>
      <c r="G90" s="58">
        <f>[10]Tbasis!$E89</f>
        <v>25.888000000000002</v>
      </c>
      <c r="H90" s="57"/>
      <c r="I90" s="58">
        <f>[11]Tregion!$G90</f>
        <v>17.801000000000002</v>
      </c>
      <c r="J90" s="57"/>
      <c r="K90" s="58"/>
      <c r="L90" s="57"/>
      <c r="M90" s="58"/>
      <c r="N90" s="57"/>
      <c r="O90" s="58"/>
      <c r="Q90" s="57"/>
      <c r="R90" s="58">
        <f>[12]Tregion!$G90</f>
        <v>27.397511172275266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4.3005000000000004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24.148</v>
      </c>
      <c r="C91" s="58">
        <f>[6]Tregion!$G91</f>
        <v>26.22</v>
      </c>
      <c r="D91" s="57">
        <f>[7]Tregion!$G91</f>
        <v>24.305</v>
      </c>
      <c r="E91" s="58">
        <f>[8]Tregion!$G91</f>
        <v>25.73</v>
      </c>
      <c r="F91" s="57">
        <f>[9]Tregion!$G91</f>
        <v>27.054000000000002</v>
      </c>
      <c r="G91" s="58">
        <f>[10]Tbasis!$E90</f>
        <v>25.358000000000001</v>
      </c>
      <c r="H91" s="57"/>
      <c r="I91" s="58">
        <f>[11]Tregion!$G91</f>
        <v>16.167999999999999</v>
      </c>
      <c r="J91" s="57"/>
      <c r="K91" s="58"/>
      <c r="L91" s="57"/>
      <c r="M91" s="58"/>
      <c r="N91" s="57"/>
      <c r="O91" s="58"/>
      <c r="Q91" s="57"/>
      <c r="R91" s="58">
        <f>[12]Tregion!$G91</f>
        <v>25.866636727965638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4.3630000000000004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23.96</v>
      </c>
      <c r="C92" s="58">
        <f>[6]Tregion!$G92</f>
        <v>19.981999999999999</v>
      </c>
      <c r="D92" s="57">
        <f>[7]Tregion!$G92</f>
        <v>17.356999999999999</v>
      </c>
      <c r="E92" s="58">
        <f>[8]Tregion!$G92</f>
        <v>26.358000000000001</v>
      </c>
      <c r="F92" s="57">
        <f>[9]Tregion!$G92</f>
        <v>26.913</v>
      </c>
      <c r="G92" s="58">
        <f>[10]Tbasis!$E91</f>
        <v>25.17</v>
      </c>
      <c r="H92" s="57"/>
      <c r="I92" s="58">
        <f>[11]Tregion!$G92</f>
        <v>14.523000000000001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25.91491692537549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4.2759999999999998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24.12</v>
      </c>
      <c r="C93" s="58">
        <f>[6]Tregion!$G93</f>
        <v>23.157</v>
      </c>
      <c r="D93" s="57">
        <f>[7]Tregion!$G93</f>
        <v>19.727</v>
      </c>
      <c r="E93" s="58">
        <f>[8]Tregion!$G93</f>
        <v>27.964000000000002</v>
      </c>
      <c r="F93" s="57">
        <f>[9]Tregion!$G93</f>
        <v>27.484999999999999</v>
      </c>
      <c r="G93" s="58">
        <f>[10]Tbasis!$E92</f>
        <v>26.1</v>
      </c>
      <c r="H93" s="57"/>
      <c r="I93" s="58">
        <f>[11]Tregion!$G93</f>
        <v>12.004000000000001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26.219654072469236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4.1370000000000005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26.048999999999999</v>
      </c>
      <c r="C94" s="58">
        <f>[6]Tregion!$G94</f>
        <v>34.923000000000002</v>
      </c>
      <c r="D94" s="57">
        <f>[7]Tregion!$G94</f>
        <v>33.416000000000004</v>
      </c>
      <c r="E94" s="58">
        <f>[8]Tregion!$G94</f>
        <v>28.233000000000001</v>
      </c>
      <c r="F94" s="57">
        <f>[9]Tregion!$G94</f>
        <v>27.234000000000002</v>
      </c>
      <c r="G94" s="58">
        <f>[10]Tbasis!$E93</f>
        <v>28.479000000000003</v>
      </c>
      <c r="H94" s="57"/>
      <c r="I94" s="58">
        <f>[11]Tregion!$G94</f>
        <v>15.788</v>
      </c>
      <c r="J94" s="57"/>
      <c r="K94" s="58"/>
      <c r="L94" s="57"/>
      <c r="M94" s="58"/>
      <c r="N94" s="57"/>
      <c r="O94" s="58"/>
      <c r="Q94" s="57"/>
      <c r="R94" s="58">
        <f>[12]Tregion!$G94</f>
        <v>26.578931182045835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3.9830000000000001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29.372</v>
      </c>
      <c r="C95" s="58">
        <f>[6]Tregion!$G95</f>
        <v>36.838999999999999</v>
      </c>
      <c r="D95" s="57">
        <f>[7]Tregion!$G95</f>
        <v>35.167999999999999</v>
      </c>
      <c r="E95" s="58">
        <f>[8]Tregion!$G95</f>
        <v>30.743000000000002</v>
      </c>
      <c r="F95" s="57">
        <f>[9]Tregion!$G95</f>
        <v>31.113000000000003</v>
      </c>
      <c r="G95" s="58">
        <f>[10]Tbasis!$E94</f>
        <v>32.411999999999999</v>
      </c>
      <c r="H95" s="57"/>
      <c r="I95" s="58">
        <f>[11]Tregion!$G95</f>
        <v>19.757000000000001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26.884950450567231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3.988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27.667000000000002</v>
      </c>
      <c r="C96" s="58">
        <f>[6]Tregion!$G96</f>
        <v>32.721000000000004</v>
      </c>
      <c r="D96" s="57">
        <f>[7]Tregion!$G96</f>
        <v>31.159000000000002</v>
      </c>
      <c r="E96" s="58">
        <f>[8]Tregion!$G96</f>
        <v>29.096</v>
      </c>
      <c r="F96" s="57">
        <f>[9]Tregion!$G96</f>
        <v>30.035</v>
      </c>
      <c r="G96" s="58">
        <f>[10]Tbasis!$E95</f>
        <v>30.097000000000001</v>
      </c>
      <c r="H96" s="57"/>
      <c r="I96" s="58">
        <f>[11]Tregion!$G96</f>
        <v>20.772000000000002</v>
      </c>
      <c r="J96" s="57"/>
      <c r="K96" s="58"/>
      <c r="L96" s="57"/>
      <c r="M96" s="58"/>
      <c r="N96" s="57"/>
      <c r="O96" s="58"/>
      <c r="Q96" s="57"/>
      <c r="R96" s="58">
        <f>[12]Tregion!$G96</f>
        <v>26.850229962780169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4.0259999999999998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26.23</v>
      </c>
      <c r="C97" s="58">
        <f>[6]Tregion!$G97</f>
        <v>30.663</v>
      </c>
      <c r="D97" s="57">
        <f>[7]Tregion!$G97</f>
        <v>28.585000000000001</v>
      </c>
      <c r="E97" s="58">
        <f>[8]Tregion!$G97</f>
        <v>28.695</v>
      </c>
      <c r="F97" s="57">
        <f>[9]Tregion!$G97</f>
        <v>26.171000000000003</v>
      </c>
      <c r="G97" s="58">
        <f>[10]Tbasis!$E96</f>
        <v>27.51</v>
      </c>
      <c r="H97" s="57"/>
      <c r="I97" s="58">
        <f>[11]Tregion!$G97</f>
        <v>14.707000000000001</v>
      </c>
      <c r="J97" s="57"/>
      <c r="K97" s="58"/>
      <c r="L97" s="57"/>
      <c r="M97" s="58"/>
      <c r="N97" s="57"/>
      <c r="O97" s="58"/>
      <c r="Q97" s="57"/>
      <c r="R97" s="58">
        <f>[12]Tregion!$G97</f>
        <v>26.862046509573716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4.0710000000000006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23.73</v>
      </c>
      <c r="C98" s="58">
        <f>[6]Tregion!$G98</f>
        <v>27.72</v>
      </c>
      <c r="D98" s="57">
        <f>[7]Tregion!$G98</f>
        <v>25.618000000000002</v>
      </c>
      <c r="E98" s="58">
        <f>[8]Tregion!$G98</f>
        <v>28.545000000000002</v>
      </c>
      <c r="F98" s="57">
        <f>[9]Tregion!$G98</f>
        <v>26.921000000000003</v>
      </c>
      <c r="G98" s="58">
        <f>[10]Tbasis!$E97</f>
        <v>24.86</v>
      </c>
      <c r="H98" s="57"/>
      <c r="I98" s="58">
        <f>[11]Tregion!$G98</f>
        <v>13.938000000000001</v>
      </c>
      <c r="J98" s="57"/>
      <c r="K98" s="58"/>
      <c r="L98" s="57"/>
      <c r="M98" s="58"/>
      <c r="N98" s="57"/>
      <c r="O98" s="58"/>
      <c r="Q98" s="57"/>
      <c r="R98" s="58">
        <f>[12]Tregion!$G98</f>
        <v>28.330608129787446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4.109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24.125</v>
      </c>
      <c r="C99" s="58">
        <f>[6]Tregion!$G99</f>
        <v>32.07</v>
      </c>
      <c r="D99" s="57">
        <f>[7]Tregion!$G99</f>
        <v>29.849</v>
      </c>
      <c r="E99" s="58">
        <f>[8]Tregion!$G99</f>
        <v>29.35</v>
      </c>
      <c r="F99" s="57">
        <f>[9]Tregion!$G99</f>
        <v>29.833000000000002</v>
      </c>
      <c r="G99" s="58">
        <f>[10]Tbasis!$E98</f>
        <v>25.175000000000001</v>
      </c>
      <c r="H99" s="57"/>
      <c r="I99" s="58">
        <f>[11]Tregion!$G99</f>
        <v>17.164000000000001</v>
      </c>
      <c r="J99" s="57"/>
      <c r="K99" s="58"/>
      <c r="L99" s="57"/>
      <c r="M99" s="58"/>
      <c r="N99" s="57"/>
      <c r="O99" s="58"/>
      <c r="Q99" s="57"/>
      <c r="R99" s="58">
        <f>[12]Tregion!$G99</f>
        <v>29.510938601539078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4.1029999999999998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25.18</v>
      </c>
      <c r="C100" s="58">
        <f>[6]Tregion!$G100</f>
        <v>28.274999999999999</v>
      </c>
      <c r="D100" s="57">
        <f>[7]Tregion!$G100</f>
        <v>28.719000000000001</v>
      </c>
      <c r="E100" s="58">
        <f>[8]Tregion!$G100</f>
        <v>29.136000000000003</v>
      </c>
      <c r="F100" s="57">
        <f>[9]Tregion!$G100</f>
        <v>28.86</v>
      </c>
      <c r="G100" s="58">
        <f>[10]Tbasis!$E99</f>
        <v>26.41</v>
      </c>
      <c r="H100" s="57"/>
      <c r="I100" s="58">
        <f>[11]Tregion!$G100</f>
        <v>19.754999999999999</v>
      </c>
      <c r="J100" s="57"/>
      <c r="K100" s="58"/>
      <c r="L100" s="57"/>
      <c r="M100" s="58"/>
      <c r="N100" s="57"/>
      <c r="O100" s="58"/>
      <c r="Q100" s="57"/>
      <c r="R100" s="58">
        <f>[12]Tregion!$G100</f>
        <v>29.976862686043933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4.1029999999999998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25.273</v>
      </c>
      <c r="C101" s="58">
        <f>[6]Tregion!$G101</f>
        <v>28.423000000000002</v>
      </c>
      <c r="D101" s="57">
        <f>[7]Tregion!$G101</f>
        <v>28.182000000000002</v>
      </c>
      <c r="E101" s="58">
        <f>[8]Tregion!$G101</f>
        <v>28.257000000000001</v>
      </c>
      <c r="F101" s="57">
        <f>[9]Tregion!$G101</f>
        <v>28.187000000000001</v>
      </c>
      <c r="G101" s="58">
        <f>[10]Tbasis!$E100</f>
        <v>26.503</v>
      </c>
      <c r="H101" s="57"/>
      <c r="I101" s="58">
        <f>[11]Tregion!$G101</f>
        <v>20.594999999999999</v>
      </c>
      <c r="J101" s="57"/>
      <c r="K101" s="58"/>
      <c r="L101" s="57"/>
      <c r="M101" s="58"/>
      <c r="N101" s="57"/>
      <c r="O101" s="58"/>
      <c r="Q101" s="57"/>
      <c r="R101" s="58">
        <f>[12]Tregion!$G101</f>
        <v>29.301299222708487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4.2510000000000003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25.055</v>
      </c>
      <c r="C102" s="58">
        <f>[6]Tregion!$G102</f>
        <v>27.814</v>
      </c>
      <c r="D102" s="57">
        <f>[7]Tregion!$G102</f>
        <v>26.933</v>
      </c>
      <c r="E102" s="58">
        <f>[8]Tregion!$G102</f>
        <v>27.824999999999999</v>
      </c>
      <c r="F102" s="57">
        <f>[9]Tregion!$G102</f>
        <v>28.014000000000003</v>
      </c>
      <c r="G102" s="58">
        <f>[10]Tbasis!$E101</f>
        <v>26.285</v>
      </c>
      <c r="H102" s="57"/>
      <c r="I102" s="58">
        <f>[11]Tregion!$G102</f>
        <v>19.684999999999999</v>
      </c>
      <c r="J102" s="57"/>
      <c r="K102" s="58"/>
      <c r="L102" s="57"/>
      <c r="M102" s="58"/>
      <c r="N102" s="57"/>
      <c r="O102" s="58"/>
      <c r="Q102" s="57"/>
      <c r="R102" s="58">
        <f>[12]Tregion!$G102</f>
        <v>28.221931513576571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4.4030000000000005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24.588000000000001</v>
      </c>
      <c r="C103" s="58">
        <f>[6]Tregion!$G103</f>
        <v>26.754999999999999</v>
      </c>
      <c r="D103" s="57">
        <f>[7]Tregion!$G103</f>
        <v>24.803000000000001</v>
      </c>
      <c r="E103" s="58">
        <f>[8]Tregion!$G103</f>
        <v>26.088000000000001</v>
      </c>
      <c r="F103" s="57">
        <f>[9]Tregion!$G103</f>
        <v>27.741</v>
      </c>
      <c r="G103" s="58">
        <f>[10]Tbasis!$E102</f>
        <v>25.818000000000001</v>
      </c>
      <c r="H103" s="57"/>
      <c r="I103" s="58">
        <f>[11]Tregion!$G103</f>
        <v>17.806000000000001</v>
      </c>
      <c r="J103" s="57"/>
      <c r="K103" s="58"/>
      <c r="L103" s="57"/>
      <c r="M103" s="58"/>
      <c r="N103" s="57"/>
      <c r="O103" s="58"/>
      <c r="Q103" s="57"/>
      <c r="R103" s="58">
        <f>[12]Tregion!$G103</f>
        <v>26.637812541491947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4.468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24.4</v>
      </c>
      <c r="C104" s="58">
        <f>[6]Tregion!$G104</f>
        <v>21.125</v>
      </c>
      <c r="D104" s="57">
        <f>[7]Tregion!$G104</f>
        <v>18.513000000000002</v>
      </c>
      <c r="E104" s="58">
        <f>[8]Tregion!$G104</f>
        <v>26.67</v>
      </c>
      <c r="F104" s="57">
        <f>[9]Tregion!$G104</f>
        <v>27.56</v>
      </c>
      <c r="G104" s="58">
        <f>[10]Tbasis!$E103</f>
        <v>25.63</v>
      </c>
      <c r="H104" s="57"/>
      <c r="I104" s="58">
        <f>[11]Tregion!$G104</f>
        <v>16.193999999999999</v>
      </c>
      <c r="J104" s="57"/>
      <c r="K104" s="58"/>
      <c r="L104" s="57"/>
      <c r="M104" s="58"/>
      <c r="N104" s="57"/>
      <c r="O104" s="58"/>
      <c r="Q104" s="57"/>
      <c r="R104" s="58">
        <f>[12]Tregion!$G104</f>
        <v>26.676557075610543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4.3810000000000002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24.425000000000001</v>
      </c>
      <c r="C105" s="58">
        <f>[6]Tregion!$G105</f>
        <v>24.097000000000001</v>
      </c>
      <c r="D105" s="57">
        <f>[7]Tregion!$G105</f>
        <v>20.676000000000002</v>
      </c>
      <c r="E105" s="58">
        <f>[8]Tregion!$G105</f>
        <v>28.134</v>
      </c>
      <c r="F105" s="57">
        <f>[9]Tregion!$G105</f>
        <v>27.785</v>
      </c>
      <c r="G105" s="58">
        <f>[10]Tbasis!$E104</f>
        <v>26.344999999999999</v>
      </c>
      <c r="H105" s="57"/>
      <c r="I105" s="58">
        <f>[11]Tregion!$G105</f>
        <v>16.593</v>
      </c>
      <c r="J105" s="57"/>
      <c r="K105" s="58"/>
      <c r="L105" s="57"/>
      <c r="M105" s="58"/>
      <c r="N105" s="57"/>
      <c r="O105" s="58"/>
      <c r="Q105" s="57"/>
      <c r="R105" s="58">
        <f>[12]Tregion!$G105</f>
        <v>26.971515391584475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4.242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25.814</v>
      </c>
      <c r="C106" s="58">
        <f>[6]Tregion!$G106</f>
        <v>34.869999999999997</v>
      </c>
      <c r="D106" s="57">
        <f>[7]Tregion!$G106</f>
        <v>33.069000000000003</v>
      </c>
      <c r="E106" s="58">
        <f>[8]Tregion!$G106</f>
        <v>28.019000000000002</v>
      </c>
      <c r="F106" s="57">
        <f>[9]Tregion!$G106</f>
        <v>26.375</v>
      </c>
      <c r="G106" s="58">
        <f>[10]Tbasis!$E105</f>
        <v>28.134</v>
      </c>
      <c r="H106" s="57"/>
      <c r="I106" s="58">
        <f>[11]Tregion!$G106</f>
        <v>21.645</v>
      </c>
      <c r="J106" s="57"/>
      <c r="K106" s="58"/>
      <c r="L106" s="57"/>
      <c r="M106" s="58"/>
      <c r="N106" s="57"/>
      <c r="O106" s="58"/>
      <c r="Q106" s="57"/>
      <c r="R106" s="58">
        <f>[12]Tregion!$G106</f>
        <v>27.320803245817071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4.0880000000000001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28.861000000000001</v>
      </c>
      <c r="C107" s="58">
        <f>[6]Tregion!$G107</f>
        <v>36.721000000000004</v>
      </c>
      <c r="D107" s="57">
        <f>[7]Tregion!$G107</f>
        <v>34.699000000000005</v>
      </c>
      <c r="E107" s="58">
        <f>[8]Tregion!$G107</f>
        <v>30.778000000000002</v>
      </c>
      <c r="F107" s="57">
        <f>[9]Tregion!$G107</f>
        <v>30.002000000000002</v>
      </c>
      <c r="G107" s="58">
        <f>[10]Tbasis!$E106</f>
        <v>31.731000000000002</v>
      </c>
      <c r="H107" s="57"/>
      <c r="I107" s="58">
        <f>[11]Tregion!$G107</f>
        <v>27.156000000000002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27.615701941739172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4.093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26.83</v>
      </c>
      <c r="C108" s="58">
        <f>[6]Tregion!$G108</f>
        <v>32.798000000000002</v>
      </c>
      <c r="D108" s="57">
        <f>[7]Tregion!$G108</f>
        <v>30.877000000000002</v>
      </c>
      <c r="E108" s="58">
        <f>[8]Tregion!$G108</f>
        <v>28.586000000000002</v>
      </c>
      <c r="F108" s="57">
        <f>[9]Tregion!$G108</f>
        <v>29.098000000000003</v>
      </c>
      <c r="G108" s="58">
        <f>[10]Tbasis!$E107</f>
        <v>29.15</v>
      </c>
      <c r="H108" s="57"/>
      <c r="I108" s="58">
        <f>[11]Tregion!$G108</f>
        <v>25.993000000000002</v>
      </c>
      <c r="J108" s="57"/>
      <c r="K108" s="58"/>
      <c r="L108" s="57"/>
      <c r="M108" s="58"/>
      <c r="N108" s="57"/>
      <c r="O108" s="58"/>
      <c r="Q108" s="57"/>
      <c r="R108" s="58">
        <f>[12]Tregion!$G108</f>
        <v>27.568918025451087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4.1310000000000002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26.597000000000001</v>
      </c>
      <c r="C109" s="58">
        <f>[6]Tregion!$G109</f>
        <v>31.263000000000002</v>
      </c>
      <c r="D109" s="57">
        <f>[7]Tregion!$G109</f>
        <v>28.855</v>
      </c>
      <c r="E109" s="58">
        <f>[8]Tregion!$G109</f>
        <v>29.015000000000001</v>
      </c>
      <c r="F109" s="57">
        <f>[9]Tregion!$G109</f>
        <v>26.332000000000001</v>
      </c>
      <c r="G109" s="58">
        <f>[10]Tbasis!$E108</f>
        <v>27.887</v>
      </c>
      <c r="H109" s="57"/>
      <c r="I109" s="58">
        <f>[11]Tregion!$G109</f>
        <v>19.405000000000001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27.568703295826172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4.1760000000000002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24.183</v>
      </c>
      <c r="C110" s="58">
        <f>[6]Tregion!$G110</f>
        <v>28.523</v>
      </c>
      <c r="D110" s="57">
        <f>[7]Tregion!$G110</f>
        <v>26.016000000000002</v>
      </c>
      <c r="E110" s="58">
        <f>[8]Tregion!$G110</f>
        <v>28.669</v>
      </c>
      <c r="F110" s="57">
        <f>[9]Tregion!$G110</f>
        <v>27.017000000000003</v>
      </c>
      <c r="G110" s="58">
        <f>[10]Tbasis!$E109</f>
        <v>25.343</v>
      </c>
      <c r="H110" s="57"/>
      <c r="I110" s="58">
        <f>[11]Tregion!$G110</f>
        <v>16.786999999999999</v>
      </c>
      <c r="J110" s="57"/>
      <c r="K110" s="58"/>
      <c r="L110" s="57"/>
      <c r="M110" s="58"/>
      <c r="N110" s="57"/>
      <c r="O110" s="58"/>
      <c r="Q110" s="57"/>
      <c r="R110" s="58">
        <f>[12]Tregion!$G110</f>
        <v>29.028211939035558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4.2140000000000004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24.546000000000003</v>
      </c>
      <c r="C111" s="58">
        <f>[6]Tregion!$G111</f>
        <v>32.582999999999998</v>
      </c>
      <c r="D111" s="57">
        <f>[7]Tregion!$G111</f>
        <v>29.835000000000001</v>
      </c>
      <c r="E111" s="58">
        <f>[8]Tregion!$G111</f>
        <v>29.392000000000003</v>
      </c>
      <c r="F111" s="57">
        <f>[9]Tregion!$G111</f>
        <v>29.871000000000002</v>
      </c>
      <c r="G111" s="58">
        <f>[10]Tbasis!$E110</f>
        <v>25.626000000000001</v>
      </c>
      <c r="H111" s="57"/>
      <c r="I111" s="58">
        <f>[11]Tregion!$G111</f>
        <v>19.791</v>
      </c>
      <c r="J111" s="57"/>
      <c r="K111" s="58"/>
      <c r="L111" s="57"/>
      <c r="M111" s="58"/>
      <c r="N111" s="57"/>
      <c r="O111" s="58"/>
      <c r="Q111" s="57"/>
      <c r="R111" s="58">
        <f>[12]Tregion!$G111</f>
        <v>30.208148774334386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4.2080000000000002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25.487000000000002</v>
      </c>
      <c r="C112" s="58">
        <f>[6]Tregion!$G112</f>
        <v>29.329000000000001</v>
      </c>
      <c r="D112" s="57">
        <f>[7]Tregion!$G112</f>
        <v>28.842000000000002</v>
      </c>
      <c r="E112" s="58">
        <f>[8]Tregion!$G112</f>
        <v>29.363000000000003</v>
      </c>
      <c r="F112" s="57">
        <f>[9]Tregion!$G112</f>
        <v>28.416</v>
      </c>
      <c r="G112" s="58">
        <f>[10]Tbasis!$E111</f>
        <v>26.717000000000002</v>
      </c>
      <c r="H112" s="57"/>
      <c r="I112" s="58">
        <f>[11]Tregion!$G112</f>
        <v>19.934000000000001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30.693098352202288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4.2080000000000002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25.611000000000001</v>
      </c>
      <c r="C113" s="58">
        <f>[6]Tregion!$G113</f>
        <v>29.498000000000001</v>
      </c>
      <c r="D113" s="57">
        <f>[7]Tregion!$G113</f>
        <v>28.382000000000001</v>
      </c>
      <c r="E113" s="58">
        <f>[8]Tregion!$G113</f>
        <v>28.621000000000002</v>
      </c>
      <c r="F113" s="57">
        <f>[9]Tregion!$G113</f>
        <v>28.224</v>
      </c>
      <c r="G113" s="58">
        <f>[10]Tbasis!$E112</f>
        <v>26.841000000000001</v>
      </c>
      <c r="H113" s="57"/>
      <c r="I113" s="58">
        <f>[11]Tregion!$G113</f>
        <v>20.807000000000002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30.017226194841328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4.3559999999999999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25.244</v>
      </c>
      <c r="C114" s="58">
        <f>[6]Tregion!$G114</f>
        <v>28.768000000000001</v>
      </c>
      <c r="D114" s="57">
        <f>[7]Tregion!$G114</f>
        <v>27.07</v>
      </c>
      <c r="E114" s="58">
        <f>[8]Tregion!$G114</f>
        <v>28.024000000000001</v>
      </c>
      <c r="F114" s="57">
        <f>[9]Tregion!$G114</f>
        <v>27.906000000000002</v>
      </c>
      <c r="G114" s="58">
        <f>[10]Tbasis!$E113</f>
        <v>26.474</v>
      </c>
      <c r="H114" s="57"/>
      <c r="I114" s="58">
        <f>[11]Tregion!$G114</f>
        <v>19.656000000000002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28.937621793538931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4.508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25.117000000000001</v>
      </c>
      <c r="C115" s="58">
        <f>[6]Tregion!$G115</f>
        <v>28.086000000000002</v>
      </c>
      <c r="D115" s="57">
        <f>[7]Tregion!$G115</f>
        <v>25.373000000000001</v>
      </c>
      <c r="E115" s="58">
        <f>[8]Tregion!$G115</f>
        <v>26.748000000000001</v>
      </c>
      <c r="F115" s="57">
        <f>[9]Tregion!$G115</f>
        <v>27.916</v>
      </c>
      <c r="G115" s="58">
        <f>[10]Tbasis!$E114</f>
        <v>26.347000000000001</v>
      </c>
      <c r="H115" s="57"/>
      <c r="I115" s="58">
        <f>[11]Tregion!$G115</f>
        <v>18.564</v>
      </c>
      <c r="J115" s="57"/>
      <c r="K115" s="58"/>
      <c r="L115" s="57"/>
      <c r="M115" s="58"/>
      <c r="N115" s="57"/>
      <c r="O115" s="58"/>
      <c r="Q115" s="57"/>
      <c r="R115" s="58">
        <f>[12]Tregion!$G115</f>
        <v>27.314498532308932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4.5754999999999999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24.771000000000001</v>
      </c>
      <c r="C116" s="58">
        <f>[6]Tregion!$G116</f>
        <v>22.587</v>
      </c>
      <c r="D116" s="57">
        <f>[7]Tregion!$G116</f>
        <v>19.363</v>
      </c>
      <c r="E116" s="58">
        <f>[8]Tregion!$G116</f>
        <v>27.015000000000001</v>
      </c>
      <c r="F116" s="57">
        <f>[9]Tregion!$G116</f>
        <v>27.67</v>
      </c>
      <c r="G116" s="58">
        <f>[10]Tbasis!$E115</f>
        <v>26.001000000000001</v>
      </c>
      <c r="H116" s="57"/>
      <c r="I116" s="58">
        <f>[11]Tregion!$G116</f>
        <v>16.374000000000002</v>
      </c>
      <c r="J116" s="57"/>
      <c r="K116" s="58"/>
      <c r="L116" s="57"/>
      <c r="M116" s="58"/>
      <c r="N116" s="57"/>
      <c r="O116" s="58"/>
      <c r="Q116" s="57"/>
      <c r="R116" s="58">
        <f>[12]Tregion!$G116</f>
        <v>27.35292506135589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4.4885000000000002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24.218</v>
      </c>
      <c r="C117" s="58">
        <f>[6]Tregion!$G117</f>
        <v>25.221</v>
      </c>
      <c r="D117" s="57">
        <f>[7]Tregion!$G117</f>
        <v>21.093</v>
      </c>
      <c r="E117" s="58">
        <f>[8]Tregion!$G117</f>
        <v>28.088000000000001</v>
      </c>
      <c r="F117" s="57">
        <f>[9]Tregion!$G117</f>
        <v>27.724</v>
      </c>
      <c r="G117" s="58">
        <f>[10]Tbasis!$E116</f>
        <v>26.088000000000001</v>
      </c>
      <c r="H117" s="57"/>
      <c r="I117" s="58">
        <f>[11]Tregion!$G117</f>
        <v>15.513</v>
      </c>
      <c r="J117" s="57"/>
      <c r="K117" s="58"/>
      <c r="L117" s="57"/>
      <c r="M117" s="58"/>
      <c r="N117" s="57"/>
      <c r="O117" s="58"/>
      <c r="Q117" s="57"/>
      <c r="R117" s="58">
        <f>[12]Tregion!$G117</f>
        <v>27.647521682433307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4.3494999999999999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26.412000000000003</v>
      </c>
      <c r="C118" s="58">
        <f>[6]Tregion!$G118</f>
        <v>35.867000000000004</v>
      </c>
      <c r="D118" s="57">
        <f>[7]Tregion!$G118</f>
        <v>32.969000000000001</v>
      </c>
      <c r="E118" s="58">
        <f>[8]Tregion!$G118</f>
        <v>28.538</v>
      </c>
      <c r="F118" s="57">
        <f>[9]Tregion!$G118</f>
        <v>27.823</v>
      </c>
      <c r="G118" s="58">
        <f>[10]Tbasis!$E117</f>
        <v>28.642000000000003</v>
      </c>
      <c r="H118" s="57"/>
      <c r="I118" s="58">
        <f>[11]Tregion!$G118</f>
        <v>22.654</v>
      </c>
      <c r="J118" s="57"/>
      <c r="K118" s="58"/>
      <c r="L118" s="57"/>
      <c r="M118" s="58"/>
      <c r="N118" s="57"/>
      <c r="O118" s="58"/>
      <c r="Q118" s="57"/>
      <c r="R118" s="58">
        <f>[12]Tregion!$G118</f>
        <v>27.99644369605188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4.1955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27.597000000000001</v>
      </c>
      <c r="C119" s="58">
        <f>[6]Tregion!$G119</f>
        <v>37.255000000000003</v>
      </c>
      <c r="D119" s="57">
        <f>[7]Tregion!$G119</f>
        <v>34.187000000000005</v>
      </c>
      <c r="E119" s="58">
        <f>[8]Tregion!$G119</f>
        <v>30.392000000000003</v>
      </c>
      <c r="F119" s="57">
        <f>[9]Tregion!$G119</f>
        <v>29.533000000000001</v>
      </c>
      <c r="G119" s="58">
        <f>[10]Tbasis!$E118</f>
        <v>30.337</v>
      </c>
      <c r="H119" s="57"/>
      <c r="I119" s="58">
        <f>[11]Tregion!$G119</f>
        <v>26.939</v>
      </c>
      <c r="J119" s="57"/>
      <c r="K119" s="58"/>
      <c r="L119" s="57"/>
      <c r="M119" s="58"/>
      <c r="N119" s="57"/>
      <c r="O119" s="58"/>
      <c r="Q119" s="57"/>
      <c r="R119" s="58">
        <f>[12]Tregion!$G119</f>
        <v>28.290965128046675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4.2004999999999999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27.287000000000003</v>
      </c>
      <c r="C120" s="58">
        <f>[6]Tregion!$G120</f>
        <v>33.968000000000004</v>
      </c>
      <c r="D120" s="57">
        <f>[7]Tregion!$G120</f>
        <v>31.004999999999999</v>
      </c>
      <c r="E120" s="58">
        <f>[8]Tregion!$G120</f>
        <v>29.338000000000001</v>
      </c>
      <c r="F120" s="57">
        <f>[9]Tregion!$G120</f>
        <v>29.824999999999999</v>
      </c>
      <c r="G120" s="58">
        <f>[10]Tbasis!$E119</f>
        <v>29.527000000000001</v>
      </c>
      <c r="H120" s="57"/>
      <c r="I120" s="58">
        <f>[11]Tregion!$G120</f>
        <v>27.064</v>
      </c>
      <c r="J120" s="57"/>
      <c r="K120" s="58"/>
      <c r="L120" s="57"/>
      <c r="M120" s="58"/>
      <c r="N120" s="57"/>
      <c r="O120" s="58"/>
      <c r="Q120" s="57"/>
      <c r="R120" s="58">
        <f>[12]Tregion!$G120</f>
        <v>28.243850695674414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4.2385000000000002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26.784000000000002</v>
      </c>
      <c r="C121" s="58">
        <f>[6]Tregion!$G121</f>
        <v>32.283999999999999</v>
      </c>
      <c r="D121" s="57">
        <f>[7]Tregion!$G121</f>
        <v>28.993000000000002</v>
      </c>
      <c r="E121" s="58">
        <f>[8]Tregion!$G121</f>
        <v>29.292000000000002</v>
      </c>
      <c r="F121" s="57">
        <f>[9]Tregion!$G121</f>
        <v>26.529</v>
      </c>
      <c r="G121" s="58">
        <f>[10]Tbasis!$E120</f>
        <v>28.074000000000002</v>
      </c>
      <c r="H121" s="57"/>
      <c r="I121" s="58">
        <f>[11]Tregion!$G121</f>
        <v>19.584</v>
      </c>
      <c r="J121" s="57"/>
      <c r="K121" s="58"/>
      <c r="L121" s="57"/>
      <c r="M121" s="58"/>
      <c r="N121" s="57"/>
      <c r="O121" s="58"/>
      <c r="Q121" s="57"/>
      <c r="R121" s="58">
        <f>[12]Tregion!$G121</f>
        <v>28.243308934643863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4.2835000000000001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24.312000000000001</v>
      </c>
      <c r="C122" s="58">
        <f>[6]Tregion!$G122</f>
        <v>29.613000000000003</v>
      </c>
      <c r="D122" s="57">
        <f>[7]Tregion!$G122</f>
        <v>26.139000000000003</v>
      </c>
      <c r="E122" s="58">
        <f>[8]Tregion!$G122</f>
        <v>28.822000000000003</v>
      </c>
      <c r="F122" s="57">
        <f>[9]Tregion!$G122</f>
        <v>27.222000000000001</v>
      </c>
      <c r="G122" s="58">
        <f>[10]Tbasis!$E121</f>
        <v>25.482000000000003</v>
      </c>
      <c r="H122" s="57"/>
      <c r="I122" s="58">
        <f>[11]Tregion!$G122</f>
        <v>16.292000000000002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29.588479374025155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4.3215000000000003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25.094000000000001</v>
      </c>
      <c r="C123" s="58">
        <f>[6]Tregion!$G123</f>
        <v>33.564</v>
      </c>
      <c r="D123" s="57">
        <f>[7]Tregion!$G123</f>
        <v>29.932000000000002</v>
      </c>
      <c r="E123" s="58">
        <f>[8]Tregion!$G123</f>
        <v>29.746000000000002</v>
      </c>
      <c r="F123" s="57">
        <f>[9]Tregion!$G123</f>
        <v>30.229000000000003</v>
      </c>
      <c r="G123" s="58">
        <f>[10]Tbasis!$E122</f>
        <v>26.194000000000003</v>
      </c>
      <c r="H123" s="57"/>
      <c r="I123" s="58">
        <f>[11]Tregion!$G123</f>
        <v>20.545999999999999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30.78512732188706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4.3155000000000001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25.78</v>
      </c>
      <c r="C124" s="58">
        <f>[6]Tregion!$G124</f>
        <v>30.565000000000001</v>
      </c>
      <c r="D124" s="57">
        <f>[7]Tregion!$G124</f>
        <v>28.952000000000002</v>
      </c>
      <c r="E124" s="58">
        <f>[8]Tregion!$G124</f>
        <v>29.59</v>
      </c>
      <c r="F124" s="57">
        <f>[9]Tregion!$G124</f>
        <v>28.69</v>
      </c>
      <c r="G124" s="58">
        <f>[10]Tbasis!$E123</f>
        <v>27.01</v>
      </c>
      <c r="H124" s="57"/>
      <c r="I124" s="58">
        <f>[11]Tregion!$G124</f>
        <v>20.074000000000002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31.307811795306883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4.3155000000000001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25.88</v>
      </c>
      <c r="C125" s="58">
        <f>[6]Tregion!$G125</f>
        <v>30.679000000000002</v>
      </c>
      <c r="D125" s="57">
        <f>[7]Tregion!$G125</f>
        <v>28.526</v>
      </c>
      <c r="E125" s="58">
        <f>[8]Tregion!$G125</f>
        <v>28.896000000000001</v>
      </c>
      <c r="F125" s="57">
        <f>[9]Tregion!$G125</f>
        <v>28.475000000000001</v>
      </c>
      <c r="G125" s="58">
        <f>[10]Tbasis!$E124</f>
        <v>27.11</v>
      </c>
      <c r="H125" s="57"/>
      <c r="I125" s="58">
        <f>[11]Tregion!$G125</f>
        <v>20.925000000000001</v>
      </c>
      <c r="J125" s="57"/>
      <c r="K125" s="58"/>
      <c r="L125" s="57"/>
      <c r="M125" s="58"/>
      <c r="N125" s="57"/>
      <c r="O125" s="58"/>
      <c r="Q125" s="57"/>
      <c r="R125" s="58">
        <f>[12]Tregion!$G125</f>
        <v>30.649370527100739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4.4634999999999998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25.579000000000001</v>
      </c>
      <c r="C126" s="58">
        <f>[6]Tregion!$G126</f>
        <v>30.035</v>
      </c>
      <c r="D126" s="57">
        <f>[7]Tregion!$G126</f>
        <v>27.32</v>
      </c>
      <c r="E126" s="58">
        <f>[8]Tregion!$G126</f>
        <v>28.372</v>
      </c>
      <c r="F126" s="57">
        <f>[9]Tregion!$G126</f>
        <v>28.213000000000001</v>
      </c>
      <c r="G126" s="58">
        <f>[10]Tbasis!$E125</f>
        <v>26.819000000000003</v>
      </c>
      <c r="H126" s="57"/>
      <c r="I126" s="58">
        <f>[11]Tregion!$G126</f>
        <v>19.795999999999999</v>
      </c>
      <c r="J126" s="57"/>
      <c r="K126" s="58"/>
      <c r="L126" s="57"/>
      <c r="M126" s="58"/>
      <c r="N126" s="57"/>
      <c r="O126" s="58"/>
      <c r="Q126" s="57"/>
      <c r="R126" s="58">
        <f>[12]Tregion!$G126</f>
        <v>29.584174940273279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4.6154999999999999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25.47</v>
      </c>
      <c r="C127" s="58">
        <f>[6]Tregion!$G127</f>
        <v>29.364999999999998</v>
      </c>
      <c r="D127" s="57">
        <f>[7]Tregion!$G127</f>
        <v>25.774000000000001</v>
      </c>
      <c r="E127" s="58">
        <f>[8]Tregion!$G127</f>
        <v>27.121000000000002</v>
      </c>
      <c r="F127" s="57">
        <f>[9]Tregion!$G127</f>
        <v>28.466000000000001</v>
      </c>
      <c r="G127" s="58">
        <f>[10]Tbasis!$E126</f>
        <v>26.71</v>
      </c>
      <c r="H127" s="57"/>
      <c r="I127" s="58">
        <f>[11]Tregion!$G127</f>
        <v>18.714000000000002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27.702287496906138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4.6855000000000002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24.948</v>
      </c>
      <c r="C128" s="58">
        <f>[6]Tregion!$G128</f>
        <v>23.839000000000002</v>
      </c>
      <c r="D128" s="57">
        <f>[7]Tregion!$G128</f>
        <v>19.821000000000002</v>
      </c>
      <c r="E128" s="58">
        <f>[8]Tregion!$G128</f>
        <v>27.077000000000002</v>
      </c>
      <c r="F128" s="57">
        <f>[9]Tregion!$G128</f>
        <v>28.164999999999999</v>
      </c>
      <c r="G128" s="58">
        <f>[10]Tbasis!$E127</f>
        <v>26.188000000000002</v>
      </c>
      <c r="H128" s="57"/>
      <c r="I128" s="58">
        <f>[11]Tregion!$G128</f>
        <v>15.866000000000001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27.757773126079183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4.5985000000000005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24.96</v>
      </c>
      <c r="C129" s="58">
        <f>[6]Tregion!$G129</f>
        <v>26.817</v>
      </c>
      <c r="D129" s="57">
        <f>[7]Tregion!$G129</f>
        <v>22.1</v>
      </c>
      <c r="E129" s="58">
        <f>[8]Tregion!$G129</f>
        <v>28.678000000000001</v>
      </c>
      <c r="F129" s="57">
        <f>[9]Tregion!$G129</f>
        <v>28.289000000000001</v>
      </c>
      <c r="G129" s="58">
        <f>[10]Tbasis!$E128</f>
        <v>26.78</v>
      </c>
      <c r="H129" s="57"/>
      <c r="I129" s="58">
        <f>[11]Tregion!$G129</f>
        <v>16.923000000000002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28.071464915898233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26.333000000000002</v>
      </c>
      <c r="C130" s="58">
        <f>[6]Tregion!$G130</f>
        <v>36.835000000000001</v>
      </c>
      <c r="D130" s="57">
        <f>[7]Tregion!$G130</f>
        <v>32.799999999999997</v>
      </c>
      <c r="E130" s="58">
        <f>[8]Tregion!$G130</f>
        <v>28.566000000000003</v>
      </c>
      <c r="F130" s="57">
        <f>[9]Tregion!$G130</f>
        <v>27.199000000000002</v>
      </c>
      <c r="G130" s="58">
        <f>[10]Tbasis!$E129</f>
        <v>28.483000000000001</v>
      </c>
      <c r="H130" s="57"/>
      <c r="I130" s="58">
        <f>[11]Tregion!$G130</f>
        <v>22.784000000000002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28.439908649514027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27.281000000000002</v>
      </c>
      <c r="C131" s="58">
        <f>[6]Tregion!$G131</f>
        <v>38.167999999999999</v>
      </c>
      <c r="D131" s="57">
        <f>[7]Tregion!$G131</f>
        <v>33.922000000000004</v>
      </c>
      <c r="E131" s="58">
        <f>[8]Tregion!$G131</f>
        <v>30.594000000000001</v>
      </c>
      <c r="F131" s="57">
        <f>[9]Tregion!$G131</f>
        <v>28.412000000000003</v>
      </c>
      <c r="G131" s="58">
        <f>[10]Tbasis!$E130</f>
        <v>29.901</v>
      </c>
      <c r="H131" s="57"/>
      <c r="I131" s="58">
        <f>[11]Tregion!$G131</f>
        <v>27.067</v>
      </c>
      <c r="J131" s="57"/>
      <c r="K131" s="58"/>
      <c r="L131" s="57"/>
      <c r="M131" s="58"/>
      <c r="N131" s="57"/>
      <c r="O131" s="58"/>
      <c r="Q131" s="57"/>
      <c r="R131" s="58">
        <f>[12]Tregion!$G131</f>
        <v>28.755115945971301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27.183</v>
      </c>
      <c r="C132" s="58">
        <f>[6]Tregion!$G132</f>
        <v>35.033000000000001</v>
      </c>
      <c r="D132" s="57">
        <f>[7]Tregion!$G132</f>
        <v>30.974</v>
      </c>
      <c r="E132" s="58">
        <f>[8]Tregion!$G132</f>
        <v>29.523</v>
      </c>
      <c r="F132" s="57">
        <f>[9]Tregion!$G132</f>
        <v>29.492000000000001</v>
      </c>
      <c r="G132" s="58">
        <f>[10]Tbasis!$E131</f>
        <v>29.343</v>
      </c>
      <c r="H132" s="57"/>
      <c r="I132" s="58">
        <f>[11]Tregion!$G132</f>
        <v>27.152000000000001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28.727424271395993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26.981000000000002</v>
      </c>
      <c r="C133" s="58">
        <f>[6]Tregion!$G133</f>
        <v>33.395000000000003</v>
      </c>
      <c r="D133" s="57">
        <f>[7]Tregion!$G133</f>
        <v>29.143000000000001</v>
      </c>
      <c r="E133" s="58">
        <f>[8]Tregion!$G133</f>
        <v>29.563000000000002</v>
      </c>
      <c r="F133" s="57">
        <f>[9]Tregion!$G133</f>
        <v>26.974</v>
      </c>
      <c r="G133" s="58">
        <f>[10]Tbasis!$E132</f>
        <v>28.271000000000001</v>
      </c>
      <c r="H133" s="57"/>
      <c r="I133" s="58">
        <f>[11]Tregion!$G133</f>
        <v>19.734000000000002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28.746305859577706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24.679000000000002</v>
      </c>
      <c r="C134" s="58">
        <f>[6]Tregion!$G134</f>
        <v>30.908000000000001</v>
      </c>
      <c r="D134" s="57">
        <f>[7]Tregion!$G134</f>
        <v>26.457000000000001</v>
      </c>
      <c r="E134" s="58">
        <f>[8]Tregion!$G134</f>
        <v>29.106000000000002</v>
      </c>
      <c r="F134" s="57">
        <f>[9]Tregion!$G134</f>
        <v>27.958000000000002</v>
      </c>
      <c r="G134" s="58">
        <f>[10]Tbasis!$E133</f>
        <v>25.849</v>
      </c>
      <c r="H134" s="57"/>
      <c r="I134" s="58">
        <f>[11]Tregion!$G134</f>
        <v>16.411999999999999</v>
      </c>
      <c r="J134" s="57"/>
      <c r="K134" s="58"/>
      <c r="L134" s="57"/>
      <c r="M134" s="58"/>
      <c r="N134" s="57"/>
      <c r="O134" s="58"/>
      <c r="Q134" s="57"/>
      <c r="R134" s="58">
        <f>[12]Tregion!$G134</f>
        <v>30.392986786771271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25.439</v>
      </c>
      <c r="C135" s="58">
        <f>[6]Tregion!$G135</f>
        <v>34.640999999999998</v>
      </c>
      <c r="D135" s="57">
        <f>[7]Tregion!$G135</f>
        <v>29.997</v>
      </c>
      <c r="E135" s="58">
        <f>[8]Tregion!$G135</f>
        <v>29.896000000000001</v>
      </c>
      <c r="F135" s="57">
        <f>[9]Tregion!$G135</f>
        <v>30.778000000000002</v>
      </c>
      <c r="G135" s="58">
        <f>[10]Tbasis!$E134</f>
        <v>26.549000000000003</v>
      </c>
      <c r="H135" s="57"/>
      <c r="I135" s="58">
        <f>[11]Tregion!$G135</f>
        <v>20.686</v>
      </c>
      <c r="J135" s="57"/>
      <c r="K135" s="58"/>
      <c r="L135" s="57"/>
      <c r="M135" s="58"/>
      <c r="N135" s="57"/>
      <c r="O135" s="58"/>
      <c r="Q135" s="57"/>
      <c r="R135" s="58">
        <f>[12]Tregion!$G135</f>
        <v>31.603319972882137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25.926000000000002</v>
      </c>
      <c r="C136" s="58">
        <f>[6]Tregion!$G136</f>
        <v>31.635000000000002</v>
      </c>
      <c r="D136" s="57">
        <f>[7]Tregion!$G136</f>
        <v>28.894000000000002</v>
      </c>
      <c r="E136" s="58">
        <f>[8]Tregion!$G136</f>
        <v>29.628</v>
      </c>
      <c r="F136" s="57">
        <f>[9]Tregion!$G136</f>
        <v>29.649000000000001</v>
      </c>
      <c r="G136" s="58">
        <f>[10]Tbasis!$E135</f>
        <v>27.136000000000003</v>
      </c>
      <c r="H136" s="57"/>
      <c r="I136" s="58">
        <f>[11]Tregion!$G136</f>
        <v>19.934999999999999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32.154630185677547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26.171000000000003</v>
      </c>
      <c r="C137" s="58">
        <f>[6]Tregion!$G137</f>
        <v>31.903000000000002</v>
      </c>
      <c r="D137" s="57">
        <f>[7]Tregion!$G137</f>
        <v>28.695</v>
      </c>
      <c r="E137" s="58">
        <f>[8]Tregion!$G137</f>
        <v>29.2</v>
      </c>
      <c r="F137" s="57">
        <f>[9]Tregion!$G137</f>
        <v>29.021000000000001</v>
      </c>
      <c r="G137" s="58">
        <f>[10]Tbasis!$E136</f>
        <v>27.381</v>
      </c>
      <c r="H137" s="57"/>
      <c r="I137" s="58">
        <f>[11]Tregion!$G137</f>
        <v>21.135000000000002</v>
      </c>
      <c r="J137" s="57"/>
      <c r="K137" s="58"/>
      <c r="L137" s="57"/>
      <c r="M137" s="58"/>
      <c r="N137" s="57"/>
      <c r="O137" s="58"/>
      <c r="Q137" s="57"/>
      <c r="R137" s="58">
        <f>[12]Tregion!$G137</f>
        <v>31.496187821059976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26.037000000000003</v>
      </c>
      <c r="C138" s="58">
        <f>[6]Tregion!$G138</f>
        <v>31.367000000000001</v>
      </c>
      <c r="D138" s="57">
        <f>[7]Tregion!$G138</f>
        <v>27.733000000000001</v>
      </c>
      <c r="E138" s="58">
        <f>[8]Tregion!$G138</f>
        <v>28.869</v>
      </c>
      <c r="F138" s="57">
        <f>[9]Tregion!$G138</f>
        <v>28.933</v>
      </c>
      <c r="G138" s="58">
        <f>[10]Tbasis!$E137</f>
        <v>27.247</v>
      </c>
      <c r="H138" s="57"/>
      <c r="I138" s="58">
        <f>[11]Tregion!$G138</f>
        <v>20.234000000000002</v>
      </c>
      <c r="J138" s="57"/>
      <c r="K138" s="58"/>
      <c r="L138" s="57"/>
      <c r="M138" s="58"/>
      <c r="N138" s="57"/>
      <c r="O138" s="58"/>
      <c r="Q138" s="57"/>
      <c r="R138" s="58">
        <f>[12]Tregion!$G138</f>
        <v>30.427089542631439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25.811</v>
      </c>
      <c r="C139" s="58">
        <f>[6]Tregion!$G139</f>
        <v>30.647000000000002</v>
      </c>
      <c r="D139" s="57">
        <f>[7]Tregion!$G139</f>
        <v>26.156000000000002</v>
      </c>
      <c r="E139" s="58">
        <f>[8]Tregion!$G139</f>
        <v>27.483000000000001</v>
      </c>
      <c r="F139" s="57">
        <f>[9]Tregion!$G139</f>
        <v>28.572000000000003</v>
      </c>
      <c r="G139" s="58">
        <f>[10]Tbasis!$E138</f>
        <v>27.021000000000001</v>
      </c>
      <c r="H139" s="57"/>
      <c r="I139" s="58">
        <f>[11]Tregion!$G139</f>
        <v>18.874000000000002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28.260150374854714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25.303000000000001</v>
      </c>
      <c r="C140" s="58">
        <f>[6]Tregion!$G140</f>
        <v>25.44</v>
      </c>
      <c r="D140" s="57">
        <f>[7]Tregion!$G140</f>
        <v>20.597000000000001</v>
      </c>
      <c r="E140" s="58">
        <f>[8]Tregion!$G140</f>
        <v>27.387</v>
      </c>
      <c r="F140" s="57">
        <f>[9]Tregion!$G140</f>
        <v>28.222000000000001</v>
      </c>
      <c r="G140" s="58">
        <f>[10]Tbasis!$E139</f>
        <v>26.513000000000002</v>
      </c>
      <c r="H140" s="57"/>
      <c r="I140" s="58">
        <f>[11]Tregion!$G140</f>
        <v>15.996</v>
      </c>
      <c r="J140" s="57"/>
      <c r="K140" s="58"/>
      <c r="L140" s="57"/>
      <c r="M140" s="58"/>
      <c r="N140" s="57"/>
      <c r="O140" s="58"/>
      <c r="Q140" s="57"/>
      <c r="R140" s="58">
        <f>[12]Tregion!$G140</f>
        <v>28.320363483908956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25.217000000000002</v>
      </c>
      <c r="C141" s="58">
        <f>[6]Tregion!$G141</f>
        <v>28.234999999999999</v>
      </c>
      <c r="D141" s="57">
        <f>[7]Tregion!$G141</f>
        <v>22.749000000000002</v>
      </c>
      <c r="E141" s="58">
        <f>[8]Tregion!$G141</f>
        <v>28.942</v>
      </c>
      <c r="F141" s="57">
        <f>[9]Tregion!$G141</f>
        <v>28.504999999999999</v>
      </c>
      <c r="G141" s="58">
        <f>[10]Tbasis!$E140</f>
        <v>26.967000000000002</v>
      </c>
      <c r="H141" s="57"/>
      <c r="I141" s="58">
        <f>[11]Tregion!$G141</f>
        <v>17.143000000000001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28.641112542482634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26.268000000000001</v>
      </c>
      <c r="C142" s="58">
        <f>[6]Tregion!$G142</f>
        <v>37.811</v>
      </c>
      <c r="D142" s="57">
        <f>[7]Tregion!$G142</f>
        <v>32.667000000000002</v>
      </c>
      <c r="E142" s="58">
        <f>[8]Tregion!$G142</f>
        <v>28.602</v>
      </c>
      <c r="F142" s="57">
        <f>[9]Tregion!$G142</f>
        <v>27.798000000000002</v>
      </c>
      <c r="G142" s="58">
        <f>[10]Tbasis!$E141</f>
        <v>28.318000000000001</v>
      </c>
      <c r="H142" s="57"/>
      <c r="I142" s="58">
        <f>[11]Tregion!$G142</f>
        <v>22.934000000000001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29.017033252292077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27.003</v>
      </c>
      <c r="C143" s="58">
        <f>[6]Tregion!$G143</f>
        <v>39.097000000000001</v>
      </c>
      <c r="D143" s="57">
        <f>[7]Tregion!$G143</f>
        <v>33.700000000000003</v>
      </c>
      <c r="E143" s="58">
        <f>[8]Tregion!$G143</f>
        <v>30.803000000000001</v>
      </c>
      <c r="F143" s="57">
        <f>[9]Tregion!$G143</f>
        <v>29.063000000000002</v>
      </c>
      <c r="G143" s="58">
        <f>[10]Tbasis!$E142</f>
        <v>29.473000000000003</v>
      </c>
      <c r="H143" s="57"/>
      <c r="I143" s="58">
        <f>[11]Tregion!$G143</f>
        <v>27.218</v>
      </c>
      <c r="J143" s="57"/>
      <c r="K143" s="58"/>
      <c r="L143" s="57"/>
      <c r="M143" s="58"/>
      <c r="N143" s="57"/>
      <c r="O143" s="58"/>
      <c r="Q143" s="57"/>
      <c r="R143" s="58">
        <f>[12]Tregion!$G143</f>
        <v>29.339514113140577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27.094000000000001</v>
      </c>
      <c r="C144" s="58">
        <f>[6]Tregion!$G144</f>
        <v>36.108000000000004</v>
      </c>
      <c r="D144" s="57">
        <f>[7]Tregion!$G144</f>
        <v>30.965</v>
      </c>
      <c r="E144" s="58">
        <f>[8]Tregion!$G144</f>
        <v>29.716000000000001</v>
      </c>
      <c r="F144" s="57">
        <f>[9]Tregion!$G144</f>
        <v>29.761000000000003</v>
      </c>
      <c r="G144" s="58">
        <f>[10]Tbasis!$E143</f>
        <v>29.144000000000002</v>
      </c>
      <c r="H144" s="57"/>
      <c r="I144" s="58">
        <f>[11]Tregion!$G144</f>
        <v>27.25</v>
      </c>
      <c r="J144" s="57"/>
      <c r="K144" s="58"/>
      <c r="L144" s="57"/>
      <c r="M144" s="58"/>
      <c r="N144" s="57"/>
      <c r="O144" s="58"/>
      <c r="Q144" s="57"/>
      <c r="R144" s="58">
        <f>[12]Tregion!$G144</f>
        <v>29.316164640591875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27.007000000000001</v>
      </c>
      <c r="C145" s="58">
        <f>[6]Tregion!$G145</f>
        <v>34.494999999999997</v>
      </c>
      <c r="D145" s="57">
        <f>[7]Tregion!$G145</f>
        <v>29.129000000000001</v>
      </c>
      <c r="E145" s="58">
        <f>[8]Tregion!$G145</f>
        <v>29.714000000000002</v>
      </c>
      <c r="F145" s="57">
        <f>[9]Tregion!$G145</f>
        <v>26.677</v>
      </c>
      <c r="G145" s="58">
        <f>[10]Tbasis!$E144</f>
        <v>28.267000000000003</v>
      </c>
      <c r="H145" s="57"/>
      <c r="I145" s="58">
        <f>[11]Tregion!$G145</f>
        <v>19.268000000000001</v>
      </c>
      <c r="J145" s="57"/>
      <c r="K145" s="58"/>
      <c r="L145" s="57"/>
      <c r="M145" s="58"/>
      <c r="N145" s="57"/>
      <c r="O145" s="58"/>
      <c r="Q145" s="57"/>
      <c r="R145" s="58">
        <f>[12]Tregion!$G145</f>
        <v>29.339654708607451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25.273</v>
      </c>
      <c r="C146" s="58">
        <f>[6]Tregion!$G146</f>
        <v>32.249000000000002</v>
      </c>
      <c r="D146" s="57">
        <f>[7]Tregion!$G146</f>
        <v>26.977</v>
      </c>
      <c r="E146" s="58">
        <f>[8]Tregion!$G146</f>
        <v>29.535</v>
      </c>
      <c r="F146" s="57">
        <f>[9]Tregion!$G146</f>
        <v>28.052</v>
      </c>
      <c r="G146" s="58">
        <f>[10]Tbasis!$E145</f>
        <v>26.423000000000002</v>
      </c>
      <c r="H146" s="57"/>
      <c r="I146" s="58">
        <f>[11]Tregion!$G146</f>
        <v>17.236000000000001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30.7691896088552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25.758000000000003</v>
      </c>
      <c r="C147" s="58">
        <f>[6]Tregion!$G147</f>
        <v>35.719000000000001</v>
      </c>
      <c r="D147" s="57">
        <f>[7]Tregion!$G147</f>
        <v>30.064</v>
      </c>
      <c r="E147" s="58">
        <f>[8]Tregion!$G147</f>
        <v>30.063000000000002</v>
      </c>
      <c r="F147" s="57">
        <f>[9]Tregion!$G147</f>
        <v>30.794</v>
      </c>
      <c r="G147" s="58">
        <f>[10]Tbasis!$E146</f>
        <v>26.858000000000001</v>
      </c>
      <c r="H147" s="57"/>
      <c r="I147" s="58">
        <f>[11]Tregion!$G147</f>
        <v>20.826000000000001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31.995244331661855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26.195</v>
      </c>
      <c r="C148" s="58">
        <f>[6]Tregion!$G148</f>
        <v>32.890999999999998</v>
      </c>
      <c r="D148" s="57">
        <f>[7]Tregion!$G148</f>
        <v>29.043000000000003</v>
      </c>
      <c r="E148" s="58">
        <f>[8]Tregion!$G148</f>
        <v>29.867000000000001</v>
      </c>
      <c r="F148" s="57">
        <f>[9]Tregion!$G148</f>
        <v>29.022000000000002</v>
      </c>
      <c r="G148" s="58">
        <f>[10]Tbasis!$E147</f>
        <v>27.385000000000002</v>
      </c>
      <c r="H148" s="57"/>
      <c r="I148" s="58">
        <f>[11]Tregion!$G148</f>
        <v>20.135000000000002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27.770780601784416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26.434999999999999</v>
      </c>
      <c r="C149" s="58">
        <f>[6]Tregion!$G149</f>
        <v>33.102000000000004</v>
      </c>
      <c r="D149" s="57">
        <f>[7]Tregion!$G149</f>
        <v>28.89</v>
      </c>
      <c r="E149" s="58">
        <f>[8]Tregion!$G149</f>
        <v>29.491</v>
      </c>
      <c r="F149" s="57">
        <f>[9]Tregion!$G149</f>
        <v>28.989000000000001</v>
      </c>
      <c r="G149" s="58">
        <f>[10]Tbasis!$E148</f>
        <v>27.625</v>
      </c>
      <c r="H149" s="57"/>
      <c r="I149" s="58">
        <f>[11]Tregion!$G149</f>
        <v>21.355</v>
      </c>
      <c r="J149" s="57"/>
      <c r="K149" s="58"/>
      <c r="L149" s="57"/>
      <c r="M149" s="58"/>
      <c r="N149" s="57"/>
      <c r="O149" s="58"/>
      <c r="Q149" s="57"/>
      <c r="R149" s="58">
        <f>[12]Tregion!$G149</f>
        <v>27.18672739110124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26.313000000000002</v>
      </c>
      <c r="C150" s="58">
        <f>[6]Tregion!$G150</f>
        <v>32.561</v>
      </c>
      <c r="D150" s="57">
        <f>[7]Tregion!$G150</f>
        <v>27.974</v>
      </c>
      <c r="E150" s="58">
        <f>[8]Tregion!$G150</f>
        <v>29.173000000000002</v>
      </c>
      <c r="F150" s="57">
        <f>[9]Tregion!$G150</f>
        <v>28.911000000000001</v>
      </c>
      <c r="G150" s="58">
        <f>[10]Tbasis!$E149</f>
        <v>27.503</v>
      </c>
      <c r="H150" s="57"/>
      <c r="I150" s="58">
        <f>[11]Tregion!$G150</f>
        <v>20.454000000000001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26.241873335724282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26.103000000000002</v>
      </c>
      <c r="C151" s="58">
        <f>[6]Tregion!$G151</f>
        <v>31.867000000000001</v>
      </c>
      <c r="D151" s="57">
        <f>[7]Tregion!$G151</f>
        <v>26.477</v>
      </c>
      <c r="E151" s="58">
        <f>[8]Tregion!$G151</f>
        <v>27.787000000000003</v>
      </c>
      <c r="F151" s="57">
        <f>[9]Tregion!$G151</f>
        <v>28.849</v>
      </c>
      <c r="G151" s="58">
        <f>[10]Tbasis!$E150</f>
        <v>27.293000000000003</v>
      </c>
      <c r="H151" s="57"/>
      <c r="I151" s="58">
        <f>[11]Tregion!$G151</f>
        <v>19.094000000000001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24.572593999030556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25.599</v>
      </c>
      <c r="C152" s="58">
        <f>[6]Tregion!$G152</f>
        <v>26.839000000000002</v>
      </c>
      <c r="D152" s="57">
        <f>[7]Tregion!$G152</f>
        <v>21.163</v>
      </c>
      <c r="E152" s="58">
        <f>[8]Tregion!$G152</f>
        <v>27.651</v>
      </c>
      <c r="F152" s="57">
        <f>[9]Tregion!$G152</f>
        <v>28.507000000000001</v>
      </c>
      <c r="G152" s="58">
        <f>[10]Tbasis!$E151</f>
        <v>26.789000000000001</v>
      </c>
      <c r="H152" s="57"/>
      <c r="I152" s="58">
        <f>[11]Tregion!$G152</f>
        <v>16.196000000000002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24.621811084031286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25.459</v>
      </c>
      <c r="C153" s="58">
        <f>[6]Tregion!$G153</f>
        <v>29.506</v>
      </c>
      <c r="D153" s="57">
        <f>[7]Tregion!$G153</f>
        <v>23.24</v>
      </c>
      <c r="E153" s="58">
        <f>[8]Tregion!$G153</f>
        <v>29.207000000000001</v>
      </c>
      <c r="F153" s="57">
        <f>[9]Tregion!$G153</f>
        <v>28.738000000000003</v>
      </c>
      <c r="G153" s="58">
        <f>[10]Tbasis!$E152</f>
        <v>27.139000000000003</v>
      </c>
      <c r="H153" s="57"/>
      <c r="I153" s="58">
        <f>[11]Tregion!$G153</f>
        <v>17.363</v>
      </c>
      <c r="J153" s="57"/>
      <c r="K153" s="58"/>
      <c r="L153" s="57"/>
      <c r="M153" s="58"/>
      <c r="N153" s="57"/>
      <c r="O153" s="58"/>
      <c r="Q153" s="57"/>
      <c r="R153" s="58">
        <f>[12]Tregion!$G153</f>
        <v>24.900063231725358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25.513000000000002</v>
      </c>
      <c r="C154" s="58">
        <f>[6]Tregion!$G154</f>
        <v>38.883000000000003</v>
      </c>
      <c r="D154" s="57">
        <f>[7]Tregion!$G154</f>
        <v>32.506</v>
      </c>
      <c r="E154" s="58">
        <f>[8]Tregion!$G154</f>
        <v>28.244</v>
      </c>
      <c r="F154" s="57">
        <f>[9]Tregion!$G154</f>
        <v>27.023</v>
      </c>
      <c r="G154" s="58">
        <f>[10]Tbasis!$E153</f>
        <v>27.463000000000001</v>
      </c>
      <c r="H154" s="57"/>
      <c r="I154" s="58">
        <f>[11]Tregion!$G154</f>
        <v>22.265000000000001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25.226881667879379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27.898</v>
      </c>
      <c r="C155" s="58">
        <f>[6]Tregion!$G155</f>
        <v>40.286999999999999</v>
      </c>
      <c r="D155" s="57">
        <f>[7]Tregion!$G155</f>
        <v>33.901000000000003</v>
      </c>
      <c r="E155" s="58">
        <f>[8]Tregion!$G155</f>
        <v>31.582000000000001</v>
      </c>
      <c r="F155" s="57">
        <f>[9]Tregion!$G155</f>
        <v>29.937000000000001</v>
      </c>
      <c r="G155" s="58">
        <f>[10]Tbasis!$E154</f>
        <v>30.238000000000003</v>
      </c>
      <c r="H155" s="57"/>
      <c r="I155" s="58">
        <f>[11]Tregion!$G155</f>
        <v>27.866</v>
      </c>
      <c r="J155" s="57"/>
      <c r="K155" s="58"/>
      <c r="L155" s="57"/>
      <c r="M155" s="58"/>
      <c r="N155" s="57"/>
      <c r="O155" s="58"/>
      <c r="Q155" s="57"/>
      <c r="R155" s="58">
        <f>[12]Tregion!$G155</f>
        <v>25.506478106341063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27.097000000000001</v>
      </c>
      <c r="C156" s="58">
        <f>[6]Tregion!$G156</f>
        <v>37.270000000000003</v>
      </c>
      <c r="D156" s="57">
        <f>[7]Tregion!$G156</f>
        <v>31.044</v>
      </c>
      <c r="E156" s="58">
        <f>[8]Tregion!$G156</f>
        <v>29.953000000000003</v>
      </c>
      <c r="F156" s="57">
        <f>[9]Tregion!$G156</f>
        <v>29.809000000000001</v>
      </c>
      <c r="G156" s="58">
        <f>[10]Tbasis!$E155</f>
        <v>29.047000000000001</v>
      </c>
      <c r="H156" s="57"/>
      <c r="I156" s="58">
        <f>[11]Tregion!$G156</f>
        <v>27.419</v>
      </c>
      <c r="J156" s="57"/>
      <c r="K156" s="58"/>
      <c r="L156" s="57"/>
      <c r="M156" s="58"/>
      <c r="N156" s="57"/>
      <c r="O156" s="58"/>
      <c r="Q156" s="57"/>
      <c r="R156" s="58">
        <f>[12]Tregion!$G156</f>
        <v>25.481914926258252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27.206000000000003</v>
      </c>
      <c r="C157" s="58">
        <f>[6]Tregion!$G157</f>
        <v>35.673000000000002</v>
      </c>
      <c r="D157" s="57">
        <f>[7]Tregion!$G157</f>
        <v>29.293000000000003</v>
      </c>
      <c r="E157" s="58">
        <f>[8]Tregion!$G157</f>
        <v>29.969000000000001</v>
      </c>
      <c r="F157" s="57">
        <f>[9]Tregion!$G157</f>
        <v>27.198</v>
      </c>
      <c r="G157" s="58">
        <f>[10]Tbasis!$E156</f>
        <v>28.436</v>
      </c>
      <c r="H157" s="57"/>
      <c r="I157" s="58">
        <f>[11]Tregion!$G157</f>
        <v>19.478000000000002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25.49866334822514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25.579000000000001</v>
      </c>
      <c r="C158" s="58">
        <f>[6]Tregion!$G158</f>
        <v>33.466999999999999</v>
      </c>
      <c r="D158" s="57">
        <f>[7]Tregion!$G158</f>
        <v>27.238</v>
      </c>
      <c r="E158" s="58">
        <f>[8]Tregion!$G158</f>
        <v>29.789000000000001</v>
      </c>
      <c r="F158" s="57">
        <f>[9]Tregion!$G158</f>
        <v>28.669</v>
      </c>
      <c r="G158" s="58">
        <f>[10]Tbasis!$E157</f>
        <v>26.709</v>
      </c>
      <c r="H158" s="57"/>
      <c r="I158" s="58">
        <f>[11]Tregion!$G158</f>
        <v>17.446000000000002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26.9593088589756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26.051000000000002</v>
      </c>
      <c r="C159" s="58">
        <f>[6]Tregion!$G159</f>
        <v>36.85</v>
      </c>
      <c r="D159" s="57">
        <f>[7]Tregion!$G159</f>
        <v>30.184999999999999</v>
      </c>
      <c r="E159" s="58">
        <f>[8]Tregion!$G159</f>
        <v>30.245000000000001</v>
      </c>
      <c r="F159" s="57">
        <f>[9]Tregion!$G159</f>
        <v>31.31</v>
      </c>
      <c r="G159" s="58">
        <f>[10]Tbasis!$E158</f>
        <v>27.131</v>
      </c>
      <c r="H159" s="57"/>
      <c r="I159" s="58">
        <f>[11]Tregion!$G159</f>
        <v>21.036000000000001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28.032903448923346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26.452000000000002</v>
      </c>
      <c r="C160" s="58">
        <f>[6]Tregion!$G160</f>
        <v>34.152999999999999</v>
      </c>
      <c r="D160" s="57">
        <f>[7]Tregion!$G160</f>
        <v>29.192</v>
      </c>
      <c r="E160" s="58">
        <f>[8]Tregion!$G160</f>
        <v>30.092000000000002</v>
      </c>
      <c r="F160" s="57">
        <f>[9]Tregion!$G160</f>
        <v>30.16</v>
      </c>
      <c r="G160" s="58">
        <f>[10]Tbasis!$E159</f>
        <v>27.612000000000002</v>
      </c>
      <c r="H160" s="57"/>
      <c r="I160" s="58">
        <f>[11]Tregion!$G160</f>
        <v>20.414999999999999</v>
      </c>
      <c r="J160" s="57"/>
      <c r="K160" s="58"/>
      <c r="L160" s="57"/>
      <c r="M160" s="58"/>
      <c r="N160" s="57"/>
      <c r="O160" s="58"/>
      <c r="Q160" s="57"/>
      <c r="R160" s="58">
        <f>[12]Tregion!$G160</f>
        <v>27.770780601784416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26.708000000000002</v>
      </c>
      <c r="C161" s="58">
        <f>[6]Tregion!$G161</f>
        <v>34.329000000000001</v>
      </c>
      <c r="D161" s="57">
        <f>[7]Tregion!$G161</f>
        <v>29.105</v>
      </c>
      <c r="E161" s="58">
        <f>[8]Tregion!$G161</f>
        <v>29.786000000000001</v>
      </c>
      <c r="F161" s="57">
        <f>[9]Tregion!$G161</f>
        <v>29.533000000000001</v>
      </c>
      <c r="G161" s="58">
        <f>[10]Tbasis!$E160</f>
        <v>27.868000000000002</v>
      </c>
      <c r="H161" s="57"/>
      <c r="I161" s="58">
        <f>[11]Tregion!$G161</f>
        <v>21.657</v>
      </c>
      <c r="J161" s="57"/>
      <c r="K161" s="58"/>
      <c r="L161" s="57"/>
      <c r="M161" s="58"/>
      <c r="N161" s="57"/>
      <c r="O161" s="58"/>
      <c r="Q161" s="57"/>
      <c r="R161" s="58">
        <f>[12]Tregion!$G161</f>
        <v>27.18672739110124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21.38</v>
      </c>
      <c r="C8" s="58">
        <f>[6]Tregion!$P8</f>
        <v>23.625</v>
      </c>
      <c r="D8" s="57">
        <f>[7]Tregion!$P8</f>
        <v>23.625</v>
      </c>
      <c r="E8" s="58">
        <f>[8]Tregion!$P8</f>
        <v>21.26</v>
      </c>
      <c r="F8" s="57">
        <f>[9]Tregion!$P8</f>
        <v>21.38</v>
      </c>
      <c r="G8" s="57">
        <f>[5]Tregion!$P8</f>
        <v>21.38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21.56</v>
      </c>
      <c r="C9" s="58">
        <f>[6]Tregion!$P9</f>
        <v>21</v>
      </c>
      <c r="D9" s="57">
        <f>[7]Tregion!$P9</f>
        <v>20.4375</v>
      </c>
      <c r="E9" s="58">
        <f>[8]Tregion!$P9</f>
        <v>23.63</v>
      </c>
      <c r="F9" s="57">
        <f>[9]Tregion!$P9</f>
        <v>22.5</v>
      </c>
      <c r="G9" s="57">
        <f>[5]Tregion!$P9</f>
        <v>21.56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48.567415820000008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25.125</v>
      </c>
      <c r="C10" s="58">
        <f>[6]Tregion!$P10</f>
        <v>29.063000000000002</v>
      </c>
      <c r="D10" s="57">
        <f>[7]Tregion!$P10</f>
        <v>28.875</v>
      </c>
      <c r="E10" s="58">
        <f>[8]Tregion!$P10</f>
        <v>28.875</v>
      </c>
      <c r="F10" s="57">
        <f>[9]Tregion!$P10</f>
        <v>26.813000000000002</v>
      </c>
      <c r="G10" s="57">
        <f>[5]Tregion!$P10</f>
        <v>25.125</v>
      </c>
      <c r="H10" s="57"/>
      <c r="I10" s="58">
        <f>[11]Tregion!$P10</f>
        <v>26.813000000000002</v>
      </c>
      <c r="J10" s="57"/>
      <c r="K10" s="58"/>
      <c r="L10" s="57"/>
      <c r="M10" s="58"/>
      <c r="N10" s="57"/>
      <c r="O10" s="58"/>
      <c r="Q10" s="57"/>
      <c r="R10" s="58">
        <f>[12]Tregion!$P10</f>
        <v>48.454409559438957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25.313000000000002</v>
      </c>
      <c r="C11" s="58">
        <f>[6]Tregion!$P11</f>
        <v>28.875</v>
      </c>
      <c r="D11" s="57">
        <f>[7]Tregion!$P11</f>
        <v>28.875</v>
      </c>
      <c r="E11" s="58">
        <f>[8]Tregion!$P11</f>
        <v>28.688000000000002</v>
      </c>
      <c r="F11" s="57">
        <f>[9]Tregion!$P11</f>
        <v>27</v>
      </c>
      <c r="G11" s="57">
        <f>[5]Tregion!$P11</f>
        <v>25.313000000000002</v>
      </c>
      <c r="H11" s="57"/>
      <c r="I11" s="58">
        <f>[11]Tregion!$P11</f>
        <v>27</v>
      </c>
      <c r="J11" s="57"/>
      <c r="K11" s="58"/>
      <c r="L11" s="57"/>
      <c r="M11" s="58"/>
      <c r="N11" s="57"/>
      <c r="O11" s="58"/>
      <c r="Q11" s="57"/>
      <c r="R11" s="58">
        <f>[12]Tregion!$P11</f>
        <v>41.028356811269425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24.5625</v>
      </c>
      <c r="C12" s="58">
        <f>[6]Tregion!$P12</f>
        <v>26.925000000000001</v>
      </c>
      <c r="D12" s="57">
        <f>[7]Tregion!$P12</f>
        <v>27</v>
      </c>
      <c r="E12" s="58">
        <f>[8]Tregion!$P12</f>
        <v>28.125</v>
      </c>
      <c r="F12" s="57">
        <f>[9]Tregion!$P12</f>
        <v>26.813000000000002</v>
      </c>
      <c r="G12" s="57">
        <f>[5]Tregion!$P12</f>
        <v>24.5625</v>
      </c>
      <c r="H12" s="57"/>
      <c r="I12" s="58">
        <f>[11]Tregion!$P12</f>
        <v>26.813000000000002</v>
      </c>
      <c r="J12" s="57"/>
      <c r="K12" s="58"/>
      <c r="L12" s="57"/>
      <c r="M12" s="58"/>
      <c r="N12" s="57"/>
      <c r="O12" s="58"/>
      <c r="Q12" s="57"/>
      <c r="R12" s="58">
        <f>[12]Tregion!$P12</f>
        <v>40.750012346162876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24.375</v>
      </c>
      <c r="C13" s="58">
        <f>[6]Tregion!$P13</f>
        <v>24.5625</v>
      </c>
      <c r="D13" s="57">
        <f>[7]Tregion!$P13</f>
        <v>24.563000000000002</v>
      </c>
      <c r="E13" s="58">
        <f>[8]Tregion!$P13</f>
        <v>27</v>
      </c>
      <c r="F13" s="57">
        <f>[9]Tregion!$P13</f>
        <v>26.063000000000002</v>
      </c>
      <c r="G13" s="57">
        <f>[5]Tregion!$P13</f>
        <v>24.375</v>
      </c>
      <c r="H13" s="57"/>
      <c r="I13" s="58">
        <f>[11]Tregion!$P13</f>
        <v>26.063000000000002</v>
      </c>
      <c r="J13" s="57"/>
      <c r="K13" s="58"/>
      <c r="L13" s="57"/>
      <c r="M13" s="58"/>
      <c r="N13" s="57"/>
      <c r="O13" s="58"/>
      <c r="Q13" s="57"/>
      <c r="R13" s="58">
        <f>[12]Tregion!$P13</f>
        <v>39.689919892205964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23.625</v>
      </c>
      <c r="C14" s="58">
        <f>[6]Tregion!$P14</f>
        <v>24.375</v>
      </c>
      <c r="D14" s="57">
        <f>[7]Tregion!$P14</f>
        <v>22.875</v>
      </c>
      <c r="E14" s="58">
        <f>[8]Tregion!$P14</f>
        <v>24.938000000000002</v>
      </c>
      <c r="F14" s="57">
        <f>[9]Tregion!$P14</f>
        <v>24.75</v>
      </c>
      <c r="G14" s="57">
        <f>[5]Tregion!$P14</f>
        <v>23.625</v>
      </c>
      <c r="H14" s="57"/>
      <c r="I14" s="58">
        <f>[11]Tregion!$P14</f>
        <v>24.75</v>
      </c>
      <c r="J14" s="57"/>
      <c r="K14" s="58"/>
      <c r="L14" s="57"/>
      <c r="M14" s="58"/>
      <c r="N14" s="57"/>
      <c r="O14" s="58"/>
      <c r="Q14" s="57"/>
      <c r="R14" s="58">
        <f>[12]Tregion!$P14</f>
        <v>37.850065908086123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27.375</v>
      </c>
      <c r="C15" s="58">
        <f>[6]Tregion!$P15</f>
        <v>23.25</v>
      </c>
      <c r="D15" s="57">
        <f>[7]Tregion!$P15</f>
        <v>21.375</v>
      </c>
      <c r="E15" s="58">
        <f>[8]Tregion!$P15</f>
        <v>24.75</v>
      </c>
      <c r="F15" s="57">
        <f>[9]Tregion!$P15</f>
        <v>25.875</v>
      </c>
      <c r="G15" s="57">
        <f>[5]Tregion!$P15</f>
        <v>27.375</v>
      </c>
      <c r="H15" s="57"/>
      <c r="I15" s="58">
        <f>[11]Tregion!$P15</f>
        <v>24.75</v>
      </c>
      <c r="J15" s="57"/>
      <c r="K15" s="58"/>
      <c r="L15" s="57"/>
      <c r="M15" s="58"/>
      <c r="N15" s="57"/>
      <c r="O15" s="58"/>
      <c r="Q15" s="57"/>
      <c r="R15" s="58">
        <f>[12]Tregion!$P15</f>
        <v>38.277819961577443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33</v>
      </c>
      <c r="C16" s="58">
        <f>[6]Tregion!$P16</f>
        <v>24</v>
      </c>
      <c r="D16" s="57">
        <f>[7]Tregion!$P16</f>
        <v>22.125</v>
      </c>
      <c r="E16" s="58">
        <f>[8]Tregion!$P16</f>
        <v>29.625</v>
      </c>
      <c r="F16" s="57">
        <f>[9]Tregion!$P16</f>
        <v>30.375</v>
      </c>
      <c r="G16" s="57">
        <f>[5]Tregion!$P16</f>
        <v>33</v>
      </c>
      <c r="H16" s="57"/>
      <c r="I16" s="58">
        <f>[11]Tregion!$P16</f>
        <v>29.625</v>
      </c>
      <c r="J16" s="57"/>
      <c r="K16" s="58"/>
      <c r="L16" s="57"/>
      <c r="M16" s="58"/>
      <c r="N16" s="57"/>
      <c r="O16" s="58"/>
      <c r="Q16" s="57"/>
      <c r="R16" s="58">
        <f>[12]Tregion!$P16</f>
        <v>38.917208275366448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39.75</v>
      </c>
      <c r="C17" s="58">
        <f>[6]Tregion!$P17</f>
        <v>34.5</v>
      </c>
      <c r="D17" s="57">
        <f>[7]Tregion!$P17</f>
        <v>32.25</v>
      </c>
      <c r="E17" s="58">
        <f>[8]Tregion!$P17</f>
        <v>36.75</v>
      </c>
      <c r="F17" s="57">
        <f>[9]Tregion!$P17</f>
        <v>36.188000000000002</v>
      </c>
      <c r="G17" s="57">
        <f>[5]Tregion!$P17</f>
        <v>39.75</v>
      </c>
      <c r="H17" s="57"/>
      <c r="I17" s="58">
        <f>[11]Tregion!$P17</f>
        <v>36.188000000000002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39.485544753598589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46.5</v>
      </c>
      <c r="C18" s="58">
        <f>[6]Tregion!$P18</f>
        <v>39.375</v>
      </c>
      <c r="D18" s="57">
        <f>[7]Tregion!$P18</f>
        <v>37.5</v>
      </c>
      <c r="E18" s="58">
        <f>[8]Tregion!$P18</f>
        <v>41.438000000000002</v>
      </c>
      <c r="F18" s="57">
        <f>[9]Tregion!$P18</f>
        <v>42.188000000000002</v>
      </c>
      <c r="G18" s="57">
        <f>[5]Tregion!$P18</f>
        <v>46.5</v>
      </c>
      <c r="H18" s="57"/>
      <c r="I18" s="58">
        <f>[11]Tregion!$P18</f>
        <v>41.438000000000002</v>
      </c>
      <c r="J18" s="57"/>
      <c r="K18" s="58"/>
      <c r="L18" s="57"/>
      <c r="M18" s="58"/>
      <c r="N18" s="57"/>
      <c r="O18" s="58"/>
      <c r="Q18" s="57"/>
      <c r="R18" s="58">
        <f>[12]Tregion!$P18</f>
        <v>40.053132485921068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38.25</v>
      </c>
      <c r="C19" s="58">
        <f>[6]Tregion!$P19</f>
        <v>34.875</v>
      </c>
      <c r="D19" s="57">
        <f>[7]Tregion!$P19</f>
        <v>32.25</v>
      </c>
      <c r="E19" s="58">
        <f>[8]Tregion!$P19</f>
        <v>36</v>
      </c>
      <c r="F19" s="57">
        <f>[9]Tregion!$P19</f>
        <v>35.813000000000002</v>
      </c>
      <c r="G19" s="57">
        <f>[5]Tregion!$P19</f>
        <v>38.25</v>
      </c>
      <c r="H19" s="57"/>
      <c r="I19" s="58">
        <f>[11]Tregion!$P19</f>
        <v>35.813000000000002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40.052900805627885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28.5</v>
      </c>
      <c r="C20" s="58">
        <f>[6]Tregion!$P20</f>
        <v>29.25</v>
      </c>
      <c r="D20" s="57">
        <f>[7]Tregion!$P20</f>
        <v>29.25</v>
      </c>
      <c r="E20" s="58">
        <f>[8]Tregion!$P20</f>
        <v>30.563000000000002</v>
      </c>
      <c r="F20" s="57">
        <f>[9]Tregion!$P20</f>
        <v>30</v>
      </c>
      <c r="G20" s="57">
        <f>[5]Tregion!$P20</f>
        <v>28.5</v>
      </c>
      <c r="H20" s="57"/>
      <c r="I20" s="58">
        <f>[11]Tregion!$P20</f>
        <v>30</v>
      </c>
      <c r="J20" s="57"/>
      <c r="K20" s="58"/>
      <c r="L20" s="57"/>
      <c r="M20" s="58"/>
      <c r="N20" s="57"/>
      <c r="O20" s="58"/>
      <c r="Q20" s="57"/>
      <c r="R20" s="58">
        <f>[12]Tregion!$P20</f>
        <v>40.47819660380987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27</v>
      </c>
      <c r="C21" s="58">
        <f>[6]Tregion!$P21</f>
        <v>27.75</v>
      </c>
      <c r="D21" s="57">
        <f>[7]Tregion!$P21</f>
        <v>27.751000000000001</v>
      </c>
      <c r="E21" s="58">
        <f>[8]Tregion!$P21</f>
        <v>29.813000000000002</v>
      </c>
      <c r="F21" s="57">
        <f>[9]Tregion!$P21</f>
        <v>29.25</v>
      </c>
      <c r="G21" s="57">
        <f>[5]Tregion!$P21</f>
        <v>27</v>
      </c>
      <c r="H21" s="57"/>
      <c r="I21" s="58">
        <f>[11]Tregion!$P21</f>
        <v>29.25</v>
      </c>
      <c r="J21" s="57"/>
      <c r="K21" s="58"/>
      <c r="L21" s="57"/>
      <c r="M21" s="58"/>
      <c r="N21" s="57"/>
      <c r="O21" s="58"/>
      <c r="Q21" s="57"/>
      <c r="R21" s="58">
        <f>[12]Tregion!$P21</f>
        <v>44.021215951224498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27.375</v>
      </c>
      <c r="C22" s="58">
        <f>[6]Tregion!$P22</f>
        <v>28.875</v>
      </c>
      <c r="D22" s="57">
        <f>[7]Tregion!$P22</f>
        <v>28.875</v>
      </c>
      <c r="E22" s="58">
        <f>[8]Tregion!$P22</f>
        <v>31.313000000000002</v>
      </c>
      <c r="F22" s="57">
        <f>[9]Tregion!$P22</f>
        <v>30.75</v>
      </c>
      <c r="G22" s="57">
        <f>[5]Tregion!$P22</f>
        <v>27.375</v>
      </c>
      <c r="H22" s="57"/>
      <c r="I22" s="58">
        <f>[11]Tregion!$P22</f>
        <v>30.75</v>
      </c>
      <c r="J22" s="57"/>
      <c r="K22" s="58"/>
      <c r="L22" s="57"/>
      <c r="M22" s="58"/>
      <c r="N22" s="57"/>
      <c r="O22" s="58"/>
      <c r="Q22" s="57"/>
      <c r="R22" s="58">
        <f>[12]Tregion!$P22</f>
        <v>46.854865727447191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27.375</v>
      </c>
      <c r="C23" s="58">
        <f>[6]Tregion!$P23</f>
        <v>31.688000000000002</v>
      </c>
      <c r="D23" s="57">
        <f>[7]Tregion!$P23</f>
        <v>31.5</v>
      </c>
      <c r="E23" s="58">
        <f>[8]Tregion!$P23</f>
        <v>31.5</v>
      </c>
      <c r="F23" s="57">
        <f>[9]Tregion!$P23</f>
        <v>30.75</v>
      </c>
      <c r="G23" s="57">
        <f>[5]Tregion!$P23</f>
        <v>27.375</v>
      </c>
      <c r="H23" s="57"/>
      <c r="I23" s="58">
        <f>[11]Tregion!$P23</f>
        <v>23.25</v>
      </c>
      <c r="J23" s="57"/>
      <c r="K23" s="58"/>
      <c r="L23" s="57"/>
      <c r="M23" s="58"/>
      <c r="N23" s="57"/>
      <c r="O23" s="58"/>
      <c r="Q23" s="57"/>
      <c r="R23" s="58">
        <f>[12]Tregion!$P23</f>
        <v>47.34723769096523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27.375</v>
      </c>
      <c r="C24" s="58">
        <f>[6]Tregion!$P24</f>
        <v>31.125</v>
      </c>
      <c r="D24" s="57">
        <f>[7]Tregion!$P24</f>
        <v>30.75</v>
      </c>
      <c r="E24" s="58">
        <f>[8]Tregion!$P24</f>
        <v>30</v>
      </c>
      <c r="F24" s="57">
        <f>[9]Tregion!$P24</f>
        <v>29.625</v>
      </c>
      <c r="G24" s="57">
        <f>[5]Tregion!$P24</f>
        <v>27.375</v>
      </c>
      <c r="H24" s="57"/>
      <c r="I24" s="58">
        <f>[11]Tregion!$P24</f>
        <v>22.125</v>
      </c>
      <c r="J24" s="57"/>
      <c r="K24" s="58"/>
      <c r="L24" s="57"/>
      <c r="M24" s="58"/>
      <c r="N24" s="57"/>
      <c r="O24" s="58"/>
      <c r="Q24" s="57"/>
      <c r="R24" s="58">
        <f>[12]Tregion!$P24</f>
        <v>46.18919253655698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27</v>
      </c>
      <c r="C25" s="58">
        <f>[6]Tregion!$P25</f>
        <v>27.563000000000002</v>
      </c>
      <c r="D25" s="57">
        <f>[7]Tregion!$P25</f>
        <v>27</v>
      </c>
      <c r="E25" s="58">
        <f>[8]Tregion!$P25</f>
        <v>28.5</v>
      </c>
      <c r="F25" s="57">
        <f>[9]Tregion!$P25</f>
        <v>29.063000000000002</v>
      </c>
      <c r="G25" s="57">
        <f>[5]Tregion!$P25</f>
        <v>27</v>
      </c>
      <c r="H25" s="57"/>
      <c r="I25" s="58">
        <f>[11]Tregion!$P25</f>
        <v>21</v>
      </c>
      <c r="J25" s="57"/>
      <c r="K25" s="58"/>
      <c r="L25" s="57"/>
      <c r="M25" s="58"/>
      <c r="N25" s="57"/>
      <c r="O25" s="58"/>
      <c r="Q25" s="57"/>
      <c r="R25" s="58">
        <f>[12]Tregion!$P25</f>
        <v>44.878952492350649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26.625</v>
      </c>
      <c r="C26" s="58">
        <f>[6]Tregion!$P26</f>
        <v>27.375</v>
      </c>
      <c r="D26" s="57">
        <f>[7]Tregion!$P26</f>
        <v>24.75</v>
      </c>
      <c r="E26" s="58">
        <f>[8]Tregion!$P26</f>
        <v>28.125</v>
      </c>
      <c r="F26" s="57">
        <f>[9]Tregion!$P26</f>
        <v>28.5</v>
      </c>
      <c r="G26" s="57">
        <f>[5]Tregion!$P26</f>
        <v>26.625</v>
      </c>
      <c r="H26" s="57"/>
      <c r="I26" s="58">
        <f>[11]Tregion!$P26</f>
        <v>20.625</v>
      </c>
      <c r="J26" s="57"/>
      <c r="K26" s="58"/>
      <c r="L26" s="57"/>
      <c r="M26" s="58"/>
      <c r="N26" s="57"/>
      <c r="O26" s="58"/>
      <c r="Q26" s="57"/>
      <c r="R26" s="58">
        <f>[12]Tregion!$P26</f>
        <v>42.94736442364168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27.375</v>
      </c>
      <c r="C27" s="58">
        <f>[6]Tregion!$P27</f>
        <v>24.375</v>
      </c>
      <c r="D27" s="57">
        <f>[7]Tregion!$P27</f>
        <v>21.75</v>
      </c>
      <c r="E27" s="58">
        <f>[8]Tregion!$P27</f>
        <v>28.5</v>
      </c>
      <c r="F27" s="57">
        <f>[9]Tregion!$P27</f>
        <v>29.063000000000002</v>
      </c>
      <c r="G27" s="57">
        <f>[5]Tregion!$P27</f>
        <v>27.375</v>
      </c>
      <c r="H27" s="57"/>
      <c r="I27" s="58">
        <f>[11]Tregion!$P27</f>
        <v>21</v>
      </c>
      <c r="J27" s="57"/>
      <c r="K27" s="58"/>
      <c r="L27" s="57"/>
      <c r="M27" s="58"/>
      <c r="N27" s="57"/>
      <c r="O27" s="58"/>
      <c r="Q27" s="57"/>
      <c r="R27" s="58">
        <f>[12]Tregion!$P27</f>
        <v>42.934174864304346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32.625</v>
      </c>
      <c r="C28" s="58">
        <f>[6]Tregion!$P28</f>
        <v>23.063000000000002</v>
      </c>
      <c r="D28" s="57">
        <f>[7]Tregion!$P28</f>
        <v>22.5</v>
      </c>
      <c r="E28" s="58">
        <f>[8]Tregion!$P28</f>
        <v>32.25</v>
      </c>
      <c r="F28" s="57">
        <f>[9]Tregion!$P28</f>
        <v>32.438000000000002</v>
      </c>
      <c r="G28" s="57">
        <f>[5]Tregion!$P28</f>
        <v>32.625</v>
      </c>
      <c r="H28" s="57"/>
      <c r="I28" s="58">
        <f>[11]Tregion!$P28</f>
        <v>24.75</v>
      </c>
      <c r="J28" s="57"/>
      <c r="K28" s="58"/>
      <c r="L28" s="57"/>
      <c r="M28" s="58"/>
      <c r="N28" s="57"/>
      <c r="O28" s="58"/>
      <c r="Q28" s="57"/>
      <c r="R28" s="58">
        <f>[12]Tregion!$P28</f>
        <v>43.210611550716315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40.5</v>
      </c>
      <c r="C29" s="58">
        <f>[6]Tregion!$P29</f>
        <v>40.125</v>
      </c>
      <c r="D29" s="57">
        <f>[7]Tregion!$P29</f>
        <v>36.75</v>
      </c>
      <c r="E29" s="58">
        <f>[8]Tregion!$P29</f>
        <v>39.938000000000002</v>
      </c>
      <c r="F29" s="57">
        <f>[9]Tregion!$P29</f>
        <v>43.313000000000002</v>
      </c>
      <c r="G29" s="57">
        <f>[5]Tregion!$P29</f>
        <v>40.5</v>
      </c>
      <c r="H29" s="57"/>
      <c r="I29" s="58">
        <f>[11]Tregion!$P29</f>
        <v>32.438000000000002</v>
      </c>
      <c r="J29" s="57"/>
      <c r="K29" s="58"/>
      <c r="L29" s="57"/>
      <c r="M29" s="58"/>
      <c r="N29" s="57"/>
      <c r="O29" s="58"/>
      <c r="Q29" s="57"/>
      <c r="R29" s="58">
        <f>[12]Tregion!$P29</f>
        <v>43.555661687299732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46.5</v>
      </c>
      <c r="C30" s="58">
        <f>[6]Tregion!$P30</f>
        <v>45.375</v>
      </c>
      <c r="D30" s="57">
        <f>[7]Tregion!$P30</f>
        <v>42.75</v>
      </c>
      <c r="E30" s="58">
        <f>[8]Tregion!$P30</f>
        <v>46.313000000000002</v>
      </c>
      <c r="F30" s="57">
        <f>[9]Tregion!$P30</f>
        <v>47.625</v>
      </c>
      <c r="G30" s="57">
        <f>[5]Tregion!$P30</f>
        <v>46.5</v>
      </c>
      <c r="H30" s="57"/>
      <c r="I30" s="58">
        <f>[11]Tregion!$P30</f>
        <v>38.813000000000002</v>
      </c>
      <c r="J30" s="57"/>
      <c r="K30" s="58"/>
      <c r="L30" s="57"/>
      <c r="M30" s="58"/>
      <c r="N30" s="57"/>
      <c r="O30" s="58"/>
      <c r="Q30" s="57"/>
      <c r="R30" s="58">
        <f>[12]Tregion!$P30</f>
        <v>43.996817901885308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38.625</v>
      </c>
      <c r="C31" s="58">
        <f>[6]Tregion!$P31</f>
        <v>37.875</v>
      </c>
      <c r="D31" s="57">
        <f>[7]Tregion!$P31</f>
        <v>35.25</v>
      </c>
      <c r="E31" s="58">
        <f>[8]Tregion!$P31</f>
        <v>42.563000000000002</v>
      </c>
      <c r="F31" s="57">
        <f>[9]Tregion!$P31</f>
        <v>37.875</v>
      </c>
      <c r="G31" s="57">
        <f>[5]Tregion!$P31</f>
        <v>38.625</v>
      </c>
      <c r="H31" s="57"/>
      <c r="I31" s="58">
        <f>[11]Tregion!$P31</f>
        <v>30.375</v>
      </c>
      <c r="J31" s="57"/>
      <c r="K31" s="58"/>
      <c r="L31" s="57"/>
      <c r="M31" s="58"/>
      <c r="N31" s="57"/>
      <c r="O31" s="58"/>
      <c r="Q31" s="57"/>
      <c r="R31" s="58">
        <f>[12]Tregion!$P31</f>
        <v>43.996080572768385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28.875</v>
      </c>
      <c r="C32" s="58">
        <f>[6]Tregion!$P32</f>
        <v>31.125</v>
      </c>
      <c r="D32" s="57">
        <f>[7]Tregion!$P32</f>
        <v>30.75</v>
      </c>
      <c r="E32" s="58">
        <f>[8]Tregion!$P32</f>
        <v>29.438000000000002</v>
      </c>
      <c r="F32" s="57">
        <f>[9]Tregion!$P32</f>
        <v>29.813000000000002</v>
      </c>
      <c r="G32" s="57">
        <f>[5]Tregion!$P32</f>
        <v>28.875</v>
      </c>
      <c r="H32" s="57"/>
      <c r="I32" s="58">
        <f>[11]Tregion!$P32</f>
        <v>21.938000000000002</v>
      </c>
      <c r="J32" s="57"/>
      <c r="K32" s="58"/>
      <c r="L32" s="57"/>
      <c r="M32" s="58"/>
      <c r="N32" s="57"/>
      <c r="O32" s="58"/>
      <c r="Q32" s="57"/>
      <c r="R32" s="58">
        <f>[12]Tregion!$P32</f>
        <v>44.202859469278827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28.125</v>
      </c>
      <c r="C33" s="58">
        <f>[6]Tregion!$P33</f>
        <v>28.125</v>
      </c>
      <c r="D33" s="57">
        <f>[7]Tregion!$P33</f>
        <v>27.751000000000001</v>
      </c>
      <c r="E33" s="58">
        <f>[8]Tregion!$P33</f>
        <v>29.438000000000002</v>
      </c>
      <c r="F33" s="57">
        <f>[9]Tregion!$P33</f>
        <v>29.625</v>
      </c>
      <c r="G33" s="57">
        <f>[5]Tregion!$P33</f>
        <v>28.125</v>
      </c>
      <c r="H33" s="57"/>
      <c r="I33" s="58">
        <f>[11]Tregion!$P33</f>
        <v>21.9375</v>
      </c>
      <c r="J33" s="57"/>
      <c r="K33" s="58"/>
      <c r="L33" s="57"/>
      <c r="M33" s="58"/>
      <c r="N33" s="57"/>
      <c r="O33" s="58"/>
      <c r="Q33" s="57"/>
      <c r="R33" s="58">
        <f>[12]Tregion!$P33</f>
        <v>46.726303889711446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27.75</v>
      </c>
      <c r="C34" s="58">
        <f>[6]Tregion!$P34</f>
        <v>29.438000000000002</v>
      </c>
      <c r="D34" s="57">
        <f>[7]Tregion!$P34</f>
        <v>29.25</v>
      </c>
      <c r="E34" s="58">
        <f>[8]Tregion!$P34</f>
        <v>31.688000000000002</v>
      </c>
      <c r="F34" s="57">
        <f>[9]Tregion!$P34</f>
        <v>30.563000000000002</v>
      </c>
      <c r="G34" s="57">
        <f>[5]Tregion!$P34</f>
        <v>27.75</v>
      </c>
      <c r="H34" s="57"/>
      <c r="I34" s="58">
        <f>[11]Tregion!$P34</f>
        <v>23.063000000000002</v>
      </c>
      <c r="J34" s="57"/>
      <c r="K34" s="58"/>
      <c r="L34" s="57"/>
      <c r="M34" s="58"/>
      <c r="N34" s="57"/>
      <c r="O34" s="58"/>
      <c r="Q34" s="57"/>
      <c r="R34" s="58">
        <f>[12]Tregion!$P34</f>
        <v>48.744617444748386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27.907</v>
      </c>
      <c r="C35" s="58">
        <f>[6]Tregion!$P35</f>
        <v>31.957000000000001</v>
      </c>
      <c r="D35" s="57">
        <f>[7]Tregion!$P35</f>
        <v>31.598000000000003</v>
      </c>
      <c r="E35" s="58">
        <f>[8]Tregion!$P35</f>
        <v>31.86</v>
      </c>
      <c r="F35" s="57">
        <f>[9]Tregion!$P35</f>
        <v>29.25</v>
      </c>
      <c r="G35" s="57">
        <f>[5]Tregion!$P35</f>
        <v>27.907</v>
      </c>
      <c r="H35" s="57"/>
      <c r="I35" s="58">
        <f>[11]Tregion!$P35</f>
        <v>16.313000000000002</v>
      </c>
      <c r="J35" s="57"/>
      <c r="K35" s="58"/>
      <c r="L35" s="57"/>
      <c r="M35" s="58"/>
      <c r="N35" s="57"/>
      <c r="O35" s="58"/>
      <c r="Q35" s="57"/>
      <c r="R35" s="58">
        <f>[12]Tregion!$P35</f>
        <v>46.621245384286389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27.907</v>
      </c>
      <c r="C36" s="58">
        <f>[6]Tregion!$P36</f>
        <v>31.47</v>
      </c>
      <c r="D36" s="57">
        <f>[7]Tregion!$P36</f>
        <v>30.953000000000003</v>
      </c>
      <c r="E36" s="58">
        <f>[8]Tregion!$P36</f>
        <v>30.578000000000003</v>
      </c>
      <c r="F36" s="57">
        <f>[9]Tregion!$P36</f>
        <v>29.445</v>
      </c>
      <c r="G36" s="57">
        <f>[5]Tregion!$P36</f>
        <v>27.907</v>
      </c>
      <c r="H36" s="57"/>
      <c r="I36" s="58">
        <f>[11]Tregion!$P36</f>
        <v>17.625</v>
      </c>
      <c r="J36" s="57"/>
      <c r="K36" s="58"/>
      <c r="L36" s="57"/>
      <c r="M36" s="58"/>
      <c r="N36" s="57"/>
      <c r="O36" s="58"/>
      <c r="Q36" s="57"/>
      <c r="R36" s="58">
        <f>[12]Tregion!$P36</f>
        <v>45.475396866807209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27.563000000000002</v>
      </c>
      <c r="C37" s="58">
        <f>[6]Tregion!$P37</f>
        <v>28.418000000000003</v>
      </c>
      <c r="D37" s="57">
        <f>[7]Tregion!$P37</f>
        <v>27.734999999999999</v>
      </c>
      <c r="E37" s="58">
        <f>[8]Tregion!$P37</f>
        <v>29.288</v>
      </c>
      <c r="F37" s="57">
        <f>[9]Tregion!$P37</f>
        <v>28.823</v>
      </c>
      <c r="G37" s="57">
        <f>[5]Tregion!$P37</f>
        <v>27.563000000000002</v>
      </c>
      <c r="H37" s="57"/>
      <c r="I37" s="58">
        <f>[11]Tregion!$P37</f>
        <v>16.125</v>
      </c>
      <c r="J37" s="57"/>
      <c r="K37" s="58"/>
      <c r="L37" s="57"/>
      <c r="M37" s="58"/>
      <c r="N37" s="57"/>
      <c r="O37" s="58"/>
      <c r="Q37" s="57"/>
      <c r="R37" s="58">
        <f>[12]Tregion!$P37</f>
        <v>43.651807334011764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27.218</v>
      </c>
      <c r="C38" s="58">
        <f>[6]Tregion!$P38</f>
        <v>28.253</v>
      </c>
      <c r="D38" s="57">
        <f>[7]Tregion!$P38</f>
        <v>25.8</v>
      </c>
      <c r="E38" s="58">
        <f>[8]Tregion!$P38</f>
        <v>29.288</v>
      </c>
      <c r="F38" s="57">
        <f>[9]Tregion!$P38</f>
        <v>28.2</v>
      </c>
      <c r="G38" s="57">
        <f>[5]Tregion!$P38</f>
        <v>27.218</v>
      </c>
      <c r="H38" s="57"/>
      <c r="I38" s="58">
        <f>[11]Tregion!$P38</f>
        <v>22.875</v>
      </c>
      <c r="J38" s="57"/>
      <c r="K38" s="58"/>
      <c r="L38" s="57"/>
      <c r="M38" s="58"/>
      <c r="N38" s="57"/>
      <c r="O38" s="58"/>
      <c r="Q38" s="57"/>
      <c r="R38" s="58">
        <f>[12]Tregion!$P38</f>
        <v>41.179012801246365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27.907</v>
      </c>
      <c r="C39" s="58">
        <f>[6]Tregion!$P39</f>
        <v>25.68</v>
      </c>
      <c r="D39" s="57">
        <f>[7]Tregion!$P39</f>
        <v>23.227</v>
      </c>
      <c r="E39" s="58">
        <f>[8]Tregion!$P39</f>
        <v>29.633000000000003</v>
      </c>
      <c r="F39" s="57">
        <f>[9]Tregion!$P39</f>
        <v>28.823</v>
      </c>
      <c r="G39" s="57">
        <f>[5]Tregion!$P39</f>
        <v>27.907</v>
      </c>
      <c r="H39" s="57"/>
      <c r="I39" s="58">
        <f>[11]Tregion!$P39</f>
        <v>22.5</v>
      </c>
      <c r="J39" s="57"/>
      <c r="K39" s="58"/>
      <c r="L39" s="57"/>
      <c r="M39" s="58"/>
      <c r="N39" s="57"/>
      <c r="O39" s="58"/>
      <c r="Q39" s="57"/>
      <c r="R39" s="58">
        <f>[12]Tregion!$P39</f>
        <v>41.239621731139742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32.774999999999999</v>
      </c>
      <c r="C40" s="58">
        <f>[6]Tregion!$P40</f>
        <v>24.555</v>
      </c>
      <c r="D40" s="57">
        <f>[7]Tregion!$P40</f>
        <v>23.872</v>
      </c>
      <c r="E40" s="58">
        <f>[8]Tregion!$P40</f>
        <v>32.85</v>
      </c>
      <c r="F40" s="57">
        <f>[9]Tregion!$P40</f>
        <v>32.557000000000002</v>
      </c>
      <c r="G40" s="57">
        <f>[5]Tregion!$P40</f>
        <v>32.774999999999999</v>
      </c>
      <c r="H40" s="57"/>
      <c r="I40" s="58">
        <f>[11]Tregion!$P40</f>
        <v>27.75</v>
      </c>
      <c r="J40" s="57"/>
      <c r="K40" s="58"/>
      <c r="L40" s="57"/>
      <c r="M40" s="58"/>
      <c r="N40" s="57"/>
      <c r="O40" s="58"/>
      <c r="Q40" s="57"/>
      <c r="R40" s="58">
        <f>[12]Tregion!$P40</f>
        <v>41.729969849706947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40.072000000000003</v>
      </c>
      <c r="C41" s="58">
        <f>[6]Tregion!$P41</f>
        <v>39.195</v>
      </c>
      <c r="D41" s="57">
        <f>[7]Tregion!$P41</f>
        <v>36.104999999999997</v>
      </c>
      <c r="E41" s="58">
        <f>[8]Tregion!$P41</f>
        <v>39.450000000000003</v>
      </c>
      <c r="F41" s="57">
        <f>[9]Tregion!$P41</f>
        <v>44.594999999999999</v>
      </c>
      <c r="G41" s="57">
        <f>[5]Tregion!$P41</f>
        <v>40.072000000000003</v>
      </c>
      <c r="H41" s="57"/>
      <c r="I41" s="58">
        <f>[11]Tregion!$P41</f>
        <v>30.75</v>
      </c>
      <c r="J41" s="57"/>
      <c r="K41" s="58"/>
      <c r="L41" s="57"/>
      <c r="M41" s="58"/>
      <c r="N41" s="57"/>
      <c r="O41" s="58"/>
      <c r="Q41" s="57"/>
      <c r="R41" s="58">
        <f>[12]Tregion!$P41</f>
        <v>42.313368005173281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45.63</v>
      </c>
      <c r="C42" s="58">
        <f>[6]Tregion!$P42</f>
        <v>43.703000000000003</v>
      </c>
      <c r="D42" s="57">
        <f>[7]Tregion!$P42</f>
        <v>41.258000000000003</v>
      </c>
      <c r="E42" s="58">
        <f>[8]Tregion!$P42</f>
        <v>44.917000000000002</v>
      </c>
      <c r="F42" s="57">
        <f>[9]Tregion!$P42</f>
        <v>49.365000000000002</v>
      </c>
      <c r="G42" s="57">
        <f>[5]Tregion!$P42</f>
        <v>45.63</v>
      </c>
      <c r="H42" s="57"/>
      <c r="I42" s="58">
        <f>[11]Tregion!$P42</f>
        <v>37.313000000000002</v>
      </c>
      <c r="J42" s="57"/>
      <c r="K42" s="58"/>
      <c r="L42" s="57"/>
      <c r="M42" s="58"/>
      <c r="N42" s="57"/>
      <c r="O42" s="58"/>
      <c r="Q42" s="57"/>
      <c r="R42" s="58">
        <f>[12]Tregion!$P42</f>
        <v>42.807501103249407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38.332999999999998</v>
      </c>
      <c r="C43" s="58">
        <f>[6]Tregion!$P43</f>
        <v>37.267000000000003</v>
      </c>
      <c r="D43" s="57">
        <f>[7]Tregion!$P43</f>
        <v>34.814999999999998</v>
      </c>
      <c r="E43" s="58">
        <f>[8]Tregion!$P43</f>
        <v>41.67</v>
      </c>
      <c r="F43" s="57">
        <f>[9]Tregion!$P43</f>
        <v>38.58</v>
      </c>
      <c r="G43" s="57">
        <f>[5]Tregion!$P43</f>
        <v>38.332999999999998</v>
      </c>
      <c r="H43" s="57"/>
      <c r="I43" s="58">
        <f>[11]Tregion!$P43</f>
        <v>24.188000000000002</v>
      </c>
      <c r="J43" s="57"/>
      <c r="K43" s="58"/>
      <c r="L43" s="57"/>
      <c r="M43" s="58"/>
      <c r="N43" s="57"/>
      <c r="O43" s="58"/>
      <c r="Q43" s="57"/>
      <c r="R43" s="58">
        <f>[12]Tregion!$P43</f>
        <v>42.728037680639687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29.302000000000003</v>
      </c>
      <c r="C44" s="58">
        <f>[6]Tregion!$P44</f>
        <v>31.47</v>
      </c>
      <c r="D44" s="57">
        <f>[7]Tregion!$P44</f>
        <v>30.953000000000003</v>
      </c>
      <c r="E44" s="58">
        <f>[8]Tregion!$P44</f>
        <v>29.933</v>
      </c>
      <c r="F44" s="57">
        <f>[9]Tregion!$P44</f>
        <v>29.663</v>
      </c>
      <c r="G44" s="57">
        <f>[5]Tregion!$P44</f>
        <v>29.302000000000003</v>
      </c>
      <c r="H44" s="57"/>
      <c r="I44" s="58">
        <f>[11]Tregion!$P44</f>
        <v>23.813000000000002</v>
      </c>
      <c r="J44" s="57"/>
      <c r="K44" s="58"/>
      <c r="L44" s="57"/>
      <c r="M44" s="58"/>
      <c r="N44" s="57"/>
      <c r="O44" s="58"/>
      <c r="Q44" s="57"/>
      <c r="R44" s="58">
        <f>[12]Tregion!$P44</f>
        <v>42.729138891712836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28.605</v>
      </c>
      <c r="C45" s="58">
        <f>[6]Tregion!$P45</f>
        <v>28.898</v>
      </c>
      <c r="D45" s="57">
        <f>[7]Tregion!$P45</f>
        <v>28.38</v>
      </c>
      <c r="E45" s="58">
        <f>[8]Tregion!$P45</f>
        <v>30.12</v>
      </c>
      <c r="F45" s="57">
        <f>[9]Tregion!$P45</f>
        <v>29.453000000000003</v>
      </c>
      <c r="G45" s="57">
        <f>[5]Tregion!$P45</f>
        <v>28.605</v>
      </c>
      <c r="H45" s="57"/>
      <c r="I45" s="58">
        <f>[11]Tregion!$P45</f>
        <v>22.3125</v>
      </c>
      <c r="J45" s="57"/>
      <c r="K45" s="58"/>
      <c r="L45" s="57"/>
      <c r="M45" s="58"/>
      <c r="N45" s="57"/>
      <c r="O45" s="58"/>
      <c r="Q45" s="57"/>
      <c r="R45" s="58">
        <f>[12]Tregion!$P45</f>
        <v>45.179463886315339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28.26</v>
      </c>
      <c r="C46" s="58">
        <f>[6]Tregion!$P46</f>
        <v>30.023</v>
      </c>
      <c r="D46" s="57">
        <f>[7]Tregion!$P46</f>
        <v>29.67</v>
      </c>
      <c r="E46" s="58">
        <f>[8]Tregion!$P46</f>
        <v>32.288000000000004</v>
      </c>
      <c r="F46" s="57">
        <f>[9]Tregion!$P46</f>
        <v>30.495000000000001</v>
      </c>
      <c r="G46" s="57">
        <f>[5]Tregion!$P46</f>
        <v>28.26</v>
      </c>
      <c r="H46" s="57"/>
      <c r="I46" s="58">
        <f>[11]Tregion!$P46</f>
        <v>22.875</v>
      </c>
      <c r="J46" s="57"/>
      <c r="K46" s="58"/>
      <c r="L46" s="57"/>
      <c r="M46" s="58"/>
      <c r="N46" s="57"/>
      <c r="O46" s="58"/>
      <c r="Q46" s="57"/>
      <c r="R46" s="58">
        <f>[12]Tregion!$P46</f>
        <v>47.146150343337105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28.102</v>
      </c>
      <c r="C47" s="58">
        <f>[6]Tregion!$P47</f>
        <v>32.159999999999997</v>
      </c>
      <c r="D47" s="57">
        <f>[7]Tregion!$P47</f>
        <v>31.68</v>
      </c>
      <c r="E47" s="58">
        <f>[8]Tregion!$P47</f>
        <v>32.174999999999997</v>
      </c>
      <c r="F47" s="57">
        <f>[9]Tregion!$P47</f>
        <v>29.445</v>
      </c>
      <c r="G47" s="57">
        <f>[5]Tregion!$P47</f>
        <v>28.102</v>
      </c>
      <c r="H47" s="57"/>
      <c r="I47" s="58">
        <f>[11]Tregion!$P47</f>
        <v>16.313000000000002</v>
      </c>
      <c r="J47" s="57"/>
      <c r="K47" s="58"/>
      <c r="L47" s="57"/>
      <c r="M47" s="58"/>
      <c r="N47" s="57"/>
      <c r="O47" s="58"/>
      <c r="Q47" s="57"/>
      <c r="R47" s="58">
        <f>[12]Tregion!$P47</f>
        <v>46.481393748437029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28.102</v>
      </c>
      <c r="C48" s="58">
        <f>[6]Tregion!$P48</f>
        <v>31.754999999999999</v>
      </c>
      <c r="D48" s="57">
        <f>[7]Tregion!$P48</f>
        <v>31.125</v>
      </c>
      <c r="E48" s="58">
        <f>[8]Tregion!$P48</f>
        <v>31.073</v>
      </c>
      <c r="F48" s="57">
        <f>[9]Tregion!$P48</f>
        <v>29.64</v>
      </c>
      <c r="G48" s="57">
        <f>[5]Tregion!$P48</f>
        <v>28.102</v>
      </c>
      <c r="H48" s="57"/>
      <c r="I48" s="58">
        <f>[11]Tregion!$P48</f>
        <v>17.625</v>
      </c>
      <c r="J48" s="57"/>
      <c r="K48" s="58"/>
      <c r="L48" s="57"/>
      <c r="M48" s="58"/>
      <c r="N48" s="57"/>
      <c r="O48" s="58"/>
      <c r="Q48" s="57"/>
      <c r="R48" s="58">
        <f>[12]Tregion!$P48</f>
        <v>45.367558769722471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27.758000000000003</v>
      </c>
      <c r="C49" s="58">
        <f>[6]Tregion!$P49</f>
        <v>29.137</v>
      </c>
      <c r="D49" s="57">
        <f>[7]Tregion!$P49</f>
        <v>28.372</v>
      </c>
      <c r="E49" s="58">
        <f>[8]Tregion!$P49</f>
        <v>29.97</v>
      </c>
      <c r="F49" s="57">
        <f>[9]Tregion!$P49</f>
        <v>29.017000000000003</v>
      </c>
      <c r="G49" s="57">
        <f>[5]Tregion!$P49</f>
        <v>27.758000000000003</v>
      </c>
      <c r="H49" s="57"/>
      <c r="I49" s="58">
        <f>[11]Tregion!$P49</f>
        <v>16.125</v>
      </c>
      <c r="J49" s="57"/>
      <c r="K49" s="58"/>
      <c r="L49" s="57"/>
      <c r="M49" s="58"/>
      <c r="N49" s="57"/>
      <c r="O49" s="58"/>
      <c r="Q49" s="57"/>
      <c r="R49" s="58">
        <f>[12]Tregion!$P49</f>
        <v>43.597375792858664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27.405000000000001</v>
      </c>
      <c r="C50" s="58">
        <f>[6]Tregion!$P50</f>
        <v>29.003</v>
      </c>
      <c r="D50" s="57">
        <f>[7]Tregion!$P50</f>
        <v>26.715</v>
      </c>
      <c r="E50" s="58">
        <f>[8]Tregion!$P50</f>
        <v>30.293000000000003</v>
      </c>
      <c r="F50" s="57">
        <f>[9]Tregion!$P50</f>
        <v>28.395</v>
      </c>
      <c r="G50" s="57">
        <f>[5]Tregion!$P50</f>
        <v>27.405000000000001</v>
      </c>
      <c r="H50" s="57"/>
      <c r="I50" s="58">
        <f>[11]Tregion!$P50</f>
        <v>22.125</v>
      </c>
      <c r="J50" s="57"/>
      <c r="K50" s="58"/>
      <c r="L50" s="57"/>
      <c r="M50" s="58"/>
      <c r="N50" s="57"/>
      <c r="O50" s="58"/>
      <c r="Q50" s="57"/>
      <c r="R50" s="58">
        <f>[12]Tregion!$P50</f>
        <v>41.008594644589337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28.11</v>
      </c>
      <c r="C51" s="58">
        <f>[6]Tregion!$P51</f>
        <v>26.805</v>
      </c>
      <c r="D51" s="57">
        <f>[7]Tregion!$P51</f>
        <v>24.51</v>
      </c>
      <c r="E51" s="58">
        <f>[8]Tregion!$P51</f>
        <v>30.614999999999998</v>
      </c>
      <c r="F51" s="57">
        <f>[9]Tregion!$P51</f>
        <v>29.017000000000003</v>
      </c>
      <c r="G51" s="57">
        <f>[5]Tregion!$P51</f>
        <v>28.11</v>
      </c>
      <c r="H51" s="57"/>
      <c r="I51" s="58">
        <f>[11]Tregion!$P51</f>
        <v>21.75</v>
      </c>
      <c r="J51" s="57"/>
      <c r="K51" s="58"/>
      <c r="L51" s="57"/>
      <c r="M51" s="58"/>
      <c r="N51" s="57"/>
      <c r="O51" s="58"/>
      <c r="Q51" s="57"/>
      <c r="R51" s="58">
        <f>[12]Tregion!$P51</f>
        <v>41.066761237426562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33.008000000000003</v>
      </c>
      <c r="C52" s="58">
        <f>[6]Tregion!$P52</f>
        <v>25.844999999999999</v>
      </c>
      <c r="D52" s="57">
        <f>[7]Tregion!$P52</f>
        <v>25.058</v>
      </c>
      <c r="E52" s="58">
        <f>[8]Tregion!$P52</f>
        <v>33.375</v>
      </c>
      <c r="F52" s="57">
        <f>[9]Tregion!$P52</f>
        <v>32.782000000000004</v>
      </c>
      <c r="G52" s="57">
        <f>[5]Tregion!$P52</f>
        <v>33.008000000000003</v>
      </c>
      <c r="H52" s="57"/>
      <c r="I52" s="58">
        <f>[11]Tregion!$P52</f>
        <v>26.25</v>
      </c>
      <c r="J52" s="57"/>
      <c r="K52" s="58"/>
      <c r="L52" s="57"/>
      <c r="M52" s="58"/>
      <c r="N52" s="57"/>
      <c r="O52" s="58"/>
      <c r="Q52" s="57"/>
      <c r="R52" s="58">
        <f>[12]Tregion!$P52</f>
        <v>41.541773794841411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40.358000000000004</v>
      </c>
      <c r="C53" s="58">
        <f>[6]Tregion!$P53</f>
        <v>38.4</v>
      </c>
      <c r="D53" s="57">
        <f>[7]Tregion!$P53</f>
        <v>35.549999999999997</v>
      </c>
      <c r="E53" s="58">
        <f>[8]Tregion!$P53</f>
        <v>39.023000000000003</v>
      </c>
      <c r="F53" s="57">
        <f>[9]Tregion!$P53</f>
        <v>44.895000000000003</v>
      </c>
      <c r="G53" s="57">
        <f>[5]Tregion!$P53</f>
        <v>40.358000000000004</v>
      </c>
      <c r="H53" s="57"/>
      <c r="I53" s="58">
        <f>[11]Tregion!$P53</f>
        <v>24</v>
      </c>
      <c r="J53" s="57"/>
      <c r="K53" s="58"/>
      <c r="L53" s="57"/>
      <c r="M53" s="58"/>
      <c r="N53" s="57"/>
      <c r="O53" s="58"/>
      <c r="Q53" s="57"/>
      <c r="R53" s="58">
        <f>[12]Tregion!$P53</f>
        <v>42.107288378977451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45.953000000000003</v>
      </c>
      <c r="C54" s="58">
        <f>[6]Tregion!$P54</f>
        <v>42.263000000000005</v>
      </c>
      <c r="D54" s="57">
        <f>[7]Tregion!$P54</f>
        <v>39.968000000000004</v>
      </c>
      <c r="E54" s="58">
        <f>[8]Tregion!$P54</f>
        <v>43.71</v>
      </c>
      <c r="F54" s="57">
        <f>[9]Tregion!$P54</f>
        <v>49.703000000000003</v>
      </c>
      <c r="G54" s="57">
        <f>[5]Tregion!$P54</f>
        <v>45.953000000000003</v>
      </c>
      <c r="H54" s="57"/>
      <c r="I54" s="58">
        <f>[11]Tregion!$P54</f>
        <v>30.563000000000002</v>
      </c>
      <c r="J54" s="57"/>
      <c r="K54" s="58"/>
      <c r="L54" s="57"/>
      <c r="M54" s="58"/>
      <c r="N54" s="57"/>
      <c r="O54" s="58"/>
      <c r="Q54" s="57"/>
      <c r="R54" s="58">
        <f>[12]Tregion!$P54</f>
        <v>42.586167495817946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38.602000000000004</v>
      </c>
      <c r="C55" s="58">
        <f>[6]Tregion!$P55</f>
        <v>36.75</v>
      </c>
      <c r="D55" s="57">
        <f>[7]Tregion!$P55</f>
        <v>34.447000000000003</v>
      </c>
      <c r="E55" s="58">
        <f>[8]Tregion!$P55</f>
        <v>40.905000000000001</v>
      </c>
      <c r="F55" s="57">
        <f>[9]Tregion!$P55</f>
        <v>38.843000000000004</v>
      </c>
      <c r="G55" s="57">
        <f>[5]Tregion!$P55</f>
        <v>38.602000000000004</v>
      </c>
      <c r="H55" s="57"/>
      <c r="I55" s="58">
        <f>[11]Tregion!$P55</f>
        <v>19.688000000000002</v>
      </c>
      <c r="J55" s="57"/>
      <c r="K55" s="58"/>
      <c r="L55" s="57"/>
      <c r="M55" s="58"/>
      <c r="N55" s="57"/>
      <c r="O55" s="58"/>
      <c r="Q55" s="57"/>
      <c r="R55" s="58">
        <f>[12]Tregion!$P55</f>
        <v>42.508876197704836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29.504999999999999</v>
      </c>
      <c r="C56" s="58">
        <f>[6]Tregion!$P56</f>
        <v>31.793000000000003</v>
      </c>
      <c r="D56" s="57">
        <f>[7]Tregion!$P56</f>
        <v>31.14</v>
      </c>
      <c r="E56" s="58">
        <f>[8]Tregion!$P56</f>
        <v>30.36</v>
      </c>
      <c r="F56" s="57">
        <f>[9]Tregion!$P56</f>
        <v>29.858000000000001</v>
      </c>
      <c r="G56" s="57">
        <f>[5]Tregion!$P56</f>
        <v>29.504999999999999</v>
      </c>
      <c r="H56" s="57"/>
      <c r="I56" s="58">
        <f>[11]Tregion!$P56</f>
        <v>21.563000000000002</v>
      </c>
      <c r="J56" s="57"/>
      <c r="K56" s="58"/>
      <c r="L56" s="57"/>
      <c r="M56" s="58"/>
      <c r="N56" s="57"/>
      <c r="O56" s="58"/>
      <c r="Q56" s="57"/>
      <c r="R56" s="58">
        <f>[12]Tregion!$P56</f>
        <v>42.508945246255145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28.808</v>
      </c>
      <c r="C57" s="58">
        <f>[6]Tregion!$P57</f>
        <v>29.587</v>
      </c>
      <c r="D57" s="57">
        <f>[7]Tregion!$P57</f>
        <v>28.927000000000003</v>
      </c>
      <c r="E57" s="58">
        <f>[8]Tregion!$P57</f>
        <v>30.712</v>
      </c>
      <c r="F57" s="57">
        <f>[9]Tregion!$P57</f>
        <v>29.655000000000001</v>
      </c>
      <c r="G57" s="57">
        <f>[5]Tregion!$P57</f>
        <v>28.808</v>
      </c>
      <c r="H57" s="57"/>
      <c r="I57" s="58">
        <f>[11]Tregion!$P57</f>
        <v>20.4375</v>
      </c>
      <c r="J57" s="57"/>
      <c r="K57" s="58"/>
      <c r="L57" s="57"/>
      <c r="M57" s="58"/>
      <c r="N57" s="57"/>
      <c r="O57" s="58"/>
      <c r="Q57" s="57"/>
      <c r="R57" s="58">
        <f>[12]Tregion!$P57</f>
        <v>44.95208457423599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28.454999999999998</v>
      </c>
      <c r="C58" s="58">
        <f>[6]Tregion!$P58</f>
        <v>30.555</v>
      </c>
      <c r="D58" s="57">
        <f>[7]Tregion!$P58</f>
        <v>30.038</v>
      </c>
      <c r="E58" s="58">
        <f>[8]Tregion!$P58</f>
        <v>32.813000000000002</v>
      </c>
      <c r="F58" s="57">
        <f>[9]Tregion!$P58</f>
        <v>30.698</v>
      </c>
      <c r="G58" s="57">
        <f>[5]Tregion!$P58</f>
        <v>28.454999999999998</v>
      </c>
      <c r="H58" s="57"/>
      <c r="I58" s="58">
        <f>[11]Tregion!$P58</f>
        <v>21</v>
      </c>
      <c r="J58" s="57"/>
      <c r="K58" s="58"/>
      <c r="L58" s="57"/>
      <c r="M58" s="58"/>
      <c r="N58" s="57"/>
      <c r="O58" s="58"/>
      <c r="Q58" s="57"/>
      <c r="R58" s="58">
        <f>[12]Tregion!$P58</f>
        <v>46.877402325974586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28.305</v>
      </c>
      <c r="C59" s="58">
        <f>[6]Tregion!$P59</f>
        <v>32.707999999999998</v>
      </c>
      <c r="D59" s="57">
        <f>[7]Tregion!$P59</f>
        <v>31.883000000000003</v>
      </c>
      <c r="E59" s="58">
        <f>[8]Tregion!$P59</f>
        <v>32.43</v>
      </c>
      <c r="F59" s="57">
        <f>[9]Tregion!$P59</f>
        <v>29.648</v>
      </c>
      <c r="G59" s="57">
        <f>[5]Tregion!$P59</f>
        <v>28.305</v>
      </c>
      <c r="H59" s="57"/>
      <c r="I59" s="58">
        <f>[11]Tregion!$P59</f>
        <v>16.5</v>
      </c>
      <c r="J59" s="57"/>
      <c r="K59" s="58"/>
      <c r="L59" s="57"/>
      <c r="M59" s="58"/>
      <c r="N59" s="57"/>
      <c r="O59" s="58"/>
      <c r="Q59" s="57"/>
      <c r="R59" s="58">
        <f>[12]Tregion!$P59</f>
        <v>43.411508919438326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28.305</v>
      </c>
      <c r="C60" s="58">
        <f>[6]Tregion!$P60</f>
        <v>32.332999999999998</v>
      </c>
      <c r="D60" s="57">
        <f>[7]Tregion!$P60</f>
        <v>31.38</v>
      </c>
      <c r="E60" s="58">
        <f>[8]Tregion!$P60</f>
        <v>31.433</v>
      </c>
      <c r="F60" s="57">
        <f>[9]Tregion!$P60</f>
        <v>29.843</v>
      </c>
      <c r="G60" s="57">
        <f>[5]Tregion!$P60</f>
        <v>28.305</v>
      </c>
      <c r="H60" s="57"/>
      <c r="I60" s="58">
        <f>[11]Tregion!$P60</f>
        <v>17.813000000000002</v>
      </c>
      <c r="J60" s="57"/>
      <c r="K60" s="58"/>
      <c r="L60" s="57"/>
      <c r="M60" s="58"/>
      <c r="N60" s="57"/>
      <c r="O60" s="58"/>
      <c r="Q60" s="57"/>
      <c r="R60" s="58">
        <f>[12]Tregion!$P60</f>
        <v>42.422864432172574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27.953000000000003</v>
      </c>
      <c r="C61" s="58">
        <f>[6]Tregion!$P61</f>
        <v>29.94</v>
      </c>
      <c r="D61" s="57">
        <f>[7]Tregion!$P61</f>
        <v>28.875</v>
      </c>
      <c r="E61" s="58">
        <f>[8]Tregion!$P61</f>
        <v>30.427000000000003</v>
      </c>
      <c r="F61" s="57">
        <f>[9]Tregion!$P61</f>
        <v>29.212</v>
      </c>
      <c r="G61" s="57">
        <f>[5]Tregion!$P61</f>
        <v>27.953000000000003</v>
      </c>
      <c r="H61" s="57"/>
      <c r="I61" s="58">
        <f>[11]Tregion!$P61</f>
        <v>16.313000000000002</v>
      </c>
      <c r="J61" s="57"/>
      <c r="K61" s="58"/>
      <c r="L61" s="57"/>
      <c r="M61" s="58"/>
      <c r="N61" s="57"/>
      <c r="O61" s="58"/>
      <c r="Q61" s="57"/>
      <c r="R61" s="58">
        <f>[12]Tregion!$P61</f>
        <v>40.832829150987173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27.6</v>
      </c>
      <c r="C62" s="58">
        <f>[6]Tregion!$P62</f>
        <v>29.82</v>
      </c>
      <c r="D62" s="57">
        <f>[7]Tregion!$P62</f>
        <v>27.367000000000001</v>
      </c>
      <c r="E62" s="58">
        <f>[8]Tregion!$P62</f>
        <v>30.93</v>
      </c>
      <c r="F62" s="57">
        <f>[9]Tregion!$P62</f>
        <v>28.582000000000001</v>
      </c>
      <c r="G62" s="57">
        <f>[5]Tregion!$P62</f>
        <v>27.6</v>
      </c>
      <c r="H62" s="57"/>
      <c r="I62" s="58">
        <f>[11]Tregion!$P62</f>
        <v>22.313000000000002</v>
      </c>
      <c r="J62" s="57"/>
      <c r="K62" s="58"/>
      <c r="L62" s="57"/>
      <c r="M62" s="58"/>
      <c r="N62" s="57"/>
      <c r="O62" s="58"/>
      <c r="Q62" s="57"/>
      <c r="R62" s="58">
        <f>[12]Tregion!$P62</f>
        <v>38.551237431102635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28.305</v>
      </c>
      <c r="C63" s="58">
        <f>[6]Tregion!$P63</f>
        <v>27.802</v>
      </c>
      <c r="D63" s="57">
        <f>[7]Tregion!$P63</f>
        <v>25.364999999999998</v>
      </c>
      <c r="E63" s="58">
        <f>[8]Tregion!$P63</f>
        <v>31.245000000000001</v>
      </c>
      <c r="F63" s="57">
        <f>[9]Tregion!$P63</f>
        <v>29.212</v>
      </c>
      <c r="G63" s="57">
        <f>[5]Tregion!$P63</f>
        <v>28.305</v>
      </c>
      <c r="H63" s="57"/>
      <c r="I63" s="58">
        <f>[11]Tregion!$P63</f>
        <v>21.938000000000002</v>
      </c>
      <c r="J63" s="57"/>
      <c r="K63" s="58"/>
      <c r="L63" s="57"/>
      <c r="M63" s="58"/>
      <c r="N63" s="57"/>
      <c r="O63" s="58"/>
      <c r="Q63" s="57"/>
      <c r="R63" s="58">
        <f>[12]Tregion!$P63</f>
        <v>38.623193494550009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33.24</v>
      </c>
      <c r="C64" s="58">
        <f>[6]Tregion!$P64</f>
        <v>26.925000000000001</v>
      </c>
      <c r="D64" s="57">
        <f>[7]Tregion!$P64</f>
        <v>25.867000000000001</v>
      </c>
      <c r="E64" s="58">
        <f>[8]Tregion!$P64</f>
        <v>33.742000000000004</v>
      </c>
      <c r="F64" s="57">
        <f>[9]Tregion!$P64</f>
        <v>33</v>
      </c>
      <c r="G64" s="57">
        <f>[5]Tregion!$P64</f>
        <v>33.24</v>
      </c>
      <c r="H64" s="57"/>
      <c r="I64" s="58">
        <f>[11]Tregion!$P64</f>
        <v>26.438000000000002</v>
      </c>
      <c r="J64" s="57"/>
      <c r="K64" s="58"/>
      <c r="L64" s="57"/>
      <c r="M64" s="58"/>
      <c r="N64" s="57"/>
      <c r="O64" s="58"/>
      <c r="Q64" s="57"/>
      <c r="R64" s="58">
        <f>[12]Tregion!$P64</f>
        <v>39.077369050314722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40.634999999999998</v>
      </c>
      <c r="C65" s="58">
        <f>[6]Tregion!$P65</f>
        <v>38.422000000000004</v>
      </c>
      <c r="D65" s="57">
        <f>[7]Tregion!$P65</f>
        <v>35.4</v>
      </c>
      <c r="E65" s="58">
        <f>[8]Tregion!$P65</f>
        <v>38.865000000000002</v>
      </c>
      <c r="F65" s="57">
        <f>[9]Tregion!$P65</f>
        <v>45.195</v>
      </c>
      <c r="G65" s="57">
        <f>[5]Tregion!$P65</f>
        <v>40.634999999999998</v>
      </c>
      <c r="H65" s="57"/>
      <c r="I65" s="58">
        <f>[11]Tregion!$P65</f>
        <v>24.188000000000002</v>
      </c>
      <c r="J65" s="57"/>
      <c r="K65" s="58"/>
      <c r="L65" s="57"/>
      <c r="M65" s="58"/>
      <c r="N65" s="57"/>
      <c r="O65" s="58"/>
      <c r="Q65" s="57"/>
      <c r="R65" s="58">
        <f>[12]Tregion!$P65</f>
        <v>39.612830127087541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46.274999999999999</v>
      </c>
      <c r="C66" s="58">
        <f>[6]Tregion!$P66</f>
        <v>41.962000000000003</v>
      </c>
      <c r="D66" s="57">
        <f>[7]Tregion!$P66</f>
        <v>39.42</v>
      </c>
      <c r="E66" s="58">
        <f>[8]Tregion!$P66</f>
        <v>43.11</v>
      </c>
      <c r="F66" s="57">
        <f>[9]Tregion!$P66</f>
        <v>50.032000000000004</v>
      </c>
      <c r="G66" s="57">
        <f>[5]Tregion!$P66</f>
        <v>46.274999999999999</v>
      </c>
      <c r="H66" s="57"/>
      <c r="I66" s="58">
        <f>[11]Tregion!$P66</f>
        <v>30.75</v>
      </c>
      <c r="J66" s="57"/>
      <c r="K66" s="58"/>
      <c r="L66" s="57"/>
      <c r="M66" s="58"/>
      <c r="N66" s="57"/>
      <c r="O66" s="58"/>
      <c r="Q66" s="57"/>
      <c r="R66" s="58">
        <f>[12]Tregion!$P66</f>
        <v>40.068916536903089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38.880000000000003</v>
      </c>
      <c r="C67" s="58">
        <f>[6]Tregion!$P67</f>
        <v>36.914999999999999</v>
      </c>
      <c r="D67" s="57">
        <f>[7]Tregion!$P67</f>
        <v>34.402999999999999</v>
      </c>
      <c r="E67" s="58">
        <f>[8]Tregion!$P67</f>
        <v>40.553000000000004</v>
      </c>
      <c r="F67" s="57">
        <f>[9]Tregion!$P67</f>
        <v>39.097000000000001</v>
      </c>
      <c r="G67" s="57">
        <f>[5]Tregion!$P67</f>
        <v>38.880000000000003</v>
      </c>
      <c r="H67" s="57"/>
      <c r="I67" s="58">
        <f>[11]Tregion!$P67</f>
        <v>19.875</v>
      </c>
      <c r="J67" s="57"/>
      <c r="K67" s="58"/>
      <c r="L67" s="57"/>
      <c r="M67" s="58"/>
      <c r="N67" s="57"/>
      <c r="O67" s="58"/>
      <c r="Q67" s="57"/>
      <c r="R67" s="58">
        <f>[12]Tregion!$P67</f>
        <v>40.017169656066599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29.715</v>
      </c>
      <c r="C68" s="58">
        <f>[6]Tregion!$P68</f>
        <v>32.369999999999997</v>
      </c>
      <c r="D68" s="57">
        <f>[7]Tregion!$P68</f>
        <v>31.395</v>
      </c>
      <c r="E68" s="58">
        <f>[8]Tregion!$P68</f>
        <v>30.683</v>
      </c>
      <c r="F68" s="57">
        <f>[9]Tregion!$P68</f>
        <v>30.06</v>
      </c>
      <c r="G68" s="57">
        <f>[5]Tregion!$P68</f>
        <v>29.715</v>
      </c>
      <c r="H68" s="57"/>
      <c r="I68" s="58">
        <f>[11]Tregion!$P68</f>
        <v>21.75</v>
      </c>
      <c r="J68" s="57"/>
      <c r="K68" s="58"/>
      <c r="L68" s="57"/>
      <c r="M68" s="58"/>
      <c r="N68" s="57"/>
      <c r="O68" s="58"/>
      <c r="Q68" s="57"/>
      <c r="R68" s="58">
        <f>[12]Tregion!$P68</f>
        <v>40.03478085561467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29.01</v>
      </c>
      <c r="C69" s="58">
        <f>[6]Tregion!$P69</f>
        <v>30.36</v>
      </c>
      <c r="D69" s="57">
        <f>[7]Tregion!$P69</f>
        <v>29.385000000000002</v>
      </c>
      <c r="E69" s="58">
        <f>[8]Tregion!$P69</f>
        <v>31.125</v>
      </c>
      <c r="F69" s="57">
        <f>[9]Tregion!$P69</f>
        <v>29.85</v>
      </c>
      <c r="G69" s="57">
        <f>[5]Tregion!$P69</f>
        <v>29.01</v>
      </c>
      <c r="H69" s="57"/>
      <c r="I69" s="58">
        <f>[11]Tregion!$P69</f>
        <v>20.625</v>
      </c>
      <c r="J69" s="57"/>
      <c r="K69" s="58"/>
      <c r="L69" s="57"/>
      <c r="M69" s="58"/>
      <c r="N69" s="57"/>
      <c r="O69" s="58"/>
      <c r="Q69" s="57"/>
      <c r="R69" s="58">
        <f>[12]Tregion!$P69</f>
        <v>42.223502501125516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28.657</v>
      </c>
      <c r="C70" s="58">
        <f>[6]Tregion!$P70</f>
        <v>31.245000000000001</v>
      </c>
      <c r="D70" s="57">
        <f>[7]Tregion!$P70</f>
        <v>30.39</v>
      </c>
      <c r="E70" s="58">
        <f>[8]Tregion!$P70</f>
        <v>33.188000000000002</v>
      </c>
      <c r="F70" s="57">
        <f>[9]Tregion!$P70</f>
        <v>30.9</v>
      </c>
      <c r="G70" s="57">
        <f>[5]Tregion!$P70</f>
        <v>28.657</v>
      </c>
      <c r="H70" s="57"/>
      <c r="I70" s="58">
        <f>[11]Tregion!$P70</f>
        <v>21.188000000000002</v>
      </c>
      <c r="J70" s="57"/>
      <c r="K70" s="58"/>
      <c r="L70" s="57"/>
      <c r="M70" s="58"/>
      <c r="N70" s="57"/>
      <c r="O70" s="58"/>
      <c r="Q70" s="57"/>
      <c r="R70" s="58">
        <f>[12]Tregion!$P70</f>
        <v>43.982648877293819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28.5</v>
      </c>
      <c r="C71" s="58">
        <f>[6]Tregion!$P71</f>
        <v>33.255000000000003</v>
      </c>
      <c r="D71" s="57">
        <f>[7]Tregion!$P71</f>
        <v>32.085000000000001</v>
      </c>
      <c r="E71" s="58">
        <f>[8]Tregion!$P71</f>
        <v>32.678000000000004</v>
      </c>
      <c r="F71" s="57">
        <f>[9]Tregion!$P71</f>
        <v>29.843</v>
      </c>
      <c r="G71" s="57">
        <f>[5]Tregion!$P71</f>
        <v>28.5</v>
      </c>
      <c r="H71" s="57"/>
      <c r="I71" s="58">
        <f>[11]Tregion!$P71</f>
        <v>23.512</v>
      </c>
      <c r="J71" s="57"/>
      <c r="K71" s="58"/>
      <c r="L71" s="57"/>
      <c r="M71" s="58"/>
      <c r="N71" s="57"/>
      <c r="O71" s="58"/>
      <c r="Q71" s="57"/>
      <c r="R71" s="58">
        <f>[12]Tregion!$P71</f>
        <v>44.677054964777014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28.5</v>
      </c>
      <c r="C72" s="58">
        <f>[6]Tregion!$P72</f>
        <v>32.909999999999997</v>
      </c>
      <c r="D72" s="57">
        <f>[7]Tregion!$P72</f>
        <v>31.635000000000002</v>
      </c>
      <c r="E72" s="58">
        <f>[8]Tregion!$P72</f>
        <v>31.777000000000001</v>
      </c>
      <c r="F72" s="57">
        <f>[9]Tregion!$P72</f>
        <v>30.045000000000002</v>
      </c>
      <c r="G72" s="57">
        <f>[5]Tregion!$P72</f>
        <v>28.5</v>
      </c>
      <c r="H72" s="57"/>
      <c r="I72" s="58">
        <f>[11]Tregion!$P72</f>
        <v>24.824999999999999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43.67020557230591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28.148</v>
      </c>
      <c r="C73" s="58">
        <f>[6]Tregion!$P73</f>
        <v>30.72</v>
      </c>
      <c r="D73" s="57">
        <f>[7]Tregion!$P73</f>
        <v>29.355</v>
      </c>
      <c r="E73" s="58">
        <f>[8]Tregion!$P73</f>
        <v>30.87</v>
      </c>
      <c r="F73" s="57">
        <f>[9]Tregion!$P73</f>
        <v>29.407</v>
      </c>
      <c r="G73" s="57">
        <f>[5]Tregion!$P73</f>
        <v>28.148</v>
      </c>
      <c r="H73" s="57"/>
      <c r="I73" s="58">
        <f>[11]Tregion!$P73</f>
        <v>23.324999999999999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42.061532544272772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27.795000000000002</v>
      </c>
      <c r="C74" s="58">
        <f>[6]Tregion!$P74</f>
        <v>30.614999999999998</v>
      </c>
      <c r="D74" s="57">
        <f>[7]Tregion!$P74</f>
        <v>27.99</v>
      </c>
      <c r="E74" s="58">
        <f>[8]Tregion!$P74</f>
        <v>31.538</v>
      </c>
      <c r="F74" s="57">
        <f>[9]Tregion!$P74</f>
        <v>28.777000000000001</v>
      </c>
      <c r="G74" s="57">
        <f>[5]Tregion!$P74</f>
        <v>27.795000000000002</v>
      </c>
      <c r="H74" s="57"/>
      <c r="I74" s="58">
        <f>[11]Tregion!$P74</f>
        <v>29.324999999999999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39.700585999338955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28.5</v>
      </c>
      <c r="C75" s="58">
        <f>[6]Tregion!$P75</f>
        <v>28.77</v>
      </c>
      <c r="D75" s="57">
        <f>[7]Tregion!$P75</f>
        <v>26.168000000000003</v>
      </c>
      <c r="E75" s="58">
        <f>[8]Tregion!$P75</f>
        <v>31.837000000000003</v>
      </c>
      <c r="F75" s="57">
        <f>[9]Tregion!$P75</f>
        <v>29.407</v>
      </c>
      <c r="G75" s="57">
        <f>[5]Tregion!$P75</f>
        <v>28.5</v>
      </c>
      <c r="H75" s="57"/>
      <c r="I75" s="58">
        <f>[11]Tregion!$P75</f>
        <v>28.95</v>
      </c>
      <c r="J75" s="57"/>
      <c r="K75" s="58"/>
      <c r="L75" s="57"/>
      <c r="M75" s="58"/>
      <c r="N75" s="57"/>
      <c r="O75" s="58"/>
      <c r="Q75" s="57"/>
      <c r="R75" s="58">
        <f>[12]Tregion!$P75</f>
        <v>39.758330256919557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33.472000000000001</v>
      </c>
      <c r="C76" s="58">
        <f>[6]Tregion!$P76</f>
        <v>27.96</v>
      </c>
      <c r="D76" s="57">
        <f>[7]Tregion!$P76</f>
        <v>26.633000000000003</v>
      </c>
      <c r="E76" s="58">
        <f>[8]Tregion!$P76</f>
        <v>34.102000000000004</v>
      </c>
      <c r="F76" s="57">
        <f>[9]Tregion!$P76</f>
        <v>33.218000000000004</v>
      </c>
      <c r="G76" s="57">
        <f>[5]Tregion!$P76</f>
        <v>33.472000000000001</v>
      </c>
      <c r="H76" s="57"/>
      <c r="I76" s="58">
        <f>[11]Tregion!$P76</f>
        <v>34.200000000000003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40.197931593226862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40.92</v>
      </c>
      <c r="C77" s="58">
        <f>[6]Tregion!$P77</f>
        <v>38.49</v>
      </c>
      <c r="D77" s="57">
        <f>[7]Tregion!$P77</f>
        <v>35.295000000000002</v>
      </c>
      <c r="E77" s="58">
        <f>[8]Tregion!$P77</f>
        <v>38.737000000000002</v>
      </c>
      <c r="F77" s="57">
        <f>[9]Tregion!$P77</f>
        <v>45.494999999999997</v>
      </c>
      <c r="G77" s="57">
        <f>[5]Tregion!$P77</f>
        <v>40.92</v>
      </c>
      <c r="H77" s="57"/>
      <c r="I77" s="58">
        <f>[11]Tregion!$P77</f>
        <v>39.450000000000003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40.71850483751583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46.597000000000001</v>
      </c>
      <c r="C78" s="58">
        <f>[6]Tregion!$P78</f>
        <v>41.737000000000002</v>
      </c>
      <c r="D78" s="57">
        <f>[7]Tregion!$P78</f>
        <v>38.947000000000003</v>
      </c>
      <c r="E78" s="58">
        <f>[8]Tregion!$P78</f>
        <v>42.585000000000001</v>
      </c>
      <c r="F78" s="57">
        <f>[9]Tregion!$P78</f>
        <v>50.37</v>
      </c>
      <c r="G78" s="57">
        <f>[5]Tregion!$P78</f>
        <v>46.597000000000001</v>
      </c>
      <c r="H78" s="57"/>
      <c r="I78" s="58">
        <f>[11]Tregion!$P78</f>
        <v>46.013000000000005</v>
      </c>
      <c r="J78" s="57"/>
      <c r="K78" s="58"/>
      <c r="L78" s="57"/>
      <c r="M78" s="58"/>
      <c r="N78" s="57"/>
      <c r="O78" s="58"/>
      <c r="Q78" s="57"/>
      <c r="R78" s="58">
        <f>[12]Tregion!$P78</f>
        <v>41.158017317015108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39.15</v>
      </c>
      <c r="C79" s="58">
        <f>[6]Tregion!$P79</f>
        <v>37.11</v>
      </c>
      <c r="D79" s="57">
        <f>[7]Tregion!$P79</f>
        <v>34.387999999999998</v>
      </c>
      <c r="E79" s="58">
        <f>[8]Tregion!$P79</f>
        <v>40.252000000000002</v>
      </c>
      <c r="F79" s="57">
        <f>[9]Tregion!$P79</f>
        <v>39.36</v>
      </c>
      <c r="G79" s="57">
        <f>[5]Tregion!$P79</f>
        <v>39.15</v>
      </c>
      <c r="H79" s="57"/>
      <c r="I79" s="58">
        <f>[11]Tregion!$P79</f>
        <v>32.137999999999998</v>
      </c>
      <c r="J79" s="57"/>
      <c r="K79" s="58"/>
      <c r="L79" s="57"/>
      <c r="M79" s="58"/>
      <c r="N79" s="57"/>
      <c r="O79" s="58"/>
      <c r="Q79" s="57"/>
      <c r="R79" s="58">
        <f>[12]Tregion!$P79</f>
        <v>41.088291287931902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29.925000000000001</v>
      </c>
      <c r="C80" s="58">
        <f>[6]Tregion!$P80</f>
        <v>32.954999999999998</v>
      </c>
      <c r="D80" s="57">
        <f>[7]Tregion!$P80</f>
        <v>31.657</v>
      </c>
      <c r="E80" s="58">
        <f>[8]Tregion!$P80</f>
        <v>30.99</v>
      </c>
      <c r="F80" s="57">
        <f>[9]Tregion!$P80</f>
        <v>30.262</v>
      </c>
      <c r="G80" s="57">
        <f>[5]Tregion!$P80</f>
        <v>29.925000000000001</v>
      </c>
      <c r="H80" s="57"/>
      <c r="I80" s="58">
        <f>[11]Tregion!$P80</f>
        <v>31.012</v>
      </c>
      <c r="J80" s="57"/>
      <c r="K80" s="58"/>
      <c r="L80" s="57"/>
      <c r="M80" s="58"/>
      <c r="N80" s="57"/>
      <c r="O80" s="58"/>
      <c r="Q80" s="57"/>
      <c r="R80" s="58">
        <f>[12]Tregion!$P80</f>
        <v>41.087971258202465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29.212</v>
      </c>
      <c r="C81" s="58">
        <f>[6]Tregion!$P81</f>
        <v>31.11</v>
      </c>
      <c r="D81" s="57">
        <f>[7]Tregion!$P81</f>
        <v>29.834000000000003</v>
      </c>
      <c r="E81" s="58">
        <f>[8]Tregion!$P81</f>
        <v>31.515000000000001</v>
      </c>
      <c r="F81" s="57">
        <f>[9]Tregion!$P81</f>
        <v>30.052000000000003</v>
      </c>
      <c r="G81" s="57">
        <f>[5]Tregion!$P81</f>
        <v>29.212</v>
      </c>
      <c r="H81" s="57"/>
      <c r="I81" s="58">
        <f>[11]Tregion!$P81</f>
        <v>29.887499999999999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43.263200486062608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28.86</v>
      </c>
      <c r="C82" s="58">
        <f>[6]Tregion!$P82</f>
        <v>31.927000000000003</v>
      </c>
      <c r="D82" s="57">
        <f>[7]Tregion!$P82</f>
        <v>30.75</v>
      </c>
      <c r="E82" s="58">
        <f>[8]Tregion!$P82</f>
        <v>33.54</v>
      </c>
      <c r="F82" s="57">
        <f>[9]Tregion!$P82</f>
        <v>31.11</v>
      </c>
      <c r="G82" s="57">
        <f>[5]Tregion!$P82</f>
        <v>28.86</v>
      </c>
      <c r="H82" s="57"/>
      <c r="I82" s="58">
        <f>[11]Tregion!$P82</f>
        <v>30.45</v>
      </c>
      <c r="J82" s="57"/>
      <c r="K82" s="58"/>
      <c r="L82" s="57"/>
      <c r="M82" s="58"/>
      <c r="N82" s="57"/>
      <c r="O82" s="58"/>
      <c r="Q82" s="57"/>
      <c r="R82" s="58">
        <f>[12]Tregion!$P82</f>
        <v>45.02176019251759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28.695</v>
      </c>
      <c r="C83" s="58">
        <f>[6]Tregion!$P83</f>
        <v>33.803000000000004</v>
      </c>
      <c r="D83" s="57">
        <f>[7]Tregion!$P83</f>
        <v>32.4</v>
      </c>
      <c r="E83" s="58">
        <f>[8]Tregion!$P83</f>
        <v>32.917000000000002</v>
      </c>
      <c r="F83" s="57">
        <f>[9]Tregion!$P83</f>
        <v>30.045000000000002</v>
      </c>
      <c r="G83" s="57">
        <f>[5]Tregion!$P83</f>
        <v>28.695</v>
      </c>
      <c r="H83" s="57"/>
      <c r="I83" s="58">
        <f>[11]Tregion!$P83</f>
        <v>23.774999999999999</v>
      </c>
      <c r="J83" s="57"/>
      <c r="K83" s="58"/>
      <c r="L83" s="57"/>
      <c r="M83" s="58"/>
      <c r="N83" s="57"/>
      <c r="O83" s="58"/>
      <c r="Q83" s="57"/>
      <c r="R83" s="58">
        <f>[12]Tregion!$P83</f>
        <v>45.744521582609181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28.703000000000003</v>
      </c>
      <c r="C84" s="58">
        <f>[6]Tregion!$P84</f>
        <v>33.487000000000002</v>
      </c>
      <c r="D84" s="57">
        <f>[7]Tregion!$P84</f>
        <v>31.98</v>
      </c>
      <c r="E84" s="58">
        <f>[8]Tregion!$P84</f>
        <v>32.085000000000001</v>
      </c>
      <c r="F84" s="57">
        <f>[9]Tregion!$P84</f>
        <v>30.24</v>
      </c>
      <c r="G84" s="57">
        <f>[5]Tregion!$P84</f>
        <v>28.703000000000003</v>
      </c>
      <c r="H84" s="57"/>
      <c r="I84" s="58">
        <f>[11]Tregion!$P84</f>
        <v>25.087</v>
      </c>
      <c r="J84" s="57"/>
      <c r="K84" s="58"/>
      <c r="L84" s="57"/>
      <c r="M84" s="58"/>
      <c r="N84" s="57"/>
      <c r="O84" s="58"/>
      <c r="Q84" s="57"/>
      <c r="R84" s="58">
        <f>[12]Tregion!$P84</f>
        <v>44.737212117311593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28.343</v>
      </c>
      <c r="C85" s="58">
        <f>[6]Tregion!$P85</f>
        <v>31.44</v>
      </c>
      <c r="D85" s="57">
        <f>[7]Tregion!$P85</f>
        <v>29.858000000000001</v>
      </c>
      <c r="E85" s="58">
        <f>[8]Tregion!$P85</f>
        <v>31.245000000000001</v>
      </c>
      <c r="F85" s="57">
        <f>[9]Tregion!$P85</f>
        <v>29.602</v>
      </c>
      <c r="G85" s="57">
        <f>[5]Tregion!$P85</f>
        <v>28.343</v>
      </c>
      <c r="H85" s="57"/>
      <c r="I85" s="58">
        <f>[11]Tregion!$P85</f>
        <v>23.587</v>
      </c>
      <c r="J85" s="57"/>
      <c r="K85" s="58"/>
      <c r="L85" s="57"/>
      <c r="M85" s="58"/>
      <c r="N85" s="57"/>
      <c r="O85" s="58"/>
      <c r="Q85" s="57"/>
      <c r="R85" s="58">
        <f>[12]Tregion!$P85</f>
        <v>43.128186326908981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27.983000000000001</v>
      </c>
      <c r="C86" s="58">
        <f>[6]Tregion!$P86</f>
        <v>31.335000000000001</v>
      </c>
      <c r="D86" s="57">
        <f>[7]Tregion!$P86</f>
        <v>28.59</v>
      </c>
      <c r="E86" s="58">
        <f>[8]Tregion!$P86</f>
        <v>32.032000000000004</v>
      </c>
      <c r="F86" s="57">
        <f>[9]Tregion!$P86</f>
        <v>28.965</v>
      </c>
      <c r="G86" s="57">
        <f>[5]Tregion!$P86</f>
        <v>27.983000000000001</v>
      </c>
      <c r="H86" s="57"/>
      <c r="I86" s="58">
        <f>[11]Tregion!$P86</f>
        <v>29.587</v>
      </c>
      <c r="J86" s="57"/>
      <c r="K86" s="58"/>
      <c r="L86" s="57"/>
      <c r="M86" s="58"/>
      <c r="N86" s="57"/>
      <c r="O86" s="58"/>
      <c r="Q86" s="57"/>
      <c r="R86" s="58">
        <f>[12]Tregion!$P86</f>
        <v>40.709108389498887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28.703000000000003</v>
      </c>
      <c r="C87" s="58">
        <f>[6]Tregion!$P87</f>
        <v>29.61</v>
      </c>
      <c r="D87" s="57">
        <f>[7]Tregion!$P87</f>
        <v>26.895</v>
      </c>
      <c r="E87" s="58">
        <f>[8]Tregion!$P87</f>
        <v>32.325000000000003</v>
      </c>
      <c r="F87" s="57">
        <f>[9]Tregion!$P87</f>
        <v>29.602</v>
      </c>
      <c r="G87" s="57">
        <f>[5]Tregion!$P87</f>
        <v>28.703000000000003</v>
      </c>
      <c r="H87" s="57"/>
      <c r="I87" s="58">
        <f>[11]Tregion!$P87</f>
        <v>29.212</v>
      </c>
      <c r="J87" s="57"/>
      <c r="K87" s="58"/>
      <c r="L87" s="57"/>
      <c r="M87" s="58"/>
      <c r="N87" s="57"/>
      <c r="O87" s="58"/>
      <c r="Q87" s="57"/>
      <c r="R87" s="58">
        <f>[12]Tregion!$P87</f>
        <v>40.766378697213099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33.704999999999998</v>
      </c>
      <c r="C88" s="58">
        <f>[6]Tregion!$P88</f>
        <v>28.86</v>
      </c>
      <c r="D88" s="57">
        <f>[7]Tregion!$P88</f>
        <v>27.323</v>
      </c>
      <c r="E88" s="58">
        <f>[8]Tregion!$P88</f>
        <v>34.417000000000002</v>
      </c>
      <c r="F88" s="57">
        <f>[9]Tregion!$P88</f>
        <v>33.443000000000005</v>
      </c>
      <c r="G88" s="57">
        <f>[5]Tregion!$P88</f>
        <v>33.704999999999998</v>
      </c>
      <c r="H88" s="57"/>
      <c r="I88" s="58">
        <f>[11]Tregion!$P88</f>
        <v>34.462000000000003</v>
      </c>
      <c r="J88" s="57"/>
      <c r="K88" s="58"/>
      <c r="L88" s="57"/>
      <c r="M88" s="58"/>
      <c r="N88" s="57"/>
      <c r="O88" s="58"/>
      <c r="Q88" s="57"/>
      <c r="R88" s="58">
        <f>[12]Tregion!$P88</f>
        <v>41.205440969011178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41.204999999999998</v>
      </c>
      <c r="C89" s="58">
        <f>[6]Tregion!$P89</f>
        <v>38.707999999999998</v>
      </c>
      <c r="D89" s="57">
        <f>[7]Tregion!$P89</f>
        <v>35.392000000000003</v>
      </c>
      <c r="E89" s="58">
        <f>[8]Tregion!$P89</f>
        <v>38.715000000000003</v>
      </c>
      <c r="F89" s="57">
        <f>[9]Tregion!$P89</f>
        <v>45.795000000000002</v>
      </c>
      <c r="G89" s="57">
        <f>[5]Tregion!$P89</f>
        <v>41.204999999999998</v>
      </c>
      <c r="H89" s="57"/>
      <c r="I89" s="58">
        <f>[11]Tregion!$P89</f>
        <v>39.712000000000003</v>
      </c>
      <c r="J89" s="57"/>
      <c r="K89" s="58"/>
      <c r="L89" s="57"/>
      <c r="M89" s="58"/>
      <c r="N89" s="57"/>
      <c r="O89" s="58"/>
      <c r="Q89" s="57"/>
      <c r="R89" s="58">
        <f>[12]Tregion!$P89</f>
        <v>41.725468970077323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46.92</v>
      </c>
      <c r="C90" s="58">
        <f>[6]Tregion!$P90</f>
        <v>41.744999999999997</v>
      </c>
      <c r="D90" s="57">
        <f>[7]Tregion!$P90</f>
        <v>38.79</v>
      </c>
      <c r="E90" s="58">
        <f>[8]Tregion!$P90</f>
        <v>42.277999999999999</v>
      </c>
      <c r="F90" s="57">
        <f>[9]Tregion!$P90</f>
        <v>50.7</v>
      </c>
      <c r="G90" s="57">
        <f>[5]Tregion!$P90</f>
        <v>46.92</v>
      </c>
      <c r="H90" s="57"/>
      <c r="I90" s="58">
        <f>[11]Tregion!$P90</f>
        <v>46.274999999999999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42.164419181223408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39.42</v>
      </c>
      <c r="C91" s="58">
        <f>[6]Tregion!$P91</f>
        <v>37.417000000000002</v>
      </c>
      <c r="D91" s="57">
        <f>[7]Tregion!$P91</f>
        <v>34.545000000000002</v>
      </c>
      <c r="E91" s="58">
        <f>[8]Tregion!$P91</f>
        <v>40.102000000000004</v>
      </c>
      <c r="F91" s="57">
        <f>[9]Tregion!$P91</f>
        <v>39.623000000000005</v>
      </c>
      <c r="G91" s="57">
        <f>[5]Tregion!$P91</f>
        <v>39.42</v>
      </c>
      <c r="H91" s="57"/>
      <c r="I91" s="58">
        <f>[11]Tregion!$P91</f>
        <v>32.4</v>
      </c>
      <c r="J91" s="57"/>
      <c r="K91" s="58"/>
      <c r="L91" s="57"/>
      <c r="M91" s="58"/>
      <c r="N91" s="57"/>
      <c r="O91" s="58"/>
      <c r="Q91" s="57"/>
      <c r="R91" s="58">
        <f>[12]Tregion!$P91</f>
        <v>42.09420055605321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30.128</v>
      </c>
      <c r="C92" s="58">
        <f>[6]Tregion!$P92</f>
        <v>33.532000000000004</v>
      </c>
      <c r="D92" s="57">
        <f>[7]Tregion!$P92</f>
        <v>32.002000000000002</v>
      </c>
      <c r="E92" s="58">
        <f>[8]Tregion!$P92</f>
        <v>31.282</v>
      </c>
      <c r="F92" s="57">
        <f>[9]Tregion!$P92</f>
        <v>30.457000000000001</v>
      </c>
      <c r="G92" s="57">
        <f>[5]Tregion!$P92</f>
        <v>30.128</v>
      </c>
      <c r="H92" s="57"/>
      <c r="I92" s="58">
        <f>[11]Tregion!$P92</f>
        <v>31.274999999999999</v>
      </c>
      <c r="J92" s="57"/>
      <c r="K92" s="58"/>
      <c r="L92" s="57"/>
      <c r="M92" s="58"/>
      <c r="N92" s="57"/>
      <c r="O92" s="58"/>
      <c r="Q92" s="57"/>
      <c r="R92" s="58">
        <f>[12]Tregion!$P92</f>
        <v>42.093393123748065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29.414999999999999</v>
      </c>
      <c r="C93" s="58">
        <f>[6]Tregion!$P93</f>
        <v>31.808</v>
      </c>
      <c r="D93" s="57">
        <f>[7]Tregion!$P93</f>
        <v>30.308</v>
      </c>
      <c r="E93" s="58">
        <f>[8]Tregion!$P93</f>
        <v>31.86</v>
      </c>
      <c r="F93" s="57">
        <f>[9]Tregion!$P93</f>
        <v>30.247</v>
      </c>
      <c r="G93" s="57">
        <f>[5]Tregion!$P93</f>
        <v>29.414999999999999</v>
      </c>
      <c r="H93" s="57"/>
      <c r="I93" s="58">
        <f>[11]Tregion!$P93</f>
        <v>30.15</v>
      </c>
      <c r="J93" s="57"/>
      <c r="K93" s="58"/>
      <c r="L93" s="57"/>
      <c r="M93" s="58"/>
      <c r="N93" s="57"/>
      <c r="O93" s="58"/>
      <c r="Q93" s="57"/>
      <c r="R93" s="58">
        <f>[12]Tregion!$P93</f>
        <v>44.098214451672106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29.055</v>
      </c>
      <c r="C94" s="58">
        <f>[6]Tregion!$P94</f>
        <v>32.564999999999998</v>
      </c>
      <c r="D94" s="57">
        <f>[7]Tregion!$P94</f>
        <v>31.155000000000001</v>
      </c>
      <c r="E94" s="58">
        <f>[8]Tregion!$P94</f>
        <v>33.862000000000002</v>
      </c>
      <c r="F94" s="57">
        <f>[9]Tregion!$P94</f>
        <v>31.313000000000002</v>
      </c>
      <c r="G94" s="57">
        <f>[5]Tregion!$P94</f>
        <v>29.055</v>
      </c>
      <c r="H94" s="57"/>
      <c r="I94" s="58">
        <f>[11]Tregion!$P94</f>
        <v>30.712</v>
      </c>
      <c r="J94" s="57"/>
      <c r="K94" s="58"/>
      <c r="L94" s="57"/>
      <c r="M94" s="58"/>
      <c r="N94" s="57"/>
      <c r="O94" s="58"/>
      <c r="Q94" s="57"/>
      <c r="R94" s="58">
        <f>[12]Tregion!$P94</f>
        <v>45.881680143197059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28.898</v>
      </c>
      <c r="C95" s="58">
        <f>[6]Tregion!$P95</f>
        <v>34.358000000000004</v>
      </c>
      <c r="D95" s="57">
        <f>[7]Tregion!$P95</f>
        <v>32.715000000000003</v>
      </c>
      <c r="E95" s="58">
        <f>[8]Tregion!$P95</f>
        <v>33.195</v>
      </c>
      <c r="F95" s="57">
        <f>[9]Tregion!$P95</f>
        <v>30.24</v>
      </c>
      <c r="G95" s="57">
        <f>[5]Tregion!$P95</f>
        <v>28.898</v>
      </c>
      <c r="H95" s="57"/>
      <c r="I95" s="58">
        <f>[11]Tregion!$P95</f>
        <v>24.15</v>
      </c>
      <c r="J95" s="57"/>
      <c r="K95" s="58"/>
      <c r="L95" s="57"/>
      <c r="M95" s="58"/>
      <c r="N95" s="57"/>
      <c r="O95" s="58"/>
      <c r="Q95" s="57"/>
      <c r="R95" s="58">
        <f>[12]Tregion!$P95</f>
        <v>46.66068104108237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28.898</v>
      </c>
      <c r="C96" s="58">
        <f>[6]Tregion!$P96</f>
        <v>34.057000000000002</v>
      </c>
      <c r="D96" s="57">
        <f>[7]Tregion!$P96</f>
        <v>32.325000000000003</v>
      </c>
      <c r="E96" s="58">
        <f>[8]Tregion!$P96</f>
        <v>32.422000000000004</v>
      </c>
      <c r="F96" s="57">
        <f>[9]Tregion!$P96</f>
        <v>30.442</v>
      </c>
      <c r="G96" s="57">
        <f>[5]Tregion!$P96</f>
        <v>28.898</v>
      </c>
      <c r="H96" s="57"/>
      <c r="I96" s="58">
        <f>[11]Tregion!$P96</f>
        <v>25.462</v>
      </c>
      <c r="J96" s="57"/>
      <c r="K96" s="58"/>
      <c r="L96" s="57"/>
      <c r="M96" s="58"/>
      <c r="N96" s="57"/>
      <c r="O96" s="58"/>
      <c r="Q96" s="57"/>
      <c r="R96" s="58">
        <f>[12]Tregion!$P96</f>
        <v>45.679350304813603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28.538</v>
      </c>
      <c r="C97" s="58">
        <f>[6]Tregion!$P97</f>
        <v>32.145000000000003</v>
      </c>
      <c r="D97" s="57">
        <f>[7]Tregion!$P97</f>
        <v>30.352</v>
      </c>
      <c r="E97" s="58">
        <f>[8]Tregion!$P97</f>
        <v>31.642000000000003</v>
      </c>
      <c r="F97" s="57">
        <f>[9]Tregion!$P97</f>
        <v>29.797000000000001</v>
      </c>
      <c r="G97" s="57">
        <f>[5]Tregion!$P97</f>
        <v>28.538</v>
      </c>
      <c r="H97" s="57"/>
      <c r="I97" s="58">
        <f>[11]Tregion!$P97</f>
        <v>23.962</v>
      </c>
      <c r="J97" s="57"/>
      <c r="K97" s="58"/>
      <c r="L97" s="57"/>
      <c r="M97" s="58"/>
      <c r="N97" s="57"/>
      <c r="O97" s="58"/>
      <c r="Q97" s="57"/>
      <c r="R97" s="58">
        <f>[12]Tregion!$P97</f>
        <v>44.091799189830368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28.177</v>
      </c>
      <c r="C98" s="58">
        <f>[6]Tregion!$P98</f>
        <v>32.047000000000004</v>
      </c>
      <c r="D98" s="57">
        <f>[7]Tregion!$P98</f>
        <v>29.175000000000001</v>
      </c>
      <c r="E98" s="58">
        <f>[8]Tregion!$P98</f>
        <v>32.534999999999997</v>
      </c>
      <c r="F98" s="57">
        <f>[9]Tregion!$P98</f>
        <v>29.152000000000001</v>
      </c>
      <c r="G98" s="57">
        <f>[5]Tregion!$P98</f>
        <v>28.177</v>
      </c>
      <c r="H98" s="57"/>
      <c r="I98" s="58">
        <f>[11]Tregion!$P98</f>
        <v>30</v>
      </c>
      <c r="J98" s="57"/>
      <c r="K98" s="58"/>
      <c r="L98" s="57"/>
      <c r="M98" s="58"/>
      <c r="N98" s="57"/>
      <c r="O98" s="58"/>
      <c r="Q98" s="57"/>
      <c r="R98" s="58">
        <f>[12]Tregion!$P98</f>
        <v>41.287063096350494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28.898</v>
      </c>
      <c r="C99" s="58">
        <f>[6]Tregion!$P99</f>
        <v>30.434999999999999</v>
      </c>
      <c r="D99" s="57">
        <f>[7]Tregion!$P99</f>
        <v>27.593</v>
      </c>
      <c r="E99" s="58">
        <f>[8]Tregion!$P99</f>
        <v>32.82</v>
      </c>
      <c r="F99" s="57">
        <f>[9]Tregion!$P99</f>
        <v>29.797000000000001</v>
      </c>
      <c r="G99" s="57">
        <f>[5]Tregion!$P99</f>
        <v>28.898</v>
      </c>
      <c r="H99" s="57"/>
      <c r="I99" s="58">
        <f>[11]Tregion!$P99</f>
        <v>29.625</v>
      </c>
      <c r="J99" s="57"/>
      <c r="K99" s="58"/>
      <c r="L99" s="57"/>
      <c r="M99" s="58"/>
      <c r="N99" s="57"/>
      <c r="O99" s="58"/>
      <c r="Q99" s="57"/>
      <c r="R99" s="58">
        <f>[12]Tregion!$P99</f>
        <v>41.369758024444934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33.938000000000002</v>
      </c>
      <c r="C100" s="58">
        <f>[6]Tregion!$P100</f>
        <v>29.73</v>
      </c>
      <c r="D100" s="57">
        <f>[7]Tregion!$P100</f>
        <v>27.99</v>
      </c>
      <c r="E100" s="58">
        <f>[8]Tregion!$P100</f>
        <v>34.770000000000003</v>
      </c>
      <c r="F100" s="57">
        <f>[9]Tregion!$P100</f>
        <v>33.659999999999997</v>
      </c>
      <c r="G100" s="57">
        <f>[5]Tregion!$P100</f>
        <v>33.938000000000002</v>
      </c>
      <c r="H100" s="57"/>
      <c r="I100" s="58">
        <f>[11]Tregion!$P100</f>
        <v>34.875</v>
      </c>
      <c r="J100" s="57"/>
      <c r="K100" s="58"/>
      <c r="L100" s="57"/>
      <c r="M100" s="58"/>
      <c r="N100" s="57"/>
      <c r="O100" s="58"/>
      <c r="Q100" s="57"/>
      <c r="R100" s="58">
        <f>[12]Tregion!$P100</f>
        <v>41.837279441963709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41.49</v>
      </c>
      <c r="C101" s="58">
        <f>[6]Tregion!$P101</f>
        <v>38.947000000000003</v>
      </c>
      <c r="D101" s="57">
        <f>[7]Tregion!$P101</f>
        <v>35.505000000000003</v>
      </c>
      <c r="E101" s="58">
        <f>[8]Tregion!$P101</f>
        <v>38.752000000000002</v>
      </c>
      <c r="F101" s="57">
        <f>[9]Tregion!$P101</f>
        <v>46.102000000000004</v>
      </c>
      <c r="G101" s="57">
        <f>[5]Tregion!$P101</f>
        <v>41.49</v>
      </c>
      <c r="H101" s="57"/>
      <c r="I101" s="58">
        <f>[11]Tregion!$P101</f>
        <v>40.125</v>
      </c>
      <c r="J101" s="57"/>
      <c r="K101" s="58"/>
      <c r="L101" s="57"/>
      <c r="M101" s="58"/>
      <c r="N101" s="57"/>
      <c r="O101" s="58"/>
      <c r="Q101" s="57"/>
      <c r="R101" s="58">
        <f>[12]Tregion!$P101</f>
        <v>42.386402314179556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47.242000000000004</v>
      </c>
      <c r="C102" s="58">
        <f>[6]Tregion!$P102</f>
        <v>41.782000000000004</v>
      </c>
      <c r="D102" s="57">
        <f>[7]Tregion!$P102</f>
        <v>38.67</v>
      </c>
      <c r="E102" s="58">
        <f>[8]Tregion!$P102</f>
        <v>42.06</v>
      </c>
      <c r="F102" s="57">
        <f>[9]Tregion!$P102</f>
        <v>51.038000000000004</v>
      </c>
      <c r="G102" s="57">
        <f>[5]Tregion!$P102</f>
        <v>47.242000000000004</v>
      </c>
      <c r="H102" s="57"/>
      <c r="I102" s="58">
        <f>[11]Tregion!$P102</f>
        <v>46.688000000000002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42.856182419476454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39.69</v>
      </c>
      <c r="C103" s="58">
        <f>[6]Tregion!$P103</f>
        <v>37.74</v>
      </c>
      <c r="D103" s="57">
        <f>[7]Tregion!$P103</f>
        <v>34.718000000000004</v>
      </c>
      <c r="E103" s="58">
        <f>[8]Tregion!$P103</f>
        <v>40.027999999999999</v>
      </c>
      <c r="F103" s="57">
        <f>[9]Tregion!$P103</f>
        <v>39.884999999999998</v>
      </c>
      <c r="G103" s="57">
        <f>[5]Tregion!$P103</f>
        <v>39.69</v>
      </c>
      <c r="H103" s="57"/>
      <c r="I103" s="58">
        <f>[11]Tregion!$P103</f>
        <v>32.774999999999999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42.814911173715181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30.337</v>
      </c>
      <c r="C104" s="58">
        <f>[6]Tregion!$P104</f>
        <v>34.102000000000004</v>
      </c>
      <c r="D104" s="57">
        <f>[7]Tregion!$P104</f>
        <v>32.347000000000001</v>
      </c>
      <c r="E104" s="58">
        <f>[8]Tregion!$P104</f>
        <v>31.598000000000003</v>
      </c>
      <c r="F104" s="57">
        <f>[9]Tregion!$P104</f>
        <v>30.66</v>
      </c>
      <c r="G104" s="57">
        <f>[5]Tregion!$P104</f>
        <v>30.337</v>
      </c>
      <c r="H104" s="57"/>
      <c r="I104" s="58">
        <f>[11]Tregion!$P104</f>
        <v>31.688000000000002</v>
      </c>
      <c r="J104" s="57"/>
      <c r="K104" s="58"/>
      <c r="L104" s="57"/>
      <c r="M104" s="58"/>
      <c r="N104" s="57"/>
      <c r="O104" s="58"/>
      <c r="Q104" s="57"/>
      <c r="R104" s="58">
        <f>[12]Tregion!$P104</f>
        <v>42.843052002255234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29.617000000000001</v>
      </c>
      <c r="C105" s="58">
        <f>[6]Tregion!$P105</f>
        <v>32.49</v>
      </c>
      <c r="D105" s="57">
        <f>[7]Tregion!$P105</f>
        <v>30.773000000000003</v>
      </c>
      <c r="E105" s="58">
        <f>[8]Tregion!$P105</f>
        <v>32.234999999999999</v>
      </c>
      <c r="F105" s="57">
        <f>[9]Tregion!$P105</f>
        <v>30.45</v>
      </c>
      <c r="G105" s="57">
        <f>[5]Tregion!$P105</f>
        <v>29.617000000000001</v>
      </c>
      <c r="H105" s="57"/>
      <c r="I105" s="58">
        <f>[11]Tregion!$P105</f>
        <v>30.5625</v>
      </c>
      <c r="J105" s="57"/>
      <c r="K105" s="58"/>
      <c r="L105" s="57"/>
      <c r="M105" s="58"/>
      <c r="N105" s="57"/>
      <c r="O105" s="58"/>
      <c r="Q105" s="57"/>
      <c r="R105" s="58">
        <f>[12]Tregion!$P105</f>
        <v>45.2972399225918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29.258000000000003</v>
      </c>
      <c r="C106" s="58">
        <f>[6]Tregion!$P106</f>
        <v>33.203000000000003</v>
      </c>
      <c r="D106" s="57">
        <f>[7]Tregion!$P106</f>
        <v>31.567</v>
      </c>
      <c r="E106" s="58">
        <f>[8]Tregion!$P106</f>
        <v>34.215000000000003</v>
      </c>
      <c r="F106" s="57">
        <f>[9]Tregion!$P106</f>
        <v>31.523000000000003</v>
      </c>
      <c r="G106" s="57">
        <f>[5]Tregion!$P106</f>
        <v>29.258000000000003</v>
      </c>
      <c r="H106" s="57"/>
      <c r="I106" s="58">
        <f>[11]Tregion!$P106</f>
        <v>31.087</v>
      </c>
      <c r="J106" s="57"/>
      <c r="K106" s="58"/>
      <c r="L106" s="57"/>
      <c r="M106" s="58"/>
      <c r="N106" s="57"/>
      <c r="O106" s="58"/>
      <c r="Q106" s="57"/>
      <c r="R106" s="58">
        <f>[12]Tregion!$P106</f>
        <v>47.101101882660878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29.093</v>
      </c>
      <c r="C107" s="58">
        <f>[6]Tregion!$P107</f>
        <v>34.913000000000004</v>
      </c>
      <c r="D107" s="57">
        <f>[7]Tregion!$P107</f>
        <v>33.038000000000004</v>
      </c>
      <c r="E107" s="58">
        <f>[8]Tregion!$P107</f>
        <v>33.472000000000001</v>
      </c>
      <c r="F107" s="57">
        <f>[9]Tregion!$P107</f>
        <v>30.442</v>
      </c>
      <c r="G107" s="57">
        <f>[5]Tregion!$P107</f>
        <v>29.093</v>
      </c>
      <c r="H107" s="57"/>
      <c r="I107" s="58">
        <f>[11]Tregion!$P107</f>
        <v>24.524999999999999</v>
      </c>
      <c r="J107" s="57"/>
      <c r="K107" s="58"/>
      <c r="L107" s="57"/>
      <c r="M107" s="58"/>
      <c r="N107" s="57"/>
      <c r="O107" s="58"/>
      <c r="Q107" s="57"/>
      <c r="R107" s="58">
        <f>[12]Tregion!$P107</f>
        <v>47.92276614211557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29.093</v>
      </c>
      <c r="C108" s="58">
        <f>[6]Tregion!$P108</f>
        <v>34.634999999999998</v>
      </c>
      <c r="D108" s="57">
        <f>[7]Tregion!$P108</f>
        <v>32.678000000000004</v>
      </c>
      <c r="E108" s="58">
        <f>[8]Tregion!$P108</f>
        <v>32.752000000000002</v>
      </c>
      <c r="F108" s="57">
        <f>[9]Tregion!$P108</f>
        <v>30.637</v>
      </c>
      <c r="G108" s="57">
        <f>[5]Tregion!$P108</f>
        <v>29.093</v>
      </c>
      <c r="H108" s="57"/>
      <c r="I108" s="58">
        <f>[11]Tregion!$P108</f>
        <v>25.837</v>
      </c>
      <c r="J108" s="57"/>
      <c r="K108" s="58"/>
      <c r="L108" s="57"/>
      <c r="M108" s="58"/>
      <c r="N108" s="57"/>
      <c r="O108" s="58"/>
      <c r="Q108" s="57"/>
      <c r="R108" s="58">
        <f>[12]Tregion!$P108</f>
        <v>46.941433771772076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28.733000000000001</v>
      </c>
      <c r="C109" s="58">
        <f>[6]Tregion!$P109</f>
        <v>32.843000000000004</v>
      </c>
      <c r="D109" s="57">
        <f>[7]Tregion!$P109</f>
        <v>30.84</v>
      </c>
      <c r="E109" s="58">
        <f>[8]Tregion!$P109</f>
        <v>32.04</v>
      </c>
      <c r="F109" s="57">
        <f>[9]Tregion!$P109</f>
        <v>29.992000000000001</v>
      </c>
      <c r="G109" s="57">
        <f>[5]Tregion!$P109</f>
        <v>28.733000000000001</v>
      </c>
      <c r="H109" s="57"/>
      <c r="I109" s="58">
        <f>[11]Tregion!$P109</f>
        <v>24.337</v>
      </c>
      <c r="J109" s="57"/>
      <c r="K109" s="58"/>
      <c r="L109" s="57"/>
      <c r="M109" s="58"/>
      <c r="N109" s="57"/>
      <c r="O109" s="58"/>
      <c r="Q109" s="57"/>
      <c r="R109" s="58">
        <f>[12]Tregion!$P109</f>
        <v>45.348066145268014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28.372</v>
      </c>
      <c r="C110" s="58">
        <f>[6]Tregion!$P110</f>
        <v>32.752000000000002</v>
      </c>
      <c r="D110" s="57">
        <f>[7]Tregion!$P110</f>
        <v>29.738000000000003</v>
      </c>
      <c r="E110" s="58">
        <f>[8]Tregion!$P110</f>
        <v>33.03</v>
      </c>
      <c r="F110" s="57">
        <f>[9]Tregion!$P110</f>
        <v>29.348000000000003</v>
      </c>
      <c r="G110" s="57">
        <f>[5]Tregion!$P110</f>
        <v>28.372</v>
      </c>
      <c r="H110" s="57"/>
      <c r="I110" s="58">
        <f>[11]Tregion!$P110</f>
        <v>30.563000000000002</v>
      </c>
      <c r="J110" s="57"/>
      <c r="K110" s="58"/>
      <c r="L110" s="57"/>
      <c r="M110" s="58"/>
      <c r="N110" s="57"/>
      <c r="O110" s="58"/>
      <c r="Q110" s="57"/>
      <c r="R110" s="58">
        <f>[12]Tregion!$P110</f>
        <v>42.118493347139236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29.093</v>
      </c>
      <c r="C111" s="58">
        <f>[6]Tregion!$P111</f>
        <v>31.245000000000001</v>
      </c>
      <c r="D111" s="57">
        <f>[7]Tregion!$P111</f>
        <v>28.274999999999999</v>
      </c>
      <c r="E111" s="58">
        <f>[8]Tregion!$P111</f>
        <v>33.307000000000002</v>
      </c>
      <c r="F111" s="57">
        <f>[9]Tregion!$P111</f>
        <v>29.992000000000001</v>
      </c>
      <c r="G111" s="57">
        <f>[5]Tregion!$P111</f>
        <v>29.093</v>
      </c>
      <c r="H111" s="57"/>
      <c r="I111" s="58">
        <f>[11]Tregion!$P111</f>
        <v>30.188000000000002</v>
      </c>
      <c r="J111" s="57"/>
      <c r="K111" s="58"/>
      <c r="L111" s="57"/>
      <c r="M111" s="58"/>
      <c r="N111" s="57"/>
      <c r="O111" s="58"/>
      <c r="Q111" s="57"/>
      <c r="R111" s="58">
        <f>[12]Tregion!$P111</f>
        <v>42.208234038518157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34.163000000000004</v>
      </c>
      <c r="C112" s="58">
        <f>[6]Tregion!$P112</f>
        <v>30.585000000000001</v>
      </c>
      <c r="D112" s="57">
        <f>[7]Tregion!$P112</f>
        <v>28.642000000000003</v>
      </c>
      <c r="E112" s="58">
        <f>[8]Tregion!$P112</f>
        <v>35.108000000000004</v>
      </c>
      <c r="F112" s="57">
        <f>[9]Tregion!$P112</f>
        <v>33.877000000000002</v>
      </c>
      <c r="G112" s="57">
        <f>[5]Tregion!$P112</f>
        <v>34.163000000000004</v>
      </c>
      <c r="H112" s="57"/>
      <c r="I112" s="58">
        <f>[11]Tregion!$P112</f>
        <v>35.438000000000002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42.686273500815467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41.774999999999999</v>
      </c>
      <c r="C113" s="58">
        <f>[6]Tregion!$P113</f>
        <v>39.203000000000003</v>
      </c>
      <c r="D113" s="57">
        <f>[7]Tregion!$P113</f>
        <v>35.633000000000003</v>
      </c>
      <c r="E113" s="58">
        <f>[8]Tregion!$P113</f>
        <v>38.805</v>
      </c>
      <c r="F113" s="57">
        <f>[9]Tregion!$P113</f>
        <v>46.402999999999999</v>
      </c>
      <c r="G113" s="57">
        <f>[5]Tregion!$P113</f>
        <v>41.774999999999999</v>
      </c>
      <c r="H113" s="57"/>
      <c r="I113" s="58">
        <f>[11]Tregion!$P113</f>
        <v>40.688000000000002</v>
      </c>
      <c r="J113" s="57"/>
      <c r="K113" s="58"/>
      <c r="L113" s="57"/>
      <c r="M113" s="58"/>
      <c r="N113" s="57"/>
      <c r="O113" s="58"/>
      <c r="Q113" s="57"/>
      <c r="R113" s="58">
        <f>[12]Tregion!$P113</f>
        <v>43.246539943319917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47.572000000000003</v>
      </c>
      <c r="C114" s="58">
        <f>[6]Tregion!$P114</f>
        <v>41.858000000000004</v>
      </c>
      <c r="D114" s="57">
        <f>[7]Tregion!$P114</f>
        <v>38.58</v>
      </c>
      <c r="E114" s="58">
        <f>[8]Tregion!$P114</f>
        <v>41.865000000000002</v>
      </c>
      <c r="F114" s="57">
        <f>[9]Tregion!$P114</f>
        <v>51.367000000000004</v>
      </c>
      <c r="G114" s="57">
        <f>[5]Tregion!$P114</f>
        <v>47.572000000000003</v>
      </c>
      <c r="H114" s="57"/>
      <c r="I114" s="58">
        <f>[11]Tregion!$P114</f>
        <v>47.25</v>
      </c>
      <c r="J114" s="57"/>
      <c r="K114" s="58"/>
      <c r="L114" s="57"/>
      <c r="M114" s="58"/>
      <c r="N114" s="57"/>
      <c r="O114" s="58"/>
      <c r="Q114" s="57"/>
      <c r="R114" s="58">
        <f>[12]Tregion!$P114</f>
        <v>43.727160457084516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39.96</v>
      </c>
      <c r="C115" s="58">
        <f>[6]Tregion!$P115</f>
        <v>38.078000000000003</v>
      </c>
      <c r="D115" s="57">
        <f>[7]Tregion!$P115</f>
        <v>34.905000000000001</v>
      </c>
      <c r="E115" s="58">
        <f>[8]Tregion!$P115</f>
        <v>39.968000000000004</v>
      </c>
      <c r="F115" s="57">
        <f>[9]Tregion!$P115</f>
        <v>40.14</v>
      </c>
      <c r="G115" s="57">
        <f>[5]Tregion!$P115</f>
        <v>39.96</v>
      </c>
      <c r="H115" s="57"/>
      <c r="I115" s="58">
        <f>[11]Tregion!$P115</f>
        <v>33.15</v>
      </c>
      <c r="J115" s="57"/>
      <c r="K115" s="58"/>
      <c r="L115" s="57"/>
      <c r="M115" s="58"/>
      <c r="N115" s="57"/>
      <c r="O115" s="58"/>
      <c r="Q115" s="57"/>
      <c r="R115" s="58">
        <f>[12]Tregion!$P115</f>
        <v>43.692360762420584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30.547000000000001</v>
      </c>
      <c r="C116" s="58">
        <f>[6]Tregion!$P116</f>
        <v>34.68</v>
      </c>
      <c r="D116" s="57">
        <f>[7]Tregion!$P116</f>
        <v>32.700000000000003</v>
      </c>
      <c r="E116" s="58">
        <f>[8]Tregion!$P116</f>
        <v>31.913</v>
      </c>
      <c r="F116" s="57">
        <f>[9]Tregion!$P116</f>
        <v>30.863000000000003</v>
      </c>
      <c r="G116" s="57">
        <f>[5]Tregion!$P116</f>
        <v>30.547000000000001</v>
      </c>
      <c r="H116" s="57"/>
      <c r="I116" s="58">
        <f>[11]Tregion!$P116</f>
        <v>32.25</v>
      </c>
      <c r="J116" s="57"/>
      <c r="K116" s="58"/>
      <c r="L116" s="57"/>
      <c r="M116" s="58"/>
      <c r="N116" s="57"/>
      <c r="O116" s="58"/>
      <c r="Q116" s="57"/>
      <c r="R116" s="58">
        <f>[12]Tregion!$P116</f>
        <v>43.727369998405329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29.82</v>
      </c>
      <c r="C117" s="58">
        <f>[6]Tregion!$P117</f>
        <v>33.172000000000004</v>
      </c>
      <c r="D117" s="57">
        <f>[7]Tregion!$P117</f>
        <v>31.23</v>
      </c>
      <c r="E117" s="58">
        <f>[8]Tregion!$P117</f>
        <v>32.594999999999999</v>
      </c>
      <c r="F117" s="57">
        <f>[9]Tregion!$P117</f>
        <v>30.645</v>
      </c>
      <c r="G117" s="57">
        <f>[5]Tregion!$P117</f>
        <v>29.82</v>
      </c>
      <c r="H117" s="57"/>
      <c r="I117" s="58">
        <f>[11]Tregion!$P117</f>
        <v>31.125</v>
      </c>
      <c r="J117" s="57"/>
      <c r="K117" s="58"/>
      <c r="L117" s="57"/>
      <c r="M117" s="58"/>
      <c r="N117" s="57"/>
      <c r="O117" s="58"/>
      <c r="Q117" s="57"/>
      <c r="R117" s="58">
        <f>[12]Tregion!$P117</f>
        <v>45.857926820889965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29.46</v>
      </c>
      <c r="C118" s="58">
        <f>[6]Tregion!$P118</f>
        <v>33.840000000000003</v>
      </c>
      <c r="D118" s="57">
        <f>[7]Tregion!$P118</f>
        <v>31.973000000000003</v>
      </c>
      <c r="E118" s="58">
        <f>[8]Tregion!$P118</f>
        <v>34.56</v>
      </c>
      <c r="F118" s="57">
        <f>[9]Tregion!$P118</f>
        <v>31.725000000000001</v>
      </c>
      <c r="G118" s="57">
        <f>[5]Tregion!$P118</f>
        <v>29.46</v>
      </c>
      <c r="H118" s="57"/>
      <c r="I118" s="58">
        <f>[11]Tregion!$P118</f>
        <v>31.462</v>
      </c>
      <c r="J118" s="57"/>
      <c r="K118" s="58"/>
      <c r="L118" s="57"/>
      <c r="M118" s="58"/>
      <c r="N118" s="57"/>
      <c r="O118" s="58"/>
      <c r="Q118" s="57"/>
      <c r="R118" s="58">
        <f>[12]Tregion!$P118</f>
        <v>47.68521991738065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29.295000000000002</v>
      </c>
      <c r="C119" s="58">
        <f>[6]Tregion!$P119</f>
        <v>35.468000000000004</v>
      </c>
      <c r="D119" s="57">
        <f>[7]Tregion!$P119</f>
        <v>33.367000000000004</v>
      </c>
      <c r="E119" s="58">
        <f>[8]Tregion!$P119</f>
        <v>33.75</v>
      </c>
      <c r="F119" s="57">
        <f>[9]Tregion!$P119</f>
        <v>30.637</v>
      </c>
      <c r="G119" s="57">
        <f>[5]Tregion!$P119</f>
        <v>29.295000000000002</v>
      </c>
      <c r="H119" s="57"/>
      <c r="I119" s="58">
        <f>[11]Tregion!$P119</f>
        <v>24.9</v>
      </c>
      <c r="J119" s="57"/>
      <c r="K119" s="58"/>
      <c r="L119" s="57"/>
      <c r="M119" s="58"/>
      <c r="N119" s="57"/>
      <c r="O119" s="58"/>
      <c r="Q119" s="57"/>
      <c r="R119" s="58">
        <f>[12]Tregion!$P119</f>
        <v>27.770780601784416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29.295000000000002</v>
      </c>
      <c r="C120" s="58">
        <f>[6]Tregion!$P120</f>
        <v>35.204999999999998</v>
      </c>
      <c r="D120" s="57">
        <f>[7]Tregion!$P120</f>
        <v>33.03</v>
      </c>
      <c r="E120" s="58">
        <f>[8]Tregion!$P120</f>
        <v>33.082999999999998</v>
      </c>
      <c r="F120" s="57">
        <f>[9]Tregion!$P120</f>
        <v>30.84</v>
      </c>
      <c r="G120" s="57">
        <f>[5]Tregion!$P120</f>
        <v>29.295000000000002</v>
      </c>
      <c r="H120" s="57"/>
      <c r="I120" s="58">
        <f>[11]Tregion!$P120</f>
        <v>26.212</v>
      </c>
      <c r="J120" s="57"/>
      <c r="K120" s="58"/>
      <c r="L120" s="57"/>
      <c r="M120" s="58"/>
      <c r="N120" s="57"/>
      <c r="O120" s="58"/>
      <c r="Q120" s="57"/>
      <c r="R120" s="58">
        <f>[12]Tregion!$P120</f>
        <v>27.18672739110124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28.927000000000003</v>
      </c>
      <c r="C121" s="58">
        <f>[6]Tregion!$P121</f>
        <v>33.532000000000004</v>
      </c>
      <c r="D121" s="57">
        <f>[7]Tregion!$P121</f>
        <v>31.32</v>
      </c>
      <c r="E121" s="58">
        <f>[8]Tregion!$P121</f>
        <v>32.422000000000004</v>
      </c>
      <c r="F121" s="57">
        <f>[9]Tregion!$P121</f>
        <v>30.188000000000002</v>
      </c>
      <c r="G121" s="57">
        <f>[5]Tregion!$P121</f>
        <v>28.927000000000003</v>
      </c>
      <c r="H121" s="57"/>
      <c r="I121" s="58">
        <f>[11]Tregion!$P121</f>
        <v>24.712</v>
      </c>
      <c r="J121" s="57"/>
      <c r="K121" s="58"/>
      <c r="L121" s="57"/>
      <c r="M121" s="58"/>
      <c r="N121" s="57"/>
      <c r="O121" s="58"/>
      <c r="Q121" s="57"/>
      <c r="R121" s="58">
        <f>[12]Tregion!$P121</f>
        <v>26.241873335724282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28.56</v>
      </c>
      <c r="C122" s="58">
        <f>[6]Tregion!$P122</f>
        <v>33.450000000000003</v>
      </c>
      <c r="D122" s="57">
        <f>[7]Tregion!$P122</f>
        <v>30.293000000000003</v>
      </c>
      <c r="E122" s="58">
        <f>[8]Tregion!$P122</f>
        <v>33.502000000000002</v>
      </c>
      <c r="F122" s="57">
        <f>[9]Tregion!$P122</f>
        <v>29.535</v>
      </c>
      <c r="G122" s="57">
        <f>[5]Tregion!$P122</f>
        <v>28.56</v>
      </c>
      <c r="H122" s="57"/>
      <c r="I122" s="58">
        <f>[11]Tregion!$P122</f>
        <v>30.938000000000002</v>
      </c>
      <c r="J122" s="57"/>
      <c r="K122" s="58"/>
      <c r="L122" s="57"/>
      <c r="M122" s="58"/>
      <c r="N122" s="57"/>
      <c r="O122" s="58"/>
      <c r="Q122" s="57"/>
      <c r="R122" s="58">
        <f>[12]Tregion!$P122</f>
        <v>24.572593999030556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29.295000000000002</v>
      </c>
      <c r="C123" s="58">
        <f>[6]Tregion!$P123</f>
        <v>32.04</v>
      </c>
      <c r="D123" s="57">
        <f>[7]Tregion!$P123</f>
        <v>28.927000000000003</v>
      </c>
      <c r="E123" s="58">
        <f>[8]Tregion!$P123</f>
        <v>33.773000000000003</v>
      </c>
      <c r="F123" s="57">
        <f>[9]Tregion!$P123</f>
        <v>30.188000000000002</v>
      </c>
      <c r="G123" s="57">
        <f>[5]Tregion!$P123</f>
        <v>29.295000000000002</v>
      </c>
      <c r="H123" s="57"/>
      <c r="I123" s="58">
        <f>[11]Tregion!$P123</f>
        <v>30.563000000000002</v>
      </c>
      <c r="J123" s="57"/>
      <c r="K123" s="58"/>
      <c r="L123" s="57"/>
      <c r="M123" s="58"/>
      <c r="N123" s="57"/>
      <c r="O123" s="58"/>
      <c r="Q123" s="57"/>
      <c r="R123" s="58">
        <f>[12]Tregion!$P123</f>
        <v>24.621811084031286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34.395000000000003</v>
      </c>
      <c r="C124" s="58">
        <f>[6]Tregion!$P124</f>
        <v>31.425000000000001</v>
      </c>
      <c r="D124" s="57">
        <f>[7]Tregion!$P124</f>
        <v>29.273</v>
      </c>
      <c r="E124" s="58">
        <f>[8]Tregion!$P124</f>
        <v>35.445</v>
      </c>
      <c r="F124" s="57">
        <f>[9]Tregion!$P124</f>
        <v>34.102000000000004</v>
      </c>
      <c r="G124" s="57">
        <f>[5]Tregion!$P124</f>
        <v>34.395000000000003</v>
      </c>
      <c r="H124" s="57"/>
      <c r="I124" s="58">
        <f>[11]Tregion!$P124</f>
        <v>35.813000000000002</v>
      </c>
      <c r="J124" s="57"/>
      <c r="K124" s="58"/>
      <c r="L124" s="57"/>
      <c r="M124" s="58"/>
      <c r="N124" s="57"/>
      <c r="O124" s="58"/>
      <c r="Q124" s="57"/>
      <c r="R124" s="58">
        <f>[12]Tregion!$P124</f>
        <v>24.900063231725358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42.06</v>
      </c>
      <c r="C125" s="58">
        <f>[6]Tregion!$P125</f>
        <v>39.479999999999997</v>
      </c>
      <c r="D125" s="57">
        <f>[7]Tregion!$P125</f>
        <v>35.782000000000004</v>
      </c>
      <c r="E125" s="58">
        <f>[8]Tregion!$P125</f>
        <v>38.873000000000005</v>
      </c>
      <c r="F125" s="57">
        <f>[9]Tregion!$P125</f>
        <v>46.703000000000003</v>
      </c>
      <c r="G125" s="57">
        <f>[5]Tregion!$P125</f>
        <v>42.06</v>
      </c>
      <c r="H125" s="57"/>
      <c r="I125" s="58">
        <f>[11]Tregion!$P125</f>
        <v>41.063000000000002</v>
      </c>
      <c r="J125" s="57"/>
      <c r="K125" s="58"/>
      <c r="L125" s="57"/>
      <c r="M125" s="58"/>
      <c r="N125" s="57"/>
      <c r="O125" s="58"/>
      <c r="Q125" s="57"/>
      <c r="R125" s="58">
        <f>[12]Tregion!$P125</f>
        <v>25.226881667879379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47.895000000000003</v>
      </c>
      <c r="C126" s="58">
        <f>[6]Tregion!$P126</f>
        <v>41.962000000000003</v>
      </c>
      <c r="D126" s="57">
        <f>[7]Tregion!$P126</f>
        <v>38.527999999999999</v>
      </c>
      <c r="E126" s="58">
        <f>[8]Tregion!$P126</f>
        <v>41.715000000000003</v>
      </c>
      <c r="F126" s="57">
        <f>[9]Tregion!$P126</f>
        <v>51.697000000000003</v>
      </c>
      <c r="G126" s="57">
        <f>[5]Tregion!$P126</f>
        <v>47.895000000000003</v>
      </c>
      <c r="H126" s="57"/>
      <c r="I126" s="58">
        <f>[11]Tregion!$P126</f>
        <v>47.625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25.506478106341063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40.229999999999997</v>
      </c>
      <c r="C127" s="58">
        <f>[6]Tregion!$P127</f>
        <v>38.43</v>
      </c>
      <c r="D127" s="57">
        <f>[7]Tregion!$P127</f>
        <v>35.108000000000004</v>
      </c>
      <c r="E127" s="58">
        <f>[8]Tregion!$P127</f>
        <v>39.938000000000002</v>
      </c>
      <c r="F127" s="57">
        <f>[9]Tregion!$P127</f>
        <v>40.402999999999999</v>
      </c>
      <c r="G127" s="57">
        <f>[5]Tregion!$P127</f>
        <v>40.229999999999997</v>
      </c>
      <c r="H127" s="57"/>
      <c r="I127" s="58">
        <f>[11]Tregion!$P127</f>
        <v>33.524999999999999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25.481914926258252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30.75</v>
      </c>
      <c r="C128" s="58">
        <f>[6]Tregion!$P128</f>
        <v>35.25</v>
      </c>
      <c r="D128" s="57">
        <f>[7]Tregion!$P128</f>
        <v>33.053000000000004</v>
      </c>
      <c r="E128" s="58">
        <f>[8]Tregion!$P128</f>
        <v>32.227000000000004</v>
      </c>
      <c r="F128" s="57">
        <f>[9]Tregion!$P128</f>
        <v>31.058</v>
      </c>
      <c r="G128" s="57">
        <f>[5]Tregion!$P128</f>
        <v>30.75</v>
      </c>
      <c r="H128" s="57"/>
      <c r="I128" s="58">
        <f>[11]Tregion!$P128</f>
        <v>32.625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25.49866334822514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30.023</v>
      </c>
      <c r="C129" s="58">
        <f>[6]Tregion!$P129</f>
        <v>33.840000000000003</v>
      </c>
      <c r="D129" s="57">
        <f>[7]Tregion!$P129</f>
        <v>31.687000000000001</v>
      </c>
      <c r="E129" s="58">
        <f>[8]Tregion!$P129</f>
        <v>32.954999999999998</v>
      </c>
      <c r="F129" s="57">
        <f>[9]Tregion!$P129</f>
        <v>30.848000000000003</v>
      </c>
      <c r="G129" s="57">
        <f>[5]Tregion!$P129</f>
        <v>30.023</v>
      </c>
      <c r="H129" s="57"/>
      <c r="I129" s="58">
        <f>[11]Tregion!$P129</f>
        <v>31.5</v>
      </c>
      <c r="J129" s="57"/>
      <c r="K129" s="58"/>
      <c r="L129" s="57"/>
      <c r="M129" s="58"/>
      <c r="N129" s="57"/>
      <c r="O129" s="58"/>
      <c r="Q129" s="57"/>
      <c r="R129" s="58">
        <f>[12]Tregion!$P129</f>
        <v>26.9593088589756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29.655000000000001</v>
      </c>
      <c r="C130" s="58">
        <f>[6]Tregion!$P130</f>
        <v>34.47</v>
      </c>
      <c r="D130" s="57">
        <f>[7]Tregion!$P130</f>
        <v>32.377000000000002</v>
      </c>
      <c r="E130" s="58">
        <f>[8]Tregion!$P130</f>
        <v>34.898000000000003</v>
      </c>
      <c r="F130" s="57">
        <f>[9]Tregion!$P130</f>
        <v>31.927000000000003</v>
      </c>
      <c r="G130" s="57">
        <f>[5]Tregion!$P130</f>
        <v>29.655000000000001</v>
      </c>
      <c r="H130" s="57"/>
      <c r="I130" s="58">
        <f>[11]Tregion!$P130</f>
        <v>31.837000000000003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28.032903448923346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29.49</v>
      </c>
      <c r="C131" s="58">
        <f>[6]Tregion!$P131</f>
        <v>36.008000000000003</v>
      </c>
      <c r="D131" s="57">
        <f>[7]Tregion!$P131</f>
        <v>33.697000000000003</v>
      </c>
      <c r="E131" s="58">
        <f>[8]Tregion!$P131</f>
        <v>34.027999999999999</v>
      </c>
      <c r="F131" s="57">
        <f>[9]Tregion!$P131</f>
        <v>30.84</v>
      </c>
      <c r="G131" s="57">
        <f>[5]Tregion!$P131</f>
        <v>29.49</v>
      </c>
      <c r="H131" s="57"/>
      <c r="I131" s="58">
        <f>[11]Tregion!$P131</f>
        <v>25.087</v>
      </c>
      <c r="J131" s="57"/>
      <c r="K131" s="58"/>
      <c r="L131" s="57"/>
      <c r="M131" s="58"/>
      <c r="N131" s="57"/>
      <c r="O131" s="58"/>
      <c r="Q131" s="57"/>
      <c r="R131" s="58">
        <f>[12]Tregion!$P131</f>
        <v>27.770780601784416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29.49</v>
      </c>
      <c r="C132" s="58">
        <f>[6]Tregion!$P132</f>
        <v>35.767000000000003</v>
      </c>
      <c r="D132" s="57">
        <f>[7]Tregion!$P132</f>
        <v>33.383000000000003</v>
      </c>
      <c r="E132" s="58">
        <f>[8]Tregion!$P132</f>
        <v>33.413000000000004</v>
      </c>
      <c r="F132" s="57">
        <f>[9]Tregion!$P132</f>
        <v>31.043000000000003</v>
      </c>
      <c r="G132" s="57">
        <f>[5]Tregion!$P132</f>
        <v>29.49</v>
      </c>
      <c r="H132" s="57"/>
      <c r="I132" s="58">
        <f>[11]Tregion!$P132</f>
        <v>26.4</v>
      </c>
      <c r="J132" s="57"/>
      <c r="K132" s="58"/>
      <c r="L132" s="57"/>
      <c r="M132" s="58"/>
      <c r="N132" s="57"/>
      <c r="O132" s="58"/>
      <c r="Q132" s="57"/>
      <c r="R132" s="58">
        <f>[12]Tregion!$P132</f>
        <v>27.18672739110124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29.122</v>
      </c>
      <c r="C133" s="58">
        <f>[6]Tregion!$P133</f>
        <v>34.207999999999998</v>
      </c>
      <c r="D133" s="57">
        <f>[7]Tregion!$P133</f>
        <v>31.793000000000003</v>
      </c>
      <c r="E133" s="58">
        <f>[8]Tregion!$P133</f>
        <v>32.79</v>
      </c>
      <c r="F133" s="57">
        <f>[9]Tregion!$P133</f>
        <v>30.383000000000003</v>
      </c>
      <c r="G133" s="57">
        <f>[5]Tregion!$P133</f>
        <v>29.122</v>
      </c>
      <c r="H133" s="57"/>
      <c r="I133" s="58">
        <f>[11]Tregion!$P133</f>
        <v>24.9</v>
      </c>
      <c r="J133" s="57"/>
      <c r="K133" s="58"/>
      <c r="L133" s="57"/>
      <c r="M133" s="58"/>
      <c r="N133" s="57"/>
      <c r="O133" s="58"/>
      <c r="Q133" s="57"/>
      <c r="R133" s="58">
        <f>[12]Tregion!$P133</f>
        <v>26.241873335724282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28.754999999999999</v>
      </c>
      <c r="C134" s="58">
        <f>[6]Tregion!$P134</f>
        <v>34.133000000000003</v>
      </c>
      <c r="D134" s="57">
        <f>[7]Tregion!$P134</f>
        <v>30.84</v>
      </c>
      <c r="E134" s="58">
        <f>[8]Tregion!$P134</f>
        <v>33.96</v>
      </c>
      <c r="F134" s="57">
        <f>[9]Tregion!$P134</f>
        <v>29.73</v>
      </c>
      <c r="G134" s="57">
        <f>[5]Tregion!$P134</f>
        <v>28.754999999999999</v>
      </c>
      <c r="H134" s="57"/>
      <c r="I134" s="58">
        <f>[11]Tregion!$P134</f>
        <v>31.125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24.572593999030556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29.49</v>
      </c>
      <c r="C135" s="58">
        <f>[6]Tregion!$P135</f>
        <v>32.82</v>
      </c>
      <c r="D135" s="57">
        <f>[7]Tregion!$P135</f>
        <v>29.565000000000001</v>
      </c>
      <c r="E135" s="58">
        <f>[8]Tregion!$P135</f>
        <v>34.229999999999997</v>
      </c>
      <c r="F135" s="57">
        <f>[9]Tregion!$P135</f>
        <v>30.383000000000003</v>
      </c>
      <c r="G135" s="57">
        <f>[5]Tregion!$P135</f>
        <v>29.49</v>
      </c>
      <c r="H135" s="57"/>
      <c r="I135" s="58">
        <f>[11]Tregion!$P135</f>
        <v>30.75</v>
      </c>
      <c r="J135" s="57"/>
      <c r="K135" s="58"/>
      <c r="L135" s="57"/>
      <c r="M135" s="58"/>
      <c r="N135" s="57"/>
      <c r="O135" s="58"/>
      <c r="Q135" s="57"/>
      <c r="R135" s="58">
        <f>[12]Tregion!$P135</f>
        <v>24.621811084031286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34.627000000000002</v>
      </c>
      <c r="C136" s="58">
        <f>[6]Tregion!$P136</f>
        <v>32.242000000000004</v>
      </c>
      <c r="D136" s="57">
        <f>[7]Tregion!$P136</f>
        <v>29.887</v>
      </c>
      <c r="E136" s="58">
        <f>[8]Tregion!$P136</f>
        <v>35.774999999999999</v>
      </c>
      <c r="F136" s="57">
        <f>[9]Tregion!$P136</f>
        <v>34.32</v>
      </c>
      <c r="G136" s="57">
        <f>[5]Tregion!$P136</f>
        <v>34.627000000000002</v>
      </c>
      <c r="H136" s="57"/>
      <c r="I136" s="58">
        <f>[11]Tregion!$P136</f>
        <v>36</v>
      </c>
      <c r="J136" s="57"/>
      <c r="K136" s="58"/>
      <c r="L136" s="57"/>
      <c r="M136" s="58"/>
      <c r="N136" s="57"/>
      <c r="O136" s="58"/>
      <c r="Q136" s="57"/>
      <c r="R136" s="58">
        <f>[12]Tregion!$P136</f>
        <v>24.900063231725358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42.337000000000003</v>
      </c>
      <c r="C137" s="58">
        <f>[6]Tregion!$P137</f>
        <v>39.78</v>
      </c>
      <c r="D137" s="57">
        <f>[7]Tregion!$P137</f>
        <v>35.947000000000003</v>
      </c>
      <c r="E137" s="58">
        <f>[8]Tregion!$P137</f>
        <v>38.954999999999998</v>
      </c>
      <c r="F137" s="57">
        <f>[9]Tregion!$P137</f>
        <v>47.002000000000002</v>
      </c>
      <c r="G137" s="57">
        <f>[5]Tregion!$P137</f>
        <v>42.337000000000003</v>
      </c>
      <c r="H137" s="57"/>
      <c r="I137" s="58">
        <f>[11]Tregion!$P137</f>
        <v>41.25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25.226881667879379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48.218000000000004</v>
      </c>
      <c r="C138" s="58">
        <f>[6]Tregion!$P138</f>
        <v>42.104999999999997</v>
      </c>
      <c r="D138" s="57">
        <f>[7]Tregion!$P138</f>
        <v>38.498000000000005</v>
      </c>
      <c r="E138" s="58">
        <f>[8]Tregion!$P138</f>
        <v>41.587000000000003</v>
      </c>
      <c r="F138" s="57">
        <f>[9]Tregion!$P138</f>
        <v>52.034999999999997</v>
      </c>
      <c r="G138" s="57">
        <f>[5]Tregion!$P138</f>
        <v>48.218000000000004</v>
      </c>
      <c r="H138" s="57"/>
      <c r="I138" s="58">
        <f>[11]Tregion!$P138</f>
        <v>47.813000000000002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25.506478106341063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40.508000000000003</v>
      </c>
      <c r="C139" s="58">
        <f>[6]Tregion!$P139</f>
        <v>38.805</v>
      </c>
      <c r="D139" s="57">
        <f>[7]Tregion!$P139</f>
        <v>35.318000000000005</v>
      </c>
      <c r="E139" s="58">
        <f>[8]Tregion!$P139</f>
        <v>39.93</v>
      </c>
      <c r="F139" s="57">
        <f>[9]Tregion!$P139</f>
        <v>40.664999999999999</v>
      </c>
      <c r="G139" s="57">
        <f>[5]Tregion!$P139</f>
        <v>40.508000000000003</v>
      </c>
      <c r="H139" s="57"/>
      <c r="I139" s="58">
        <f>[11]Tregion!$P139</f>
        <v>33.712000000000003</v>
      </c>
      <c r="J139" s="57"/>
      <c r="K139" s="58"/>
      <c r="L139" s="57"/>
      <c r="M139" s="58"/>
      <c r="N139" s="57"/>
      <c r="O139" s="58"/>
      <c r="Q139" s="57"/>
      <c r="R139" s="58">
        <f>[12]Tregion!$P139</f>
        <v>25.481914926258252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30.96</v>
      </c>
      <c r="C140" s="58">
        <f>[6]Tregion!$P140</f>
        <v>35.835000000000001</v>
      </c>
      <c r="D140" s="57">
        <f>[7]Tregion!$P140</f>
        <v>33.405000000000001</v>
      </c>
      <c r="E140" s="58">
        <f>[8]Tregion!$P140</f>
        <v>32.534999999999997</v>
      </c>
      <c r="F140" s="57">
        <f>[9]Tregion!$P140</f>
        <v>31.26</v>
      </c>
      <c r="G140" s="57">
        <f>[5]Tregion!$P140</f>
        <v>30.96</v>
      </c>
      <c r="H140" s="57"/>
      <c r="I140" s="58">
        <f>[11]Tregion!$P140</f>
        <v>32.813000000000002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25.49866334822514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30.225000000000001</v>
      </c>
      <c r="C141" s="58">
        <f>[6]Tregion!$P141</f>
        <v>34.523000000000003</v>
      </c>
      <c r="D141" s="57">
        <f>[7]Tregion!$P141</f>
        <v>32.137999999999998</v>
      </c>
      <c r="E141" s="58">
        <f>[8]Tregion!$P141</f>
        <v>33.307000000000002</v>
      </c>
      <c r="F141" s="57">
        <f>[9]Tregion!$P141</f>
        <v>31.043000000000003</v>
      </c>
      <c r="G141" s="57">
        <f>[5]Tregion!$P141</f>
        <v>30.225000000000001</v>
      </c>
      <c r="H141" s="57"/>
      <c r="I141" s="58">
        <f>[11]Tregion!$P141</f>
        <v>31.6875</v>
      </c>
      <c r="J141" s="57"/>
      <c r="K141" s="58"/>
      <c r="L141" s="57"/>
      <c r="M141" s="58"/>
      <c r="N141" s="57"/>
      <c r="O141" s="58"/>
      <c r="Q141" s="57"/>
      <c r="R141" s="58">
        <f>[12]Tregion!$P141</f>
        <v>26.9593088589756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29.858000000000001</v>
      </c>
      <c r="C142" s="58">
        <f>[6]Tregion!$P142</f>
        <v>35.108000000000004</v>
      </c>
      <c r="D142" s="57">
        <f>[7]Tregion!$P142</f>
        <v>32.774999999999999</v>
      </c>
      <c r="E142" s="58">
        <f>[8]Tregion!$P142</f>
        <v>35.227000000000004</v>
      </c>
      <c r="F142" s="57">
        <f>[9]Tregion!$P142</f>
        <v>32.137999999999998</v>
      </c>
      <c r="G142" s="57">
        <f>[5]Tregion!$P142</f>
        <v>29.858000000000001</v>
      </c>
      <c r="H142" s="57"/>
      <c r="I142" s="58">
        <f>[11]Tregion!$P142</f>
        <v>32.024999999999999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28.032903448923346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29.684999999999999</v>
      </c>
      <c r="C143" s="58">
        <f>[6]Tregion!$P143</f>
        <v>36.758000000000003</v>
      </c>
      <c r="D143" s="57">
        <f>[7]Tregion!$P143</f>
        <v>34.08</v>
      </c>
      <c r="E143" s="58">
        <f>[8]Tregion!$P143</f>
        <v>34.29</v>
      </c>
      <c r="F143" s="57">
        <f>[9]Tregion!$P143</f>
        <v>31.035</v>
      </c>
      <c r="G143" s="57">
        <f>[5]Tregion!$P143</f>
        <v>29.684999999999999</v>
      </c>
      <c r="H143" s="57"/>
      <c r="I143" s="58">
        <f>[11]Tregion!$P143</f>
        <v>25.65</v>
      </c>
      <c r="J143" s="57"/>
      <c r="K143" s="58"/>
      <c r="L143" s="57"/>
      <c r="M143" s="58"/>
      <c r="N143" s="57"/>
      <c r="O143" s="58"/>
      <c r="Q143" s="57"/>
      <c r="R143" s="58">
        <f>[12]Tregion!$P143</f>
        <v>27.770780601784416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29.684999999999999</v>
      </c>
      <c r="C144" s="58">
        <f>[6]Tregion!$P144</f>
        <v>36.517000000000003</v>
      </c>
      <c r="D144" s="57">
        <f>[7]Tregion!$P144</f>
        <v>33.758000000000003</v>
      </c>
      <c r="E144" s="58">
        <f>[8]Tregion!$P144</f>
        <v>33.667000000000002</v>
      </c>
      <c r="F144" s="57">
        <f>[9]Tregion!$P144</f>
        <v>31.238000000000003</v>
      </c>
      <c r="G144" s="57">
        <f>[5]Tregion!$P144</f>
        <v>29.684999999999999</v>
      </c>
      <c r="H144" s="57"/>
      <c r="I144" s="58">
        <f>[11]Tregion!$P144</f>
        <v>26.962</v>
      </c>
      <c r="J144" s="57"/>
      <c r="K144" s="58"/>
      <c r="L144" s="57"/>
      <c r="M144" s="58"/>
      <c r="N144" s="57"/>
      <c r="O144" s="58"/>
      <c r="Q144" s="57"/>
      <c r="R144" s="58">
        <f>[12]Tregion!$P144</f>
        <v>27.18672739110124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29.317</v>
      </c>
      <c r="C145" s="58">
        <f>[6]Tregion!$P145</f>
        <v>34.92</v>
      </c>
      <c r="D145" s="57">
        <f>[7]Tregion!$P145</f>
        <v>32.152999999999999</v>
      </c>
      <c r="E145" s="58">
        <f>[8]Tregion!$P145</f>
        <v>33.045000000000002</v>
      </c>
      <c r="F145" s="57">
        <f>[9]Tregion!$P145</f>
        <v>30.578000000000003</v>
      </c>
      <c r="G145" s="57">
        <f>[5]Tregion!$P145</f>
        <v>29.317</v>
      </c>
      <c r="H145" s="57"/>
      <c r="I145" s="58">
        <f>[11]Tregion!$P145</f>
        <v>25.462</v>
      </c>
      <c r="J145" s="57"/>
      <c r="K145" s="58"/>
      <c r="L145" s="57"/>
      <c r="M145" s="58"/>
      <c r="N145" s="57"/>
      <c r="O145" s="58"/>
      <c r="Q145" s="57"/>
      <c r="R145" s="58">
        <f>[12]Tregion!$P145</f>
        <v>26.241873335724282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28.95</v>
      </c>
      <c r="C146" s="58">
        <f>[6]Tregion!$P146</f>
        <v>34.844999999999999</v>
      </c>
      <c r="D146" s="57">
        <f>[7]Tregion!$P146</f>
        <v>31.184999999999999</v>
      </c>
      <c r="E146" s="58">
        <f>[8]Tregion!$P146</f>
        <v>34.207999999999998</v>
      </c>
      <c r="F146" s="57">
        <f>[9]Tregion!$P146</f>
        <v>29.918000000000003</v>
      </c>
      <c r="G146" s="57">
        <f>[5]Tregion!$P146</f>
        <v>28.95</v>
      </c>
      <c r="H146" s="57"/>
      <c r="I146" s="58">
        <f>[11]Tregion!$P146</f>
        <v>31.688000000000002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24.572593999030556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29.684999999999999</v>
      </c>
      <c r="C147" s="58">
        <f>[6]Tregion!$P147</f>
        <v>33.502000000000002</v>
      </c>
      <c r="D147" s="57">
        <f>[7]Tregion!$P147</f>
        <v>29.902000000000001</v>
      </c>
      <c r="E147" s="58">
        <f>[8]Tregion!$P147</f>
        <v>34.47</v>
      </c>
      <c r="F147" s="57">
        <f>[9]Tregion!$P147</f>
        <v>30.578000000000003</v>
      </c>
      <c r="G147" s="57">
        <f>[5]Tregion!$P147</f>
        <v>29.684999999999999</v>
      </c>
      <c r="H147" s="57"/>
      <c r="I147" s="58">
        <f>[11]Tregion!$P147</f>
        <v>31.313000000000002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24.621811084031286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34.86</v>
      </c>
      <c r="C148" s="58">
        <f>[6]Tregion!$P148</f>
        <v>32.917000000000002</v>
      </c>
      <c r="D148" s="57">
        <f>[7]Tregion!$P148</f>
        <v>30.225000000000001</v>
      </c>
      <c r="E148" s="58">
        <f>[8]Tregion!$P148</f>
        <v>36.03</v>
      </c>
      <c r="F148" s="57">
        <f>[9]Tregion!$P148</f>
        <v>34.545000000000002</v>
      </c>
      <c r="G148" s="57">
        <f>[5]Tregion!$P148</f>
        <v>34.86</v>
      </c>
      <c r="H148" s="57"/>
      <c r="I148" s="58">
        <f>[11]Tregion!$P148</f>
        <v>36.563000000000002</v>
      </c>
      <c r="J148" s="57"/>
      <c r="K148" s="58"/>
      <c r="L148" s="57"/>
      <c r="M148" s="58"/>
      <c r="N148" s="57"/>
      <c r="O148" s="58"/>
      <c r="Q148" s="57"/>
      <c r="R148" s="58">
        <f>[12]Tregion!$P148</f>
        <v>24.900063231725358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42.623000000000005</v>
      </c>
      <c r="C149" s="58">
        <f>[6]Tregion!$P149</f>
        <v>40.604999999999997</v>
      </c>
      <c r="D149" s="57">
        <f>[7]Tregion!$P149</f>
        <v>36.352000000000004</v>
      </c>
      <c r="E149" s="58">
        <f>[8]Tregion!$P149</f>
        <v>39.233000000000004</v>
      </c>
      <c r="F149" s="57">
        <f>[9]Tregion!$P149</f>
        <v>47.303000000000004</v>
      </c>
      <c r="G149" s="57">
        <f>[5]Tregion!$P149</f>
        <v>42.623000000000005</v>
      </c>
      <c r="H149" s="57"/>
      <c r="I149" s="58">
        <f>[11]Tregion!$P149</f>
        <v>41.813000000000002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25.226881667879379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48.54</v>
      </c>
      <c r="C150" s="58">
        <f>[6]Tregion!$P150</f>
        <v>42.983000000000004</v>
      </c>
      <c r="D150" s="57">
        <f>[7]Tregion!$P150</f>
        <v>38.932000000000002</v>
      </c>
      <c r="E150" s="58">
        <f>[8]Tregion!$P150</f>
        <v>41.888000000000005</v>
      </c>
      <c r="F150" s="57">
        <f>[9]Tregion!$P150</f>
        <v>52.365000000000002</v>
      </c>
      <c r="G150" s="57">
        <f>[5]Tregion!$P150</f>
        <v>48.54</v>
      </c>
      <c r="H150" s="57"/>
      <c r="I150" s="58">
        <f>[11]Tregion!$P150</f>
        <v>48.375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25.506478106341063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40.777999999999999</v>
      </c>
      <c r="C151" s="58">
        <f>[6]Tregion!$P151</f>
        <v>39.615000000000002</v>
      </c>
      <c r="D151" s="57">
        <f>[7]Tregion!$P151</f>
        <v>35.715000000000003</v>
      </c>
      <c r="E151" s="58">
        <f>[8]Tregion!$P151</f>
        <v>40.215000000000003</v>
      </c>
      <c r="F151" s="57">
        <f>[9]Tregion!$P151</f>
        <v>40.928000000000004</v>
      </c>
      <c r="G151" s="57">
        <f>[5]Tregion!$P151</f>
        <v>40.777999999999999</v>
      </c>
      <c r="H151" s="57"/>
      <c r="I151" s="58">
        <f>[11]Tregion!$P151</f>
        <v>33.9</v>
      </c>
      <c r="J151" s="57"/>
      <c r="K151" s="58"/>
      <c r="L151" s="57"/>
      <c r="M151" s="58"/>
      <c r="N151" s="57"/>
      <c r="O151" s="58"/>
      <c r="Q151" s="57"/>
      <c r="R151" s="58">
        <f>[12]Tregion!$P151</f>
        <v>25.481914926258252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31.163</v>
      </c>
      <c r="C152" s="58">
        <f>[6]Tregion!$P152</f>
        <v>36.585000000000001</v>
      </c>
      <c r="D152" s="57">
        <f>[7]Tregion!$P152</f>
        <v>33.788000000000004</v>
      </c>
      <c r="E152" s="58">
        <f>[8]Tregion!$P152</f>
        <v>32.79</v>
      </c>
      <c r="F152" s="57">
        <f>[9]Tregion!$P152</f>
        <v>31.462</v>
      </c>
      <c r="G152" s="57">
        <f>[5]Tregion!$P152</f>
        <v>31.163</v>
      </c>
      <c r="H152" s="57"/>
      <c r="I152" s="58">
        <f>[11]Tregion!$P152</f>
        <v>33.375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25.49866334822514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30.427000000000003</v>
      </c>
      <c r="C153" s="58">
        <f>[6]Tregion!$P153</f>
        <v>35.242000000000004</v>
      </c>
      <c r="D153" s="57">
        <f>[7]Tregion!$P153</f>
        <v>32.498000000000005</v>
      </c>
      <c r="E153" s="58">
        <f>[8]Tregion!$P153</f>
        <v>33.563000000000002</v>
      </c>
      <c r="F153" s="57">
        <f>[9]Tregion!$P153</f>
        <v>31.245000000000001</v>
      </c>
      <c r="G153" s="57">
        <f>[5]Tregion!$P153</f>
        <v>30.427000000000003</v>
      </c>
      <c r="H153" s="57"/>
      <c r="I153" s="58">
        <f>[11]Tregion!$P153</f>
        <v>32.25</v>
      </c>
      <c r="J153" s="57"/>
      <c r="K153" s="58"/>
      <c r="L153" s="57"/>
      <c r="M153" s="58"/>
      <c r="N153" s="57"/>
      <c r="O153" s="58"/>
      <c r="Q153" s="57"/>
      <c r="R153" s="58">
        <f>[12]Tregion!$P153</f>
        <v>26.9593088589756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30.06</v>
      </c>
      <c r="C154" s="58">
        <f>[6]Tregion!$P154</f>
        <v>35.843000000000004</v>
      </c>
      <c r="D154" s="57">
        <f>[7]Tregion!$P154</f>
        <v>33.15</v>
      </c>
      <c r="E154" s="58">
        <f>[8]Tregion!$P154</f>
        <v>35.483000000000004</v>
      </c>
      <c r="F154" s="57">
        <f>[9]Tregion!$P154</f>
        <v>32.340000000000003</v>
      </c>
      <c r="G154" s="57">
        <f>[5]Tregion!$P154</f>
        <v>30.06</v>
      </c>
      <c r="H154" s="57"/>
      <c r="I154" s="58">
        <f>[11]Tregion!$P154</f>
        <v>32.212000000000003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28.032903448923346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29.887</v>
      </c>
      <c r="C155" s="58">
        <f>[6]Tregion!$P155</f>
        <v>37.508000000000003</v>
      </c>
      <c r="D155" s="57">
        <f>[7]Tregion!$P155</f>
        <v>34.454999999999998</v>
      </c>
      <c r="E155" s="58">
        <f>[8]Tregion!$P155</f>
        <v>34.553000000000004</v>
      </c>
      <c r="F155" s="57">
        <f>[9]Tregion!$P155</f>
        <v>31.238000000000003</v>
      </c>
      <c r="G155" s="57">
        <f>[5]Tregion!$P155</f>
        <v>29.887</v>
      </c>
      <c r="H155" s="57"/>
      <c r="I155" s="58">
        <f>[11]Tregion!$P155</f>
        <v>26.212</v>
      </c>
      <c r="J155" s="57"/>
      <c r="K155" s="58"/>
      <c r="L155" s="57"/>
      <c r="M155" s="58"/>
      <c r="N155" s="57"/>
      <c r="O155" s="58"/>
      <c r="Q155" s="57"/>
      <c r="R155" s="58">
        <f>[12]Tregion!$P155</f>
        <v>27.770780601784416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29.887</v>
      </c>
      <c r="C156" s="58">
        <f>[6]Tregion!$P156</f>
        <v>37.26</v>
      </c>
      <c r="D156" s="57">
        <f>[7]Tregion!$P156</f>
        <v>34.133000000000003</v>
      </c>
      <c r="E156" s="58">
        <f>[8]Tregion!$P156</f>
        <v>33.922000000000004</v>
      </c>
      <c r="F156" s="57">
        <f>[9]Tregion!$P156</f>
        <v>31.44</v>
      </c>
      <c r="G156" s="57">
        <f>[5]Tregion!$P156</f>
        <v>29.887</v>
      </c>
      <c r="H156" s="57"/>
      <c r="I156" s="58">
        <f>[11]Tregion!$P156</f>
        <v>27.524999999999999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27.18672739110124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29.512</v>
      </c>
      <c r="C157" s="58">
        <f>[6]Tregion!$P157</f>
        <v>35.633000000000003</v>
      </c>
      <c r="D157" s="57">
        <f>[7]Tregion!$P157</f>
        <v>32.512999999999998</v>
      </c>
      <c r="E157" s="58">
        <f>[8]Tregion!$P157</f>
        <v>33.292000000000002</v>
      </c>
      <c r="F157" s="57">
        <f>[9]Tregion!$P157</f>
        <v>30.773000000000003</v>
      </c>
      <c r="G157" s="57">
        <f>[5]Tregion!$P157</f>
        <v>29.512</v>
      </c>
      <c r="H157" s="57"/>
      <c r="I157" s="58">
        <f>[11]Tregion!$P157</f>
        <v>26.024999999999999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26.241873335724282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29.137</v>
      </c>
      <c r="C158" s="58">
        <f>[6]Tregion!$P158</f>
        <v>35.557000000000002</v>
      </c>
      <c r="D158" s="57">
        <f>[7]Tregion!$P158</f>
        <v>31.538</v>
      </c>
      <c r="E158" s="58">
        <f>[8]Tregion!$P158</f>
        <v>34.447000000000003</v>
      </c>
      <c r="F158" s="57">
        <f>[9]Tregion!$P158</f>
        <v>30.113000000000003</v>
      </c>
      <c r="G158" s="57">
        <f>[5]Tregion!$P158</f>
        <v>29.137</v>
      </c>
      <c r="H158" s="57"/>
      <c r="I158" s="58">
        <f>[11]Tregion!$P158</f>
        <v>32.25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24.572593999030556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29.887</v>
      </c>
      <c r="C159" s="58">
        <f>[6]Tregion!$P159</f>
        <v>34.185000000000002</v>
      </c>
      <c r="D159" s="57">
        <f>[7]Tregion!$P159</f>
        <v>30.24</v>
      </c>
      <c r="E159" s="58">
        <f>[8]Tregion!$P159</f>
        <v>34.718000000000004</v>
      </c>
      <c r="F159" s="57">
        <f>[9]Tregion!$P159</f>
        <v>30.773000000000003</v>
      </c>
      <c r="G159" s="57">
        <f>[5]Tregion!$P159</f>
        <v>29.887</v>
      </c>
      <c r="H159" s="57"/>
      <c r="I159" s="58">
        <f>[11]Tregion!$P159</f>
        <v>31.875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24.621811084031286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35.093000000000004</v>
      </c>
      <c r="C160" s="58">
        <f>[6]Tregion!$P160</f>
        <v>33.593000000000004</v>
      </c>
      <c r="D160" s="57">
        <f>[7]Tregion!$P160</f>
        <v>30.57</v>
      </c>
      <c r="E160" s="58">
        <f>[8]Tregion!$P160</f>
        <v>36.292000000000002</v>
      </c>
      <c r="F160" s="57">
        <f>[9]Tregion!$P160</f>
        <v>34.762999999999998</v>
      </c>
      <c r="G160" s="57">
        <f>[5]Tregion!$P160</f>
        <v>35.093000000000004</v>
      </c>
      <c r="H160" s="57"/>
      <c r="I160" s="58">
        <f>[11]Tregion!$P160</f>
        <v>37.125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24.900063231725358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42.907000000000004</v>
      </c>
      <c r="C161" s="58">
        <f>[6]Tregion!$P161</f>
        <v>41.438000000000002</v>
      </c>
      <c r="D161" s="57">
        <f>[7]Tregion!$P161</f>
        <v>36.758000000000003</v>
      </c>
      <c r="E161" s="58">
        <f>[8]Tregion!$P161</f>
        <v>39.51</v>
      </c>
      <c r="F161" s="57">
        <f>[9]Tregion!$P161</f>
        <v>47.61</v>
      </c>
      <c r="G161" s="57">
        <f>[5]Tregion!$P161</f>
        <v>42.907000000000004</v>
      </c>
      <c r="H161" s="57"/>
      <c r="I161" s="58">
        <f>[11]Tregion!$P161</f>
        <v>42.375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25.226881667879379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28.5</v>
      </c>
      <c r="C8" s="58">
        <f>[6]Tregion!$L8</f>
        <v>29</v>
      </c>
      <c r="D8" s="57">
        <f>[7]Tregion!$L8</f>
        <v>28.5</v>
      </c>
      <c r="E8" s="58">
        <f>[8]Tregion!$L8</f>
        <v>28.35</v>
      </c>
      <c r="F8" s="57">
        <f>[9]Tregion!$L8</f>
        <v>28.5</v>
      </c>
      <c r="G8" s="57">
        <f>[5]Tregion!$L8</f>
        <v>28.5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28.75</v>
      </c>
      <c r="C9" s="58">
        <f>[6]Tregion!$L9</f>
        <v>30.75</v>
      </c>
      <c r="D9" s="57">
        <f>[7]Tregion!$L9</f>
        <v>30</v>
      </c>
      <c r="E9" s="58">
        <f>[8]Tregion!$L9</f>
        <v>30</v>
      </c>
      <c r="F9" s="57">
        <f>[9]Tregion!$L9</f>
        <v>30</v>
      </c>
      <c r="G9" s="57">
        <f>[5]Tregion!$L9</f>
        <v>28.75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48.567415820000008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33.5</v>
      </c>
      <c r="C10" s="58">
        <f>[6]Tregion!$L10</f>
        <v>38.75</v>
      </c>
      <c r="D10" s="57">
        <f>[7]Tregion!$L10</f>
        <v>38.5</v>
      </c>
      <c r="E10" s="58">
        <f>[8]Tregion!$L10</f>
        <v>38.5</v>
      </c>
      <c r="F10" s="57">
        <f>[9]Tregion!$L10</f>
        <v>35.75</v>
      </c>
      <c r="G10" s="57">
        <f>[5]Tregion!$L10</f>
        <v>33.5</v>
      </c>
      <c r="H10" s="57"/>
      <c r="I10" s="58">
        <f>[11]Tregion!$L10</f>
        <v>35.75</v>
      </c>
      <c r="J10" s="57"/>
      <c r="K10" s="58"/>
      <c r="L10" s="57"/>
      <c r="M10" s="58"/>
      <c r="N10" s="57"/>
      <c r="O10" s="58"/>
      <c r="Q10" s="57"/>
      <c r="R10" s="58">
        <f>[12]Tregion!$L10</f>
        <v>48.454409559438957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33.75</v>
      </c>
      <c r="C11" s="58">
        <f>[6]Tregion!$L11</f>
        <v>38.5</v>
      </c>
      <c r="D11" s="57">
        <f>[7]Tregion!$L11</f>
        <v>38.5</v>
      </c>
      <c r="E11" s="58">
        <f>[8]Tregion!$L11</f>
        <v>38.25</v>
      </c>
      <c r="F11" s="57">
        <f>[9]Tregion!$L11</f>
        <v>36</v>
      </c>
      <c r="G11" s="57">
        <f>[5]Tregion!$L11</f>
        <v>33.75</v>
      </c>
      <c r="H11" s="57"/>
      <c r="I11" s="58">
        <f>[11]Tregion!$L11</f>
        <v>36</v>
      </c>
      <c r="J11" s="57"/>
      <c r="K11" s="58"/>
      <c r="L11" s="57"/>
      <c r="M11" s="58"/>
      <c r="N11" s="57"/>
      <c r="O11" s="58"/>
      <c r="Q11" s="57"/>
      <c r="R11" s="58">
        <f>[12]Tregion!$L11</f>
        <v>56.144067215421316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32.75</v>
      </c>
      <c r="C12" s="58">
        <f>[6]Tregion!$L12</f>
        <v>35.9</v>
      </c>
      <c r="D12" s="57">
        <f>[7]Tregion!$L12</f>
        <v>36</v>
      </c>
      <c r="E12" s="58">
        <f>[8]Tregion!$L12</f>
        <v>37.5</v>
      </c>
      <c r="F12" s="57">
        <f>[9]Tregion!$L12</f>
        <v>35.75</v>
      </c>
      <c r="G12" s="57">
        <f>[5]Tregion!$L12</f>
        <v>32.75</v>
      </c>
      <c r="H12" s="57"/>
      <c r="I12" s="58">
        <f>[11]Tregion!$L12</f>
        <v>35.75</v>
      </c>
      <c r="J12" s="57"/>
      <c r="K12" s="58"/>
      <c r="L12" s="57"/>
      <c r="M12" s="58"/>
      <c r="N12" s="57"/>
      <c r="O12" s="58"/>
      <c r="Q12" s="57"/>
      <c r="R12" s="58">
        <f>[12]Tregion!$L12</f>
        <v>55.763174789486044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32.5</v>
      </c>
      <c r="C13" s="58">
        <f>[6]Tregion!$L13</f>
        <v>32.75</v>
      </c>
      <c r="D13" s="57">
        <f>[7]Tregion!$L13</f>
        <v>32.75</v>
      </c>
      <c r="E13" s="58">
        <f>[8]Tregion!$L13</f>
        <v>36</v>
      </c>
      <c r="F13" s="57">
        <f>[9]Tregion!$L13</f>
        <v>34.75</v>
      </c>
      <c r="G13" s="57">
        <f>[5]Tregion!$L13</f>
        <v>32.5</v>
      </c>
      <c r="H13" s="57"/>
      <c r="I13" s="58">
        <f>[11]Tregion!$L13</f>
        <v>34.75</v>
      </c>
      <c r="J13" s="57"/>
      <c r="K13" s="58"/>
      <c r="L13" s="57"/>
      <c r="M13" s="58"/>
      <c r="N13" s="57"/>
      <c r="O13" s="58"/>
      <c r="Q13" s="57"/>
      <c r="R13" s="58">
        <f>[12]Tregion!$L13</f>
        <v>54.312521957755536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31.5</v>
      </c>
      <c r="C14" s="58">
        <f>[6]Tregion!$L14</f>
        <v>32.5</v>
      </c>
      <c r="D14" s="57">
        <f>[7]Tregion!$L14</f>
        <v>30.5</v>
      </c>
      <c r="E14" s="58">
        <f>[8]Tregion!$L14</f>
        <v>33.25</v>
      </c>
      <c r="F14" s="57">
        <f>[9]Tregion!$L14</f>
        <v>33</v>
      </c>
      <c r="G14" s="57">
        <f>[5]Tregion!$L14</f>
        <v>31.5</v>
      </c>
      <c r="H14" s="57"/>
      <c r="I14" s="58">
        <f>[11]Tregion!$L14</f>
        <v>33</v>
      </c>
      <c r="J14" s="57"/>
      <c r="K14" s="58"/>
      <c r="L14" s="57"/>
      <c r="M14" s="58"/>
      <c r="N14" s="57"/>
      <c r="O14" s="58"/>
      <c r="Q14" s="57"/>
      <c r="R14" s="58">
        <f>[12]Tregion!$L14</f>
        <v>49.80271830011332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36.5</v>
      </c>
      <c r="C15" s="58">
        <f>[6]Tregion!$L15</f>
        <v>31</v>
      </c>
      <c r="D15" s="57">
        <f>[7]Tregion!$L15</f>
        <v>28.5</v>
      </c>
      <c r="E15" s="58">
        <f>[8]Tregion!$L15</f>
        <v>33</v>
      </c>
      <c r="F15" s="57">
        <f>[9]Tregion!$L15</f>
        <v>34.5</v>
      </c>
      <c r="G15" s="57">
        <f>[5]Tregion!$L15</f>
        <v>36.5</v>
      </c>
      <c r="H15" s="57"/>
      <c r="I15" s="58">
        <f>[11]Tregion!$L15</f>
        <v>33</v>
      </c>
      <c r="J15" s="57"/>
      <c r="K15" s="58"/>
      <c r="L15" s="57"/>
      <c r="M15" s="58"/>
      <c r="N15" s="57"/>
      <c r="O15" s="58"/>
      <c r="Q15" s="57"/>
      <c r="R15" s="58">
        <f>[12]Tregion!$L15</f>
        <v>50.365552581022953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44</v>
      </c>
      <c r="C16" s="58">
        <f>[6]Tregion!$L16</f>
        <v>32</v>
      </c>
      <c r="D16" s="57">
        <f>[7]Tregion!$L16</f>
        <v>29.5</v>
      </c>
      <c r="E16" s="58">
        <f>[8]Tregion!$L16</f>
        <v>39.5</v>
      </c>
      <c r="F16" s="57">
        <f>[9]Tregion!$L16</f>
        <v>40.5</v>
      </c>
      <c r="G16" s="57">
        <f>[5]Tregion!$L16</f>
        <v>44</v>
      </c>
      <c r="H16" s="57"/>
      <c r="I16" s="58">
        <f>[11]Tregion!$L16</f>
        <v>39.5</v>
      </c>
      <c r="J16" s="57"/>
      <c r="K16" s="58"/>
      <c r="L16" s="57"/>
      <c r="M16" s="58"/>
      <c r="N16" s="57"/>
      <c r="O16" s="58"/>
      <c r="Q16" s="57"/>
      <c r="R16" s="58">
        <f>[12]Tregion!$L16</f>
        <v>51.206852993903219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53</v>
      </c>
      <c r="C17" s="58">
        <f>[6]Tregion!$L17</f>
        <v>46</v>
      </c>
      <c r="D17" s="57">
        <f>[7]Tregion!$L17</f>
        <v>43</v>
      </c>
      <c r="E17" s="58">
        <f>[8]Tregion!$L17</f>
        <v>49</v>
      </c>
      <c r="F17" s="57">
        <f>[9]Tregion!$L17</f>
        <v>48.25</v>
      </c>
      <c r="G17" s="57">
        <f>[5]Tregion!$L17</f>
        <v>53</v>
      </c>
      <c r="H17" s="57"/>
      <c r="I17" s="58">
        <f>[11]Tregion!$L17</f>
        <v>48.25</v>
      </c>
      <c r="J17" s="57"/>
      <c r="K17" s="58"/>
      <c r="L17" s="57"/>
      <c r="M17" s="58"/>
      <c r="N17" s="57"/>
      <c r="O17" s="58"/>
      <c r="Q17" s="57"/>
      <c r="R17" s="58">
        <f>[12]Tregion!$L17</f>
        <v>49.876477583492957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62</v>
      </c>
      <c r="C18" s="58">
        <f>[6]Tregion!$L18</f>
        <v>52.5</v>
      </c>
      <c r="D18" s="57">
        <f>[7]Tregion!$L18</f>
        <v>50</v>
      </c>
      <c r="E18" s="58">
        <f>[8]Tregion!$L18</f>
        <v>55.25</v>
      </c>
      <c r="F18" s="57">
        <f>[9]Tregion!$L18</f>
        <v>56.25</v>
      </c>
      <c r="G18" s="57">
        <f>[5]Tregion!$L18</f>
        <v>62</v>
      </c>
      <c r="H18" s="57"/>
      <c r="I18" s="58">
        <f>[11]Tregion!$L18</f>
        <v>55.25</v>
      </c>
      <c r="J18" s="57"/>
      <c r="K18" s="58"/>
      <c r="L18" s="57"/>
      <c r="M18" s="58"/>
      <c r="N18" s="57"/>
      <c r="O18" s="58"/>
      <c r="Q18" s="57"/>
      <c r="R18" s="58">
        <f>[12]Tregion!$L18</f>
        <v>50.593430508531881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51</v>
      </c>
      <c r="C19" s="58">
        <f>[6]Tregion!$L19</f>
        <v>46.5</v>
      </c>
      <c r="D19" s="57">
        <f>[7]Tregion!$L19</f>
        <v>43</v>
      </c>
      <c r="E19" s="58">
        <f>[8]Tregion!$L19</f>
        <v>48</v>
      </c>
      <c r="F19" s="57">
        <f>[9]Tregion!$L19</f>
        <v>47.75</v>
      </c>
      <c r="G19" s="57">
        <f>[5]Tregion!$L19</f>
        <v>51</v>
      </c>
      <c r="H19" s="57"/>
      <c r="I19" s="58">
        <f>[11]Tregion!$L19</f>
        <v>47.75</v>
      </c>
      <c r="J19" s="57"/>
      <c r="K19" s="58"/>
      <c r="L19" s="57"/>
      <c r="M19" s="58"/>
      <c r="N19" s="57"/>
      <c r="O19" s="58"/>
      <c r="Q19" s="57"/>
      <c r="R19" s="58">
        <f>[12]Tregion!$L19</f>
        <v>50.593137859740494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38</v>
      </c>
      <c r="C20" s="58">
        <f>[6]Tregion!$L20</f>
        <v>39</v>
      </c>
      <c r="D20" s="57">
        <f>[7]Tregion!$L20</f>
        <v>39</v>
      </c>
      <c r="E20" s="58">
        <f>[8]Tregion!$L20</f>
        <v>40.75</v>
      </c>
      <c r="F20" s="57">
        <f>[9]Tregion!$L20</f>
        <v>40</v>
      </c>
      <c r="G20" s="57">
        <f>[5]Tregion!$L20</f>
        <v>38</v>
      </c>
      <c r="H20" s="57"/>
      <c r="I20" s="58">
        <f>[11]Tregion!$L20</f>
        <v>40</v>
      </c>
      <c r="J20" s="57"/>
      <c r="K20" s="58"/>
      <c r="L20" s="57"/>
      <c r="M20" s="58"/>
      <c r="N20" s="57"/>
      <c r="O20" s="58"/>
      <c r="Q20" s="57"/>
      <c r="R20" s="58">
        <f>[12]Tregion!$L20</f>
        <v>52.195569304912731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36</v>
      </c>
      <c r="C21" s="58">
        <f>[6]Tregion!$L21</f>
        <v>37</v>
      </c>
      <c r="D21" s="57">
        <f>[7]Tregion!$L21</f>
        <v>37</v>
      </c>
      <c r="E21" s="58">
        <f>[8]Tregion!$L21</f>
        <v>39.75</v>
      </c>
      <c r="F21" s="57">
        <f>[9]Tregion!$L21</f>
        <v>39</v>
      </c>
      <c r="G21" s="57">
        <f>[5]Tregion!$L21</f>
        <v>36</v>
      </c>
      <c r="H21" s="57"/>
      <c r="I21" s="58">
        <f>[11]Tregion!$L21</f>
        <v>39</v>
      </c>
      <c r="J21" s="57"/>
      <c r="K21" s="58"/>
      <c r="L21" s="57"/>
      <c r="M21" s="58"/>
      <c r="N21" s="57"/>
      <c r="O21" s="58"/>
      <c r="Q21" s="57"/>
      <c r="R21" s="58">
        <f>[12]Tregion!$L21</f>
        <v>56.764199516052642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36.5</v>
      </c>
      <c r="C22" s="58">
        <f>[6]Tregion!$L22</f>
        <v>38.5</v>
      </c>
      <c r="D22" s="57">
        <f>[7]Tregion!$L22</f>
        <v>38.5</v>
      </c>
      <c r="E22" s="58">
        <f>[8]Tregion!$L22</f>
        <v>41.75</v>
      </c>
      <c r="F22" s="57">
        <f>[9]Tregion!$L22</f>
        <v>41</v>
      </c>
      <c r="G22" s="57">
        <f>[5]Tregion!$L22</f>
        <v>36.5</v>
      </c>
      <c r="H22" s="57"/>
      <c r="I22" s="58">
        <f>[11]Tregion!$L22</f>
        <v>41</v>
      </c>
      <c r="J22" s="57"/>
      <c r="K22" s="58"/>
      <c r="L22" s="57"/>
      <c r="M22" s="58"/>
      <c r="N22" s="57"/>
      <c r="O22" s="58"/>
      <c r="Q22" s="57"/>
      <c r="R22" s="58">
        <f>[12]Tregion!$L22</f>
        <v>60.418116332760853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36.5</v>
      </c>
      <c r="C23" s="58">
        <f>[6]Tregion!$L23</f>
        <v>42.25</v>
      </c>
      <c r="D23" s="57">
        <f>[7]Tregion!$L23</f>
        <v>42</v>
      </c>
      <c r="E23" s="58">
        <f>[8]Tregion!$L23</f>
        <v>42</v>
      </c>
      <c r="F23" s="57">
        <f>[9]Tregion!$L23</f>
        <v>41</v>
      </c>
      <c r="G23" s="57">
        <f>[5]Tregion!$L23</f>
        <v>36.5</v>
      </c>
      <c r="H23" s="57"/>
      <c r="I23" s="58">
        <f>[11]Tregion!$L23</f>
        <v>31</v>
      </c>
      <c r="J23" s="57"/>
      <c r="K23" s="58"/>
      <c r="L23" s="57"/>
      <c r="M23" s="58"/>
      <c r="N23" s="57"/>
      <c r="O23" s="58"/>
      <c r="Q23" s="57"/>
      <c r="R23" s="58">
        <f>[12]Tregion!$L23</f>
        <v>52.46585798188039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36.5</v>
      </c>
      <c r="C24" s="58">
        <f>[6]Tregion!$L24</f>
        <v>41.5</v>
      </c>
      <c r="D24" s="57">
        <f>[7]Tregion!$L24</f>
        <v>41</v>
      </c>
      <c r="E24" s="58">
        <f>[8]Tregion!$L24</f>
        <v>40</v>
      </c>
      <c r="F24" s="57">
        <f>[9]Tregion!$L24</f>
        <v>39.5</v>
      </c>
      <c r="G24" s="57">
        <f>[5]Tregion!$L24</f>
        <v>36.5</v>
      </c>
      <c r="H24" s="57"/>
      <c r="I24" s="58">
        <f>[11]Tregion!$L24</f>
        <v>29.5</v>
      </c>
      <c r="J24" s="57"/>
      <c r="K24" s="58"/>
      <c r="L24" s="57"/>
      <c r="M24" s="58"/>
      <c r="N24" s="57"/>
      <c r="O24" s="58"/>
      <c r="Q24" s="57"/>
      <c r="R24" s="58">
        <f>[12]Tregion!$L24</f>
        <v>51.182618756725304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36</v>
      </c>
      <c r="C25" s="58">
        <f>[6]Tregion!$L25</f>
        <v>36.75</v>
      </c>
      <c r="D25" s="57">
        <f>[7]Tregion!$L25</f>
        <v>36</v>
      </c>
      <c r="E25" s="58">
        <f>[8]Tregion!$L25</f>
        <v>38</v>
      </c>
      <c r="F25" s="57">
        <f>[9]Tregion!$L25</f>
        <v>38.75</v>
      </c>
      <c r="G25" s="57">
        <f>[5]Tregion!$L25</f>
        <v>36</v>
      </c>
      <c r="H25" s="57"/>
      <c r="I25" s="58">
        <f>[11]Tregion!$L25</f>
        <v>28</v>
      </c>
      <c r="J25" s="57"/>
      <c r="K25" s="58"/>
      <c r="L25" s="57"/>
      <c r="M25" s="58"/>
      <c r="N25" s="57"/>
      <c r="O25" s="58"/>
      <c r="Q25" s="57"/>
      <c r="R25" s="58">
        <f>[12]Tregion!$L25</f>
        <v>49.730731140172338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35.5</v>
      </c>
      <c r="C26" s="58">
        <f>[6]Tregion!$L26</f>
        <v>36.5</v>
      </c>
      <c r="D26" s="57">
        <f>[7]Tregion!$L26</f>
        <v>33</v>
      </c>
      <c r="E26" s="58">
        <f>[8]Tregion!$L26</f>
        <v>37.5</v>
      </c>
      <c r="F26" s="57">
        <f>[9]Tregion!$L26</f>
        <v>38</v>
      </c>
      <c r="G26" s="57">
        <f>[5]Tregion!$L26</f>
        <v>35.5</v>
      </c>
      <c r="H26" s="57"/>
      <c r="I26" s="58">
        <f>[11]Tregion!$L26</f>
        <v>27.5</v>
      </c>
      <c r="J26" s="57"/>
      <c r="K26" s="58"/>
      <c r="L26" s="57"/>
      <c r="M26" s="58"/>
      <c r="N26" s="57"/>
      <c r="O26" s="58"/>
      <c r="Q26" s="57"/>
      <c r="R26" s="58">
        <f>[12]Tregion!$L26</f>
        <v>47.590322739711048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36.5</v>
      </c>
      <c r="C27" s="58">
        <f>[6]Tregion!$L27</f>
        <v>32.5</v>
      </c>
      <c r="D27" s="57">
        <f>[7]Tregion!$L27</f>
        <v>29</v>
      </c>
      <c r="E27" s="58">
        <f>[8]Tregion!$L27</f>
        <v>38</v>
      </c>
      <c r="F27" s="57">
        <f>[9]Tregion!$L27</f>
        <v>38.75</v>
      </c>
      <c r="G27" s="57">
        <f>[5]Tregion!$L27</f>
        <v>36.5</v>
      </c>
      <c r="H27" s="57"/>
      <c r="I27" s="58">
        <f>[11]Tregion!$L27</f>
        <v>28</v>
      </c>
      <c r="J27" s="57"/>
      <c r="K27" s="58"/>
      <c r="L27" s="57"/>
      <c r="M27" s="58"/>
      <c r="N27" s="57"/>
      <c r="O27" s="58"/>
      <c r="Q27" s="57"/>
      <c r="R27" s="58">
        <f>[12]Tregion!$L27</f>
        <v>47.575707282066979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43.5</v>
      </c>
      <c r="C28" s="58">
        <f>[6]Tregion!$L28</f>
        <v>30.75</v>
      </c>
      <c r="D28" s="57">
        <f>[7]Tregion!$L28</f>
        <v>30</v>
      </c>
      <c r="E28" s="58">
        <f>[8]Tregion!$L28</f>
        <v>43</v>
      </c>
      <c r="F28" s="57">
        <f>[9]Tregion!$L28</f>
        <v>43.25</v>
      </c>
      <c r="G28" s="57">
        <f>[5]Tregion!$L28</f>
        <v>43.5</v>
      </c>
      <c r="H28" s="57"/>
      <c r="I28" s="58">
        <f>[11]Tregion!$L28</f>
        <v>33</v>
      </c>
      <c r="J28" s="57"/>
      <c r="K28" s="58"/>
      <c r="L28" s="57"/>
      <c r="M28" s="58"/>
      <c r="N28" s="57"/>
      <c r="O28" s="58"/>
      <c r="Q28" s="57"/>
      <c r="R28" s="58">
        <f>[12]Tregion!$L28</f>
        <v>47.882029015658617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54</v>
      </c>
      <c r="C29" s="58">
        <f>[6]Tregion!$L29</f>
        <v>53.5</v>
      </c>
      <c r="D29" s="57">
        <f>[7]Tregion!$L29</f>
        <v>49</v>
      </c>
      <c r="E29" s="58">
        <f>[8]Tregion!$L29</f>
        <v>53.25</v>
      </c>
      <c r="F29" s="57">
        <f>[9]Tregion!$L29</f>
        <v>57.75</v>
      </c>
      <c r="G29" s="57">
        <f>[5]Tregion!$L29</f>
        <v>54</v>
      </c>
      <c r="H29" s="57"/>
      <c r="I29" s="58">
        <f>[11]Tregion!$L29</f>
        <v>43.25</v>
      </c>
      <c r="J29" s="57"/>
      <c r="K29" s="58"/>
      <c r="L29" s="57"/>
      <c r="M29" s="58"/>
      <c r="N29" s="57"/>
      <c r="O29" s="58"/>
      <c r="Q29" s="57"/>
      <c r="R29" s="58">
        <f>[12]Tregion!$L29</f>
        <v>48.264381869710519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62</v>
      </c>
      <c r="C30" s="58">
        <f>[6]Tregion!$L30</f>
        <v>60.5</v>
      </c>
      <c r="D30" s="57">
        <f>[7]Tregion!$L30</f>
        <v>57</v>
      </c>
      <c r="E30" s="58">
        <f>[8]Tregion!$L30</f>
        <v>61.75</v>
      </c>
      <c r="F30" s="57">
        <f>[9]Tregion!$L30</f>
        <v>63.5</v>
      </c>
      <c r="G30" s="57">
        <f>[5]Tregion!$L30</f>
        <v>62</v>
      </c>
      <c r="H30" s="57"/>
      <c r="I30" s="58">
        <f>[11]Tregion!$L30</f>
        <v>51.75</v>
      </c>
      <c r="J30" s="57"/>
      <c r="K30" s="58"/>
      <c r="L30" s="57"/>
      <c r="M30" s="58"/>
      <c r="N30" s="57"/>
      <c r="O30" s="58"/>
      <c r="Q30" s="57"/>
      <c r="R30" s="58">
        <f>[12]Tregion!$L30</f>
        <v>48.753230648035071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51.5</v>
      </c>
      <c r="C31" s="58">
        <f>[6]Tregion!$L31</f>
        <v>50.5</v>
      </c>
      <c r="D31" s="57">
        <f>[7]Tregion!$L31</f>
        <v>47</v>
      </c>
      <c r="E31" s="58">
        <f>[8]Tregion!$L31</f>
        <v>56.75</v>
      </c>
      <c r="F31" s="57">
        <f>[9]Tregion!$L31</f>
        <v>50.5</v>
      </c>
      <c r="G31" s="57">
        <f>[5]Tregion!$L31</f>
        <v>51.5</v>
      </c>
      <c r="H31" s="57"/>
      <c r="I31" s="58">
        <f>[11]Tregion!$L31</f>
        <v>40.5</v>
      </c>
      <c r="J31" s="57"/>
      <c r="K31" s="58"/>
      <c r="L31" s="57"/>
      <c r="M31" s="58"/>
      <c r="N31" s="57"/>
      <c r="O31" s="58"/>
      <c r="Q31" s="57"/>
      <c r="R31" s="58">
        <f>[12]Tregion!$L31</f>
        <v>48.752413607662263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38.5</v>
      </c>
      <c r="C32" s="58">
        <f>[6]Tregion!$L32</f>
        <v>41.5</v>
      </c>
      <c r="D32" s="57">
        <f>[7]Tregion!$L32</f>
        <v>41</v>
      </c>
      <c r="E32" s="58">
        <f>[8]Tregion!$L32</f>
        <v>39.25</v>
      </c>
      <c r="F32" s="57">
        <f>[9]Tregion!$L32</f>
        <v>39.75</v>
      </c>
      <c r="G32" s="57">
        <f>[5]Tregion!$L32</f>
        <v>38.5</v>
      </c>
      <c r="H32" s="57"/>
      <c r="I32" s="58">
        <f>[11]Tregion!$L32</f>
        <v>29.25</v>
      </c>
      <c r="J32" s="57"/>
      <c r="K32" s="58"/>
      <c r="L32" s="57"/>
      <c r="M32" s="58"/>
      <c r="N32" s="57"/>
      <c r="O32" s="58"/>
      <c r="Q32" s="57"/>
      <c r="R32" s="58">
        <f>[12]Tregion!$L32</f>
        <v>48.981546979471133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37.5</v>
      </c>
      <c r="C33" s="58">
        <f>[6]Tregion!$L33</f>
        <v>37.5</v>
      </c>
      <c r="D33" s="57">
        <f>[7]Tregion!$L33</f>
        <v>37</v>
      </c>
      <c r="E33" s="58">
        <f>[8]Tregion!$L33</f>
        <v>39.25</v>
      </c>
      <c r="F33" s="57">
        <f>[9]Tregion!$L33</f>
        <v>39.5</v>
      </c>
      <c r="G33" s="57">
        <f>[5]Tregion!$L33</f>
        <v>37.5</v>
      </c>
      <c r="H33" s="57"/>
      <c r="I33" s="58">
        <f>[11]Tregion!$L33</f>
        <v>29.25</v>
      </c>
      <c r="J33" s="57"/>
      <c r="K33" s="58"/>
      <c r="L33" s="57"/>
      <c r="M33" s="58"/>
      <c r="N33" s="57"/>
      <c r="O33" s="58"/>
      <c r="Q33" s="57"/>
      <c r="R33" s="58">
        <f>[12]Tregion!$L33</f>
        <v>51.777796202112683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37</v>
      </c>
      <c r="C34" s="58">
        <f>[6]Tregion!$L34</f>
        <v>39.25</v>
      </c>
      <c r="D34" s="57">
        <f>[7]Tregion!$L34</f>
        <v>39</v>
      </c>
      <c r="E34" s="58">
        <f>[8]Tregion!$L34</f>
        <v>42.25</v>
      </c>
      <c r="F34" s="57">
        <f>[9]Tregion!$L34</f>
        <v>40.75</v>
      </c>
      <c r="G34" s="57">
        <f>[5]Tregion!$L34</f>
        <v>37</v>
      </c>
      <c r="H34" s="57"/>
      <c r="I34" s="58">
        <f>[11]Tregion!$L34</f>
        <v>30.75</v>
      </c>
      <c r="J34" s="57"/>
      <c r="K34" s="58"/>
      <c r="L34" s="57"/>
      <c r="M34" s="58"/>
      <c r="N34" s="57"/>
      <c r="O34" s="58"/>
      <c r="Q34" s="57"/>
      <c r="R34" s="58">
        <f>[12]Tregion!$L34</f>
        <v>54.014305817153613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37.21</v>
      </c>
      <c r="C35" s="58">
        <f>[6]Tregion!$L35</f>
        <v>42.61</v>
      </c>
      <c r="D35" s="57">
        <f>[7]Tregion!$L35</f>
        <v>42.13</v>
      </c>
      <c r="E35" s="58">
        <f>[8]Tregion!$L35</f>
        <v>42.48</v>
      </c>
      <c r="F35" s="57">
        <f>[9]Tregion!$L35</f>
        <v>39</v>
      </c>
      <c r="G35" s="57">
        <f>[5]Tregion!$L35</f>
        <v>37.21</v>
      </c>
      <c r="H35" s="57"/>
      <c r="I35" s="58">
        <f>[11]Tregion!$L35</f>
        <v>21.75</v>
      </c>
      <c r="J35" s="57"/>
      <c r="K35" s="58"/>
      <c r="L35" s="57"/>
      <c r="M35" s="58"/>
      <c r="N35" s="57"/>
      <c r="O35" s="58"/>
      <c r="Q35" s="57"/>
      <c r="R35" s="58">
        <f>[12]Tregion!$L35</f>
        <v>49.28531654910276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37.21</v>
      </c>
      <c r="C36" s="58">
        <f>[6]Tregion!$L36</f>
        <v>41.96</v>
      </c>
      <c r="D36" s="57">
        <f>[7]Tregion!$L36</f>
        <v>41.27</v>
      </c>
      <c r="E36" s="58">
        <f>[8]Tregion!$L36</f>
        <v>40.770000000000003</v>
      </c>
      <c r="F36" s="57">
        <f>[9]Tregion!$L36</f>
        <v>39.26</v>
      </c>
      <c r="G36" s="57">
        <f>[5]Tregion!$L36</f>
        <v>37.21</v>
      </c>
      <c r="H36" s="57"/>
      <c r="I36" s="58">
        <f>[11]Tregion!$L36</f>
        <v>23.5</v>
      </c>
      <c r="J36" s="57"/>
      <c r="K36" s="58"/>
      <c r="L36" s="57"/>
      <c r="M36" s="58"/>
      <c r="N36" s="57"/>
      <c r="O36" s="58"/>
      <c r="Q36" s="57"/>
      <c r="R36" s="58">
        <f>[12]Tregion!$L36</f>
        <v>48.073990973481912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36.75</v>
      </c>
      <c r="C37" s="58">
        <f>[6]Tregion!$L37</f>
        <v>37.89</v>
      </c>
      <c r="D37" s="57">
        <f>[7]Tregion!$L37</f>
        <v>36.979999999999997</v>
      </c>
      <c r="E37" s="58">
        <f>[8]Tregion!$L37</f>
        <v>39.049999999999997</v>
      </c>
      <c r="F37" s="57">
        <f>[9]Tregion!$L37</f>
        <v>38.43</v>
      </c>
      <c r="G37" s="57">
        <f>[5]Tregion!$L37</f>
        <v>36.75</v>
      </c>
      <c r="H37" s="57"/>
      <c r="I37" s="58">
        <f>[11]Tregion!$L37</f>
        <v>21.5</v>
      </c>
      <c r="J37" s="57"/>
      <c r="K37" s="58"/>
      <c r="L37" s="57"/>
      <c r="M37" s="58"/>
      <c r="N37" s="57"/>
      <c r="O37" s="58"/>
      <c r="Q37" s="57"/>
      <c r="R37" s="58">
        <f>[12]Tregion!$L37</f>
        <v>46.14619632452672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36.29</v>
      </c>
      <c r="C38" s="58">
        <f>[6]Tregion!$L38</f>
        <v>37.67</v>
      </c>
      <c r="D38" s="57">
        <f>[7]Tregion!$L38</f>
        <v>34.4</v>
      </c>
      <c r="E38" s="58">
        <f>[8]Tregion!$L38</f>
        <v>39.049999999999997</v>
      </c>
      <c r="F38" s="57">
        <f>[9]Tregion!$L38</f>
        <v>37.6</v>
      </c>
      <c r="G38" s="57">
        <f>[5]Tregion!$L38</f>
        <v>36.29</v>
      </c>
      <c r="H38" s="57"/>
      <c r="I38" s="58">
        <f>[11]Tregion!$L38</f>
        <v>30.5</v>
      </c>
      <c r="J38" s="57"/>
      <c r="K38" s="58"/>
      <c r="L38" s="57"/>
      <c r="M38" s="58"/>
      <c r="N38" s="57"/>
      <c r="O38" s="58"/>
      <c r="Q38" s="57"/>
      <c r="R38" s="58">
        <f>[12]Tregion!$L38</f>
        <v>43.532099247031873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37.21</v>
      </c>
      <c r="C39" s="58">
        <f>[6]Tregion!$L39</f>
        <v>34.24</v>
      </c>
      <c r="D39" s="57">
        <f>[7]Tregion!$L39</f>
        <v>30.97</v>
      </c>
      <c r="E39" s="58">
        <f>[8]Tregion!$L39</f>
        <v>39.51</v>
      </c>
      <c r="F39" s="57">
        <f>[9]Tregion!$L39</f>
        <v>38.43</v>
      </c>
      <c r="G39" s="57">
        <f>[5]Tregion!$L39</f>
        <v>37.21</v>
      </c>
      <c r="H39" s="57"/>
      <c r="I39" s="58">
        <f>[11]Tregion!$L39</f>
        <v>30</v>
      </c>
      <c r="J39" s="57"/>
      <c r="K39" s="58"/>
      <c r="L39" s="57"/>
      <c r="M39" s="58"/>
      <c r="N39" s="57"/>
      <c r="O39" s="58"/>
      <c r="Q39" s="57"/>
      <c r="R39" s="58">
        <f>[12]Tregion!$L39</f>
        <v>43.596171544347726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43.7</v>
      </c>
      <c r="C40" s="58">
        <f>[6]Tregion!$L40</f>
        <v>32.74</v>
      </c>
      <c r="D40" s="57">
        <f>[7]Tregion!$L40</f>
        <v>31.83</v>
      </c>
      <c r="E40" s="58">
        <f>[8]Tregion!$L40</f>
        <v>43.8</v>
      </c>
      <c r="F40" s="57">
        <f>[9]Tregion!$L40</f>
        <v>43.41</v>
      </c>
      <c r="G40" s="57">
        <f>[5]Tregion!$L40</f>
        <v>43.7</v>
      </c>
      <c r="H40" s="57"/>
      <c r="I40" s="58">
        <f>[11]Tregion!$L40</f>
        <v>37</v>
      </c>
      <c r="J40" s="57"/>
      <c r="K40" s="58"/>
      <c r="L40" s="57"/>
      <c r="M40" s="58"/>
      <c r="N40" s="57"/>
      <c r="O40" s="58"/>
      <c r="Q40" s="57"/>
      <c r="R40" s="58">
        <f>[12]Tregion!$L40</f>
        <v>44.114539555404491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53.43</v>
      </c>
      <c r="C41" s="58">
        <f>[6]Tregion!$L41</f>
        <v>52.26</v>
      </c>
      <c r="D41" s="57">
        <f>[7]Tregion!$L41</f>
        <v>48.14</v>
      </c>
      <c r="E41" s="58">
        <f>[8]Tregion!$L41</f>
        <v>52.6</v>
      </c>
      <c r="F41" s="57">
        <f>[9]Tregion!$L41</f>
        <v>59.46</v>
      </c>
      <c r="G41" s="57">
        <f>[5]Tregion!$L41</f>
        <v>53.43</v>
      </c>
      <c r="H41" s="57"/>
      <c r="I41" s="58">
        <f>[11]Tregion!$L41</f>
        <v>41</v>
      </c>
      <c r="J41" s="57"/>
      <c r="K41" s="58"/>
      <c r="L41" s="57"/>
      <c r="M41" s="58"/>
      <c r="N41" s="57"/>
      <c r="O41" s="58"/>
      <c r="Q41" s="57"/>
      <c r="R41" s="58">
        <f>[12]Tregion!$L41</f>
        <v>44.731274748326037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60.84</v>
      </c>
      <c r="C42" s="58">
        <f>[6]Tregion!$L42</f>
        <v>58.27</v>
      </c>
      <c r="D42" s="57">
        <f>[7]Tregion!$L42</f>
        <v>55.01</v>
      </c>
      <c r="E42" s="58">
        <f>[8]Tregion!$L42</f>
        <v>59.89</v>
      </c>
      <c r="F42" s="57">
        <f>[9]Tregion!$L42</f>
        <v>65.819999999999993</v>
      </c>
      <c r="G42" s="57">
        <f>[5]Tregion!$L42</f>
        <v>60.84</v>
      </c>
      <c r="H42" s="57"/>
      <c r="I42" s="58">
        <f>[11]Tregion!$L42</f>
        <v>49.75</v>
      </c>
      <c r="J42" s="57"/>
      <c r="K42" s="58"/>
      <c r="L42" s="57"/>
      <c r="M42" s="58"/>
      <c r="N42" s="57"/>
      <c r="O42" s="58"/>
      <c r="Q42" s="57"/>
      <c r="R42" s="58">
        <f>[12]Tregion!$L42</f>
        <v>45.253644023435093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51.11</v>
      </c>
      <c r="C43" s="58">
        <f>[6]Tregion!$L43</f>
        <v>49.69</v>
      </c>
      <c r="D43" s="57">
        <f>[7]Tregion!$L43</f>
        <v>46.42</v>
      </c>
      <c r="E43" s="58">
        <f>[8]Tregion!$L43</f>
        <v>55.56</v>
      </c>
      <c r="F43" s="57">
        <f>[9]Tregion!$L43</f>
        <v>51.44</v>
      </c>
      <c r="G43" s="57">
        <f>[5]Tregion!$L43</f>
        <v>51.11</v>
      </c>
      <c r="H43" s="57"/>
      <c r="I43" s="58">
        <f>[11]Tregion!$L43</f>
        <v>32.25</v>
      </c>
      <c r="J43" s="57"/>
      <c r="K43" s="58"/>
      <c r="L43" s="57"/>
      <c r="M43" s="58"/>
      <c r="N43" s="57"/>
      <c r="O43" s="58"/>
      <c r="Q43" s="57"/>
      <c r="R43" s="58">
        <f>[12]Tregion!$L43</f>
        <v>45.169639833819097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39.07</v>
      </c>
      <c r="C44" s="58">
        <f>[6]Tregion!$L44</f>
        <v>41.96</v>
      </c>
      <c r="D44" s="57">
        <f>[7]Tregion!$L44</f>
        <v>41.27</v>
      </c>
      <c r="E44" s="58">
        <f>[8]Tregion!$L44</f>
        <v>39.909999999999997</v>
      </c>
      <c r="F44" s="57">
        <f>[9]Tregion!$L44</f>
        <v>39.549999999999997</v>
      </c>
      <c r="G44" s="57">
        <f>[5]Tregion!$L44</f>
        <v>39.07</v>
      </c>
      <c r="H44" s="57"/>
      <c r="I44" s="58">
        <f>[11]Tregion!$L44</f>
        <v>31.75</v>
      </c>
      <c r="J44" s="57"/>
      <c r="K44" s="58"/>
      <c r="L44" s="57"/>
      <c r="M44" s="58"/>
      <c r="N44" s="57"/>
      <c r="O44" s="58"/>
      <c r="Q44" s="57"/>
      <c r="R44" s="58">
        <f>[12]Tregion!$L44</f>
        <v>45.17080397123928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38.14</v>
      </c>
      <c r="C45" s="58">
        <f>[6]Tregion!$L45</f>
        <v>38.53</v>
      </c>
      <c r="D45" s="57">
        <f>[7]Tregion!$L45</f>
        <v>37.840000000000003</v>
      </c>
      <c r="E45" s="58">
        <f>[8]Tregion!$L45</f>
        <v>40.159999999999997</v>
      </c>
      <c r="F45" s="57">
        <f>[9]Tregion!$L45</f>
        <v>39.270000000000003</v>
      </c>
      <c r="G45" s="57">
        <f>[5]Tregion!$L45</f>
        <v>38.14</v>
      </c>
      <c r="H45" s="57"/>
      <c r="I45" s="58">
        <f>[11]Tregion!$L45</f>
        <v>29.75</v>
      </c>
      <c r="J45" s="57"/>
      <c r="K45" s="58"/>
      <c r="L45" s="57"/>
      <c r="M45" s="58"/>
      <c r="N45" s="57"/>
      <c r="O45" s="58"/>
      <c r="Q45" s="57"/>
      <c r="R45" s="58">
        <f>[12]Tregion!$L45</f>
        <v>47.761147536961928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37.68</v>
      </c>
      <c r="C46" s="58">
        <f>[6]Tregion!$L46</f>
        <v>40.03</v>
      </c>
      <c r="D46" s="57">
        <f>[7]Tregion!$L46</f>
        <v>39.56</v>
      </c>
      <c r="E46" s="58">
        <f>[8]Tregion!$L46</f>
        <v>43.05</v>
      </c>
      <c r="F46" s="57">
        <f>[9]Tregion!$L46</f>
        <v>40.659999999999997</v>
      </c>
      <c r="G46" s="57">
        <f>[5]Tregion!$L46</f>
        <v>37.68</v>
      </c>
      <c r="H46" s="57"/>
      <c r="I46" s="58">
        <f>[11]Tregion!$L46</f>
        <v>30.5</v>
      </c>
      <c r="J46" s="57"/>
      <c r="K46" s="58"/>
      <c r="L46" s="57"/>
      <c r="M46" s="58"/>
      <c r="N46" s="57"/>
      <c r="O46" s="58"/>
      <c r="Q46" s="57"/>
      <c r="R46" s="58">
        <f>[12]Tregion!$L46</f>
        <v>49.840216077242083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37.47</v>
      </c>
      <c r="C47" s="58">
        <f>[6]Tregion!$L47</f>
        <v>42.88</v>
      </c>
      <c r="D47" s="57">
        <f>[7]Tregion!$L47</f>
        <v>42.24</v>
      </c>
      <c r="E47" s="58">
        <f>[8]Tregion!$L47</f>
        <v>42.9</v>
      </c>
      <c r="F47" s="57">
        <f>[9]Tregion!$L47</f>
        <v>39.26</v>
      </c>
      <c r="G47" s="57">
        <f>[5]Tregion!$L47</f>
        <v>37.47</v>
      </c>
      <c r="H47" s="57"/>
      <c r="I47" s="58">
        <f>[11]Tregion!$L47</f>
        <v>21.75</v>
      </c>
      <c r="J47" s="57"/>
      <c r="K47" s="58"/>
      <c r="L47" s="57"/>
      <c r="M47" s="58"/>
      <c r="N47" s="57"/>
      <c r="O47" s="58"/>
      <c r="Q47" s="57"/>
      <c r="R47" s="58">
        <f>[12]Tregion!$L47</f>
        <v>47.848493564567526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37.47</v>
      </c>
      <c r="C48" s="58">
        <f>[6]Tregion!$L48</f>
        <v>42.34</v>
      </c>
      <c r="D48" s="57">
        <f>[7]Tregion!$L48</f>
        <v>41.5</v>
      </c>
      <c r="E48" s="58">
        <f>[8]Tregion!$L48</f>
        <v>41.43</v>
      </c>
      <c r="F48" s="57">
        <f>[9]Tregion!$L48</f>
        <v>39.520000000000003</v>
      </c>
      <c r="G48" s="57">
        <f>[5]Tregion!$L48</f>
        <v>37.47</v>
      </c>
      <c r="H48" s="57"/>
      <c r="I48" s="58">
        <f>[11]Tregion!$L48</f>
        <v>23.5</v>
      </c>
      <c r="J48" s="57"/>
      <c r="K48" s="58"/>
      <c r="L48" s="57"/>
      <c r="M48" s="58"/>
      <c r="N48" s="57"/>
      <c r="O48" s="58"/>
      <c r="Q48" s="57"/>
      <c r="R48" s="58">
        <f>[12]Tregion!$L48</f>
        <v>46.701898733537838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37.01</v>
      </c>
      <c r="C49" s="58">
        <f>[6]Tregion!$L49</f>
        <v>38.85</v>
      </c>
      <c r="D49" s="57">
        <f>[7]Tregion!$L49</f>
        <v>37.83</v>
      </c>
      <c r="E49" s="58">
        <f>[8]Tregion!$L49</f>
        <v>39.96</v>
      </c>
      <c r="F49" s="57">
        <f>[9]Tregion!$L49</f>
        <v>38.69</v>
      </c>
      <c r="G49" s="57">
        <f>[5]Tregion!$L49</f>
        <v>37.01</v>
      </c>
      <c r="H49" s="57"/>
      <c r="I49" s="58">
        <f>[11]Tregion!$L49</f>
        <v>21.5</v>
      </c>
      <c r="J49" s="57"/>
      <c r="K49" s="58"/>
      <c r="L49" s="57"/>
      <c r="M49" s="58"/>
      <c r="N49" s="57"/>
      <c r="O49" s="58"/>
      <c r="Q49" s="57"/>
      <c r="R49" s="58">
        <f>[12]Tregion!$L49</f>
        <v>44.879651551472151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36.54</v>
      </c>
      <c r="C50" s="58">
        <f>[6]Tregion!$L50</f>
        <v>38.67</v>
      </c>
      <c r="D50" s="57">
        <f>[7]Tregion!$L50</f>
        <v>35.619999999999997</v>
      </c>
      <c r="E50" s="58">
        <f>[8]Tregion!$L50</f>
        <v>40.39</v>
      </c>
      <c r="F50" s="57">
        <f>[9]Tregion!$L50</f>
        <v>37.86</v>
      </c>
      <c r="G50" s="57">
        <f>[5]Tregion!$L50</f>
        <v>36.54</v>
      </c>
      <c r="H50" s="57"/>
      <c r="I50" s="58">
        <f>[11]Tregion!$L50</f>
        <v>29.5</v>
      </c>
      <c r="J50" s="57"/>
      <c r="K50" s="58"/>
      <c r="L50" s="57"/>
      <c r="M50" s="58"/>
      <c r="N50" s="57"/>
      <c r="O50" s="58"/>
      <c r="Q50" s="57"/>
      <c r="R50" s="58">
        <f>[12]Tregion!$L50</f>
        <v>42.214729781194912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37.479999999999997</v>
      </c>
      <c r="C51" s="58">
        <f>[6]Tregion!$L51</f>
        <v>35.74</v>
      </c>
      <c r="D51" s="57">
        <f>[7]Tregion!$L51</f>
        <v>32.68</v>
      </c>
      <c r="E51" s="58">
        <f>[8]Tregion!$L51</f>
        <v>40.82</v>
      </c>
      <c r="F51" s="57">
        <f>[9]Tregion!$L51</f>
        <v>38.69</v>
      </c>
      <c r="G51" s="57">
        <f>[5]Tregion!$L51</f>
        <v>37.479999999999997</v>
      </c>
      <c r="H51" s="57"/>
      <c r="I51" s="58">
        <f>[11]Tregion!$L51</f>
        <v>29</v>
      </c>
      <c r="J51" s="57"/>
      <c r="K51" s="58"/>
      <c r="L51" s="57"/>
      <c r="M51" s="58"/>
      <c r="N51" s="57"/>
      <c r="O51" s="58"/>
      <c r="Q51" s="57"/>
      <c r="R51" s="58">
        <f>[12]Tregion!$L51</f>
        <v>42.274607156174405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44.01</v>
      </c>
      <c r="C52" s="58">
        <f>[6]Tregion!$L52</f>
        <v>34.46</v>
      </c>
      <c r="D52" s="57">
        <f>[7]Tregion!$L52</f>
        <v>33.409999999999997</v>
      </c>
      <c r="E52" s="58">
        <f>[8]Tregion!$L52</f>
        <v>44.5</v>
      </c>
      <c r="F52" s="57">
        <f>[9]Tregion!$L52</f>
        <v>43.71</v>
      </c>
      <c r="G52" s="57">
        <f>[5]Tregion!$L52</f>
        <v>44.01</v>
      </c>
      <c r="H52" s="57"/>
      <c r="I52" s="58">
        <f>[11]Tregion!$L52</f>
        <v>35</v>
      </c>
      <c r="J52" s="57"/>
      <c r="K52" s="58"/>
      <c r="L52" s="57"/>
      <c r="M52" s="58"/>
      <c r="N52" s="57"/>
      <c r="O52" s="58"/>
      <c r="Q52" s="57"/>
      <c r="R52" s="58">
        <f>[12]Tregion!$L52</f>
        <v>42.763590671160273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53.81</v>
      </c>
      <c r="C53" s="58">
        <f>[6]Tregion!$L53</f>
        <v>51.2</v>
      </c>
      <c r="D53" s="57">
        <f>[7]Tregion!$L53</f>
        <v>47.4</v>
      </c>
      <c r="E53" s="58">
        <f>[8]Tregion!$L53</f>
        <v>52.03</v>
      </c>
      <c r="F53" s="57">
        <f>[9]Tregion!$L53</f>
        <v>59.86</v>
      </c>
      <c r="G53" s="57">
        <f>[5]Tregion!$L53</f>
        <v>53.81</v>
      </c>
      <c r="H53" s="57"/>
      <c r="I53" s="58">
        <f>[11]Tregion!$L53</f>
        <v>32</v>
      </c>
      <c r="J53" s="57"/>
      <c r="K53" s="58"/>
      <c r="L53" s="57"/>
      <c r="M53" s="58"/>
      <c r="N53" s="57"/>
      <c r="O53" s="58"/>
      <c r="Q53" s="57"/>
      <c r="R53" s="58">
        <f>[12]Tregion!$L53</f>
        <v>43.34573803718267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61.27</v>
      </c>
      <c r="C54" s="58">
        <f>[6]Tregion!$L54</f>
        <v>56.35</v>
      </c>
      <c r="D54" s="57">
        <f>[7]Tregion!$L54</f>
        <v>53.29</v>
      </c>
      <c r="E54" s="58">
        <f>[8]Tregion!$L54</f>
        <v>58.28</v>
      </c>
      <c r="F54" s="57">
        <f>[9]Tregion!$L54</f>
        <v>66.27</v>
      </c>
      <c r="G54" s="57">
        <f>[5]Tregion!$L54</f>
        <v>61.27</v>
      </c>
      <c r="H54" s="57"/>
      <c r="I54" s="58">
        <f>[11]Tregion!$L54</f>
        <v>40.75</v>
      </c>
      <c r="J54" s="57"/>
      <c r="K54" s="58"/>
      <c r="L54" s="57"/>
      <c r="M54" s="58"/>
      <c r="N54" s="57"/>
      <c r="O54" s="58"/>
      <c r="Q54" s="57"/>
      <c r="R54" s="58">
        <f>[12]Tregion!$L54</f>
        <v>43.838701833930244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51.47</v>
      </c>
      <c r="C55" s="58">
        <f>[6]Tregion!$L55</f>
        <v>49</v>
      </c>
      <c r="D55" s="57">
        <f>[7]Tregion!$L55</f>
        <v>45.93</v>
      </c>
      <c r="E55" s="58">
        <f>[8]Tregion!$L55</f>
        <v>54.54</v>
      </c>
      <c r="F55" s="57">
        <f>[9]Tregion!$L55</f>
        <v>51.79</v>
      </c>
      <c r="G55" s="57">
        <f>[5]Tregion!$L55</f>
        <v>51.47</v>
      </c>
      <c r="H55" s="57"/>
      <c r="I55" s="58">
        <f>[11]Tregion!$L55</f>
        <v>26.25</v>
      </c>
      <c r="J55" s="57"/>
      <c r="K55" s="58"/>
      <c r="L55" s="57"/>
      <c r="M55" s="58"/>
      <c r="N55" s="57"/>
      <c r="O55" s="58"/>
      <c r="Q55" s="57"/>
      <c r="R55" s="58">
        <f>[12]Tregion!$L55</f>
        <v>43.759137262343216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39.340000000000003</v>
      </c>
      <c r="C56" s="58">
        <f>[6]Tregion!$L56</f>
        <v>42.39</v>
      </c>
      <c r="D56" s="57">
        <f>[7]Tregion!$L56</f>
        <v>41.52</v>
      </c>
      <c r="E56" s="58">
        <f>[8]Tregion!$L56</f>
        <v>40.479999999999997</v>
      </c>
      <c r="F56" s="57">
        <f>[9]Tregion!$L56</f>
        <v>39.81</v>
      </c>
      <c r="G56" s="57">
        <f>[5]Tregion!$L56</f>
        <v>39.340000000000003</v>
      </c>
      <c r="H56" s="57"/>
      <c r="I56" s="58">
        <f>[11]Tregion!$L56</f>
        <v>28.75</v>
      </c>
      <c r="J56" s="57"/>
      <c r="K56" s="58"/>
      <c r="L56" s="57"/>
      <c r="M56" s="58"/>
      <c r="N56" s="57"/>
      <c r="O56" s="58"/>
      <c r="Q56" s="57"/>
      <c r="R56" s="58">
        <f>[12]Tregion!$L56</f>
        <v>43.759208341733235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38.409999999999997</v>
      </c>
      <c r="C57" s="58">
        <f>[6]Tregion!$L57</f>
        <v>39.450000000000003</v>
      </c>
      <c r="D57" s="57">
        <f>[7]Tregion!$L57</f>
        <v>38.57</v>
      </c>
      <c r="E57" s="58">
        <f>[8]Tregion!$L57</f>
        <v>40.950000000000003</v>
      </c>
      <c r="F57" s="57">
        <f>[9]Tregion!$L57</f>
        <v>39.54</v>
      </c>
      <c r="G57" s="57">
        <f>[5]Tregion!$L57</f>
        <v>38.409999999999997</v>
      </c>
      <c r="H57" s="57"/>
      <c r="I57" s="58">
        <f>[11]Tregion!$L57</f>
        <v>27.25</v>
      </c>
      <c r="J57" s="57"/>
      <c r="K57" s="58"/>
      <c r="L57" s="57"/>
      <c r="M57" s="58"/>
      <c r="N57" s="57"/>
      <c r="O57" s="58"/>
      <c r="Q57" s="57"/>
      <c r="R57" s="58">
        <f>[12]Tregion!$L57</f>
        <v>46.274204708772345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37.94</v>
      </c>
      <c r="C58" s="58">
        <f>[6]Tregion!$L58</f>
        <v>40.74</v>
      </c>
      <c r="D58" s="57">
        <f>[7]Tregion!$L58</f>
        <v>40.049999999999997</v>
      </c>
      <c r="E58" s="58">
        <f>[8]Tregion!$L58</f>
        <v>43.75</v>
      </c>
      <c r="F58" s="57">
        <f>[9]Tregion!$L58</f>
        <v>40.93</v>
      </c>
      <c r="G58" s="57">
        <f>[5]Tregion!$L58</f>
        <v>37.94</v>
      </c>
      <c r="H58" s="57"/>
      <c r="I58" s="58">
        <f>[11]Tregion!$L58</f>
        <v>28</v>
      </c>
      <c r="J58" s="57"/>
      <c r="K58" s="58"/>
      <c r="L58" s="57"/>
      <c r="M58" s="58"/>
      <c r="N58" s="57"/>
      <c r="O58" s="58"/>
      <c r="Q58" s="57"/>
      <c r="R58" s="58">
        <f>[12]Tregion!$L58</f>
        <v>48.256149453209133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37.74</v>
      </c>
      <c r="C59" s="58">
        <f>[6]Tregion!$L59</f>
        <v>43.61</v>
      </c>
      <c r="D59" s="57">
        <f>[7]Tregion!$L59</f>
        <v>42.51</v>
      </c>
      <c r="E59" s="58">
        <f>[8]Tregion!$L59</f>
        <v>43.24</v>
      </c>
      <c r="F59" s="57">
        <f>[9]Tregion!$L59</f>
        <v>39.53</v>
      </c>
      <c r="G59" s="57">
        <f>[5]Tregion!$L59</f>
        <v>37.74</v>
      </c>
      <c r="H59" s="57"/>
      <c r="I59" s="58">
        <f>[11]Tregion!$L59</f>
        <v>22</v>
      </c>
      <c r="J59" s="57"/>
      <c r="K59" s="58"/>
      <c r="L59" s="57"/>
      <c r="M59" s="58"/>
      <c r="N59" s="57"/>
      <c r="O59" s="58"/>
      <c r="Q59" s="57"/>
      <c r="R59" s="58">
        <f>[12]Tregion!$L59</f>
        <v>44.811880174904076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37.74</v>
      </c>
      <c r="C60" s="58">
        <f>[6]Tregion!$L60</f>
        <v>43.11</v>
      </c>
      <c r="D60" s="57">
        <f>[7]Tregion!$L60</f>
        <v>41.84</v>
      </c>
      <c r="E60" s="58">
        <f>[8]Tregion!$L60</f>
        <v>41.91</v>
      </c>
      <c r="F60" s="57">
        <f>[9]Tregion!$L60</f>
        <v>39.79</v>
      </c>
      <c r="G60" s="57">
        <f>[5]Tregion!$L60</f>
        <v>37.74</v>
      </c>
      <c r="H60" s="57"/>
      <c r="I60" s="58">
        <f>[11]Tregion!$L60</f>
        <v>23.75</v>
      </c>
      <c r="J60" s="57"/>
      <c r="K60" s="58"/>
      <c r="L60" s="57"/>
      <c r="M60" s="58"/>
      <c r="N60" s="57"/>
      <c r="O60" s="58"/>
      <c r="Q60" s="57"/>
      <c r="R60" s="58">
        <f>[12]Tregion!$L60</f>
        <v>43.791343929984592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37.270000000000003</v>
      </c>
      <c r="C61" s="58">
        <f>[6]Tregion!$L61</f>
        <v>39.92</v>
      </c>
      <c r="D61" s="57">
        <f>[7]Tregion!$L61</f>
        <v>38.5</v>
      </c>
      <c r="E61" s="58">
        <f>[8]Tregion!$L61</f>
        <v>40.57</v>
      </c>
      <c r="F61" s="57">
        <f>[9]Tregion!$L61</f>
        <v>38.950000000000003</v>
      </c>
      <c r="G61" s="57">
        <f>[5]Tregion!$L61</f>
        <v>37.270000000000003</v>
      </c>
      <c r="H61" s="57"/>
      <c r="I61" s="58">
        <f>[11]Tregion!$L61</f>
        <v>21.75</v>
      </c>
      <c r="J61" s="57"/>
      <c r="K61" s="58"/>
      <c r="L61" s="57"/>
      <c r="M61" s="58"/>
      <c r="N61" s="57"/>
      <c r="O61" s="58"/>
      <c r="Q61" s="57"/>
      <c r="R61" s="58">
        <f>[12]Tregion!$L61</f>
        <v>42.15001718811579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36.799999999999997</v>
      </c>
      <c r="C62" s="58">
        <f>[6]Tregion!$L62</f>
        <v>39.76</v>
      </c>
      <c r="D62" s="57">
        <f>[7]Tregion!$L62</f>
        <v>36.49</v>
      </c>
      <c r="E62" s="58">
        <f>[8]Tregion!$L62</f>
        <v>41.24</v>
      </c>
      <c r="F62" s="57">
        <f>[9]Tregion!$L62</f>
        <v>38.11</v>
      </c>
      <c r="G62" s="57">
        <f>[5]Tregion!$L62</f>
        <v>36.799999999999997</v>
      </c>
      <c r="H62" s="57"/>
      <c r="I62" s="58">
        <f>[11]Tregion!$L62</f>
        <v>29.75</v>
      </c>
      <c r="J62" s="57"/>
      <c r="K62" s="58"/>
      <c r="L62" s="57"/>
      <c r="M62" s="58"/>
      <c r="N62" s="57"/>
      <c r="O62" s="58"/>
      <c r="Q62" s="57"/>
      <c r="R62" s="58">
        <f>[12]Tregion!$L62</f>
        <v>39.794825735331749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37.74</v>
      </c>
      <c r="C63" s="58">
        <f>[6]Tregion!$L63</f>
        <v>37.07</v>
      </c>
      <c r="D63" s="57">
        <f>[7]Tregion!$L63</f>
        <v>33.82</v>
      </c>
      <c r="E63" s="58">
        <f>[8]Tregion!$L63</f>
        <v>41.66</v>
      </c>
      <c r="F63" s="57">
        <f>[9]Tregion!$L63</f>
        <v>38.950000000000003</v>
      </c>
      <c r="G63" s="57">
        <f>[5]Tregion!$L63</f>
        <v>37.74</v>
      </c>
      <c r="H63" s="57"/>
      <c r="I63" s="58">
        <f>[11]Tregion!$L63</f>
        <v>29.25</v>
      </c>
      <c r="J63" s="57"/>
      <c r="K63" s="58"/>
      <c r="L63" s="57"/>
      <c r="M63" s="58"/>
      <c r="N63" s="57"/>
      <c r="O63" s="58"/>
      <c r="Q63" s="57"/>
      <c r="R63" s="58">
        <f>[12]Tregion!$L63</f>
        <v>39.869102962116138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44.32</v>
      </c>
      <c r="C64" s="58">
        <f>[6]Tregion!$L64</f>
        <v>35.9</v>
      </c>
      <c r="D64" s="57">
        <f>[7]Tregion!$L64</f>
        <v>34.49</v>
      </c>
      <c r="E64" s="58">
        <f>[8]Tregion!$L64</f>
        <v>44.99</v>
      </c>
      <c r="F64" s="57">
        <f>[9]Tregion!$L64</f>
        <v>44</v>
      </c>
      <c r="G64" s="57">
        <f>[5]Tregion!$L64</f>
        <v>44.32</v>
      </c>
      <c r="H64" s="57"/>
      <c r="I64" s="58">
        <f>[11]Tregion!$L64</f>
        <v>35.25</v>
      </c>
      <c r="J64" s="57"/>
      <c r="K64" s="58"/>
      <c r="L64" s="57"/>
      <c r="M64" s="58"/>
      <c r="N64" s="57"/>
      <c r="O64" s="58"/>
      <c r="Q64" s="57"/>
      <c r="R64" s="58">
        <f>[12]Tregion!$L64</f>
        <v>40.33792934226036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54.18</v>
      </c>
      <c r="C65" s="58">
        <f>[6]Tregion!$L65</f>
        <v>51.23</v>
      </c>
      <c r="D65" s="57">
        <f>[7]Tregion!$L65</f>
        <v>47.2</v>
      </c>
      <c r="E65" s="58">
        <f>[8]Tregion!$L65</f>
        <v>51.82</v>
      </c>
      <c r="F65" s="57">
        <f>[9]Tregion!$L65</f>
        <v>60.26</v>
      </c>
      <c r="G65" s="57">
        <f>[5]Tregion!$L65</f>
        <v>54.18</v>
      </c>
      <c r="H65" s="57"/>
      <c r="I65" s="58">
        <f>[11]Tregion!$L65</f>
        <v>32.25</v>
      </c>
      <c r="J65" s="57"/>
      <c r="K65" s="58"/>
      <c r="L65" s="57"/>
      <c r="M65" s="58"/>
      <c r="N65" s="57"/>
      <c r="O65" s="58"/>
      <c r="Q65" s="57"/>
      <c r="R65" s="58">
        <f>[12]Tregion!$L65</f>
        <v>40.890663356993592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61.7</v>
      </c>
      <c r="C66" s="58">
        <f>[6]Tregion!$L66</f>
        <v>55.95</v>
      </c>
      <c r="D66" s="57">
        <f>[7]Tregion!$L66</f>
        <v>52.56</v>
      </c>
      <c r="E66" s="58">
        <f>[8]Tregion!$L66</f>
        <v>57.48</v>
      </c>
      <c r="F66" s="57">
        <f>[9]Tregion!$L66</f>
        <v>66.709999999999994</v>
      </c>
      <c r="G66" s="57">
        <f>[5]Tregion!$L66</f>
        <v>61.7</v>
      </c>
      <c r="H66" s="57"/>
      <c r="I66" s="58">
        <f>[11]Tregion!$L66</f>
        <v>41</v>
      </c>
      <c r="J66" s="57"/>
      <c r="K66" s="58"/>
      <c r="L66" s="57"/>
      <c r="M66" s="58"/>
      <c r="N66" s="57"/>
      <c r="O66" s="58"/>
      <c r="Q66" s="57"/>
      <c r="R66" s="58">
        <f>[12]Tregion!$L66</f>
        <v>41.361462231641895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51.84</v>
      </c>
      <c r="C67" s="58">
        <f>[6]Tregion!$L67</f>
        <v>49.22</v>
      </c>
      <c r="D67" s="57">
        <f>[7]Tregion!$L67</f>
        <v>45.87</v>
      </c>
      <c r="E67" s="58">
        <f>[8]Tregion!$L67</f>
        <v>54.07</v>
      </c>
      <c r="F67" s="57">
        <f>[9]Tregion!$L67</f>
        <v>52.13</v>
      </c>
      <c r="G67" s="57">
        <f>[5]Tregion!$L67</f>
        <v>51.84</v>
      </c>
      <c r="H67" s="57"/>
      <c r="I67" s="58">
        <f>[11]Tregion!$L67</f>
        <v>26.5</v>
      </c>
      <c r="J67" s="57"/>
      <c r="K67" s="58"/>
      <c r="L67" s="57"/>
      <c r="M67" s="58"/>
      <c r="N67" s="57"/>
      <c r="O67" s="58"/>
      <c r="Q67" s="57"/>
      <c r="R67" s="58">
        <f>[12]Tregion!$L67</f>
        <v>41.308046096584874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39.619999999999997</v>
      </c>
      <c r="C68" s="58">
        <f>[6]Tregion!$L68</f>
        <v>43.16</v>
      </c>
      <c r="D68" s="57">
        <f>[7]Tregion!$L68</f>
        <v>41.86</v>
      </c>
      <c r="E68" s="58">
        <f>[8]Tregion!$L68</f>
        <v>40.909999999999997</v>
      </c>
      <c r="F68" s="57">
        <f>[9]Tregion!$L68</f>
        <v>40.08</v>
      </c>
      <c r="G68" s="57">
        <f>[5]Tregion!$L68</f>
        <v>39.619999999999997</v>
      </c>
      <c r="H68" s="57"/>
      <c r="I68" s="58">
        <f>[11]Tregion!$L68</f>
        <v>29</v>
      </c>
      <c r="J68" s="57"/>
      <c r="K68" s="58"/>
      <c r="L68" s="57"/>
      <c r="M68" s="58"/>
      <c r="N68" s="57"/>
      <c r="O68" s="58"/>
      <c r="Q68" s="57"/>
      <c r="R68" s="58">
        <f>[12]Tregion!$L68</f>
        <v>41.326225399344175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38.68</v>
      </c>
      <c r="C69" s="58">
        <f>[6]Tregion!$L69</f>
        <v>40.479999999999997</v>
      </c>
      <c r="D69" s="57">
        <f>[7]Tregion!$L69</f>
        <v>39.18</v>
      </c>
      <c r="E69" s="58">
        <f>[8]Tregion!$L69</f>
        <v>41.5</v>
      </c>
      <c r="F69" s="57">
        <f>[9]Tregion!$L69</f>
        <v>39.799999999999997</v>
      </c>
      <c r="G69" s="57">
        <f>[5]Tregion!$L69</f>
        <v>38.68</v>
      </c>
      <c r="H69" s="57"/>
      <c r="I69" s="58">
        <f>[11]Tregion!$L69</f>
        <v>27.5</v>
      </c>
      <c r="J69" s="57"/>
      <c r="K69" s="58"/>
      <c r="L69" s="57"/>
      <c r="M69" s="58"/>
      <c r="N69" s="57"/>
      <c r="O69" s="58"/>
      <c r="Q69" s="57"/>
      <c r="R69" s="58">
        <f>[12]Tregion!$L69</f>
        <v>43.58555096890376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38.21</v>
      </c>
      <c r="C70" s="58">
        <f>[6]Tregion!$L70</f>
        <v>41.66</v>
      </c>
      <c r="D70" s="57">
        <f>[7]Tregion!$L70</f>
        <v>40.520000000000003</v>
      </c>
      <c r="E70" s="58">
        <f>[8]Tregion!$L70</f>
        <v>44.25</v>
      </c>
      <c r="F70" s="57">
        <f>[9]Tregion!$L70</f>
        <v>41.2</v>
      </c>
      <c r="G70" s="57">
        <f>[5]Tregion!$L70</f>
        <v>38.21</v>
      </c>
      <c r="H70" s="57"/>
      <c r="I70" s="58">
        <f>[11]Tregion!$L70</f>
        <v>28.25</v>
      </c>
      <c r="J70" s="57"/>
      <c r="K70" s="58"/>
      <c r="L70" s="57"/>
      <c r="M70" s="58"/>
      <c r="N70" s="57"/>
      <c r="O70" s="58"/>
      <c r="Q70" s="57"/>
      <c r="R70" s="58">
        <f>[12]Tregion!$L70</f>
        <v>45.401444002367811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38</v>
      </c>
      <c r="C71" s="58">
        <f>[6]Tregion!$L71</f>
        <v>44.34</v>
      </c>
      <c r="D71" s="57">
        <f>[7]Tregion!$L71</f>
        <v>42.78</v>
      </c>
      <c r="E71" s="58">
        <f>[8]Tregion!$L71</f>
        <v>43.57</v>
      </c>
      <c r="F71" s="57">
        <f>[9]Tregion!$L71</f>
        <v>39.79</v>
      </c>
      <c r="G71" s="57">
        <f>[5]Tregion!$L71</f>
        <v>38</v>
      </c>
      <c r="H71" s="57"/>
      <c r="I71" s="58">
        <f>[11]Tregion!$L71</f>
        <v>31.35</v>
      </c>
      <c r="J71" s="57"/>
      <c r="K71" s="58"/>
      <c r="L71" s="57"/>
      <c r="M71" s="58"/>
      <c r="N71" s="57"/>
      <c r="O71" s="58"/>
      <c r="Q71" s="57"/>
      <c r="R71" s="58">
        <f>[12]Tregion!$L71</f>
        <v>46.118250286221432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38</v>
      </c>
      <c r="C72" s="58">
        <f>[6]Tregion!$L72</f>
        <v>43.88</v>
      </c>
      <c r="D72" s="57">
        <f>[7]Tregion!$L72</f>
        <v>42.18</v>
      </c>
      <c r="E72" s="58">
        <f>[8]Tregion!$L72</f>
        <v>42.37</v>
      </c>
      <c r="F72" s="57">
        <f>[9]Tregion!$L72</f>
        <v>40.06</v>
      </c>
      <c r="G72" s="57">
        <f>[5]Tregion!$L72</f>
        <v>38</v>
      </c>
      <c r="H72" s="57"/>
      <c r="I72" s="58">
        <f>[11]Tregion!$L72</f>
        <v>33.1</v>
      </c>
      <c r="J72" s="57"/>
      <c r="K72" s="58"/>
      <c r="L72" s="57"/>
      <c r="M72" s="58"/>
      <c r="N72" s="57"/>
      <c r="O72" s="58"/>
      <c r="Q72" s="57"/>
      <c r="R72" s="58">
        <f>[12]Tregion!$L72</f>
        <v>45.078921881089975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37.53</v>
      </c>
      <c r="C73" s="58">
        <f>[6]Tregion!$L73</f>
        <v>40.96</v>
      </c>
      <c r="D73" s="57">
        <f>[7]Tregion!$L73</f>
        <v>39.14</v>
      </c>
      <c r="E73" s="58">
        <f>[8]Tregion!$L73</f>
        <v>41.16</v>
      </c>
      <c r="F73" s="57">
        <f>[9]Tregion!$L73</f>
        <v>39.21</v>
      </c>
      <c r="G73" s="57">
        <f>[5]Tregion!$L73</f>
        <v>37.53</v>
      </c>
      <c r="H73" s="57"/>
      <c r="I73" s="58">
        <f>[11]Tregion!$L73</f>
        <v>31.1</v>
      </c>
      <c r="J73" s="57"/>
      <c r="K73" s="58"/>
      <c r="L73" s="57"/>
      <c r="M73" s="58"/>
      <c r="N73" s="57"/>
      <c r="O73" s="58"/>
      <c r="Q73" s="57"/>
      <c r="R73" s="58">
        <f>[12]Tregion!$L73</f>
        <v>43.418356174733184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37.06</v>
      </c>
      <c r="C74" s="58">
        <f>[6]Tregion!$L74</f>
        <v>40.82</v>
      </c>
      <c r="D74" s="57">
        <f>[7]Tregion!$L74</f>
        <v>37.32</v>
      </c>
      <c r="E74" s="58">
        <f>[8]Tregion!$L74</f>
        <v>42.05</v>
      </c>
      <c r="F74" s="57">
        <f>[9]Tregion!$L74</f>
        <v>38.369999999999997</v>
      </c>
      <c r="G74" s="57">
        <f>[5]Tregion!$L74</f>
        <v>37.06</v>
      </c>
      <c r="H74" s="57"/>
      <c r="I74" s="58">
        <f>[11]Tregion!$L74</f>
        <v>39.1</v>
      </c>
      <c r="J74" s="57"/>
      <c r="K74" s="58"/>
      <c r="L74" s="57"/>
      <c r="M74" s="58"/>
      <c r="N74" s="57"/>
      <c r="O74" s="58"/>
      <c r="Q74" s="57"/>
      <c r="R74" s="58">
        <f>[12]Tregion!$L74</f>
        <v>40.981250063833762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38</v>
      </c>
      <c r="C75" s="58">
        <f>[6]Tregion!$L75</f>
        <v>38.36</v>
      </c>
      <c r="D75" s="57">
        <f>[7]Tregion!$L75</f>
        <v>34.89</v>
      </c>
      <c r="E75" s="58">
        <f>[8]Tregion!$L75</f>
        <v>42.45</v>
      </c>
      <c r="F75" s="57">
        <f>[9]Tregion!$L75</f>
        <v>39.21</v>
      </c>
      <c r="G75" s="57">
        <f>[5]Tregion!$L75</f>
        <v>38</v>
      </c>
      <c r="H75" s="57"/>
      <c r="I75" s="58">
        <f>[11]Tregion!$L75</f>
        <v>38.6</v>
      </c>
      <c r="J75" s="57"/>
      <c r="K75" s="58"/>
      <c r="L75" s="57"/>
      <c r="M75" s="58"/>
      <c r="N75" s="57"/>
      <c r="O75" s="58"/>
      <c r="Q75" s="57"/>
      <c r="R75" s="58">
        <f>[12]Tregion!$L75</f>
        <v>41.040857039400834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44.63</v>
      </c>
      <c r="C76" s="58">
        <f>[6]Tregion!$L76</f>
        <v>37.28</v>
      </c>
      <c r="D76" s="57">
        <f>[7]Tregion!$L76</f>
        <v>35.51</v>
      </c>
      <c r="E76" s="58">
        <f>[8]Tregion!$L76</f>
        <v>45.47</v>
      </c>
      <c r="F76" s="57">
        <f>[9]Tregion!$L76</f>
        <v>44.29</v>
      </c>
      <c r="G76" s="57">
        <f>[5]Tregion!$L76</f>
        <v>44.63</v>
      </c>
      <c r="H76" s="57"/>
      <c r="I76" s="58">
        <f>[11]Tregion!$L76</f>
        <v>45.6</v>
      </c>
      <c r="J76" s="57"/>
      <c r="K76" s="58"/>
      <c r="L76" s="57"/>
      <c r="M76" s="58"/>
      <c r="N76" s="57"/>
      <c r="O76" s="58"/>
      <c r="Q76" s="57"/>
      <c r="R76" s="58">
        <f>[12]Tregion!$L76</f>
        <v>41.494639063976116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54.56</v>
      </c>
      <c r="C77" s="58">
        <f>[6]Tregion!$L77</f>
        <v>51.32</v>
      </c>
      <c r="D77" s="57">
        <f>[7]Tregion!$L77</f>
        <v>47.06</v>
      </c>
      <c r="E77" s="58">
        <f>[8]Tregion!$L77</f>
        <v>51.65</v>
      </c>
      <c r="F77" s="57">
        <f>[9]Tregion!$L77</f>
        <v>60.66</v>
      </c>
      <c r="G77" s="57">
        <f>[5]Tregion!$L77</f>
        <v>54.56</v>
      </c>
      <c r="H77" s="57"/>
      <c r="I77" s="58">
        <f>[11]Tregion!$L77</f>
        <v>52.6</v>
      </c>
      <c r="J77" s="57"/>
      <c r="K77" s="58"/>
      <c r="L77" s="57"/>
      <c r="M77" s="58"/>
      <c r="N77" s="57"/>
      <c r="O77" s="58"/>
      <c r="Q77" s="57"/>
      <c r="R77" s="58">
        <f>[12]Tregion!$L77</f>
        <v>42.032004993564726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62.13</v>
      </c>
      <c r="C78" s="58">
        <f>[6]Tregion!$L78</f>
        <v>55.65</v>
      </c>
      <c r="D78" s="57">
        <f>[7]Tregion!$L78</f>
        <v>51.93</v>
      </c>
      <c r="E78" s="58">
        <f>[8]Tregion!$L78</f>
        <v>56.78</v>
      </c>
      <c r="F78" s="57">
        <f>[9]Tregion!$L78</f>
        <v>67.16</v>
      </c>
      <c r="G78" s="57">
        <f>[5]Tregion!$L78</f>
        <v>62.13</v>
      </c>
      <c r="H78" s="57"/>
      <c r="I78" s="58">
        <f>[11]Tregion!$L78</f>
        <v>61.35</v>
      </c>
      <c r="J78" s="57"/>
      <c r="K78" s="58"/>
      <c r="L78" s="57"/>
      <c r="M78" s="58"/>
      <c r="N78" s="57"/>
      <c r="O78" s="58"/>
      <c r="Q78" s="57"/>
      <c r="R78" s="58">
        <f>[12]Tregion!$L78</f>
        <v>42.485695294983337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52.2</v>
      </c>
      <c r="C79" s="58">
        <f>[6]Tregion!$L79</f>
        <v>49.48</v>
      </c>
      <c r="D79" s="57">
        <f>[7]Tregion!$L79</f>
        <v>45.85</v>
      </c>
      <c r="E79" s="58">
        <f>[8]Tregion!$L79</f>
        <v>53.67</v>
      </c>
      <c r="F79" s="57">
        <f>[9]Tregion!$L79</f>
        <v>52.48</v>
      </c>
      <c r="G79" s="57">
        <f>[5]Tregion!$L79</f>
        <v>52.2</v>
      </c>
      <c r="H79" s="57"/>
      <c r="I79" s="58">
        <f>[11]Tregion!$L79</f>
        <v>42.85</v>
      </c>
      <c r="J79" s="57"/>
      <c r="K79" s="58"/>
      <c r="L79" s="57"/>
      <c r="M79" s="58"/>
      <c r="N79" s="57"/>
      <c r="O79" s="58"/>
      <c r="Q79" s="57"/>
      <c r="R79" s="58">
        <f>[12]Tregion!$L79</f>
        <v>42.413720039155514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39.9</v>
      </c>
      <c r="C80" s="58">
        <f>[6]Tregion!$L80</f>
        <v>43.94</v>
      </c>
      <c r="D80" s="57">
        <f>[7]Tregion!$L80</f>
        <v>42.21</v>
      </c>
      <c r="E80" s="58">
        <f>[8]Tregion!$L80</f>
        <v>41.32</v>
      </c>
      <c r="F80" s="57">
        <f>[9]Tregion!$L80</f>
        <v>40.35</v>
      </c>
      <c r="G80" s="57">
        <f>[5]Tregion!$L80</f>
        <v>39.9</v>
      </c>
      <c r="H80" s="57"/>
      <c r="I80" s="58">
        <f>[11]Tregion!$L80</f>
        <v>41.35</v>
      </c>
      <c r="J80" s="57"/>
      <c r="K80" s="58"/>
      <c r="L80" s="57"/>
      <c r="M80" s="58"/>
      <c r="N80" s="57"/>
      <c r="O80" s="58"/>
      <c r="Q80" s="57"/>
      <c r="R80" s="58">
        <f>[12]Tregion!$L80</f>
        <v>42.413389685886415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38.950000000000003</v>
      </c>
      <c r="C81" s="58">
        <f>[6]Tregion!$L81</f>
        <v>41.48</v>
      </c>
      <c r="D81" s="57">
        <f>[7]Tregion!$L81</f>
        <v>39.78</v>
      </c>
      <c r="E81" s="58">
        <f>[8]Tregion!$L81</f>
        <v>42.02</v>
      </c>
      <c r="F81" s="57">
        <f>[9]Tregion!$L81</f>
        <v>40.07</v>
      </c>
      <c r="G81" s="57">
        <f>[5]Tregion!$L81</f>
        <v>38.950000000000003</v>
      </c>
      <c r="H81" s="57"/>
      <c r="I81" s="58">
        <f>[11]Tregion!$L81</f>
        <v>39.85</v>
      </c>
      <c r="J81" s="57"/>
      <c r="K81" s="58"/>
      <c r="L81" s="57"/>
      <c r="M81" s="58"/>
      <c r="N81" s="57"/>
      <c r="O81" s="58"/>
      <c r="Q81" s="57"/>
      <c r="R81" s="58">
        <f>[12]Tregion!$L81</f>
        <v>44.658787598516241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38.479999999999997</v>
      </c>
      <c r="C82" s="58">
        <f>[6]Tregion!$L82</f>
        <v>42.57</v>
      </c>
      <c r="D82" s="57">
        <f>[7]Tregion!$L82</f>
        <v>41</v>
      </c>
      <c r="E82" s="58">
        <f>[8]Tregion!$L82</f>
        <v>44.72</v>
      </c>
      <c r="F82" s="57">
        <f>[9]Tregion!$L82</f>
        <v>41.48</v>
      </c>
      <c r="G82" s="57">
        <f>[5]Tregion!$L82</f>
        <v>38.479999999999997</v>
      </c>
      <c r="H82" s="57"/>
      <c r="I82" s="58">
        <f>[11]Tregion!$L82</f>
        <v>40.6</v>
      </c>
      <c r="J82" s="57"/>
      <c r="K82" s="58"/>
      <c r="L82" s="57"/>
      <c r="M82" s="58"/>
      <c r="N82" s="57"/>
      <c r="O82" s="58"/>
      <c r="Q82" s="57"/>
      <c r="R82" s="58">
        <f>[12]Tregion!$L82</f>
        <v>46.474075037437515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38.26</v>
      </c>
      <c r="C83" s="58">
        <f>[6]Tregion!$L83</f>
        <v>45.07</v>
      </c>
      <c r="D83" s="57">
        <f>[7]Tregion!$L83</f>
        <v>43.2</v>
      </c>
      <c r="E83" s="58">
        <f>[8]Tregion!$L83</f>
        <v>43.89</v>
      </c>
      <c r="F83" s="57">
        <f>[9]Tregion!$L83</f>
        <v>40.06</v>
      </c>
      <c r="G83" s="57">
        <f>[5]Tregion!$L83</f>
        <v>38.26</v>
      </c>
      <c r="H83" s="57"/>
      <c r="I83" s="58">
        <f>[11]Tregion!$L83</f>
        <v>31.7</v>
      </c>
      <c r="J83" s="57"/>
      <c r="K83" s="58"/>
      <c r="L83" s="57"/>
      <c r="M83" s="58"/>
      <c r="N83" s="57"/>
      <c r="O83" s="58"/>
      <c r="Q83" s="57"/>
      <c r="R83" s="58">
        <f>[12]Tregion!$L83</f>
        <v>47.220151311080443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38.270000000000003</v>
      </c>
      <c r="C84" s="58">
        <f>[6]Tregion!$L84</f>
        <v>44.65</v>
      </c>
      <c r="D84" s="57">
        <f>[7]Tregion!$L84</f>
        <v>42.64</v>
      </c>
      <c r="E84" s="58">
        <f>[8]Tregion!$L84</f>
        <v>42.78</v>
      </c>
      <c r="F84" s="57">
        <f>[9]Tregion!$L84</f>
        <v>40.32</v>
      </c>
      <c r="G84" s="57">
        <f>[5]Tregion!$L84</f>
        <v>38.270000000000003</v>
      </c>
      <c r="H84" s="57"/>
      <c r="I84" s="58">
        <f>[11]Tregion!$L84</f>
        <v>33.450000000000003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46.180347992063581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37.79</v>
      </c>
      <c r="C85" s="58">
        <f>[6]Tregion!$L85</f>
        <v>41.92</v>
      </c>
      <c r="D85" s="57">
        <f>[7]Tregion!$L85</f>
        <v>39.81</v>
      </c>
      <c r="E85" s="58">
        <f>[8]Tregion!$L85</f>
        <v>41.66</v>
      </c>
      <c r="F85" s="57">
        <f>[9]Tregion!$L85</f>
        <v>39.47</v>
      </c>
      <c r="G85" s="57">
        <f>[5]Tregion!$L85</f>
        <v>37.79</v>
      </c>
      <c r="H85" s="57"/>
      <c r="I85" s="58">
        <f>[11]Tregion!$L85</f>
        <v>31.45</v>
      </c>
      <c r="J85" s="57"/>
      <c r="K85" s="58"/>
      <c r="L85" s="57"/>
      <c r="M85" s="58"/>
      <c r="N85" s="57"/>
      <c r="O85" s="58"/>
      <c r="Q85" s="57"/>
      <c r="R85" s="58">
        <f>[12]Tregion!$L85</f>
        <v>44.519418143906044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37.31</v>
      </c>
      <c r="C86" s="58">
        <f>[6]Tregion!$L86</f>
        <v>41.78</v>
      </c>
      <c r="D86" s="57">
        <f>[7]Tregion!$L86</f>
        <v>38.119999999999997</v>
      </c>
      <c r="E86" s="58">
        <f>[8]Tregion!$L86</f>
        <v>42.71</v>
      </c>
      <c r="F86" s="57">
        <f>[9]Tregion!$L86</f>
        <v>38.619999999999997</v>
      </c>
      <c r="G86" s="57">
        <f>[5]Tregion!$L86</f>
        <v>37.31</v>
      </c>
      <c r="H86" s="57"/>
      <c r="I86" s="58">
        <f>[11]Tregion!$L86</f>
        <v>39.450000000000003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42.022305434321432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38.270000000000003</v>
      </c>
      <c r="C87" s="58">
        <f>[6]Tregion!$L87</f>
        <v>39.479999999999997</v>
      </c>
      <c r="D87" s="57">
        <f>[7]Tregion!$L87</f>
        <v>35.86</v>
      </c>
      <c r="E87" s="58">
        <f>[8]Tregion!$L87</f>
        <v>43.1</v>
      </c>
      <c r="F87" s="57">
        <f>[9]Tregion!$L87</f>
        <v>39.47</v>
      </c>
      <c r="G87" s="57">
        <f>[5]Tregion!$L87</f>
        <v>38.270000000000003</v>
      </c>
      <c r="H87" s="57"/>
      <c r="I87" s="58">
        <f>[11]Tregion!$L87</f>
        <v>38.950000000000003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42.08142317131675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44.94</v>
      </c>
      <c r="C88" s="58">
        <f>[6]Tregion!$L88</f>
        <v>38.479999999999997</v>
      </c>
      <c r="D88" s="57">
        <f>[7]Tregion!$L88</f>
        <v>36.43</v>
      </c>
      <c r="E88" s="58">
        <f>[8]Tregion!$L88</f>
        <v>45.89</v>
      </c>
      <c r="F88" s="57">
        <f>[9]Tregion!$L88</f>
        <v>44.59</v>
      </c>
      <c r="G88" s="57">
        <f>[5]Tregion!$L88</f>
        <v>44.94</v>
      </c>
      <c r="H88" s="57"/>
      <c r="I88" s="58">
        <f>[11]Tregion!$L88</f>
        <v>45.95</v>
      </c>
      <c r="J88" s="57"/>
      <c r="K88" s="58"/>
      <c r="L88" s="57"/>
      <c r="M88" s="58"/>
      <c r="N88" s="57"/>
      <c r="O88" s="58"/>
      <c r="Q88" s="57"/>
      <c r="R88" s="58">
        <f>[12]Tregion!$L88</f>
        <v>42.534648742205086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54.94</v>
      </c>
      <c r="C89" s="58">
        <f>[6]Tregion!$L89</f>
        <v>51.61</v>
      </c>
      <c r="D89" s="57">
        <f>[7]Tregion!$L89</f>
        <v>47.19</v>
      </c>
      <c r="E89" s="58">
        <f>[8]Tregion!$L89</f>
        <v>51.62</v>
      </c>
      <c r="F89" s="57">
        <f>[9]Tregion!$L89</f>
        <v>61.06</v>
      </c>
      <c r="G89" s="57">
        <f>[5]Tregion!$L89</f>
        <v>54.94</v>
      </c>
      <c r="H89" s="57"/>
      <c r="I89" s="58">
        <f>[11]Tregion!$L89</f>
        <v>52.95</v>
      </c>
      <c r="J89" s="57"/>
      <c r="K89" s="58"/>
      <c r="L89" s="57"/>
      <c r="M89" s="58"/>
      <c r="N89" s="57"/>
      <c r="O89" s="58"/>
      <c r="Q89" s="57"/>
      <c r="R89" s="58">
        <f>[12]Tregion!$L89</f>
        <v>43.071451840079817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62.56</v>
      </c>
      <c r="C90" s="58">
        <f>[6]Tregion!$L90</f>
        <v>55.66</v>
      </c>
      <c r="D90" s="57">
        <f>[7]Tregion!$L90</f>
        <v>51.72</v>
      </c>
      <c r="E90" s="58">
        <f>[8]Tregion!$L90</f>
        <v>56.37</v>
      </c>
      <c r="F90" s="57">
        <f>[9]Tregion!$L90</f>
        <v>67.599999999999994</v>
      </c>
      <c r="G90" s="57">
        <f>[5]Tregion!$L90</f>
        <v>62.56</v>
      </c>
      <c r="H90" s="57"/>
      <c r="I90" s="58">
        <f>[11]Tregion!$L90</f>
        <v>61.7</v>
      </c>
      <c r="J90" s="57"/>
      <c r="K90" s="58"/>
      <c r="L90" s="57"/>
      <c r="M90" s="58"/>
      <c r="N90" s="57"/>
      <c r="O90" s="58"/>
      <c r="Q90" s="57"/>
      <c r="R90" s="58">
        <f>[12]Tregion!$L90</f>
        <v>43.524561735456423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52.56</v>
      </c>
      <c r="C91" s="58">
        <f>[6]Tregion!$L91</f>
        <v>49.89</v>
      </c>
      <c r="D91" s="57">
        <f>[7]Tregion!$L91</f>
        <v>46.06</v>
      </c>
      <c r="E91" s="58">
        <f>[8]Tregion!$L91</f>
        <v>53.47</v>
      </c>
      <c r="F91" s="57">
        <f>[9]Tregion!$L91</f>
        <v>52.83</v>
      </c>
      <c r="G91" s="57">
        <f>[5]Tregion!$L91</f>
        <v>52.56</v>
      </c>
      <c r="H91" s="57"/>
      <c r="I91" s="58">
        <f>[11]Tregion!$L91</f>
        <v>43.2</v>
      </c>
      <c r="J91" s="57"/>
      <c r="K91" s="58"/>
      <c r="L91" s="57"/>
      <c r="M91" s="58"/>
      <c r="N91" s="57"/>
      <c r="O91" s="58"/>
      <c r="Q91" s="57"/>
      <c r="R91" s="58">
        <f>[12]Tregion!$L91</f>
        <v>43.452077993345249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40.17</v>
      </c>
      <c r="C92" s="58">
        <f>[6]Tregion!$L92</f>
        <v>44.71</v>
      </c>
      <c r="D92" s="57">
        <f>[7]Tregion!$L92</f>
        <v>42.67</v>
      </c>
      <c r="E92" s="58">
        <f>[8]Tregion!$L92</f>
        <v>41.71</v>
      </c>
      <c r="F92" s="57">
        <f>[9]Tregion!$L92</f>
        <v>40.61</v>
      </c>
      <c r="G92" s="57">
        <f>[5]Tregion!$L92</f>
        <v>40.17</v>
      </c>
      <c r="H92" s="57"/>
      <c r="I92" s="58">
        <f>[11]Tregion!$L92</f>
        <v>41.7</v>
      </c>
      <c r="J92" s="57"/>
      <c r="K92" s="58"/>
      <c r="L92" s="57"/>
      <c r="M92" s="58"/>
      <c r="N92" s="57"/>
      <c r="O92" s="58"/>
      <c r="Q92" s="57"/>
      <c r="R92" s="58">
        <f>[12]Tregion!$L92</f>
        <v>43.451244514836709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39.22</v>
      </c>
      <c r="C93" s="58">
        <f>[6]Tregion!$L93</f>
        <v>42.41</v>
      </c>
      <c r="D93" s="57">
        <f>[7]Tregion!$L93</f>
        <v>40.409999999999997</v>
      </c>
      <c r="E93" s="58">
        <f>[8]Tregion!$L93</f>
        <v>42.48</v>
      </c>
      <c r="F93" s="57">
        <f>[9]Tregion!$L93</f>
        <v>40.33</v>
      </c>
      <c r="G93" s="57">
        <f>[5]Tregion!$L93</f>
        <v>39.22</v>
      </c>
      <c r="H93" s="57"/>
      <c r="I93" s="58">
        <f>[11]Tregion!$L93</f>
        <v>40.200000000000003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45.520737498500239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38.74</v>
      </c>
      <c r="C94" s="58">
        <f>[6]Tregion!$L94</f>
        <v>43.42</v>
      </c>
      <c r="D94" s="57">
        <f>[7]Tregion!$L94</f>
        <v>41.54</v>
      </c>
      <c r="E94" s="58">
        <f>[8]Tregion!$L94</f>
        <v>45.15</v>
      </c>
      <c r="F94" s="57">
        <f>[9]Tregion!$L94</f>
        <v>41.75</v>
      </c>
      <c r="G94" s="57">
        <f>[5]Tregion!$L94</f>
        <v>38.74</v>
      </c>
      <c r="H94" s="57"/>
      <c r="I94" s="58">
        <f>[11]Tregion!$L94</f>
        <v>40.950000000000003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47.361734341364709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38.53</v>
      </c>
      <c r="C95" s="58">
        <f>[6]Tregion!$L95</f>
        <v>45.81</v>
      </c>
      <c r="D95" s="57">
        <f>[7]Tregion!$L95</f>
        <v>43.62</v>
      </c>
      <c r="E95" s="58">
        <f>[8]Tregion!$L95</f>
        <v>44.26</v>
      </c>
      <c r="F95" s="57">
        <f>[9]Tregion!$L95</f>
        <v>40.32</v>
      </c>
      <c r="G95" s="57">
        <f>[5]Tregion!$L95</f>
        <v>38.53</v>
      </c>
      <c r="H95" s="57"/>
      <c r="I95" s="58">
        <f>[11]Tregion!$L95</f>
        <v>32.200000000000003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48.165864300472123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38.53</v>
      </c>
      <c r="C96" s="58">
        <f>[6]Tregion!$L96</f>
        <v>45.41</v>
      </c>
      <c r="D96" s="57">
        <f>[7]Tregion!$L96</f>
        <v>43.1</v>
      </c>
      <c r="E96" s="58">
        <f>[8]Tregion!$L96</f>
        <v>43.23</v>
      </c>
      <c r="F96" s="57">
        <f>[9]Tregion!$L96</f>
        <v>40.590000000000003</v>
      </c>
      <c r="G96" s="57">
        <f>[5]Tregion!$L96</f>
        <v>38.53</v>
      </c>
      <c r="H96" s="57"/>
      <c r="I96" s="58">
        <f>[11]Tregion!$L96</f>
        <v>33.950000000000003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47.152877734001137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38.049999999999997</v>
      </c>
      <c r="C97" s="58">
        <f>[6]Tregion!$L97</f>
        <v>42.86</v>
      </c>
      <c r="D97" s="57">
        <f>[7]Tregion!$L97</f>
        <v>40.47</v>
      </c>
      <c r="E97" s="58">
        <f>[8]Tregion!$L97</f>
        <v>42.19</v>
      </c>
      <c r="F97" s="57">
        <f>[9]Tregion!$L97</f>
        <v>39.729999999999997</v>
      </c>
      <c r="G97" s="57">
        <f>[5]Tregion!$L97</f>
        <v>38.049999999999997</v>
      </c>
      <c r="H97" s="57"/>
      <c r="I97" s="58">
        <f>[11]Tregion!$L97</f>
        <v>31.95</v>
      </c>
      <c r="J97" s="57"/>
      <c r="K97" s="58"/>
      <c r="L97" s="57"/>
      <c r="M97" s="58"/>
      <c r="N97" s="57"/>
      <c r="O97" s="58"/>
      <c r="Q97" s="57"/>
      <c r="R97" s="58">
        <f>[12]Tregion!$L97</f>
        <v>45.514115292728121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37.57</v>
      </c>
      <c r="C98" s="58">
        <f>[6]Tregion!$L98</f>
        <v>42.73</v>
      </c>
      <c r="D98" s="57">
        <f>[7]Tregion!$L98</f>
        <v>38.9</v>
      </c>
      <c r="E98" s="58">
        <f>[8]Tregion!$L98</f>
        <v>43.38</v>
      </c>
      <c r="F98" s="57">
        <f>[9]Tregion!$L98</f>
        <v>38.869999999999997</v>
      </c>
      <c r="G98" s="57">
        <f>[5]Tregion!$L98</f>
        <v>37.57</v>
      </c>
      <c r="H98" s="57"/>
      <c r="I98" s="58">
        <f>[11]Tregion!$L98</f>
        <v>40</v>
      </c>
      <c r="J98" s="57"/>
      <c r="K98" s="58"/>
      <c r="L98" s="57"/>
      <c r="M98" s="58"/>
      <c r="N98" s="57"/>
      <c r="O98" s="58"/>
      <c r="Q98" s="57"/>
      <c r="R98" s="58">
        <f>[12]Tregion!$L98</f>
        <v>42.618903841394058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38.53</v>
      </c>
      <c r="C99" s="58">
        <f>[6]Tregion!$L99</f>
        <v>40.58</v>
      </c>
      <c r="D99" s="57">
        <f>[7]Tregion!$L99</f>
        <v>36.79</v>
      </c>
      <c r="E99" s="58">
        <f>[8]Tregion!$L99</f>
        <v>43.76</v>
      </c>
      <c r="F99" s="57">
        <f>[9]Tregion!$L99</f>
        <v>39.729999999999997</v>
      </c>
      <c r="G99" s="57">
        <f>[5]Tregion!$L99</f>
        <v>38.53</v>
      </c>
      <c r="H99" s="57"/>
      <c r="I99" s="58">
        <f>[11]Tregion!$L99</f>
        <v>39.5</v>
      </c>
      <c r="J99" s="57"/>
      <c r="K99" s="58"/>
      <c r="L99" s="57"/>
      <c r="M99" s="58"/>
      <c r="N99" s="57"/>
      <c r="O99" s="58"/>
      <c r="Q99" s="57"/>
      <c r="R99" s="58">
        <f>[12]Tregion!$L99</f>
        <v>42.704266347814126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45.25</v>
      </c>
      <c r="C100" s="58">
        <f>[6]Tregion!$L100</f>
        <v>39.64</v>
      </c>
      <c r="D100" s="57">
        <f>[7]Tregion!$L100</f>
        <v>37.32</v>
      </c>
      <c r="E100" s="58">
        <f>[8]Tregion!$L100</f>
        <v>46.36</v>
      </c>
      <c r="F100" s="57">
        <f>[9]Tregion!$L100</f>
        <v>44.88</v>
      </c>
      <c r="G100" s="57">
        <f>[5]Tregion!$L100</f>
        <v>45.25</v>
      </c>
      <c r="H100" s="57"/>
      <c r="I100" s="58">
        <f>[11]Tregion!$L100</f>
        <v>46.5</v>
      </c>
      <c r="J100" s="57"/>
      <c r="K100" s="58"/>
      <c r="L100" s="57"/>
      <c r="M100" s="58"/>
      <c r="N100" s="57"/>
      <c r="O100" s="58"/>
      <c r="Q100" s="57"/>
      <c r="R100" s="58">
        <f>[12]Tregion!$L100</f>
        <v>43.186869101381895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55.32</v>
      </c>
      <c r="C101" s="58">
        <f>[6]Tregion!$L101</f>
        <v>51.93</v>
      </c>
      <c r="D101" s="57">
        <f>[7]Tregion!$L101</f>
        <v>47.34</v>
      </c>
      <c r="E101" s="58">
        <f>[8]Tregion!$L101</f>
        <v>51.67</v>
      </c>
      <c r="F101" s="57">
        <f>[9]Tregion!$L101</f>
        <v>61.47</v>
      </c>
      <c r="G101" s="57">
        <f>[5]Tregion!$L101</f>
        <v>55.32</v>
      </c>
      <c r="H101" s="57"/>
      <c r="I101" s="58">
        <f>[11]Tregion!$L101</f>
        <v>53.5</v>
      </c>
      <c r="J101" s="57"/>
      <c r="K101" s="58"/>
      <c r="L101" s="57"/>
      <c r="M101" s="58"/>
      <c r="N101" s="57"/>
      <c r="O101" s="58"/>
      <c r="Q101" s="57"/>
      <c r="R101" s="58">
        <f>[12]Tregion!$L101</f>
        <v>43.753705614636964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62.99</v>
      </c>
      <c r="C102" s="58">
        <f>[6]Tregion!$L102</f>
        <v>55.71</v>
      </c>
      <c r="D102" s="57">
        <f>[7]Tregion!$L102</f>
        <v>51.56</v>
      </c>
      <c r="E102" s="58">
        <f>[8]Tregion!$L102</f>
        <v>56.08</v>
      </c>
      <c r="F102" s="57">
        <f>[9]Tregion!$L102</f>
        <v>68.05</v>
      </c>
      <c r="G102" s="57">
        <f>[5]Tregion!$L102</f>
        <v>62.99</v>
      </c>
      <c r="H102" s="57"/>
      <c r="I102" s="58">
        <f>[11]Tregion!$L102</f>
        <v>62.25</v>
      </c>
      <c r="J102" s="57"/>
      <c r="K102" s="58"/>
      <c r="L102" s="57"/>
      <c r="M102" s="58"/>
      <c r="N102" s="57"/>
      <c r="O102" s="58"/>
      <c r="Q102" s="57"/>
      <c r="R102" s="58">
        <f>[12]Tregion!$L102</f>
        <v>44.238639916878924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52.92</v>
      </c>
      <c r="C103" s="58">
        <f>[6]Tregion!$L103</f>
        <v>50.32</v>
      </c>
      <c r="D103" s="57">
        <f>[7]Tregion!$L103</f>
        <v>46.29</v>
      </c>
      <c r="E103" s="58">
        <f>[8]Tregion!$L103</f>
        <v>53.37</v>
      </c>
      <c r="F103" s="57">
        <f>[9]Tregion!$L103</f>
        <v>53.18</v>
      </c>
      <c r="G103" s="57">
        <f>[5]Tregion!$L103</f>
        <v>52.92</v>
      </c>
      <c r="H103" s="57"/>
      <c r="I103" s="58">
        <f>[11]Tregion!$L103</f>
        <v>43.7</v>
      </c>
      <c r="J103" s="57"/>
      <c r="K103" s="58"/>
      <c r="L103" s="57"/>
      <c r="M103" s="58"/>
      <c r="N103" s="57"/>
      <c r="O103" s="58"/>
      <c r="Q103" s="57"/>
      <c r="R103" s="58">
        <f>[12]Tregion!$L103</f>
        <v>44.196037340609216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40.450000000000003</v>
      </c>
      <c r="C104" s="58">
        <f>[6]Tregion!$L104</f>
        <v>45.47</v>
      </c>
      <c r="D104" s="57">
        <f>[7]Tregion!$L104</f>
        <v>43.13</v>
      </c>
      <c r="E104" s="58">
        <f>[8]Tregion!$L104</f>
        <v>42.13</v>
      </c>
      <c r="F104" s="57">
        <f>[9]Tregion!$L104</f>
        <v>40.880000000000003</v>
      </c>
      <c r="G104" s="57">
        <f>[5]Tregion!$L104</f>
        <v>40.450000000000003</v>
      </c>
      <c r="H104" s="57"/>
      <c r="I104" s="58">
        <f>[11]Tregion!$L104</f>
        <v>42.25</v>
      </c>
      <c r="J104" s="57"/>
      <c r="K104" s="58"/>
      <c r="L104" s="57"/>
      <c r="M104" s="58"/>
      <c r="N104" s="57"/>
      <c r="O104" s="58"/>
      <c r="Q104" s="57"/>
      <c r="R104" s="58">
        <f>[12]Tregion!$L104</f>
        <v>44.225085937811855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39.49</v>
      </c>
      <c r="C105" s="58">
        <f>[6]Tregion!$L105</f>
        <v>43.32</v>
      </c>
      <c r="D105" s="57">
        <f>[7]Tregion!$L105</f>
        <v>41.03</v>
      </c>
      <c r="E105" s="58">
        <f>[8]Tregion!$L105</f>
        <v>42.98</v>
      </c>
      <c r="F105" s="57">
        <f>[9]Tregion!$L105</f>
        <v>40.6</v>
      </c>
      <c r="G105" s="57">
        <f>[5]Tregion!$L105</f>
        <v>39.49</v>
      </c>
      <c r="H105" s="57"/>
      <c r="I105" s="58">
        <f>[11]Tregion!$L105</f>
        <v>40.75</v>
      </c>
      <c r="J105" s="57"/>
      <c r="K105" s="58"/>
      <c r="L105" s="57"/>
      <c r="M105" s="58"/>
      <c r="N105" s="57"/>
      <c r="O105" s="58"/>
      <c r="Q105" s="57"/>
      <c r="R105" s="58">
        <f>[12]Tregion!$L105</f>
        <v>46.758441210417338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39.01</v>
      </c>
      <c r="C106" s="58">
        <f>[6]Tregion!$L106</f>
        <v>44.27</v>
      </c>
      <c r="D106" s="57">
        <f>[7]Tregion!$L106</f>
        <v>42.09</v>
      </c>
      <c r="E106" s="58">
        <f>[8]Tregion!$L106</f>
        <v>45.62</v>
      </c>
      <c r="F106" s="57">
        <f>[9]Tregion!$L106</f>
        <v>42.03</v>
      </c>
      <c r="G106" s="57">
        <f>[5]Tregion!$L106</f>
        <v>39.01</v>
      </c>
      <c r="H106" s="57"/>
      <c r="I106" s="58">
        <f>[11]Tregion!$L106</f>
        <v>41.45</v>
      </c>
      <c r="J106" s="57"/>
      <c r="K106" s="58"/>
      <c r="L106" s="57"/>
      <c r="M106" s="58"/>
      <c r="N106" s="57"/>
      <c r="O106" s="58"/>
      <c r="Q106" s="57"/>
      <c r="R106" s="58">
        <f>[12]Tregion!$L106</f>
        <v>48.620492265972516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38.79</v>
      </c>
      <c r="C107" s="58">
        <f>[6]Tregion!$L107</f>
        <v>46.55</v>
      </c>
      <c r="D107" s="57">
        <f>[7]Tregion!$L107</f>
        <v>44.05</v>
      </c>
      <c r="E107" s="58">
        <f>[8]Tregion!$L107</f>
        <v>44.63</v>
      </c>
      <c r="F107" s="57">
        <f>[9]Tregion!$L107</f>
        <v>40.590000000000003</v>
      </c>
      <c r="G107" s="57">
        <f>[5]Tregion!$L107</f>
        <v>38.79</v>
      </c>
      <c r="H107" s="57"/>
      <c r="I107" s="58">
        <f>[11]Tregion!$L107</f>
        <v>32.700000000000003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49.468661824119302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38.79</v>
      </c>
      <c r="C108" s="58">
        <f>[6]Tregion!$L108</f>
        <v>46.18</v>
      </c>
      <c r="D108" s="57">
        <f>[7]Tregion!$L108</f>
        <v>43.57</v>
      </c>
      <c r="E108" s="58">
        <f>[8]Tregion!$L108</f>
        <v>43.67</v>
      </c>
      <c r="F108" s="57">
        <f>[9]Tregion!$L108</f>
        <v>40.85</v>
      </c>
      <c r="G108" s="57">
        <f>[5]Tregion!$L108</f>
        <v>38.79</v>
      </c>
      <c r="H108" s="57"/>
      <c r="I108" s="58">
        <f>[11]Tregion!$L108</f>
        <v>34.450000000000003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48.455673570861499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38.31</v>
      </c>
      <c r="C109" s="58">
        <f>[6]Tregion!$L109</f>
        <v>43.79</v>
      </c>
      <c r="D109" s="57">
        <f>[7]Tregion!$L109</f>
        <v>41.12</v>
      </c>
      <c r="E109" s="58">
        <f>[8]Tregion!$L109</f>
        <v>42.72</v>
      </c>
      <c r="F109" s="57">
        <f>[9]Tregion!$L109</f>
        <v>39.99</v>
      </c>
      <c r="G109" s="57">
        <f>[5]Tregion!$L109</f>
        <v>38.31</v>
      </c>
      <c r="H109" s="57"/>
      <c r="I109" s="58">
        <f>[11]Tregion!$L109</f>
        <v>32.450000000000003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46.810906988663753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37.83</v>
      </c>
      <c r="C110" s="58">
        <f>[6]Tregion!$L110</f>
        <v>43.67</v>
      </c>
      <c r="D110" s="57">
        <f>[7]Tregion!$L110</f>
        <v>39.65</v>
      </c>
      <c r="E110" s="58">
        <f>[8]Tregion!$L110</f>
        <v>44.04</v>
      </c>
      <c r="F110" s="57">
        <f>[9]Tregion!$L110</f>
        <v>39.130000000000003</v>
      </c>
      <c r="G110" s="57">
        <f>[5]Tregion!$L110</f>
        <v>37.83</v>
      </c>
      <c r="H110" s="57"/>
      <c r="I110" s="58">
        <f>[11]Tregion!$L110</f>
        <v>40.75</v>
      </c>
      <c r="J110" s="57"/>
      <c r="K110" s="58"/>
      <c r="L110" s="57"/>
      <c r="M110" s="58"/>
      <c r="N110" s="57"/>
      <c r="O110" s="58"/>
      <c r="Q110" s="57"/>
      <c r="R110" s="58">
        <f>[12]Tregion!$L110</f>
        <v>43.477154422853403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38.79</v>
      </c>
      <c r="C111" s="58">
        <f>[6]Tregion!$L111</f>
        <v>41.66</v>
      </c>
      <c r="D111" s="57">
        <f>[7]Tregion!$L111</f>
        <v>37.700000000000003</v>
      </c>
      <c r="E111" s="58">
        <f>[8]Tregion!$L111</f>
        <v>44.41</v>
      </c>
      <c r="F111" s="57">
        <f>[9]Tregion!$L111</f>
        <v>39.99</v>
      </c>
      <c r="G111" s="57">
        <f>[5]Tregion!$L111</f>
        <v>38.79</v>
      </c>
      <c r="H111" s="57"/>
      <c r="I111" s="58">
        <f>[11]Tregion!$L111</f>
        <v>40.25</v>
      </c>
      <c r="J111" s="57"/>
      <c r="K111" s="58"/>
      <c r="L111" s="57"/>
      <c r="M111" s="58"/>
      <c r="N111" s="57"/>
      <c r="O111" s="58"/>
      <c r="Q111" s="57"/>
      <c r="R111" s="58">
        <f>[12]Tregion!$L111</f>
        <v>43.569789975244547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45.55</v>
      </c>
      <c r="C112" s="58">
        <f>[6]Tregion!$L112</f>
        <v>40.78</v>
      </c>
      <c r="D112" s="57">
        <f>[7]Tregion!$L112</f>
        <v>38.19</v>
      </c>
      <c r="E112" s="58">
        <f>[8]Tregion!$L112</f>
        <v>46.81</v>
      </c>
      <c r="F112" s="57">
        <f>[9]Tregion!$L112</f>
        <v>45.17</v>
      </c>
      <c r="G112" s="57">
        <f>[5]Tregion!$L112</f>
        <v>45.55</v>
      </c>
      <c r="H112" s="57"/>
      <c r="I112" s="58">
        <f>[11]Tregion!$L112</f>
        <v>47.25</v>
      </c>
      <c r="J112" s="57"/>
      <c r="K112" s="58"/>
      <c r="L112" s="57"/>
      <c r="M112" s="58"/>
      <c r="N112" s="57"/>
      <c r="O112" s="58"/>
      <c r="Q112" s="57"/>
      <c r="R112" s="58">
        <f>[12]Tregion!$L112</f>
        <v>44.063250065357899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55.7</v>
      </c>
      <c r="C113" s="58">
        <f>[6]Tregion!$L113</f>
        <v>52.27</v>
      </c>
      <c r="D113" s="57">
        <f>[7]Tregion!$L113</f>
        <v>47.51</v>
      </c>
      <c r="E113" s="58">
        <f>[8]Tregion!$L113</f>
        <v>51.74</v>
      </c>
      <c r="F113" s="57">
        <f>[9]Tregion!$L113</f>
        <v>61.87</v>
      </c>
      <c r="G113" s="57">
        <f>[5]Tregion!$L113</f>
        <v>55.7</v>
      </c>
      <c r="H113" s="57"/>
      <c r="I113" s="58">
        <f>[11]Tregion!$L113</f>
        <v>54.25</v>
      </c>
      <c r="J113" s="57"/>
      <c r="K113" s="58"/>
      <c r="L113" s="57"/>
      <c r="M113" s="58"/>
      <c r="N113" s="57"/>
      <c r="O113" s="58"/>
      <c r="Q113" s="57"/>
      <c r="R113" s="58">
        <f>[12]Tregion!$L113</f>
        <v>44.641589618910885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63.43</v>
      </c>
      <c r="C114" s="58">
        <f>[6]Tregion!$L114</f>
        <v>55.81</v>
      </c>
      <c r="D114" s="57">
        <f>[7]Tregion!$L114</f>
        <v>51.44</v>
      </c>
      <c r="E114" s="58">
        <f>[8]Tregion!$L114</f>
        <v>55.82</v>
      </c>
      <c r="F114" s="57">
        <f>[9]Tregion!$L114</f>
        <v>68.489999999999995</v>
      </c>
      <c r="G114" s="57">
        <f>[5]Tregion!$L114</f>
        <v>63.43</v>
      </c>
      <c r="H114" s="57"/>
      <c r="I114" s="58">
        <f>[11]Tregion!$L114</f>
        <v>63</v>
      </c>
      <c r="J114" s="57"/>
      <c r="K114" s="58"/>
      <c r="L114" s="57"/>
      <c r="M114" s="58"/>
      <c r="N114" s="57"/>
      <c r="O114" s="58"/>
      <c r="Q114" s="57"/>
      <c r="R114" s="58">
        <f>[12]Tregion!$L114</f>
        <v>45.137714020216272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53.28</v>
      </c>
      <c r="C115" s="58">
        <f>[6]Tregion!$L115</f>
        <v>50.77</v>
      </c>
      <c r="D115" s="57">
        <f>[7]Tregion!$L115</f>
        <v>46.54</v>
      </c>
      <c r="E115" s="58">
        <f>[8]Tregion!$L115</f>
        <v>53.29</v>
      </c>
      <c r="F115" s="57">
        <f>[9]Tregion!$L115</f>
        <v>53.52</v>
      </c>
      <c r="G115" s="57">
        <f>[5]Tregion!$L115</f>
        <v>53.28</v>
      </c>
      <c r="H115" s="57"/>
      <c r="I115" s="58">
        <f>[11]Tregion!$L115</f>
        <v>44.2</v>
      </c>
      <c r="J115" s="57"/>
      <c r="K115" s="58"/>
      <c r="L115" s="57"/>
      <c r="M115" s="58"/>
      <c r="N115" s="57"/>
      <c r="O115" s="58"/>
      <c r="Q115" s="57"/>
      <c r="R115" s="58">
        <f>[12]Tregion!$L115</f>
        <v>45.101791754756732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40.729999999999997</v>
      </c>
      <c r="C116" s="58">
        <f>[6]Tregion!$L116</f>
        <v>46.24</v>
      </c>
      <c r="D116" s="57">
        <f>[7]Tregion!$L116</f>
        <v>43.6</v>
      </c>
      <c r="E116" s="58">
        <f>[8]Tregion!$L116</f>
        <v>42.55</v>
      </c>
      <c r="F116" s="57">
        <f>[9]Tregion!$L116</f>
        <v>41.15</v>
      </c>
      <c r="G116" s="57">
        <f>[5]Tregion!$L116</f>
        <v>40.729999999999997</v>
      </c>
      <c r="H116" s="57"/>
      <c r="I116" s="58">
        <f>[11]Tregion!$L116</f>
        <v>43</v>
      </c>
      <c r="J116" s="57"/>
      <c r="K116" s="58"/>
      <c r="L116" s="57"/>
      <c r="M116" s="58"/>
      <c r="N116" s="57"/>
      <c r="O116" s="58"/>
      <c r="Q116" s="57"/>
      <c r="R116" s="58">
        <f>[12]Tregion!$L116</f>
        <v>45.137930320934537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39.76</v>
      </c>
      <c r="C117" s="58">
        <f>[6]Tregion!$L117</f>
        <v>44.23</v>
      </c>
      <c r="D117" s="57">
        <f>[7]Tregion!$L117</f>
        <v>41.64</v>
      </c>
      <c r="E117" s="58">
        <f>[8]Tregion!$L117</f>
        <v>43.46</v>
      </c>
      <c r="F117" s="57">
        <f>[9]Tregion!$L117</f>
        <v>40.86</v>
      </c>
      <c r="G117" s="57">
        <f>[5]Tregion!$L117</f>
        <v>39.76</v>
      </c>
      <c r="H117" s="57"/>
      <c r="I117" s="58">
        <f>[11]Tregion!$L117</f>
        <v>41.5</v>
      </c>
      <c r="J117" s="57"/>
      <c r="K117" s="58"/>
      <c r="L117" s="57"/>
      <c r="M117" s="58"/>
      <c r="N117" s="57"/>
      <c r="O117" s="58"/>
      <c r="Q117" s="57"/>
      <c r="R117" s="58">
        <f>[12]Tregion!$L117</f>
        <v>47.337214782854154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39.28</v>
      </c>
      <c r="C118" s="58">
        <f>[6]Tregion!$L118</f>
        <v>45.12</v>
      </c>
      <c r="D118" s="57">
        <f>[7]Tregion!$L118</f>
        <v>42.63</v>
      </c>
      <c r="E118" s="58">
        <f>[8]Tregion!$L118</f>
        <v>46.08</v>
      </c>
      <c r="F118" s="57">
        <f>[9]Tregion!$L118</f>
        <v>42.3</v>
      </c>
      <c r="G118" s="57">
        <f>[5]Tregion!$L118</f>
        <v>39.28</v>
      </c>
      <c r="H118" s="57"/>
      <c r="I118" s="58">
        <f>[11]Tregion!$L118</f>
        <v>41.95</v>
      </c>
      <c r="J118" s="57"/>
      <c r="K118" s="58"/>
      <c r="L118" s="57"/>
      <c r="M118" s="58"/>
      <c r="N118" s="57"/>
      <c r="O118" s="58"/>
      <c r="Q118" s="57"/>
      <c r="R118" s="58">
        <f>[12]Tregion!$L118</f>
        <v>49.223452817941315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39.06</v>
      </c>
      <c r="C119" s="58">
        <f>[6]Tregion!$L119</f>
        <v>47.29</v>
      </c>
      <c r="D119" s="57">
        <f>[7]Tregion!$L119</f>
        <v>44.49</v>
      </c>
      <c r="E119" s="58">
        <f>[8]Tregion!$L119</f>
        <v>45</v>
      </c>
      <c r="F119" s="57">
        <f>[9]Tregion!$L119</f>
        <v>40.85</v>
      </c>
      <c r="G119" s="57">
        <f>[5]Tregion!$L119</f>
        <v>39.06</v>
      </c>
      <c r="H119" s="57"/>
      <c r="I119" s="58">
        <f>[11]Tregion!$L119</f>
        <v>33.200000000000003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40.588063956454143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39.06</v>
      </c>
      <c r="C120" s="58">
        <f>[6]Tregion!$L120</f>
        <v>46.94</v>
      </c>
      <c r="D120" s="57">
        <f>[7]Tregion!$L120</f>
        <v>44.04</v>
      </c>
      <c r="E120" s="58">
        <f>[8]Tregion!$L120</f>
        <v>44.11</v>
      </c>
      <c r="F120" s="57">
        <f>[9]Tregion!$L120</f>
        <v>41.12</v>
      </c>
      <c r="G120" s="57">
        <f>[5]Tregion!$L120</f>
        <v>39.06</v>
      </c>
      <c r="H120" s="57"/>
      <c r="I120" s="58">
        <f>[11]Tregion!$L120</f>
        <v>34.950000000000003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39.734447725455659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38.57</v>
      </c>
      <c r="C121" s="58">
        <f>[6]Tregion!$L121</f>
        <v>44.71</v>
      </c>
      <c r="D121" s="57">
        <f>[7]Tregion!$L121</f>
        <v>41.76</v>
      </c>
      <c r="E121" s="58">
        <f>[8]Tregion!$L121</f>
        <v>43.23</v>
      </c>
      <c r="F121" s="57">
        <f>[9]Tregion!$L121</f>
        <v>40.25</v>
      </c>
      <c r="G121" s="57">
        <f>[5]Tregion!$L121</f>
        <v>38.57</v>
      </c>
      <c r="H121" s="57"/>
      <c r="I121" s="58">
        <f>[11]Tregion!$L121</f>
        <v>32.950000000000003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38.353507182981645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38.08</v>
      </c>
      <c r="C122" s="58">
        <f>[6]Tregion!$L122</f>
        <v>44.6</v>
      </c>
      <c r="D122" s="57">
        <f>[7]Tregion!$L122</f>
        <v>40.39</v>
      </c>
      <c r="E122" s="58">
        <f>[8]Tregion!$L122</f>
        <v>44.67</v>
      </c>
      <c r="F122" s="57">
        <f>[9]Tregion!$L122</f>
        <v>39.380000000000003</v>
      </c>
      <c r="G122" s="57">
        <f>[5]Tregion!$L122</f>
        <v>38.08</v>
      </c>
      <c r="H122" s="57"/>
      <c r="I122" s="58">
        <f>[11]Tregion!$L122</f>
        <v>41.25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35.913791229352348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39.06</v>
      </c>
      <c r="C123" s="58">
        <f>[6]Tregion!$L123</f>
        <v>42.72</v>
      </c>
      <c r="D123" s="57">
        <f>[7]Tregion!$L123</f>
        <v>38.57</v>
      </c>
      <c r="E123" s="58">
        <f>[8]Tregion!$L123</f>
        <v>45.03</v>
      </c>
      <c r="F123" s="57">
        <f>[9]Tregion!$L123</f>
        <v>40.25</v>
      </c>
      <c r="G123" s="57">
        <f>[5]Tregion!$L123</f>
        <v>39.06</v>
      </c>
      <c r="H123" s="57"/>
      <c r="I123" s="58">
        <f>[11]Tregion!$L123</f>
        <v>40.75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35.985723892045726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45.86</v>
      </c>
      <c r="C124" s="58">
        <f>[6]Tregion!$L124</f>
        <v>41.9</v>
      </c>
      <c r="D124" s="57">
        <f>[7]Tregion!$L124</f>
        <v>39.03</v>
      </c>
      <c r="E124" s="58">
        <f>[8]Tregion!$L124</f>
        <v>47.26</v>
      </c>
      <c r="F124" s="57">
        <f>[9]Tregion!$L124</f>
        <v>45.47</v>
      </c>
      <c r="G124" s="57">
        <f>[5]Tregion!$L124</f>
        <v>45.86</v>
      </c>
      <c r="H124" s="57"/>
      <c r="I124" s="58">
        <f>[11]Tregion!$L124</f>
        <v>47.75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36.39240010790629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56.08</v>
      </c>
      <c r="C125" s="58">
        <f>[6]Tregion!$L125</f>
        <v>52.64</v>
      </c>
      <c r="D125" s="57">
        <f>[7]Tregion!$L125</f>
        <v>47.71</v>
      </c>
      <c r="E125" s="58">
        <f>[8]Tregion!$L125</f>
        <v>51.83</v>
      </c>
      <c r="F125" s="57">
        <f>[9]Tregion!$L125</f>
        <v>62.27</v>
      </c>
      <c r="G125" s="57">
        <f>[5]Tregion!$L125</f>
        <v>56.08</v>
      </c>
      <c r="H125" s="57"/>
      <c r="I125" s="58">
        <f>[11]Tregion!$L125</f>
        <v>54.75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36.87005782228524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63.86</v>
      </c>
      <c r="C126" s="58">
        <f>[6]Tregion!$L126</f>
        <v>55.95</v>
      </c>
      <c r="D126" s="57">
        <f>[7]Tregion!$L126</f>
        <v>51.37</v>
      </c>
      <c r="E126" s="58">
        <f>[8]Tregion!$L126</f>
        <v>55.62</v>
      </c>
      <c r="F126" s="57">
        <f>[9]Tregion!$L126</f>
        <v>68.930000000000007</v>
      </c>
      <c r="G126" s="57">
        <f>[5]Tregion!$L126</f>
        <v>63.86</v>
      </c>
      <c r="H126" s="57"/>
      <c r="I126" s="58">
        <f>[11]Tregion!$L126</f>
        <v>63.5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37.278698770806173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53.64</v>
      </c>
      <c r="C127" s="58">
        <f>[6]Tregion!$L127</f>
        <v>51.24</v>
      </c>
      <c r="D127" s="57">
        <f>[7]Tregion!$L127</f>
        <v>46.81</v>
      </c>
      <c r="E127" s="58">
        <f>[8]Tregion!$L127</f>
        <v>53.25</v>
      </c>
      <c r="F127" s="57">
        <f>[9]Tregion!$L127</f>
        <v>53.87</v>
      </c>
      <c r="G127" s="57">
        <f>[5]Tregion!$L127</f>
        <v>53.64</v>
      </c>
      <c r="H127" s="57"/>
      <c r="I127" s="58">
        <f>[11]Tregion!$L127</f>
        <v>44.7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37.242798738377445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41</v>
      </c>
      <c r="C128" s="58">
        <f>[6]Tregion!$L128</f>
        <v>47</v>
      </c>
      <c r="D128" s="57">
        <f>[7]Tregion!$L128</f>
        <v>44.07</v>
      </c>
      <c r="E128" s="58">
        <f>[8]Tregion!$L128</f>
        <v>42.97</v>
      </c>
      <c r="F128" s="57">
        <f>[9]Tregion!$L128</f>
        <v>41.41</v>
      </c>
      <c r="G128" s="57">
        <f>[5]Tregion!$L128</f>
        <v>41</v>
      </c>
      <c r="H128" s="57"/>
      <c r="I128" s="58">
        <f>[11]Tregion!$L128</f>
        <v>43.5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37.267277201252121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40.03</v>
      </c>
      <c r="C129" s="58">
        <f>[6]Tregion!$L129</f>
        <v>45.12</v>
      </c>
      <c r="D129" s="57">
        <f>[7]Tregion!$L129</f>
        <v>42.25</v>
      </c>
      <c r="E129" s="58">
        <f>[8]Tregion!$L129</f>
        <v>43.94</v>
      </c>
      <c r="F129" s="57">
        <f>[9]Tregion!$L129</f>
        <v>41.13</v>
      </c>
      <c r="G129" s="57">
        <f>[5]Tregion!$L129</f>
        <v>40.03</v>
      </c>
      <c r="H129" s="57"/>
      <c r="I129" s="58">
        <f>[11]Tregion!$L129</f>
        <v>42</v>
      </c>
      <c r="J129" s="57"/>
      <c r="K129" s="58"/>
      <c r="L129" s="57"/>
      <c r="M129" s="58"/>
      <c r="N129" s="57"/>
      <c r="O129" s="58"/>
      <c r="Q129" s="57"/>
      <c r="R129" s="58">
        <f>[12]Tregion!$L129</f>
        <v>39.402066793887414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39.54</v>
      </c>
      <c r="C130" s="58">
        <f>[6]Tregion!$L130</f>
        <v>45.96</v>
      </c>
      <c r="D130" s="57">
        <f>[7]Tregion!$L130</f>
        <v>43.17</v>
      </c>
      <c r="E130" s="58">
        <f>[8]Tregion!$L130</f>
        <v>46.53</v>
      </c>
      <c r="F130" s="57">
        <f>[9]Tregion!$L130</f>
        <v>42.57</v>
      </c>
      <c r="G130" s="57">
        <f>[5]Tregion!$L130</f>
        <v>39.54</v>
      </c>
      <c r="H130" s="57"/>
      <c r="I130" s="58">
        <f>[11]Tregion!$L130</f>
        <v>42.45</v>
      </c>
      <c r="J130" s="57"/>
      <c r="K130" s="58"/>
      <c r="L130" s="57"/>
      <c r="M130" s="58"/>
      <c r="N130" s="57"/>
      <c r="O130" s="58"/>
      <c r="Q130" s="57"/>
      <c r="R130" s="58">
        <f>[12]Tregion!$L130</f>
        <v>40.971166579195661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39.32</v>
      </c>
      <c r="C131" s="58">
        <f>[6]Tregion!$L131</f>
        <v>48.01</v>
      </c>
      <c r="D131" s="57">
        <f>[7]Tregion!$L131</f>
        <v>44.93</v>
      </c>
      <c r="E131" s="58">
        <f>[8]Tregion!$L131</f>
        <v>45.37</v>
      </c>
      <c r="F131" s="57">
        <f>[9]Tregion!$L131</f>
        <v>41.12</v>
      </c>
      <c r="G131" s="57">
        <f>[5]Tregion!$L131</f>
        <v>39.32</v>
      </c>
      <c r="H131" s="57"/>
      <c r="I131" s="58">
        <f>[11]Tregion!$L131</f>
        <v>33.450000000000003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40.588063956454143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39.32</v>
      </c>
      <c r="C132" s="58">
        <f>[6]Tregion!$L132</f>
        <v>47.69</v>
      </c>
      <c r="D132" s="57">
        <f>[7]Tregion!$L132</f>
        <v>44.51</v>
      </c>
      <c r="E132" s="58">
        <f>[8]Tregion!$L132</f>
        <v>44.55</v>
      </c>
      <c r="F132" s="57">
        <f>[9]Tregion!$L132</f>
        <v>41.39</v>
      </c>
      <c r="G132" s="57">
        <f>[5]Tregion!$L132</f>
        <v>39.32</v>
      </c>
      <c r="H132" s="57"/>
      <c r="I132" s="58">
        <f>[11]Tregion!$L132</f>
        <v>35.200000000000003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39.734447725455659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38.83</v>
      </c>
      <c r="C133" s="58">
        <f>[6]Tregion!$L133</f>
        <v>45.61</v>
      </c>
      <c r="D133" s="57">
        <f>[7]Tregion!$L133</f>
        <v>42.39</v>
      </c>
      <c r="E133" s="58">
        <f>[8]Tregion!$L133</f>
        <v>43.72</v>
      </c>
      <c r="F133" s="57">
        <f>[9]Tregion!$L133</f>
        <v>40.51</v>
      </c>
      <c r="G133" s="57">
        <f>[5]Tregion!$L133</f>
        <v>38.83</v>
      </c>
      <c r="H133" s="57"/>
      <c r="I133" s="58">
        <f>[11]Tregion!$L133</f>
        <v>33.200000000000003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38.353507182981645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38.340000000000003</v>
      </c>
      <c r="C134" s="58">
        <f>[6]Tregion!$L134</f>
        <v>45.51</v>
      </c>
      <c r="D134" s="57">
        <f>[7]Tregion!$L134</f>
        <v>41.12</v>
      </c>
      <c r="E134" s="58">
        <f>[8]Tregion!$L134</f>
        <v>45.28</v>
      </c>
      <c r="F134" s="57">
        <f>[9]Tregion!$L134</f>
        <v>39.64</v>
      </c>
      <c r="G134" s="57">
        <f>[5]Tregion!$L134</f>
        <v>38.340000000000003</v>
      </c>
      <c r="H134" s="57"/>
      <c r="I134" s="58">
        <f>[11]Tregion!$L134</f>
        <v>41.5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35.913791229352348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39.32</v>
      </c>
      <c r="C135" s="58">
        <f>[6]Tregion!$L135</f>
        <v>43.76</v>
      </c>
      <c r="D135" s="57">
        <f>[7]Tregion!$L135</f>
        <v>39.42</v>
      </c>
      <c r="E135" s="58">
        <f>[8]Tregion!$L135</f>
        <v>45.64</v>
      </c>
      <c r="F135" s="57">
        <f>[9]Tregion!$L135</f>
        <v>40.51</v>
      </c>
      <c r="G135" s="57">
        <f>[5]Tregion!$L135</f>
        <v>39.32</v>
      </c>
      <c r="H135" s="57"/>
      <c r="I135" s="58">
        <f>[11]Tregion!$L135</f>
        <v>41</v>
      </c>
      <c r="J135" s="57"/>
      <c r="K135" s="58"/>
      <c r="L135" s="57"/>
      <c r="M135" s="58"/>
      <c r="N135" s="57"/>
      <c r="O135" s="58"/>
      <c r="Q135" s="57"/>
      <c r="R135" s="58">
        <f>[12]Tregion!$L135</f>
        <v>35.985723892045726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46.17</v>
      </c>
      <c r="C136" s="58">
        <f>[6]Tregion!$L136</f>
        <v>42.99</v>
      </c>
      <c r="D136" s="57">
        <f>[7]Tregion!$L136</f>
        <v>39.85</v>
      </c>
      <c r="E136" s="58">
        <f>[8]Tregion!$L136</f>
        <v>47.7</v>
      </c>
      <c r="F136" s="57">
        <f>[9]Tregion!$L136</f>
        <v>45.76</v>
      </c>
      <c r="G136" s="57">
        <f>[5]Tregion!$L136</f>
        <v>46.17</v>
      </c>
      <c r="H136" s="57"/>
      <c r="I136" s="58">
        <f>[11]Tregion!$L136</f>
        <v>48</v>
      </c>
      <c r="J136" s="57"/>
      <c r="K136" s="58"/>
      <c r="L136" s="57"/>
      <c r="M136" s="58"/>
      <c r="N136" s="57"/>
      <c r="O136" s="58"/>
      <c r="Q136" s="57"/>
      <c r="R136" s="58">
        <f>[12]Tregion!$L136</f>
        <v>36.39240010790629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56.45</v>
      </c>
      <c r="C137" s="58">
        <f>[6]Tregion!$L137</f>
        <v>53.04</v>
      </c>
      <c r="D137" s="57">
        <f>[7]Tregion!$L137</f>
        <v>47.93</v>
      </c>
      <c r="E137" s="58">
        <f>[8]Tregion!$L137</f>
        <v>51.94</v>
      </c>
      <c r="F137" s="57">
        <f>[9]Tregion!$L137</f>
        <v>62.67</v>
      </c>
      <c r="G137" s="57">
        <f>[5]Tregion!$L137</f>
        <v>56.45</v>
      </c>
      <c r="H137" s="57"/>
      <c r="I137" s="58">
        <f>[11]Tregion!$L137</f>
        <v>55</v>
      </c>
      <c r="J137" s="57"/>
      <c r="K137" s="58"/>
      <c r="L137" s="57"/>
      <c r="M137" s="58"/>
      <c r="N137" s="57"/>
      <c r="O137" s="58"/>
      <c r="Q137" s="57"/>
      <c r="R137" s="58">
        <f>[12]Tregion!$L137</f>
        <v>36.87005782228524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64.290000000000006</v>
      </c>
      <c r="C138" s="58">
        <f>[6]Tregion!$L138</f>
        <v>56.14</v>
      </c>
      <c r="D138" s="57">
        <f>[7]Tregion!$L138</f>
        <v>51.33</v>
      </c>
      <c r="E138" s="58">
        <f>[8]Tregion!$L138</f>
        <v>55.45</v>
      </c>
      <c r="F138" s="57">
        <f>[9]Tregion!$L138</f>
        <v>69.38</v>
      </c>
      <c r="G138" s="57">
        <f>[5]Tregion!$L138</f>
        <v>64.290000000000006</v>
      </c>
      <c r="H138" s="57"/>
      <c r="I138" s="58">
        <f>[11]Tregion!$L138</f>
        <v>63.75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37.278698770806173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54.01</v>
      </c>
      <c r="C139" s="58">
        <f>[6]Tregion!$L139</f>
        <v>51.74</v>
      </c>
      <c r="D139" s="57">
        <f>[7]Tregion!$L139</f>
        <v>47.09</v>
      </c>
      <c r="E139" s="58">
        <f>[8]Tregion!$L139</f>
        <v>53.24</v>
      </c>
      <c r="F139" s="57">
        <f>[9]Tregion!$L139</f>
        <v>54.22</v>
      </c>
      <c r="G139" s="57">
        <f>[5]Tregion!$L139</f>
        <v>54.01</v>
      </c>
      <c r="H139" s="57"/>
      <c r="I139" s="58">
        <f>[11]Tregion!$L139</f>
        <v>44.95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37.242798738377445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41.28</v>
      </c>
      <c r="C140" s="58">
        <f>[6]Tregion!$L140</f>
        <v>47.78</v>
      </c>
      <c r="D140" s="57">
        <f>[7]Tregion!$L140</f>
        <v>44.54</v>
      </c>
      <c r="E140" s="58">
        <f>[8]Tregion!$L140</f>
        <v>43.38</v>
      </c>
      <c r="F140" s="57">
        <f>[9]Tregion!$L140</f>
        <v>41.68</v>
      </c>
      <c r="G140" s="57">
        <f>[5]Tregion!$L140</f>
        <v>41.28</v>
      </c>
      <c r="H140" s="57"/>
      <c r="I140" s="58">
        <f>[11]Tregion!$L140</f>
        <v>43.75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37.267277201252121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40.299999999999997</v>
      </c>
      <c r="C141" s="58">
        <f>[6]Tregion!$L141</f>
        <v>46.03</v>
      </c>
      <c r="D141" s="57">
        <f>[7]Tregion!$L141</f>
        <v>42.85</v>
      </c>
      <c r="E141" s="58">
        <f>[8]Tregion!$L141</f>
        <v>44.41</v>
      </c>
      <c r="F141" s="57">
        <f>[9]Tregion!$L141</f>
        <v>41.39</v>
      </c>
      <c r="G141" s="57">
        <f>[5]Tregion!$L141</f>
        <v>40.299999999999997</v>
      </c>
      <c r="H141" s="57"/>
      <c r="I141" s="58">
        <f>[11]Tregion!$L141</f>
        <v>42.25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39.402066793887414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39.81</v>
      </c>
      <c r="C142" s="58">
        <f>[6]Tregion!$L142</f>
        <v>46.81</v>
      </c>
      <c r="D142" s="57">
        <f>[7]Tregion!$L142</f>
        <v>43.7</v>
      </c>
      <c r="E142" s="58">
        <f>[8]Tregion!$L142</f>
        <v>46.97</v>
      </c>
      <c r="F142" s="57">
        <f>[9]Tregion!$L142</f>
        <v>42.85</v>
      </c>
      <c r="G142" s="57">
        <f>[5]Tregion!$L142</f>
        <v>39.81</v>
      </c>
      <c r="H142" s="57"/>
      <c r="I142" s="58">
        <f>[11]Tregion!$L142</f>
        <v>42.7</v>
      </c>
      <c r="J142" s="57"/>
      <c r="K142" s="58"/>
      <c r="L142" s="57"/>
      <c r="M142" s="58"/>
      <c r="N142" s="57"/>
      <c r="O142" s="58"/>
      <c r="Q142" s="57"/>
      <c r="R142" s="58">
        <f>[12]Tregion!$L142</f>
        <v>40.971166579195661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39.58</v>
      </c>
      <c r="C143" s="58">
        <f>[6]Tregion!$L143</f>
        <v>49.01</v>
      </c>
      <c r="D143" s="57">
        <f>[7]Tregion!$L143</f>
        <v>45.44</v>
      </c>
      <c r="E143" s="58">
        <f>[8]Tregion!$L143</f>
        <v>45.72</v>
      </c>
      <c r="F143" s="57">
        <f>[9]Tregion!$L143</f>
        <v>41.38</v>
      </c>
      <c r="G143" s="57">
        <f>[5]Tregion!$L143</f>
        <v>39.58</v>
      </c>
      <c r="H143" s="57"/>
      <c r="I143" s="58">
        <f>[11]Tregion!$L143</f>
        <v>34.200000000000003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40.588063956454143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39.58</v>
      </c>
      <c r="C144" s="58">
        <f>[6]Tregion!$L144</f>
        <v>48.69</v>
      </c>
      <c r="D144" s="57">
        <f>[7]Tregion!$L144</f>
        <v>45.01</v>
      </c>
      <c r="E144" s="58">
        <f>[8]Tregion!$L144</f>
        <v>44.89</v>
      </c>
      <c r="F144" s="57">
        <f>[9]Tregion!$L144</f>
        <v>41.65</v>
      </c>
      <c r="G144" s="57">
        <f>[5]Tregion!$L144</f>
        <v>39.58</v>
      </c>
      <c r="H144" s="57"/>
      <c r="I144" s="58">
        <f>[11]Tregion!$L144</f>
        <v>35.950000000000003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39.734447725455659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39.090000000000003</v>
      </c>
      <c r="C145" s="58">
        <f>[6]Tregion!$L145</f>
        <v>46.56</v>
      </c>
      <c r="D145" s="57">
        <f>[7]Tregion!$L145</f>
        <v>42.87</v>
      </c>
      <c r="E145" s="58">
        <f>[8]Tregion!$L145</f>
        <v>44.06</v>
      </c>
      <c r="F145" s="57">
        <f>[9]Tregion!$L145</f>
        <v>40.770000000000003</v>
      </c>
      <c r="G145" s="57">
        <f>[5]Tregion!$L145</f>
        <v>39.090000000000003</v>
      </c>
      <c r="H145" s="57"/>
      <c r="I145" s="58">
        <f>[11]Tregion!$L145</f>
        <v>33.950000000000003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38.353507182981645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38.6</v>
      </c>
      <c r="C146" s="58">
        <f>[6]Tregion!$L146</f>
        <v>46.46</v>
      </c>
      <c r="D146" s="57">
        <f>[7]Tregion!$L146</f>
        <v>41.58</v>
      </c>
      <c r="E146" s="58">
        <f>[8]Tregion!$L146</f>
        <v>45.61</v>
      </c>
      <c r="F146" s="57">
        <f>[9]Tregion!$L146</f>
        <v>39.89</v>
      </c>
      <c r="G146" s="57">
        <f>[5]Tregion!$L146</f>
        <v>38.6</v>
      </c>
      <c r="H146" s="57"/>
      <c r="I146" s="58">
        <f>[11]Tregion!$L146</f>
        <v>42.25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35.913791229352348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39.58</v>
      </c>
      <c r="C147" s="58">
        <f>[6]Tregion!$L147</f>
        <v>44.67</v>
      </c>
      <c r="D147" s="57">
        <f>[7]Tregion!$L147</f>
        <v>39.869999999999997</v>
      </c>
      <c r="E147" s="58">
        <f>[8]Tregion!$L147</f>
        <v>45.96</v>
      </c>
      <c r="F147" s="57">
        <f>[9]Tregion!$L147</f>
        <v>40.770000000000003</v>
      </c>
      <c r="G147" s="57">
        <f>[5]Tregion!$L147</f>
        <v>39.58</v>
      </c>
      <c r="H147" s="57"/>
      <c r="I147" s="58">
        <f>[11]Tregion!$L147</f>
        <v>41.75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35.985723892045726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46.48</v>
      </c>
      <c r="C148" s="58">
        <f>[6]Tregion!$L148</f>
        <v>43.89</v>
      </c>
      <c r="D148" s="57">
        <f>[7]Tregion!$L148</f>
        <v>40.299999999999997</v>
      </c>
      <c r="E148" s="58">
        <f>[8]Tregion!$L148</f>
        <v>48.04</v>
      </c>
      <c r="F148" s="57">
        <f>[9]Tregion!$L148</f>
        <v>46.06</v>
      </c>
      <c r="G148" s="57">
        <f>[5]Tregion!$L148</f>
        <v>46.48</v>
      </c>
      <c r="H148" s="57"/>
      <c r="I148" s="58">
        <f>[11]Tregion!$L148</f>
        <v>48.75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36.39240010790629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56.83</v>
      </c>
      <c r="C149" s="58">
        <f>[6]Tregion!$L149</f>
        <v>54.14</v>
      </c>
      <c r="D149" s="57">
        <f>[7]Tregion!$L149</f>
        <v>48.47</v>
      </c>
      <c r="E149" s="58">
        <f>[8]Tregion!$L149</f>
        <v>52.31</v>
      </c>
      <c r="F149" s="57">
        <f>[9]Tregion!$L149</f>
        <v>63.07</v>
      </c>
      <c r="G149" s="57">
        <f>[5]Tregion!$L149</f>
        <v>56.83</v>
      </c>
      <c r="H149" s="57"/>
      <c r="I149" s="58">
        <f>[11]Tregion!$L149</f>
        <v>55.75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36.87005782228524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64.72</v>
      </c>
      <c r="C150" s="58">
        <f>[6]Tregion!$L150</f>
        <v>57.31</v>
      </c>
      <c r="D150" s="57">
        <f>[7]Tregion!$L150</f>
        <v>51.91</v>
      </c>
      <c r="E150" s="58">
        <f>[8]Tregion!$L150</f>
        <v>55.85</v>
      </c>
      <c r="F150" s="57">
        <f>[9]Tregion!$L150</f>
        <v>69.819999999999993</v>
      </c>
      <c r="G150" s="57">
        <f>[5]Tregion!$L150</f>
        <v>64.72</v>
      </c>
      <c r="H150" s="57"/>
      <c r="I150" s="58">
        <f>[11]Tregion!$L150</f>
        <v>64.5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37.278698770806173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54.37</v>
      </c>
      <c r="C151" s="58">
        <f>[6]Tregion!$L151</f>
        <v>52.82</v>
      </c>
      <c r="D151" s="57">
        <f>[7]Tregion!$L151</f>
        <v>47.62</v>
      </c>
      <c r="E151" s="58">
        <f>[8]Tregion!$L151</f>
        <v>53.62</v>
      </c>
      <c r="F151" s="57">
        <f>[9]Tregion!$L151</f>
        <v>54.57</v>
      </c>
      <c r="G151" s="57">
        <f>[5]Tregion!$L151</f>
        <v>54.37</v>
      </c>
      <c r="H151" s="57"/>
      <c r="I151" s="58">
        <f>[11]Tregion!$L151</f>
        <v>45.2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37.242798738377445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41.55</v>
      </c>
      <c r="C152" s="58">
        <f>[6]Tregion!$L152</f>
        <v>48.78</v>
      </c>
      <c r="D152" s="57">
        <f>[7]Tregion!$L152</f>
        <v>45.05</v>
      </c>
      <c r="E152" s="58">
        <f>[8]Tregion!$L152</f>
        <v>43.72</v>
      </c>
      <c r="F152" s="57">
        <f>[9]Tregion!$L152</f>
        <v>41.95</v>
      </c>
      <c r="G152" s="57">
        <f>[5]Tregion!$L152</f>
        <v>41.55</v>
      </c>
      <c r="H152" s="57"/>
      <c r="I152" s="58">
        <f>[11]Tregion!$L152</f>
        <v>44.5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37.267277201252121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40.57</v>
      </c>
      <c r="C153" s="58">
        <f>[6]Tregion!$L153</f>
        <v>46.99</v>
      </c>
      <c r="D153" s="57">
        <f>[7]Tregion!$L153</f>
        <v>43.33</v>
      </c>
      <c r="E153" s="58">
        <f>[8]Tregion!$L153</f>
        <v>44.75</v>
      </c>
      <c r="F153" s="57">
        <f>[9]Tregion!$L153</f>
        <v>41.66</v>
      </c>
      <c r="G153" s="57">
        <f>[5]Tregion!$L153</f>
        <v>40.57</v>
      </c>
      <c r="H153" s="57"/>
      <c r="I153" s="58">
        <f>[11]Tregion!$L153</f>
        <v>43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39.402066793887414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40.08</v>
      </c>
      <c r="C154" s="58">
        <f>[6]Tregion!$L154</f>
        <v>47.79</v>
      </c>
      <c r="D154" s="57">
        <f>[7]Tregion!$L154</f>
        <v>44.2</v>
      </c>
      <c r="E154" s="58">
        <f>[8]Tregion!$L154</f>
        <v>47.31</v>
      </c>
      <c r="F154" s="57">
        <f>[9]Tregion!$L154</f>
        <v>43.12</v>
      </c>
      <c r="G154" s="57">
        <f>[5]Tregion!$L154</f>
        <v>40.08</v>
      </c>
      <c r="H154" s="57"/>
      <c r="I154" s="58">
        <f>[11]Tregion!$L154</f>
        <v>42.95</v>
      </c>
      <c r="J154" s="57"/>
      <c r="K154" s="58"/>
      <c r="L154" s="57"/>
      <c r="M154" s="58"/>
      <c r="N154" s="57"/>
      <c r="O154" s="58"/>
      <c r="Q154" s="57"/>
      <c r="R154" s="58">
        <f>[12]Tregion!$L154</f>
        <v>40.971166579195661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39.85</v>
      </c>
      <c r="C155" s="58">
        <f>[6]Tregion!$L155</f>
        <v>50.01</v>
      </c>
      <c r="D155" s="57">
        <f>[7]Tregion!$L155</f>
        <v>45.94</v>
      </c>
      <c r="E155" s="58">
        <f>[8]Tregion!$L155</f>
        <v>46.07</v>
      </c>
      <c r="F155" s="57">
        <f>[9]Tregion!$L155</f>
        <v>41.65</v>
      </c>
      <c r="G155" s="57">
        <f>[5]Tregion!$L155</f>
        <v>39.85</v>
      </c>
      <c r="H155" s="57"/>
      <c r="I155" s="58">
        <f>[11]Tregion!$L155</f>
        <v>34.950000000000003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40.588063956454143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39.85</v>
      </c>
      <c r="C156" s="58">
        <f>[6]Tregion!$L156</f>
        <v>49.68</v>
      </c>
      <c r="D156" s="57">
        <f>[7]Tregion!$L156</f>
        <v>45.51</v>
      </c>
      <c r="E156" s="58">
        <f>[8]Tregion!$L156</f>
        <v>45.23</v>
      </c>
      <c r="F156" s="57">
        <f>[9]Tregion!$L156</f>
        <v>41.92</v>
      </c>
      <c r="G156" s="57">
        <f>[5]Tregion!$L156</f>
        <v>39.85</v>
      </c>
      <c r="H156" s="57"/>
      <c r="I156" s="58">
        <f>[11]Tregion!$L156</f>
        <v>36.700000000000003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39.734447725455659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39.35</v>
      </c>
      <c r="C157" s="58">
        <f>[6]Tregion!$L157</f>
        <v>47.51</v>
      </c>
      <c r="D157" s="57">
        <f>[7]Tregion!$L157</f>
        <v>43.35</v>
      </c>
      <c r="E157" s="58">
        <f>[8]Tregion!$L157</f>
        <v>44.39</v>
      </c>
      <c r="F157" s="57">
        <f>[9]Tregion!$L157</f>
        <v>41.03</v>
      </c>
      <c r="G157" s="57">
        <f>[5]Tregion!$L157</f>
        <v>39.35</v>
      </c>
      <c r="H157" s="57"/>
      <c r="I157" s="58">
        <f>[11]Tregion!$L157</f>
        <v>34.700000000000003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38.353507182981645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38.85</v>
      </c>
      <c r="C158" s="58">
        <f>[6]Tregion!$L158</f>
        <v>47.41</v>
      </c>
      <c r="D158" s="57">
        <f>[7]Tregion!$L158</f>
        <v>42.05</v>
      </c>
      <c r="E158" s="58">
        <f>[8]Tregion!$L158</f>
        <v>45.93</v>
      </c>
      <c r="F158" s="57">
        <f>[9]Tregion!$L158</f>
        <v>40.15</v>
      </c>
      <c r="G158" s="57">
        <f>[5]Tregion!$L158</f>
        <v>38.85</v>
      </c>
      <c r="H158" s="57"/>
      <c r="I158" s="58">
        <f>[11]Tregion!$L158</f>
        <v>43</v>
      </c>
      <c r="J158" s="57"/>
      <c r="K158" s="58"/>
      <c r="L158" s="57"/>
      <c r="M158" s="58"/>
      <c r="N158" s="57"/>
      <c r="O158" s="58"/>
      <c r="Q158" s="57"/>
      <c r="R158" s="58">
        <f>[12]Tregion!$L158</f>
        <v>35.913791229352348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39.85</v>
      </c>
      <c r="C159" s="58">
        <f>[6]Tregion!$L159</f>
        <v>45.58</v>
      </c>
      <c r="D159" s="57">
        <f>[7]Tregion!$L159</f>
        <v>40.32</v>
      </c>
      <c r="E159" s="58">
        <f>[8]Tregion!$L159</f>
        <v>46.29</v>
      </c>
      <c r="F159" s="57">
        <f>[9]Tregion!$L159</f>
        <v>41.03</v>
      </c>
      <c r="G159" s="57">
        <f>[5]Tregion!$L159</f>
        <v>39.85</v>
      </c>
      <c r="H159" s="57"/>
      <c r="I159" s="58">
        <f>[11]Tregion!$L159</f>
        <v>42.5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35.985723892045726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46.79</v>
      </c>
      <c r="C160" s="58">
        <f>[6]Tregion!$L160</f>
        <v>44.79</v>
      </c>
      <c r="D160" s="57">
        <f>[7]Tregion!$L160</f>
        <v>40.76</v>
      </c>
      <c r="E160" s="58">
        <f>[8]Tregion!$L160</f>
        <v>48.39</v>
      </c>
      <c r="F160" s="57">
        <f>[9]Tregion!$L160</f>
        <v>46.35</v>
      </c>
      <c r="G160" s="57">
        <f>[5]Tregion!$L160</f>
        <v>46.79</v>
      </c>
      <c r="H160" s="57"/>
      <c r="I160" s="58">
        <f>[11]Tregion!$L160</f>
        <v>49.5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36.39240010790629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57.21</v>
      </c>
      <c r="C161" s="58">
        <f>[6]Tregion!$L161</f>
        <v>55.25</v>
      </c>
      <c r="D161" s="57">
        <f>[7]Tregion!$L161</f>
        <v>49.01</v>
      </c>
      <c r="E161" s="58">
        <f>[8]Tregion!$L161</f>
        <v>52.68</v>
      </c>
      <c r="F161" s="57">
        <f>[9]Tregion!$L161</f>
        <v>63.48</v>
      </c>
      <c r="G161" s="57">
        <f>[5]Tregion!$L161</f>
        <v>57.21</v>
      </c>
      <c r="H161" s="57"/>
      <c r="I161" s="58">
        <f>[11]Tregion!$L161</f>
        <v>56.5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36.87005782228524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37188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28.5</v>
      </c>
      <c r="K4" s="170">
        <f>'P2'!U4</f>
        <v>30</v>
      </c>
      <c r="L4" s="170">
        <f>'P2'!V4</f>
        <v>38.5</v>
      </c>
      <c r="M4" s="171">
        <f>AVERAGE('P2'!S4:V4)</f>
        <v>32.333333333333336</v>
      </c>
      <c r="N4" s="169">
        <f>'P2'!W4</f>
        <v>38.5</v>
      </c>
      <c r="O4" s="170">
        <f>'P2'!X4</f>
        <v>36</v>
      </c>
      <c r="P4" s="170">
        <f>'P2'!Y4</f>
        <v>32.75</v>
      </c>
      <c r="Q4" s="172">
        <f>AVERAGE('P2'!Z4:AB4)</f>
        <v>29.5</v>
      </c>
      <c r="R4" s="172">
        <f>AVERAGE('P2'!AC4:AE4)</f>
        <v>45.333333333333336</v>
      </c>
      <c r="S4" s="172">
        <f>AVERAGE('P2'!AF4:AH4)</f>
        <v>38.166666666666664</v>
      </c>
      <c r="T4" s="173">
        <f>AVERAGE('P2'!W4:AH4)</f>
        <v>37.1875</v>
      </c>
      <c r="U4" s="174">
        <f>AVERAGE('P2'!AI4:AT4)</f>
        <v>40.083333333333336</v>
      </c>
      <c r="V4" s="175">
        <f>AVERAGE('P2'!AU4:BF4)</f>
        <v>40.484999999999999</v>
      </c>
      <c r="W4" s="175">
        <f>AVERAGE('P2'!BG4:BI4,'P2'!BS4:BU4,'P2'!CE4:CG4,'P2'!CQ4:CS4,'P2'!DC4:DE4,'P2'!DO4:DQ4,'P2'!EA4:EC4,'P2'!EM4:EO4,'P2'!EY4:FA4,'P2'!FK4:FM4)</f>
        <v>42.67799999999999</v>
      </c>
      <c r="X4" s="172">
        <f>AVERAGE('P2'!BJ4:BL4,'P2'!BV4:BX4,'P2'!CH4:CJ4,'P2'!CT4:CV4,'P2'!DF4:DH4,'P2'!DR4:DT4,'P2'!ED4:EF4,'P2'!EP4:ER4,'P2'!FB4:FD4,'P2'!FN4:FP4)</f>
        <v>37.881666666666668</v>
      </c>
      <c r="Y4" s="172">
        <f>AVERAGE('P2'!BM4:BO4,'P2'!BY4:CA4,'P2'!CK4:CM4,'P2'!CW4:CY4,'P2'!DI4:DK4,'P2'!DU4:DW4,'P2'!EG4:EI4,'P2'!ES4:EU4,'P2'!FE4:FG4,'P2'!FQ4:FS4)</f>
        <v>48.754333333333335</v>
      </c>
      <c r="Z4" s="172">
        <f>AVERAGE('P2'!BP4:BR4,'P2'!CB4:CD4,'P2'!CN4:CP4,'P2'!CZ4:DB4,'P2'!DL4:DN4,'P2'!DX4:DZ4,'P2'!EJ4:EL4,'P2'!EV4:EX4,'P2'!FH4:FJ4,'P2'!FT4:FV4)</f>
        <v>42.355000000000004</v>
      </c>
      <c r="AA4" s="173">
        <f>AVERAGE('P2'!BG4:FV4)</f>
        <v>42.917250000000003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29</v>
      </c>
      <c r="K5" s="170">
        <f>'P2'!U6</f>
        <v>30.75</v>
      </c>
      <c r="L5" s="170">
        <f>'P2'!V6</f>
        <v>38.75</v>
      </c>
      <c r="M5" s="171">
        <f>AVERAGE('P2'!S6:V6)</f>
        <v>32.833333333333336</v>
      </c>
      <c r="N5" s="169">
        <f>'P2'!W6</f>
        <v>38.5</v>
      </c>
      <c r="O5" s="170">
        <f>'P2'!X6</f>
        <v>35.9</v>
      </c>
      <c r="P5" s="170">
        <f>'P2'!Y6</f>
        <v>32.75</v>
      </c>
      <c r="Q5" s="170">
        <f>AVERAGE('P2'!Z6:AB6)</f>
        <v>31.833333333333332</v>
      </c>
      <c r="R5" s="170">
        <f>AVERAGE('P2'!AC6:AE6)</f>
        <v>48.333333333333336</v>
      </c>
      <c r="S5" s="170">
        <f>AVERAGE('P2'!AF6:AH6)</f>
        <v>38.166666666666664</v>
      </c>
      <c r="T5" s="171">
        <f>AVERAGE('P2'!W6:AH6)</f>
        <v>38.512499999999996</v>
      </c>
      <c r="U5" s="176">
        <f>AVERAGE('P2'!AI6:AT6)</f>
        <v>41.916666666666664</v>
      </c>
      <c r="V5" s="169">
        <f>AVERAGE('P2'!AU6:BF6)</f>
        <v>42.320833333333326</v>
      </c>
      <c r="W5" s="169">
        <f>AVERAGE('P2'!BG6:BI6,'P2'!BS6:BU6,'P2'!CE6:CG6,'P2'!CQ6:CS6,'P2'!DC6:DE6,'P2'!DO6:DQ6,'P2'!EA6:EC6,'P2'!EM6:EO6,'P2'!EY6:FA6,'P2'!FK6:FM6)</f>
        <v>45.128</v>
      </c>
      <c r="X5" s="170">
        <f>AVERAGE('P2'!BJ6:BL6,'P2'!BV6:BX6,'P2'!CH6:CJ6,'P2'!CT6:CV6,'P2'!DF6:DH6,'P2'!DR6:DT6,'P2'!ED6:EF6,'P2'!EP6:ER6,'P2'!FB6:FD6,'P2'!FN6:FP6)</f>
        <v>41.37133333333334</v>
      </c>
      <c r="Y5" s="170">
        <f>AVERAGE('P2'!BM6:BO6,'P2'!BY6:CA6,'P2'!CK6:CM6,'P2'!CW6:CY6,'P2'!DI6:DK6,'P2'!DU6:DW6,'P2'!EG6:EI6,'P2'!ES6:EU6,'P2'!FE6:FG6,'P2'!FQ6:FS6)</f>
        <v>53.200666666666663</v>
      </c>
      <c r="Z5" s="170">
        <f>AVERAGE('P2'!BP6:BR6,'P2'!CB6:CD6,'P2'!CN6:CP6,'P2'!CZ6:DB6,'P2'!DL6:DN6,'P2'!DX6:DZ6,'P2'!EJ6:EL6,'P2'!EV6:EX6,'P2'!FH6:FJ6,'P2'!FT6:FV6)</f>
        <v>44.792999999999999</v>
      </c>
      <c r="AA5" s="171">
        <f>AVERAGE('P2'!BG6:FV6)</f>
        <v>46.123249999999999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28.35</v>
      </c>
      <c r="K6" s="170">
        <f>'P2'!U8</f>
        <v>30</v>
      </c>
      <c r="L6" s="170">
        <f>'P2'!V8</f>
        <v>38.5</v>
      </c>
      <c r="M6" s="171">
        <f>AVERAGE('P2'!S8:V8)</f>
        <v>32.283333333333331</v>
      </c>
      <c r="N6" s="169">
        <f>'P2'!W8</f>
        <v>38.25</v>
      </c>
      <c r="O6" s="170">
        <f>'P2'!X8</f>
        <v>37.5</v>
      </c>
      <c r="P6" s="170">
        <f>'P2'!Y8</f>
        <v>36</v>
      </c>
      <c r="Q6" s="170">
        <f>AVERAGE('P2'!Z8:AB8)</f>
        <v>35.25</v>
      </c>
      <c r="R6" s="170">
        <f>AVERAGE('P2'!AC8:AE8)</f>
        <v>50.75</v>
      </c>
      <c r="S6" s="170">
        <f>AVERAGE('P2'!AF8:AH8)</f>
        <v>40.75</v>
      </c>
      <c r="T6" s="171">
        <f>AVERAGE('P2'!W8:AH8)</f>
        <v>41</v>
      </c>
      <c r="U6" s="176">
        <f>AVERAGE('P2'!AI8:AT8)</f>
        <v>44.25</v>
      </c>
      <c r="V6" s="169">
        <f>AVERAGE('P2'!AU8:BF8)</f>
        <v>44.652499999999996</v>
      </c>
      <c r="W6" s="169">
        <f>AVERAGE('P2'!BG8:BI8,'P2'!BS8:BU8,'P2'!CE8:CG8,'P2'!CQ8:CS8,'P2'!DC8:DE8,'P2'!DO8:DQ8,'P2'!EA8:EC8,'P2'!EM8:EO8,'P2'!EY8:FA8,'P2'!FK8:FM8)</f>
        <v>43.416000000000004</v>
      </c>
      <c r="X6" s="170">
        <f>AVERAGE('P2'!BJ8:BL8,'P2'!BV8:BX8,'P2'!CH8:CJ8,'P2'!CT8:CV8,'P2'!DF8:DH8,'P2'!DR8:DT8,'P2'!ED8:EF8,'P2'!EP8:ER8,'P2'!FB8:FD8,'P2'!FN8:FP8)</f>
        <v>44.660999999999994</v>
      </c>
      <c r="Y6" s="170">
        <f>AVERAGE('P2'!BM8:BO8,'P2'!BY8:CA8,'P2'!CK8:CM8,'P2'!CW8:CY8,'P2'!DI8:DK8,'P2'!DU8:DW8,'P2'!EG8:EI8,'P2'!ES8:EU8,'P2'!FE8:FG8,'P2'!FQ8:FS8)</f>
        <v>53.993333333333325</v>
      </c>
      <c r="Z6" s="170">
        <f>AVERAGE('P2'!BP8:BR8,'P2'!CB8:CD8,'P2'!CN8:CP8,'P2'!CZ8:DB8,'P2'!DL8:DN8,'P2'!DX8:DZ8,'P2'!EJ8:EL8,'P2'!EV8:EX8,'P2'!FH8:FJ8,'P2'!FT8:FV8)</f>
        <v>43.760999999999996</v>
      </c>
      <c r="AA6" s="171">
        <f>AVERAGE('P2'!BG8:FV8)</f>
        <v>46.457833333333362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35.75</v>
      </c>
      <c r="M7" s="171">
        <f>AVERAGE('P2'!S10:V10)</f>
        <v>29.645833333333332</v>
      </c>
      <c r="N7" s="169">
        <f>'P2'!W10</f>
        <v>36</v>
      </c>
      <c r="O7" s="170">
        <f>'P2'!X10</f>
        <v>35.75</v>
      </c>
      <c r="P7" s="170">
        <f>'P2'!Y10</f>
        <v>34.75</v>
      </c>
      <c r="Q7" s="170">
        <f>AVERAGE('P2'!Z10:AB10)</f>
        <v>35.166666666666664</v>
      </c>
      <c r="R7" s="170">
        <f>AVERAGE('P2'!AC10:AE10)</f>
        <v>50.416666666666664</v>
      </c>
      <c r="S7" s="170">
        <f>AVERAGE('P2'!AF10:AH10)</f>
        <v>40</v>
      </c>
      <c r="T7" s="171">
        <f>AVERAGE('P2'!W10:AH10)</f>
        <v>40.270833333333336</v>
      </c>
      <c r="U7" s="176">
        <f>AVERAGE('P2'!AI10:AT10)</f>
        <v>33.479166666666664</v>
      </c>
      <c r="V7" s="169">
        <f>AVERAGE('P2'!AU10:BF10)</f>
        <v>31.604166666666668</v>
      </c>
      <c r="W7" s="169">
        <f>AVERAGE('P2'!BG10:BI10,'P2'!BS10:BU10,'P2'!CE10:CG10,'P2'!CQ10:CS10,'P2'!DC10:DE10,'P2'!DO10:DQ10,'P2'!EA10:EC10,'P2'!EM10:EO10,'P2'!EY10:FA10,'P2'!FK10:FM10)</f>
        <v>31.250000000000014</v>
      </c>
      <c r="X7" s="170">
        <f>AVERAGE('P2'!BJ10:BL10,'P2'!BV10:BX10,'P2'!CH10:CJ10,'P2'!CT10:CV10,'P2'!DF10:DH10,'P2'!DR10:DT10,'P2'!ED10:EF10,'P2'!EP10:ER10,'P2'!FB10:FD10,'P2'!FN10:FP10)</f>
        <v>40.588333333333338</v>
      </c>
      <c r="Y7" s="170">
        <f>AVERAGE('P2'!BM10:BO10,'P2'!BY10:CA10,'P2'!CK10:CM10,'P2'!CW10:CY10,'P2'!DI10:DK10,'P2'!DU10:DW10,'P2'!EG10:EI10,'P2'!ES10:EU10,'P2'!FE10:FG10,'P2'!FQ10:FS10)</f>
        <v>49.785000000000004</v>
      </c>
      <c r="Z7" s="170">
        <f>AVERAGE('P2'!BP10:BR10,'P2'!CB10:CD10,'P2'!CN10:CP10,'P2'!CZ10:DB10,'P2'!DL10:DN10,'P2'!DX10:DZ10,'P2'!EJ10:EL10,'P2'!EV10:EX10,'P2'!FH10:FJ10,'P2'!FT10:FV10)</f>
        <v>39.45333333333334</v>
      </c>
      <c r="AA7" s="171">
        <f>AVERAGE('P2'!BG10:FV10)</f>
        <v>40.269166666666628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28.5</v>
      </c>
      <c r="K8" s="170">
        <f>'P2'!U12</f>
        <v>30</v>
      </c>
      <c r="L8" s="170">
        <f>'P2'!V12</f>
        <v>35.75</v>
      </c>
      <c r="M8" s="171">
        <f>AVERAGE('P2'!S12:V12)</f>
        <v>31.416666666666668</v>
      </c>
      <c r="N8" s="169">
        <f>'P2'!W12</f>
        <v>36</v>
      </c>
      <c r="O8" s="170">
        <f>'P2'!X12</f>
        <v>35.75</v>
      </c>
      <c r="P8" s="170">
        <f>'P2'!Y12</f>
        <v>34.75</v>
      </c>
      <c r="Q8" s="170">
        <f>AVERAGE('P2'!Z12:AB12)</f>
        <v>36</v>
      </c>
      <c r="R8" s="170">
        <f>AVERAGE('P2'!AC12:AE12)</f>
        <v>50.75</v>
      </c>
      <c r="S8" s="170">
        <f>AVERAGE('P2'!AF12:AH12)</f>
        <v>40</v>
      </c>
      <c r="T8" s="171">
        <f>AVERAGE('P2'!W12:AH12)</f>
        <v>40.5625</v>
      </c>
      <c r="U8" s="176">
        <f>AVERAGE('P2'!AI12:AT12)</f>
        <v>44.25</v>
      </c>
      <c r="V8" s="169">
        <f>AVERAGE('P2'!AU12:BF12)</f>
        <v>44.360833333333325</v>
      </c>
      <c r="W8" s="169">
        <f>AVERAGE('P2'!BG12:BI12,'P2'!BS12:BU12,'P2'!CE12:CG12,'P2'!CQ12:CS12,'P2'!DC12:DE12,'P2'!DO12:DQ12,'P2'!EA12:EC12,'P2'!EM12:EO12,'P2'!EY12:FA12,'P2'!FK12:FM12)</f>
        <v>40.345333333333343</v>
      </c>
      <c r="X8" s="170">
        <f>AVERAGE('P2'!BJ12:BL12,'P2'!BV12:BX12,'P2'!CH12:CJ12,'P2'!CT12:CV12,'P2'!DF12:DH12,'P2'!DR12:DT12,'P2'!ED12:EF12,'P2'!EP12:ER12,'P2'!FB12:FD12,'P2'!FN12:FP12)</f>
        <v>41.29666666666666</v>
      </c>
      <c r="Y8" s="170">
        <f>AVERAGE('P2'!BM12:BO12,'P2'!BY12:CA12,'P2'!CK12:CM12,'P2'!CW12:CY12,'P2'!DI12:DK12,'P2'!DU12:DW12,'P2'!EG12:EI12,'P2'!ES12:EU12,'P2'!FE12:FG12,'P2'!FQ12:FS12)</f>
        <v>61.094999999999992</v>
      </c>
      <c r="Z8" s="170">
        <f>AVERAGE('P2'!BP12:BR12,'P2'!CB12:CD12,'P2'!CN12:CP12,'P2'!CZ12:DB12,'P2'!DL12:DN12,'P2'!DX12:DZ12,'P2'!EJ12:EL12,'P2'!EV12:EX12,'P2'!FH12:FJ12,'P2'!FT12:FV12)</f>
        <v>41.302333333333337</v>
      </c>
      <c r="AA8" s="171">
        <f>AVERAGE('P2'!BG12:FV12)</f>
        <v>46.009833333333326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28.5</v>
      </c>
      <c r="K9" s="170">
        <f>'P2'!U14</f>
        <v>28.75</v>
      </c>
      <c r="L9" s="170">
        <f>'P2'!V14</f>
        <v>33.5</v>
      </c>
      <c r="M9" s="171">
        <f>AVERAGE('P2'!S14:V14)</f>
        <v>30.25</v>
      </c>
      <c r="N9" s="169">
        <f>'P2'!W14</f>
        <v>33.75</v>
      </c>
      <c r="O9" s="170">
        <f>'P2'!X14</f>
        <v>32.75</v>
      </c>
      <c r="P9" s="170">
        <f>'P2'!Y14</f>
        <v>32.5</v>
      </c>
      <c r="Q9" s="170">
        <f>AVERAGE('P2'!Z14:AB14)</f>
        <v>37.333333333333336</v>
      </c>
      <c r="R9" s="170">
        <f>AVERAGE('P2'!AC14:AE14)</f>
        <v>55.333333333333336</v>
      </c>
      <c r="S9" s="170">
        <f>AVERAGE('P2'!AF14:AH14)</f>
        <v>36.833333333333336</v>
      </c>
      <c r="T9" s="171">
        <f>AVERAGE('P2'!W14:AH14)</f>
        <v>40.625</v>
      </c>
      <c r="U9" s="176">
        <f>AVERAGE('P2'!AI14:AT14)</f>
        <v>42.083333333333336</v>
      </c>
      <c r="V9" s="169">
        <f>AVERAGE('P2'!AU14:BF14)</f>
        <v>42.386666666666663</v>
      </c>
      <c r="W9" s="169">
        <f>AVERAGE('P2'!BG14:BI14,'P2'!BS14:BU14,'P2'!CE14:CG14,'P2'!CQ14:CS14,'P2'!DC14:DE14,'P2'!DO14:DQ14,'P2'!EA14:EC14,'P2'!EM14:EO14,'P2'!EY14:FA14,'P2'!FK14:FM14)</f>
        <v>38.500333333333323</v>
      </c>
      <c r="X9" s="170">
        <f>AVERAGE('P2'!BJ14:BL14,'P2'!BV14:BX14,'P2'!CH14:CJ14,'P2'!CT14:CV14,'P2'!DF14:DH14,'P2'!DR14:DT14,'P2'!ED14:EF14,'P2'!EP14:ER14,'P2'!FB14:FD14,'P2'!FN14:FP14)</f>
        <v>40.586666666666666</v>
      </c>
      <c r="Y9" s="170">
        <f>AVERAGE('P2'!BM14:BO14,'P2'!BY14:CA14,'P2'!CK14:CM14,'P2'!CW14:CY14,'P2'!DI14:DK14,'P2'!DU14:DW14,'P2'!EG14:EI14,'P2'!ES14:EU14,'P2'!FE14:FG14,'P2'!FQ14:FS14)</f>
        <v>57.273333333333326</v>
      </c>
      <c r="Z9" s="170">
        <f>AVERAGE('P2'!BP14:BR14,'P2'!CB14:CD14,'P2'!CN14:CP14,'P2'!CZ14:DB14,'P2'!DL14:DN14,'P2'!DX14:DZ14,'P2'!EJ14:EL14,'P2'!EV14:EX14,'P2'!FH14:FJ14,'P2'!FT14:FV14)</f>
        <v>39.784999999999982</v>
      </c>
      <c r="AA9" s="171">
        <f>AVERAGE('P2'!BG14:FV14)</f>
        <v>44.03633333333336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29.5</v>
      </c>
      <c r="K10" s="180">
        <f>'P2'!U16</f>
        <v>29.75</v>
      </c>
      <c r="L10" s="180">
        <f>'P2'!V16</f>
        <v>35.5</v>
      </c>
      <c r="M10" s="181">
        <f>AVERAGE('P2'!S16:V16)</f>
        <v>31.583333333333332</v>
      </c>
      <c r="N10" s="179">
        <f>'P2'!W16</f>
        <v>35.25</v>
      </c>
      <c r="O10" s="180">
        <f>'P2'!X16</f>
        <v>34</v>
      </c>
      <c r="P10" s="180">
        <f>'P2'!Y16</f>
        <v>33.75</v>
      </c>
      <c r="Q10" s="180">
        <f>AVERAGE('P2'!Z16:AB16)</f>
        <v>40.666666666666664</v>
      </c>
      <c r="R10" s="180">
        <f>AVERAGE('P2'!AC16:AE16)</f>
        <v>63.333333333333336</v>
      </c>
      <c r="S10" s="180">
        <f>AVERAGE('P2'!AF16:AH16)</f>
        <v>39</v>
      </c>
      <c r="T10" s="181">
        <f>AVERAGE('P2'!W16:AH16)</f>
        <v>44.333333333333336</v>
      </c>
      <c r="U10" s="182">
        <f>AVERAGE('P2'!AI16:AT16)</f>
        <v>45.416666666666664</v>
      </c>
      <c r="V10" s="179">
        <f>AVERAGE('P2'!AU16:BF16)</f>
        <v>45.719166666666666</v>
      </c>
      <c r="W10" s="179">
        <f>AVERAGE('P2'!BG16:BI16,'P2'!BS16:BU16,'P2'!CE16:CG16,'P2'!CQ16:CS16,'P2'!DC16:DE16,'P2'!DO16:DQ16,'P2'!EA16:EC16,'P2'!EM16:EO16,'P2'!EY16:FA16,'P2'!FK16:FM16)</f>
        <v>40.859000000000002</v>
      </c>
      <c r="X10" s="180">
        <f>AVERAGE('P2'!BJ16:BL16,'P2'!BV16:BX16,'P2'!CH16:CJ16,'P2'!CT16:CV16,'P2'!DF16:DH16,'P2'!DR16:DT16,'P2'!ED16:EF16,'P2'!EP16:ER16,'P2'!FB16:FD16,'P2'!FN16:FP16)</f>
        <v>43.347666666666655</v>
      </c>
      <c r="Y10" s="180">
        <f>AVERAGE('P2'!BM16:BO16,'P2'!BY16:CA16,'P2'!CK16:CM16,'P2'!CW16:CY16,'P2'!DI16:DK16,'P2'!DU16:DW16,'P2'!EG16:EI16,'P2'!ES16:EU16,'P2'!FE16:FG16,'P2'!FQ16:FS16)</f>
        <v>61.812000000000012</v>
      </c>
      <c r="Z10" s="180">
        <f>AVERAGE('P2'!BP16:BR16,'P2'!CB16:CD16,'P2'!CN16:CP16,'P2'!CZ16:DB16,'P2'!DL16:DN16,'P2'!DX16:DZ16,'P2'!EJ16:EL16,'P2'!EV16:EX16,'P2'!FH16:FJ16,'P2'!FT16:FV16)</f>
        <v>42.05533333333333</v>
      </c>
      <c r="AA10" s="181">
        <f>AVERAGE('P2'!BG16:FV16)</f>
        <v>47.018499999999996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</v>
      </c>
      <c r="L15" s="191">
        <f t="shared" si="2"/>
        <v>0.75</v>
      </c>
      <c r="M15" s="192">
        <f t="shared" si="0"/>
        <v>0.75000000000000355</v>
      </c>
      <c r="N15" s="193">
        <f t="shared" ref="N15:P21" si="3">N4-N26</f>
        <v>0.75</v>
      </c>
      <c r="O15" s="194">
        <f t="shared" si="3"/>
        <v>0.25</v>
      </c>
      <c r="P15" s="194">
        <f t="shared" si="3"/>
        <v>0</v>
      </c>
      <c r="Q15" s="194">
        <f t="shared" si="0"/>
        <v>0</v>
      </c>
      <c r="R15" s="194">
        <f t="shared" si="0"/>
        <v>0.6666666666666714</v>
      </c>
      <c r="S15" s="195">
        <f t="shared" si="0"/>
        <v>1.0833333333333286</v>
      </c>
      <c r="T15" s="196">
        <f t="shared" si="0"/>
        <v>0.5208333333333357</v>
      </c>
      <c r="U15" s="194">
        <f t="shared" si="0"/>
        <v>0.7916666666666714</v>
      </c>
      <c r="V15" s="197">
        <f t="shared" si="0"/>
        <v>0.78916666666666657</v>
      </c>
      <c r="W15" s="194">
        <f t="shared" si="0"/>
        <v>0.63633333333331166</v>
      </c>
      <c r="X15" s="194">
        <f t="shared" si="0"/>
        <v>0.72966666666666669</v>
      </c>
      <c r="Y15" s="194">
        <f t="shared" si="0"/>
        <v>0.85166666666667368</v>
      </c>
      <c r="Z15" s="194">
        <f t="shared" si="0"/>
        <v>0.94766666666667732</v>
      </c>
      <c r="AA15" s="198">
        <f t="shared" si="0"/>
        <v>0.791333333333327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1</v>
      </c>
      <c r="L16" s="191">
        <f t="shared" si="2"/>
        <v>0.75</v>
      </c>
      <c r="M16" s="192">
        <f t="shared" si="4"/>
        <v>0.91666666666666785</v>
      </c>
      <c r="N16" s="190">
        <f t="shared" si="3"/>
        <v>0.75</v>
      </c>
      <c r="O16" s="189">
        <f t="shared" si="3"/>
        <v>0.25</v>
      </c>
      <c r="P16" s="189">
        <f t="shared" si="3"/>
        <v>0</v>
      </c>
      <c r="Q16" s="189">
        <f t="shared" si="4"/>
        <v>0</v>
      </c>
      <c r="R16" s="189">
        <f t="shared" si="4"/>
        <v>0.6666666666666714</v>
      </c>
      <c r="S16" s="191">
        <f t="shared" si="4"/>
        <v>1.0833333333333286</v>
      </c>
      <c r="T16" s="192">
        <f t="shared" si="4"/>
        <v>0.5208333333333286</v>
      </c>
      <c r="U16" s="189">
        <f t="shared" si="4"/>
        <v>0.7916666666666643</v>
      </c>
      <c r="V16" s="199">
        <f t="shared" si="4"/>
        <v>0.7916666666666643</v>
      </c>
      <c r="W16" s="189">
        <f t="shared" si="4"/>
        <v>0.19433333333333991</v>
      </c>
      <c r="X16" s="189">
        <f t="shared" si="4"/>
        <v>0.32266666666667021</v>
      </c>
      <c r="Y16" s="189">
        <f t="shared" si="4"/>
        <v>0.33533333333333104</v>
      </c>
      <c r="Z16" s="189">
        <f t="shared" si="4"/>
        <v>0.51299999999999812</v>
      </c>
      <c r="AA16" s="200">
        <f t="shared" si="4"/>
        <v>0.34133333333334548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0.35000000000000142</v>
      </c>
      <c r="K17" s="191">
        <f t="shared" si="2"/>
        <v>0</v>
      </c>
      <c r="L17" s="191">
        <f t="shared" si="2"/>
        <v>0.5</v>
      </c>
      <c r="M17" s="192">
        <f t="shared" si="5"/>
        <v>0.28333333333333144</v>
      </c>
      <c r="N17" s="190">
        <f t="shared" si="3"/>
        <v>0.75</v>
      </c>
      <c r="O17" s="189">
        <f t="shared" si="3"/>
        <v>1.25</v>
      </c>
      <c r="P17" s="189">
        <f t="shared" si="3"/>
        <v>1</v>
      </c>
      <c r="Q17" s="189">
        <f t="shared" si="5"/>
        <v>0.5</v>
      </c>
      <c r="R17" s="189">
        <f t="shared" si="5"/>
        <v>1</v>
      </c>
      <c r="S17" s="191">
        <f t="shared" si="5"/>
        <v>1.25</v>
      </c>
      <c r="T17" s="192">
        <f t="shared" si="5"/>
        <v>0.9375</v>
      </c>
      <c r="U17" s="189">
        <f t="shared" si="5"/>
        <v>0.5</v>
      </c>
      <c r="V17" s="199">
        <f t="shared" si="5"/>
        <v>0.49999999999999289</v>
      </c>
      <c r="W17" s="189">
        <f t="shared" si="5"/>
        <v>-1.25</v>
      </c>
      <c r="X17" s="189">
        <f t="shared" si="5"/>
        <v>2</v>
      </c>
      <c r="Y17" s="189">
        <f t="shared" si="5"/>
        <v>1.9999999999999929</v>
      </c>
      <c r="Z17" s="189">
        <f t="shared" si="5"/>
        <v>-0.75</v>
      </c>
      <c r="AA17" s="200">
        <f t="shared" si="5"/>
        <v>0.5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1</v>
      </c>
      <c r="M18" s="192">
        <f t="shared" si="6"/>
        <v>0.33333333333333215</v>
      </c>
      <c r="N18" s="190">
        <f t="shared" si="3"/>
        <v>1</v>
      </c>
      <c r="O18" s="189">
        <f t="shared" si="3"/>
        <v>1.5</v>
      </c>
      <c r="P18" s="189">
        <f t="shared" si="3"/>
        <v>1.25</v>
      </c>
      <c r="Q18" s="189">
        <f t="shared" si="6"/>
        <v>0.5833333333333286</v>
      </c>
      <c r="R18" s="189">
        <f t="shared" si="6"/>
        <v>0.9166666666666643</v>
      </c>
      <c r="S18" s="191">
        <f t="shared" si="6"/>
        <v>1.5</v>
      </c>
      <c r="T18" s="192">
        <f t="shared" si="6"/>
        <v>1.0625</v>
      </c>
      <c r="U18" s="189">
        <f t="shared" si="6"/>
        <v>0.8958333333333286</v>
      </c>
      <c r="V18" s="199">
        <f t="shared" si="6"/>
        <v>0.8958333333333357</v>
      </c>
      <c r="W18" s="189">
        <f t="shared" si="6"/>
        <v>0</v>
      </c>
      <c r="X18" s="189">
        <f t="shared" si="6"/>
        <v>2</v>
      </c>
      <c r="Y18" s="189">
        <f t="shared" si="6"/>
        <v>1.5833333333333286</v>
      </c>
      <c r="Z18" s="189">
        <f t="shared" si="6"/>
        <v>0</v>
      </c>
      <c r="AA18" s="200">
        <f t="shared" si="6"/>
        <v>0.8958333333333286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0.5</v>
      </c>
      <c r="K19" s="191">
        <f t="shared" si="2"/>
        <v>1</v>
      </c>
      <c r="L19" s="191">
        <f t="shared" si="2"/>
        <v>1</v>
      </c>
      <c r="M19" s="192">
        <f t="shared" si="7"/>
        <v>0.8333333333333357</v>
      </c>
      <c r="N19" s="190">
        <f t="shared" si="3"/>
        <v>1</v>
      </c>
      <c r="O19" s="189">
        <f t="shared" si="3"/>
        <v>1.5</v>
      </c>
      <c r="P19" s="189">
        <f t="shared" si="3"/>
        <v>1.25</v>
      </c>
      <c r="Q19" s="189">
        <f t="shared" si="7"/>
        <v>0.75</v>
      </c>
      <c r="R19" s="189">
        <f t="shared" si="7"/>
        <v>0.75</v>
      </c>
      <c r="S19" s="191">
        <f t="shared" si="7"/>
        <v>1.5</v>
      </c>
      <c r="T19" s="192">
        <f t="shared" si="7"/>
        <v>1.0625</v>
      </c>
      <c r="U19" s="189">
        <f t="shared" si="7"/>
        <v>0.5</v>
      </c>
      <c r="V19" s="199">
        <f t="shared" si="7"/>
        <v>0.30833333333332291</v>
      </c>
      <c r="W19" s="189">
        <f t="shared" si="7"/>
        <v>-1.2679999999999794</v>
      </c>
      <c r="X19" s="189">
        <f t="shared" si="7"/>
        <v>-7.3333333333337691E-2</v>
      </c>
      <c r="Y19" s="189">
        <f t="shared" si="7"/>
        <v>3.1166666666666458</v>
      </c>
      <c r="Z19" s="189">
        <f t="shared" si="7"/>
        <v>-0.54666666666664554</v>
      </c>
      <c r="AA19" s="200">
        <f t="shared" si="7"/>
        <v>0.30716666666663883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0.25</v>
      </c>
      <c r="K20" s="191">
        <f t="shared" si="2"/>
        <v>0.75</v>
      </c>
      <c r="L20" s="191">
        <f t="shared" si="2"/>
        <v>0.5</v>
      </c>
      <c r="M20" s="192">
        <f t="shared" si="8"/>
        <v>0.5</v>
      </c>
      <c r="N20" s="190">
        <f t="shared" si="3"/>
        <v>0.5</v>
      </c>
      <c r="O20" s="189">
        <f t="shared" si="3"/>
        <v>0</v>
      </c>
      <c r="P20" s="189">
        <f t="shared" si="3"/>
        <v>0.5</v>
      </c>
      <c r="Q20" s="189">
        <f t="shared" si="8"/>
        <v>0.8333333333333357</v>
      </c>
      <c r="R20" s="189">
        <f t="shared" si="8"/>
        <v>1</v>
      </c>
      <c r="S20" s="191">
        <f t="shared" si="8"/>
        <v>0.8333333333333357</v>
      </c>
      <c r="T20" s="192">
        <f t="shared" si="8"/>
        <v>0.75</v>
      </c>
      <c r="U20" s="189">
        <f t="shared" si="8"/>
        <v>0.625</v>
      </c>
      <c r="V20" s="199">
        <f t="shared" si="8"/>
        <v>0.625</v>
      </c>
      <c r="W20" s="189">
        <f t="shared" si="8"/>
        <v>0.50866666666667015</v>
      </c>
      <c r="X20" s="189">
        <f t="shared" si="8"/>
        <v>0.50766666666667248</v>
      </c>
      <c r="Y20" s="189">
        <f t="shared" si="8"/>
        <v>0.9786666666666477</v>
      </c>
      <c r="Z20" s="189">
        <f t="shared" si="8"/>
        <v>0.50800000000000267</v>
      </c>
      <c r="AA20" s="200">
        <f t="shared" si="8"/>
        <v>0.62575000000001069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0.25</v>
      </c>
      <c r="K21" s="204">
        <f t="shared" si="2"/>
        <v>0.75</v>
      </c>
      <c r="L21" s="204">
        <f t="shared" si="2"/>
        <v>0.5</v>
      </c>
      <c r="M21" s="205">
        <f t="shared" si="9"/>
        <v>0.5</v>
      </c>
      <c r="N21" s="203">
        <f t="shared" si="3"/>
        <v>0.5</v>
      </c>
      <c r="O21" s="202">
        <f t="shared" si="3"/>
        <v>0</v>
      </c>
      <c r="P21" s="202">
        <f t="shared" si="3"/>
        <v>0.5</v>
      </c>
      <c r="Q21" s="202">
        <f t="shared" si="9"/>
        <v>0.8333333333333286</v>
      </c>
      <c r="R21" s="202">
        <f t="shared" si="9"/>
        <v>1</v>
      </c>
      <c r="S21" s="204">
        <f t="shared" si="9"/>
        <v>0.8333333333333357</v>
      </c>
      <c r="T21" s="205">
        <f t="shared" si="9"/>
        <v>0.75</v>
      </c>
      <c r="U21" s="202">
        <f t="shared" si="9"/>
        <v>0.625</v>
      </c>
      <c r="V21" s="206">
        <f t="shared" si="9"/>
        <v>0.62499999999999289</v>
      </c>
      <c r="W21" s="202">
        <f t="shared" si="9"/>
        <v>0.50866666666666305</v>
      </c>
      <c r="X21" s="202">
        <f t="shared" si="9"/>
        <v>0.50766666666665117</v>
      </c>
      <c r="Y21" s="202">
        <f t="shared" si="9"/>
        <v>0.97866666666666902</v>
      </c>
      <c r="Z21" s="202">
        <f t="shared" si="9"/>
        <v>0.50800000000000267</v>
      </c>
      <c r="AA21" s="207">
        <f t="shared" si="9"/>
        <v>0.62575000000000358</v>
      </c>
    </row>
    <row r="22" spans="1:27" ht="12.75" customHeight="1" x14ac:dyDescent="0.2"/>
    <row r="24" spans="1:27" ht="13.5" hidden="1" thickBot="1" x14ac:dyDescent="0.25">
      <c r="A24" s="184">
        <f>crvDate-2</f>
        <v>37186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28</v>
      </c>
      <c r="K26" s="208">
        <v>29</v>
      </c>
      <c r="L26" s="208">
        <v>37.75</v>
      </c>
      <c r="M26" s="209">
        <v>31.583333333333332</v>
      </c>
      <c r="N26" s="167">
        <v>37.75</v>
      </c>
      <c r="O26" s="208">
        <v>35.75</v>
      </c>
      <c r="P26" s="208">
        <v>32.75</v>
      </c>
      <c r="Q26" s="208">
        <v>29.5</v>
      </c>
      <c r="R26" s="208">
        <v>44.666666666666664</v>
      </c>
      <c r="S26" s="208">
        <v>37.083333333333336</v>
      </c>
      <c r="T26" s="209">
        <v>36.666666666666664</v>
      </c>
      <c r="U26" s="210">
        <v>39.291666666666664</v>
      </c>
      <c r="V26" s="211">
        <v>39.695833333333333</v>
      </c>
      <c r="W26" s="167">
        <v>42.041666666666679</v>
      </c>
      <c r="X26" s="208">
        <v>37.152000000000001</v>
      </c>
      <c r="Y26" s="208">
        <v>47.902666666666661</v>
      </c>
      <c r="Z26" s="208">
        <v>41.407333333333327</v>
      </c>
      <c r="AA26" s="209">
        <v>42.125916666666676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29.75</v>
      </c>
      <c r="L27" s="168">
        <v>38</v>
      </c>
      <c r="M27" s="211">
        <v>31.916666666666668</v>
      </c>
      <c r="N27" s="166">
        <v>37.75</v>
      </c>
      <c r="O27" s="168">
        <v>35.65</v>
      </c>
      <c r="P27" s="168">
        <v>32.75</v>
      </c>
      <c r="Q27" s="168">
        <v>31.833333333333332</v>
      </c>
      <c r="R27" s="168">
        <v>47.666666666666664</v>
      </c>
      <c r="S27" s="168">
        <v>37.083333333333336</v>
      </c>
      <c r="T27" s="211">
        <v>37.991666666666667</v>
      </c>
      <c r="U27" s="210">
        <v>41.125</v>
      </c>
      <c r="V27" s="211">
        <v>41.529166666666661</v>
      </c>
      <c r="W27" s="166">
        <v>44.93366666666666</v>
      </c>
      <c r="X27" s="168">
        <v>41.048666666666669</v>
      </c>
      <c r="Y27" s="168">
        <v>52.865333333333332</v>
      </c>
      <c r="Z27" s="168">
        <v>44.28</v>
      </c>
      <c r="AA27" s="211">
        <v>45.781916666666653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</v>
      </c>
      <c r="K28" s="168">
        <v>30</v>
      </c>
      <c r="L28" s="168">
        <v>38</v>
      </c>
      <c r="M28" s="211">
        <v>32</v>
      </c>
      <c r="N28" s="166">
        <v>37.5</v>
      </c>
      <c r="O28" s="168">
        <v>36.25</v>
      </c>
      <c r="P28" s="168">
        <v>35</v>
      </c>
      <c r="Q28" s="168">
        <v>34.75</v>
      </c>
      <c r="R28" s="168">
        <v>49.75</v>
      </c>
      <c r="S28" s="168">
        <v>39.5</v>
      </c>
      <c r="T28" s="211">
        <v>40.0625</v>
      </c>
      <c r="U28" s="210">
        <v>43.75</v>
      </c>
      <c r="V28" s="211">
        <v>44.152500000000003</v>
      </c>
      <c r="W28" s="166">
        <v>44.666000000000004</v>
      </c>
      <c r="X28" s="168">
        <v>42.660999999999994</v>
      </c>
      <c r="Y28" s="168">
        <v>51.993333333333332</v>
      </c>
      <c r="Z28" s="168">
        <v>44.510999999999996</v>
      </c>
      <c r="AA28" s="211">
        <v>45.957833333333362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34.75</v>
      </c>
      <c r="M29" s="211">
        <v>29.3125</v>
      </c>
      <c r="N29" s="166">
        <v>35</v>
      </c>
      <c r="O29" s="168">
        <v>34.25</v>
      </c>
      <c r="P29" s="168">
        <v>33.5</v>
      </c>
      <c r="Q29" s="168">
        <v>34.583333333333336</v>
      </c>
      <c r="R29" s="168">
        <v>49.5</v>
      </c>
      <c r="S29" s="168">
        <v>38.5</v>
      </c>
      <c r="T29" s="211">
        <v>39.208333333333336</v>
      </c>
      <c r="U29" s="210">
        <v>32.583333333333336</v>
      </c>
      <c r="V29" s="211">
        <v>30.708333333333332</v>
      </c>
      <c r="W29" s="166">
        <v>31.25</v>
      </c>
      <c r="X29" s="168">
        <v>38.588333333333338</v>
      </c>
      <c r="Y29" s="168">
        <v>48.201666666666675</v>
      </c>
      <c r="Z29" s="168">
        <v>39.45333333333334</v>
      </c>
      <c r="AA29" s="211">
        <v>39.373333333333299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28</v>
      </c>
      <c r="K30" s="168">
        <v>29</v>
      </c>
      <c r="L30" s="168">
        <v>34.75</v>
      </c>
      <c r="M30" s="211">
        <v>30.583333333333332</v>
      </c>
      <c r="N30" s="166">
        <v>35</v>
      </c>
      <c r="O30" s="168">
        <v>34.25</v>
      </c>
      <c r="P30" s="168">
        <v>33.5</v>
      </c>
      <c r="Q30" s="168">
        <v>35.25</v>
      </c>
      <c r="R30" s="168">
        <v>50</v>
      </c>
      <c r="S30" s="168">
        <v>38.5</v>
      </c>
      <c r="T30" s="211">
        <v>39.5</v>
      </c>
      <c r="U30" s="210">
        <v>43.75</v>
      </c>
      <c r="V30" s="211">
        <v>44.052500000000002</v>
      </c>
      <c r="W30" s="166">
        <v>41.613333333333323</v>
      </c>
      <c r="X30" s="168">
        <v>41.37</v>
      </c>
      <c r="Y30" s="168">
        <v>57.978333333333346</v>
      </c>
      <c r="Z30" s="168">
        <v>41.848999999999982</v>
      </c>
      <c r="AA30" s="211">
        <v>45.702666666666687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28.25</v>
      </c>
      <c r="K31" s="168">
        <v>28</v>
      </c>
      <c r="L31" s="168">
        <v>33</v>
      </c>
      <c r="M31" s="211">
        <v>29.75</v>
      </c>
      <c r="N31" s="166">
        <v>33.25</v>
      </c>
      <c r="O31" s="168">
        <v>32.75</v>
      </c>
      <c r="P31" s="168">
        <v>32</v>
      </c>
      <c r="Q31" s="168">
        <v>36.5</v>
      </c>
      <c r="R31" s="168">
        <v>54.333333333333336</v>
      </c>
      <c r="S31" s="168">
        <v>36</v>
      </c>
      <c r="T31" s="211">
        <v>39.875</v>
      </c>
      <c r="U31" s="210">
        <v>41.458333333333336</v>
      </c>
      <c r="V31" s="211">
        <v>41.761666666666663</v>
      </c>
      <c r="W31" s="166">
        <v>37.991666666666653</v>
      </c>
      <c r="X31" s="168">
        <v>40.078999999999994</v>
      </c>
      <c r="Y31" s="168">
        <v>56.294666666666679</v>
      </c>
      <c r="Z31" s="168">
        <v>39.27699999999998</v>
      </c>
      <c r="AA31" s="211">
        <v>43.410583333333349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29.25</v>
      </c>
      <c r="K32" s="178">
        <v>29</v>
      </c>
      <c r="L32" s="178">
        <v>35</v>
      </c>
      <c r="M32" s="212">
        <v>31.083333333333332</v>
      </c>
      <c r="N32" s="177">
        <v>34.75</v>
      </c>
      <c r="O32" s="178">
        <v>34</v>
      </c>
      <c r="P32" s="178">
        <v>33.25</v>
      </c>
      <c r="Q32" s="178">
        <v>39.833333333333336</v>
      </c>
      <c r="R32" s="178">
        <v>62.333333333333336</v>
      </c>
      <c r="S32" s="178">
        <v>38.166666666666664</v>
      </c>
      <c r="T32" s="212">
        <v>43.583333333333336</v>
      </c>
      <c r="U32" s="213">
        <v>44.791666666666664</v>
      </c>
      <c r="V32" s="212">
        <v>45.094166666666673</v>
      </c>
      <c r="W32" s="177">
        <v>40.350333333333339</v>
      </c>
      <c r="X32" s="178">
        <v>42.84</v>
      </c>
      <c r="Y32" s="178">
        <v>60.833333333333343</v>
      </c>
      <c r="Z32" s="178">
        <v>41.547333333333327</v>
      </c>
      <c r="AA32" s="212">
        <v>46.392749999999992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37188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26.188000000000002</v>
      </c>
      <c r="M4" s="170">
        <f>'P2'!V5</f>
        <v>29.048000000000002</v>
      </c>
      <c r="N4" s="171">
        <f>AVERAGE('P2'!S5:V5)</f>
        <v>26.412000000000003</v>
      </c>
      <c r="O4" s="169">
        <f>'P2'!W5</f>
        <v>27.718</v>
      </c>
      <c r="P4" s="170">
        <f>'P2'!X5</f>
        <v>26.036000000000001</v>
      </c>
      <c r="Q4" s="170">
        <f>'P2'!Y5</f>
        <v>22.827000000000002</v>
      </c>
      <c r="R4" s="172">
        <f>AVERAGE('P2'!Z5:AB5)</f>
        <v>20.142333333333337</v>
      </c>
      <c r="S4" s="172">
        <f>AVERAGE('P2'!AC5:AE5)</f>
        <v>30.257000000000001</v>
      </c>
      <c r="T4" s="172">
        <f>AVERAGE('P2'!AF5:AH5)</f>
        <v>26.073000000000004</v>
      </c>
      <c r="U4" s="173">
        <f>AVERAGE('P2'!W5:AH5)</f>
        <v>25.499833333333331</v>
      </c>
      <c r="V4" s="174">
        <f>AVERAGE('P2'!AI5:AT5)</f>
        <v>26.728333333333335</v>
      </c>
      <c r="W4" s="175">
        <f>AVERAGE('P2'!AU5:BF5)</f>
        <v>26.654166666666669</v>
      </c>
      <c r="X4" s="175">
        <f>AVERAGE('P2'!BG5:BI5,'P2'!BS5:BU5,'P2'!CE5:CG5,'P2'!CQ5:CS5,'P2'!DC5:DE5,'P2'!DO5:DQ5,'P2'!EA5:EC5,'P2'!EM5:EO5,'P2'!EY5:FA5,'P2'!FK5:FM5)</f>
        <v>28.361199999999997</v>
      </c>
      <c r="Y4" s="172">
        <f>AVERAGE('P2'!BJ5:BL5,'P2'!BV5:BX5,'P2'!CH5:CJ5,'P2'!CT5:CV5,'P2'!DF5:DH5,'P2'!DR5:DT5,'P2'!ED5:EF5,'P2'!EP5:ER5,'P2'!FB5:FD5,'P2'!FN5:FP5)</f>
        <v>22.616100000000003</v>
      </c>
      <c r="Z4" s="172">
        <f>AVERAGE('P2'!BM5:BO5,'P2'!BY5:CA5,'P2'!CK5:CM5,'P2'!CW5:CY5,'P2'!DI5:DK5,'P2'!DU5:DW5,'P2'!EG5:EI5,'P2'!ES5:EU5,'P2'!FE5:FG5,'P2'!FQ5:FS5)</f>
        <v>32.721299999999999</v>
      </c>
      <c r="AA4" s="172">
        <f>AVERAGE('P2'!BP5:BR5,'P2'!CB5:CD5,'P2'!CN5:CP5,'P2'!CZ5:DB5,'P2'!DL5:DN5,'P2'!DX5:DZ5,'P2'!EJ5:EL5,'P2'!EV5:EX5,'P2'!FH5:FJ5,'P2'!FT5:FV5)</f>
        <v>28.648899999999994</v>
      </c>
      <c r="AB4" s="173">
        <f>AVERAGE('P2'!BG5:FV5)</f>
        <v>28.086874999999985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26</v>
      </c>
      <c r="M5" s="170">
        <f>'P2'!V7</f>
        <v>28.282</v>
      </c>
      <c r="N5" s="171">
        <f>AVERAGE('P2'!S7:V7)</f>
        <v>26.093999999999998</v>
      </c>
      <c r="O5" s="169">
        <f>'P2'!W7</f>
        <v>27.057000000000002</v>
      </c>
      <c r="P5" s="170">
        <f>'P2'!X7</f>
        <v>25.736000000000001</v>
      </c>
      <c r="Q5" s="170">
        <f>'P2'!Y7</f>
        <v>23.819000000000003</v>
      </c>
      <c r="R5" s="170">
        <f>AVERAGE('P2'!Z7:AB7)</f>
        <v>21.454666666666668</v>
      </c>
      <c r="S5" s="170">
        <f>AVERAGE('P2'!AC7:AE7)</f>
        <v>32.367333333333335</v>
      </c>
      <c r="T5" s="170">
        <f>AVERAGE('P2'!AF7:AH7)</f>
        <v>26.331666666666667</v>
      </c>
      <c r="U5" s="171">
        <f>AVERAGE('P2'!W7:AH7)</f>
        <v>26.422750000000004</v>
      </c>
      <c r="V5" s="176">
        <f>AVERAGE('P2'!AI7:AT7)</f>
        <v>28.369166666666668</v>
      </c>
      <c r="W5" s="169">
        <f>AVERAGE('P2'!AU7:BF7)</f>
        <v>28.279916666666665</v>
      </c>
      <c r="X5" s="169">
        <f>AVERAGE('P2'!BG7:BI7,'P2'!BS7:BU7,'P2'!CE7:CG7,'P2'!CQ7:CS7,'P2'!DC7:DE7,'P2'!DO7:DQ7,'P2'!EA7:EC7,'P2'!EM7:EO7,'P2'!EY7:FA7,'P2'!FK7:FM7)</f>
        <v>31.333500000000004</v>
      </c>
      <c r="Y5" s="170">
        <f>AVERAGE('P2'!BJ7:BL7,'P2'!BV7:BX7,'P2'!CH7:CJ7,'P2'!CT7:CV7,'P2'!DF7:DH7,'P2'!DR7:DT7,'P2'!ED7:EF7,'P2'!EP7:ER7,'P2'!FB7:FD7,'P2'!FN7:FP7)</f>
        <v>27.496599999999997</v>
      </c>
      <c r="Z5" s="170">
        <f>AVERAGE('P2'!BM7:BO7,'P2'!BY7:CA7,'P2'!CK7:CM7,'P2'!CW7:CY7,'P2'!DI7:DK7,'P2'!DU7:DW7,'P2'!EG7:EI7,'P2'!ES7:EU7,'P2'!FE7:FG7,'P2'!FQ7:FS7)</f>
        <v>37.624966666666673</v>
      </c>
      <c r="AA5" s="170">
        <f>AVERAGE('P2'!BP7:BR7,'P2'!CB7:CD7,'P2'!CN7:CP7,'P2'!CZ7:DB7,'P2'!DL7:DN7,'P2'!DX7:DZ7,'P2'!EJ7:EL7,'P2'!EV7:EX7,'P2'!FH7:FJ7,'P2'!FT7:FV7)</f>
        <v>33.811599999999999</v>
      </c>
      <c r="AB5" s="171">
        <f>AVERAGE('P2'!BG7:FV7)</f>
        <v>32.566666666666663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31.129000000000001</v>
      </c>
      <c r="N6" s="171">
        <f>AVERAGE('P2'!S9:V9)</f>
        <v>26.675333333333338</v>
      </c>
      <c r="O6" s="169">
        <f>'P2'!W9</f>
        <v>30.423000000000002</v>
      </c>
      <c r="P6" s="170">
        <f>'P2'!X9</f>
        <v>29.571000000000002</v>
      </c>
      <c r="Q6" s="170">
        <f>'P2'!Y9</f>
        <v>27.992000000000001</v>
      </c>
      <c r="R6" s="170">
        <f>AVERAGE('P2'!Z9:AB9)</f>
        <v>25.544333333333331</v>
      </c>
      <c r="S6" s="170">
        <f>AVERAGE('P2'!AC9:AE9)</f>
        <v>31.10466666666667</v>
      </c>
      <c r="T6" s="170">
        <f>AVERAGE('P2'!AF9:AH9)</f>
        <v>27.872</v>
      </c>
      <c r="U6" s="171">
        <f>AVERAGE('P2'!W9:AH9)</f>
        <v>28.462416666666666</v>
      </c>
      <c r="V6" s="176">
        <f>AVERAGE('P2'!AI9:AT9)</f>
        <v>27.983166666666662</v>
      </c>
      <c r="W6" s="169">
        <f>AVERAGE('P2'!AU9:BF9)</f>
        <v>27.916833333333333</v>
      </c>
      <c r="X6" s="169">
        <f>AVERAGE('P2'!BG9:BI9,'P2'!BS9:BU9,'P2'!CE9:CG9,'P2'!CQ9:CS9,'P2'!DC9:DE9,'P2'!DO9:DQ9,'P2'!EA9:EC9,'P2'!EM9:EO9,'P2'!EY9:FA9,'P2'!FK9:FM9)</f>
        <v>29.110833333333328</v>
      </c>
      <c r="Y6" s="170">
        <f>AVERAGE('P2'!BJ9:BL9,'P2'!BV9:BX9,'P2'!CH9:CJ9,'P2'!CT9:CV9,'P2'!DF9:DH9,'P2'!DR9:DT9,'P2'!ED9:EF9,'P2'!EP9:ER9,'P2'!FB9:FD9,'P2'!FN9:FP9)</f>
        <v>27.747699999999998</v>
      </c>
      <c r="Z6" s="170">
        <f>AVERAGE('P2'!BM9:BO9,'P2'!BY9:CA9,'P2'!CK9:CM9,'P2'!CW9:CY9,'P2'!DI9:DK9,'P2'!DU9:DW9,'P2'!EG9:EI9,'P2'!ES9:EU9,'P2'!FE9:FG9,'P2'!FQ9:FS9)</f>
        <v>29.706333333333337</v>
      </c>
      <c r="AA6" s="170">
        <f>AVERAGE('P2'!BP9:BR9,'P2'!CB9:CD9,'P2'!CN9:CP9,'P2'!CZ9:DB9,'P2'!DL9:DN9,'P2'!DX9:DZ9,'P2'!EJ9:EL9,'P2'!EV9:EX9,'P2'!FH9:FJ9,'P2'!FT9:FV9)</f>
        <v>29.662433333333343</v>
      </c>
      <c r="AB6" s="171">
        <f>AVERAGE('P2'!BG9:FV9)</f>
        <v>29.056824999999996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26.379000000000001</v>
      </c>
      <c r="N7" s="171">
        <f>AVERAGE('P2'!S11:V11)</f>
        <v>24.836166666666667</v>
      </c>
      <c r="O7" s="169">
        <f>'P2'!W11</f>
        <v>27.661000000000001</v>
      </c>
      <c r="P7" s="170">
        <f>'P2'!X11</f>
        <v>26.411000000000001</v>
      </c>
      <c r="Q7" s="170">
        <f>'P2'!Y11</f>
        <v>25.319000000000003</v>
      </c>
      <c r="R7" s="170">
        <f>AVERAGE('P2'!Z11:AB11)</f>
        <v>25.45</v>
      </c>
      <c r="S7" s="170">
        <f>AVERAGE('P2'!AC11:AE11)</f>
        <v>30.257000000000001</v>
      </c>
      <c r="T7" s="170">
        <f>AVERAGE('P2'!AF11:AH11)</f>
        <v>26.035</v>
      </c>
      <c r="U7" s="171">
        <f>AVERAGE('P2'!W11:AH11)</f>
        <v>27.051416666666668</v>
      </c>
      <c r="V7" s="176">
        <f>AVERAGE('P2'!AI11:AT11)</f>
        <v>16.358583333333332</v>
      </c>
      <c r="W7" s="169">
        <f>AVERAGE('P2'!AU11:BF11)</f>
        <v>15.817500000000003</v>
      </c>
      <c r="X7" s="169">
        <f>AVERAGE('P2'!BG11:BI11,'P2'!BS11:BU11,'P2'!CE11:CG11,'P2'!CQ11:CS11,'P2'!DC11:DE11,'P2'!DO11:DQ11,'P2'!EA11:EC11,'P2'!EM11:EO11,'P2'!EY11:FA11,'P2'!FK11:FM11)</f>
        <v>20.12223333333333</v>
      </c>
      <c r="Y7" s="170">
        <f>AVERAGE('P2'!BJ11:BL11,'P2'!BV11:BX11,'P2'!CH11:CJ11,'P2'!CT11:CV11,'P2'!DF11:DH11,'P2'!DR11:DT11,'P2'!ED11:EF11,'P2'!EP11:ER11,'P2'!FB11:FD11,'P2'!FN11:FP11)</f>
        <v>16.768900000000006</v>
      </c>
      <c r="Z7" s="170">
        <f>AVERAGE('P2'!BM11:BO11,'P2'!BY11:CA11,'P2'!CK11:CM11,'P2'!CW11:CY11,'P2'!DI11:DK11,'P2'!DU11:DW11,'P2'!EG11:EI11,'P2'!ES11:EU11,'P2'!FE11:FG11,'P2'!FQ11:FS11)</f>
        <v>24.375033333333338</v>
      </c>
      <c r="AA7" s="170">
        <f>AVERAGE('P2'!BP11:BR11,'P2'!CB11:CD11,'P2'!CN11:CP11,'P2'!CZ11:DB11,'P2'!DL11:DN11,'P2'!DX11:DZ11,'P2'!EJ11:EL11,'P2'!EV11:EX11,'P2'!FH11:FJ11,'P2'!FT11:FV11)</f>
        <v>18.465466666666671</v>
      </c>
      <c r="AB7" s="171">
        <f>AVERAGE('P2'!BG11:FV11)</f>
        <v>19.932908333333337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22.75</v>
      </c>
      <c r="L8" s="170">
        <f>'P2'!U13</f>
        <v>21.5</v>
      </c>
      <c r="M8" s="170">
        <f>'P2'!V13</f>
        <v>26.379000000000001</v>
      </c>
      <c r="N8" s="171">
        <f>AVERAGE('P2'!S13:V13)</f>
        <v>23.543000000000003</v>
      </c>
      <c r="O8" s="169">
        <f>'P2'!W13</f>
        <v>27.661000000000001</v>
      </c>
      <c r="P8" s="170">
        <f>'P2'!X13</f>
        <v>26.411000000000001</v>
      </c>
      <c r="Q8" s="170">
        <f>'P2'!Y13</f>
        <v>25.319000000000003</v>
      </c>
      <c r="R8" s="170">
        <f>AVERAGE('P2'!Z13:AB13)</f>
        <v>26.315333333333331</v>
      </c>
      <c r="S8" s="170">
        <f>AVERAGE('P2'!AC13:AE13)</f>
        <v>31.052666666666671</v>
      </c>
      <c r="T8" s="170">
        <f>AVERAGE('P2'!AF13:AH13)</f>
        <v>26.035</v>
      </c>
      <c r="U8" s="171">
        <f>AVERAGE('P2'!W13:AH13)</f>
        <v>27.466666666666672</v>
      </c>
      <c r="V8" s="176">
        <f>AVERAGE('P2'!AI13:AT13)</f>
        <v>27.323666666666664</v>
      </c>
      <c r="W8" s="169">
        <f>AVERAGE('P2'!AU13:BF13)</f>
        <v>27.458083333333335</v>
      </c>
      <c r="X8" s="169">
        <f>AVERAGE('P2'!BG13:BI13,'P2'!BS13:BU13,'P2'!CE13:CG13,'P2'!CQ13:CS13,'P2'!DC13:DE13,'P2'!DO13:DQ13,'P2'!EA13:EC13,'P2'!EM13:EO13,'P2'!EY13:FA13,'P2'!FK13:FM13)</f>
        <v>28.729200000000002</v>
      </c>
      <c r="Y8" s="170">
        <f>AVERAGE('P2'!BJ13:BL13,'P2'!BV13:BX13,'P2'!CH13:CJ13,'P2'!CT13:CV13,'P2'!DF13:DH13,'P2'!DR13:DT13,'P2'!ED13:EF13,'P2'!EP13:ER13,'P2'!FB13:FD13,'P2'!FN13:FP13)</f>
        <v>28.269866666666662</v>
      </c>
      <c r="Z8" s="170">
        <f>AVERAGE('P2'!BM13:BO13,'P2'!BY13:CA13,'P2'!CK13:CM13,'P2'!CW13:CY13,'P2'!DI13:DK13,'P2'!DU13:DW13,'P2'!EG13:EI13,'P2'!ES13:EU13,'P2'!FE13:FG13,'P2'!FQ13:FS13)</f>
        <v>28.851466666666667</v>
      </c>
      <c r="AA8" s="170">
        <f>AVERAGE('P2'!BP13:BR13,'P2'!CB13:CD13,'P2'!CN13:CP13,'P2'!CZ13:DB13,'P2'!DL13:DN13,'P2'!DX13:DZ13,'P2'!EJ13:EL13,'P2'!EV13:EX13,'P2'!FH13:FJ13,'P2'!FT13:FV13)</f>
        <v>28.473466666666663</v>
      </c>
      <c r="AB8" s="171">
        <f>AVERAGE('P2'!BG13:FV13)</f>
        <v>28.581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22</v>
      </c>
      <c r="L9" s="170">
        <f>'P2'!U15</f>
        <v>19.728999999999999</v>
      </c>
      <c r="M9" s="170">
        <f>'P2'!V15</f>
        <v>24.258000000000003</v>
      </c>
      <c r="N9" s="171">
        <f>AVERAGE('P2'!S15:V15)</f>
        <v>21.995666666666665</v>
      </c>
      <c r="O9" s="169">
        <f>'P2'!W15</f>
        <v>24.238</v>
      </c>
      <c r="P9" s="170">
        <f>'P2'!X15</f>
        <v>24.482000000000003</v>
      </c>
      <c r="Q9" s="170">
        <f>'P2'!Y15</f>
        <v>23.879000000000001</v>
      </c>
      <c r="R9" s="170">
        <f>AVERAGE('P2'!Z15:AB15)</f>
        <v>23.335333333333335</v>
      </c>
      <c r="S9" s="170">
        <f>AVERAGE('P2'!AC15:AE15)</f>
        <v>29.85166666666667</v>
      </c>
      <c r="T9" s="170">
        <f>AVERAGE('P2'!AF15:AH15)</f>
        <v>23.473333333333333</v>
      </c>
      <c r="U9" s="171">
        <f>AVERAGE('P2'!W15:AH15)</f>
        <v>25.215000000000003</v>
      </c>
      <c r="V9" s="176">
        <f>AVERAGE('P2'!AI15:AT15)</f>
        <v>24.694666666666667</v>
      </c>
      <c r="W9" s="169">
        <f>AVERAGE('P2'!AU15:BF15)</f>
        <v>24.922083333333333</v>
      </c>
      <c r="X9" s="169">
        <f>AVERAGE('P2'!BG15:BI15,'P2'!BS15:BU15,'P2'!CE15:CG15,'P2'!CQ15:CS15,'P2'!DC15:DE15,'P2'!DO15:DQ15,'P2'!EA15:EC15,'P2'!EM15:EO15,'P2'!EY15:FA15,'P2'!FK15:FM15)</f>
        <v>25.835133333333328</v>
      </c>
      <c r="Y9" s="170">
        <f>AVERAGE('P2'!BJ15:BL15,'P2'!BV15:BX15,'P2'!CH15:CJ15,'P2'!CT15:CV15,'P2'!DF15:DH15,'P2'!DR15:DT15,'P2'!ED15:EF15,'P2'!EP15:ER15,'P2'!FB15:FD15,'P2'!FN15:FP15)</f>
        <v>25.175866666666664</v>
      </c>
      <c r="Z9" s="170">
        <f>AVERAGE('P2'!BM15:BO15,'P2'!BY15:CA15,'P2'!CK15:CM15,'P2'!CW15:CY15,'P2'!DI15:DK15,'P2'!DU15:DW15,'P2'!EG15:EI15,'P2'!ES15:EU15,'P2'!FE15:FG15,'P2'!FQ15:FS15)</f>
        <v>27.077633333333335</v>
      </c>
      <c r="AA9" s="170">
        <f>AVERAGE('P2'!BP15:BR15,'P2'!CB15:CD15,'P2'!CN15:CP15,'P2'!CZ15:DB15,'P2'!DL15:DN15,'P2'!DX15:DZ15,'P2'!EJ15:EL15,'P2'!EV15:EX15,'P2'!FH15:FJ15,'P2'!FT15:FV15)</f>
        <v>25.793233333333337</v>
      </c>
      <c r="AB9" s="171">
        <f>AVERAGE('P2'!BG15:FV15)</f>
        <v>25.970466666666685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22.5</v>
      </c>
      <c r="L10" s="180">
        <f>'P2'!U17</f>
        <v>20.228999999999999</v>
      </c>
      <c r="M10" s="180">
        <f>'P2'!V17</f>
        <v>25.258000000000003</v>
      </c>
      <c r="N10" s="181">
        <f>AVERAGE('P2'!S17:V17)</f>
        <v>22.662333333333333</v>
      </c>
      <c r="O10" s="179">
        <f>'P2'!W17</f>
        <v>24.988</v>
      </c>
      <c r="P10" s="180">
        <f>'P2'!X17</f>
        <v>25.112000000000002</v>
      </c>
      <c r="Q10" s="180">
        <f>'P2'!Y17</f>
        <v>24.509</v>
      </c>
      <c r="R10" s="180">
        <f>AVERAGE('P2'!Z17:AB17)</f>
        <v>25.001999999999999</v>
      </c>
      <c r="S10" s="180">
        <f>AVERAGE('P2'!AC17:AE17)</f>
        <v>33.851666666666667</v>
      </c>
      <c r="T10" s="180">
        <f>AVERAGE('P2'!AF17:AH17)</f>
        <v>24.556666666666668</v>
      </c>
      <c r="U10" s="181">
        <f>AVERAGE('P2'!W17:AH17)</f>
        <v>27.070000000000004</v>
      </c>
      <c r="V10" s="182">
        <f>AVERAGE('P2'!AI17:AT17)</f>
        <v>26.362166666666671</v>
      </c>
      <c r="W10" s="179">
        <f>AVERAGE('P2'!AU17:BF17)</f>
        <v>26.587916666666668</v>
      </c>
      <c r="X10" s="179">
        <f>AVERAGE('P2'!BG17:BI17,'P2'!BS17:BU17,'P2'!CE17:CG17,'P2'!CQ17:CS17,'P2'!DC17:DE17,'P2'!DO17:DQ17,'P2'!EA17:EC17,'P2'!EM17:EO17,'P2'!EY17:FA17,'P2'!FK17:FM17)</f>
        <v>27.014800000000012</v>
      </c>
      <c r="Y10" s="180">
        <f>AVERAGE('P2'!BJ17:BL17,'P2'!BV17:BX17,'P2'!CH17:CJ17,'P2'!CT17:CV17,'P2'!DF17:DH17,'P2'!DR17:DT17,'P2'!ED17:EF17,'P2'!EP17:ER17,'P2'!FB17:FD17,'P2'!FN17:FP17)</f>
        <v>26.5562</v>
      </c>
      <c r="Z10" s="180">
        <f>AVERAGE('P2'!BM17:BO17,'P2'!BY17:CA17,'P2'!CK17:CM17,'P2'!CW17:CY17,'P2'!DI17:DK17,'P2'!DU17:DW17,'P2'!EG17:EI17,'P2'!ES17:EU17,'P2'!FE17:FG17,'P2'!FQ17:FS17)</f>
        <v>29.348300000000005</v>
      </c>
      <c r="AA10" s="180">
        <f>AVERAGE('P2'!BP17:BR17,'P2'!CB17:CD17,'P2'!CN17:CP17,'P2'!CZ17:DB17,'P2'!DL17:DN17,'P2'!DX17:DZ17,'P2'!EJ17:EL17,'P2'!EV17:EX17,'P2'!FH17:FJ17,'P2'!FT17:FV17)</f>
        <v>26.927566666666664</v>
      </c>
      <c r="AB10" s="181">
        <f>AVERAGE('P2'!BG17:FV17)</f>
        <v>27.461716666666657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0.33399999999999963</v>
      </c>
      <c r="M16" s="218">
        <f t="shared" si="3"/>
        <v>-0.56500000000000128</v>
      </c>
      <c r="N16" s="219">
        <f t="shared" si="0"/>
        <v>-7.6999999999998181E-2</v>
      </c>
      <c r="O16" s="217">
        <f t="shared" ref="O16:Q22" si="4">O4-O27</f>
        <v>-0.18100000000000094</v>
      </c>
      <c r="P16" s="218">
        <f t="shared" si="4"/>
        <v>0.58999999999999986</v>
      </c>
      <c r="Q16" s="218">
        <f t="shared" si="4"/>
        <v>0.33099999999999952</v>
      </c>
      <c r="R16" s="220">
        <f t="shared" si="0"/>
        <v>0.5486666666666693</v>
      </c>
      <c r="S16" s="220">
        <f t="shared" si="0"/>
        <v>-0.17266666666666453</v>
      </c>
      <c r="T16" s="218">
        <f t="shared" si="0"/>
        <v>-0.28599999999999426</v>
      </c>
      <c r="U16" s="221">
        <f t="shared" si="0"/>
        <v>8.4166666666664725E-2</v>
      </c>
      <c r="V16" s="220">
        <f t="shared" si="0"/>
        <v>-0.19008333333333738</v>
      </c>
      <c r="W16" s="222">
        <f t="shared" si="0"/>
        <v>-0.1855833333333301</v>
      </c>
      <c r="X16" s="223">
        <f t="shared" si="0"/>
        <v>-0.1441666666666741</v>
      </c>
      <c r="Y16" s="220">
        <f t="shared" si="0"/>
        <v>-0.16686666666666383</v>
      </c>
      <c r="Z16" s="220">
        <f t="shared" si="0"/>
        <v>-0.21043333333333436</v>
      </c>
      <c r="AA16" s="220">
        <f t="shared" si="0"/>
        <v>-0.23613333333334552</v>
      </c>
      <c r="AB16" s="221">
        <f t="shared" si="0"/>
        <v>-0.18940000000002399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0.33299999999999841</v>
      </c>
      <c r="M17" s="218">
        <f t="shared" si="3"/>
        <v>-0.21799999999999997</v>
      </c>
      <c r="N17" s="219">
        <f t="shared" si="5"/>
        <v>3.8333333333330444E-2</v>
      </c>
      <c r="O17" s="217">
        <f t="shared" si="4"/>
        <v>-0.18099999999999739</v>
      </c>
      <c r="P17" s="218">
        <f t="shared" si="4"/>
        <v>0.91100000000000136</v>
      </c>
      <c r="Q17" s="218">
        <f t="shared" si="4"/>
        <v>0.66200000000000259</v>
      </c>
      <c r="R17" s="218">
        <f t="shared" si="5"/>
        <v>0.65399999999999991</v>
      </c>
      <c r="S17" s="218">
        <f t="shared" si="5"/>
        <v>0.70066666666666677</v>
      </c>
      <c r="T17" s="218">
        <f t="shared" si="5"/>
        <v>0.25033333333333374</v>
      </c>
      <c r="U17" s="219">
        <f t="shared" si="5"/>
        <v>0.51725000000000421</v>
      </c>
      <c r="V17" s="218">
        <f t="shared" si="5"/>
        <v>-0.19008333333333383</v>
      </c>
      <c r="W17" s="225">
        <f t="shared" si="5"/>
        <v>-0.18608333333333249</v>
      </c>
      <c r="X17" s="217">
        <f t="shared" si="5"/>
        <v>-4.1699999999995185E-2</v>
      </c>
      <c r="Y17" s="218">
        <f t="shared" si="5"/>
        <v>-7.316666666667615E-2</v>
      </c>
      <c r="Z17" s="218">
        <f t="shared" si="5"/>
        <v>-8.2766666666657329E-2</v>
      </c>
      <c r="AA17" s="218">
        <f t="shared" si="5"/>
        <v>-0.13000000000000966</v>
      </c>
      <c r="AB17" s="219">
        <f t="shared" si="5"/>
        <v>-8.1908333333338135E-2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1.9349999999999987</v>
      </c>
      <c r="N18" s="219">
        <f t="shared" si="6"/>
        <v>0.64500000000000313</v>
      </c>
      <c r="O18" s="217">
        <f t="shared" si="4"/>
        <v>1.4710000000000001</v>
      </c>
      <c r="P18" s="218">
        <f t="shared" si="4"/>
        <v>1.3389999999999986</v>
      </c>
      <c r="Q18" s="218">
        <f t="shared" si="4"/>
        <v>1.4110000000000014</v>
      </c>
      <c r="R18" s="218">
        <f t="shared" si="6"/>
        <v>1.8459999999999965</v>
      </c>
      <c r="S18" s="218">
        <f t="shared" si="6"/>
        <v>0.75</v>
      </c>
      <c r="T18" s="218">
        <f t="shared" si="6"/>
        <v>0.35733333333332951</v>
      </c>
      <c r="U18" s="219">
        <f t="shared" si="6"/>
        <v>1.090083333333336</v>
      </c>
      <c r="V18" s="218">
        <f t="shared" si="6"/>
        <v>0.21058333333332868</v>
      </c>
      <c r="W18" s="225">
        <f t="shared" si="6"/>
        <v>0.2099999999999973</v>
      </c>
      <c r="X18" s="217">
        <f t="shared" si="6"/>
        <v>0.61503333333332932</v>
      </c>
      <c r="Y18" s="218">
        <f t="shared" si="6"/>
        <v>-0.13393333333333501</v>
      </c>
      <c r="Z18" s="218">
        <f t="shared" si="6"/>
        <v>-0.16343333333333021</v>
      </c>
      <c r="AA18" s="218">
        <f t="shared" si="6"/>
        <v>0.51703333333333745</v>
      </c>
      <c r="AB18" s="219">
        <f t="shared" si="6"/>
        <v>0.20867499999999595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2.4840000000000018</v>
      </c>
      <c r="N19" s="219">
        <f t="shared" si="7"/>
        <v>0.8279999999999994</v>
      </c>
      <c r="O19" s="217">
        <f t="shared" si="4"/>
        <v>1.0800000000000018</v>
      </c>
      <c r="P19" s="218">
        <f t="shared" si="4"/>
        <v>0.96499999999999986</v>
      </c>
      <c r="Q19" s="218">
        <f t="shared" si="4"/>
        <v>1.0210000000000008</v>
      </c>
      <c r="R19" s="218">
        <f t="shared" si="7"/>
        <v>1.7183333333333302</v>
      </c>
      <c r="S19" s="218">
        <f t="shared" si="7"/>
        <v>0.76066666666666549</v>
      </c>
      <c r="T19" s="218">
        <f t="shared" si="7"/>
        <v>0.29633333333332956</v>
      </c>
      <c r="U19" s="219">
        <f t="shared" si="7"/>
        <v>0.94933333333333181</v>
      </c>
      <c r="V19" s="218">
        <f t="shared" si="7"/>
        <v>0.36524999999999785</v>
      </c>
      <c r="W19" s="225">
        <f t="shared" si="7"/>
        <v>0.36316666666666642</v>
      </c>
      <c r="X19" s="217">
        <f t="shared" si="7"/>
        <v>0.64909999999999357</v>
      </c>
      <c r="Y19" s="218">
        <f t="shared" si="7"/>
        <v>8.5433333333337913E-2</v>
      </c>
      <c r="Z19" s="218">
        <f t="shared" si="7"/>
        <v>6.0066666666667601E-2</v>
      </c>
      <c r="AA19" s="218">
        <f t="shared" si="7"/>
        <v>0.66023333333333767</v>
      </c>
      <c r="AB19" s="219">
        <f t="shared" si="7"/>
        <v>0.36370833333333152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0.25</v>
      </c>
      <c r="L20" s="218">
        <f t="shared" si="3"/>
        <v>0.75</v>
      </c>
      <c r="M20" s="218">
        <f t="shared" si="3"/>
        <v>2.4840000000000018</v>
      </c>
      <c r="N20" s="219">
        <f t="shared" si="8"/>
        <v>1.1613333333333387</v>
      </c>
      <c r="O20" s="217">
        <f t="shared" si="4"/>
        <v>1.0800000000000018</v>
      </c>
      <c r="P20" s="218">
        <f t="shared" si="4"/>
        <v>0.96499999999999986</v>
      </c>
      <c r="Q20" s="218">
        <f t="shared" si="4"/>
        <v>1.0210000000000008</v>
      </c>
      <c r="R20" s="218">
        <f t="shared" si="8"/>
        <v>1.1346666666666643</v>
      </c>
      <c r="S20" s="218">
        <f t="shared" si="8"/>
        <v>0.8090000000000046</v>
      </c>
      <c r="T20" s="218">
        <f t="shared" si="8"/>
        <v>0.29633333333332956</v>
      </c>
      <c r="U20" s="219">
        <f t="shared" si="8"/>
        <v>0.81550000000000367</v>
      </c>
      <c r="V20" s="218">
        <f t="shared" si="8"/>
        <v>0.53991666666666305</v>
      </c>
      <c r="W20" s="225">
        <f t="shared" si="8"/>
        <v>0.47241666666666404</v>
      </c>
      <c r="X20" s="217">
        <f t="shared" si="8"/>
        <v>0.6863000000000028</v>
      </c>
      <c r="Y20" s="218">
        <f t="shared" si="8"/>
        <v>0.57033333333333402</v>
      </c>
      <c r="Z20" s="218">
        <f t="shared" si="8"/>
        <v>0.25929999999999609</v>
      </c>
      <c r="AA20" s="218">
        <f t="shared" si="8"/>
        <v>0.62123333333332909</v>
      </c>
      <c r="AB20" s="219">
        <f t="shared" si="8"/>
        <v>0.53429166666666106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0.75</v>
      </c>
      <c r="L21" s="218">
        <f t="shared" si="3"/>
        <v>1.3329999999999984</v>
      </c>
      <c r="M21" s="218">
        <f t="shared" si="3"/>
        <v>2.6290000000000013</v>
      </c>
      <c r="N21" s="219">
        <f t="shared" si="9"/>
        <v>1.5706666666666642</v>
      </c>
      <c r="O21" s="217">
        <f t="shared" si="4"/>
        <v>1.8629999999999995</v>
      </c>
      <c r="P21" s="218">
        <f t="shared" si="4"/>
        <v>2.2500000000000036</v>
      </c>
      <c r="Q21" s="218">
        <f t="shared" si="4"/>
        <v>1.8629999999999995</v>
      </c>
      <c r="R21" s="218">
        <f t="shared" si="9"/>
        <v>2.1039999999999992</v>
      </c>
      <c r="S21" s="218">
        <f t="shared" si="9"/>
        <v>1.0816666666666706</v>
      </c>
      <c r="T21" s="218">
        <f t="shared" si="9"/>
        <v>0.92066666666666563</v>
      </c>
      <c r="U21" s="219">
        <f t="shared" si="9"/>
        <v>1.5245833333333394</v>
      </c>
      <c r="V21" s="218">
        <f t="shared" si="9"/>
        <v>-0.14975000000000449</v>
      </c>
      <c r="W21" s="225">
        <f t="shared" si="9"/>
        <v>-0.14933333333333465</v>
      </c>
      <c r="X21" s="217">
        <f t="shared" si="9"/>
        <v>-0.11723333333333841</v>
      </c>
      <c r="Y21" s="218">
        <f t="shared" si="9"/>
        <v>-0.11696666666667355</v>
      </c>
      <c r="Z21" s="218">
        <f t="shared" si="9"/>
        <v>-0.24289999999999168</v>
      </c>
      <c r="AA21" s="218">
        <f t="shared" si="9"/>
        <v>-0.1251333333333271</v>
      </c>
      <c r="AB21" s="219">
        <f t="shared" si="9"/>
        <v>-0.15055833333331492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0.75</v>
      </c>
      <c r="L22" s="228">
        <f t="shared" si="3"/>
        <v>1.3329999999999984</v>
      </c>
      <c r="M22" s="228">
        <f t="shared" si="3"/>
        <v>2.6290000000000013</v>
      </c>
      <c r="N22" s="229">
        <f t="shared" si="10"/>
        <v>1.5706666666666642</v>
      </c>
      <c r="O22" s="227">
        <f t="shared" si="4"/>
        <v>1.8629999999999995</v>
      </c>
      <c r="P22" s="228">
        <f t="shared" si="4"/>
        <v>2.25</v>
      </c>
      <c r="Q22" s="228">
        <f t="shared" si="4"/>
        <v>1.8629999999999995</v>
      </c>
      <c r="R22" s="228">
        <f t="shared" si="10"/>
        <v>2.1039999999999992</v>
      </c>
      <c r="S22" s="228">
        <f t="shared" si="10"/>
        <v>1.0816666666666634</v>
      </c>
      <c r="T22" s="228">
        <f t="shared" si="10"/>
        <v>0.92066666666666919</v>
      </c>
      <c r="U22" s="229">
        <f t="shared" si="10"/>
        <v>1.5245833333333323</v>
      </c>
      <c r="V22" s="228">
        <f t="shared" si="10"/>
        <v>-0.14974999999999739</v>
      </c>
      <c r="W22" s="230">
        <f t="shared" si="10"/>
        <v>-0.1493333333333311</v>
      </c>
      <c r="X22" s="227">
        <f t="shared" si="10"/>
        <v>-0.11723333333331709</v>
      </c>
      <c r="Y22" s="228">
        <f t="shared" si="10"/>
        <v>-0.11696666666666644</v>
      </c>
      <c r="Z22" s="228">
        <f t="shared" si="10"/>
        <v>-0.24289999999999523</v>
      </c>
      <c r="AA22" s="228">
        <f t="shared" si="10"/>
        <v>-0.12513333333334131</v>
      </c>
      <c r="AB22" s="229">
        <f t="shared" si="10"/>
        <v>-0.15055833333333979</v>
      </c>
    </row>
    <row r="25" spans="1:28" ht="13.5" hidden="1" thickBot="1" x14ac:dyDescent="0.25">
      <c r="A25" s="184">
        <f>A2-2</f>
        <v>37186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</v>
      </c>
      <c r="L27" s="189">
        <v>25.854000000000003</v>
      </c>
      <c r="M27" s="189">
        <v>29.613000000000003</v>
      </c>
      <c r="N27" s="200">
        <v>26.489000000000001</v>
      </c>
      <c r="O27" s="189">
        <v>27.899000000000001</v>
      </c>
      <c r="P27" s="189">
        <v>25.446000000000002</v>
      </c>
      <c r="Q27" s="168">
        <v>22.496000000000002</v>
      </c>
      <c r="R27" s="168">
        <v>19.593666666666667</v>
      </c>
      <c r="S27" s="168">
        <v>30.429666666666666</v>
      </c>
      <c r="T27" s="168">
        <v>26.358999999999998</v>
      </c>
      <c r="U27" s="168">
        <v>25.415666666666667</v>
      </c>
      <c r="V27" s="210">
        <v>26.918416666666673</v>
      </c>
      <c r="W27" s="168">
        <v>26.839749999999999</v>
      </c>
      <c r="X27" s="167">
        <v>28.505366666666671</v>
      </c>
      <c r="Y27" s="208">
        <v>22.782966666666667</v>
      </c>
      <c r="Z27" s="208">
        <v>32.931733333333334</v>
      </c>
      <c r="AA27" s="208">
        <v>28.88503333333334</v>
      </c>
      <c r="AB27" s="209">
        <v>28.276275000000009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</v>
      </c>
      <c r="L28" s="189">
        <v>25.667000000000002</v>
      </c>
      <c r="M28" s="189">
        <v>28.5</v>
      </c>
      <c r="N28" s="200">
        <v>26.055666666666667</v>
      </c>
      <c r="O28" s="189">
        <v>27.238</v>
      </c>
      <c r="P28" s="189">
        <v>24.824999999999999</v>
      </c>
      <c r="Q28" s="168">
        <v>23.157</v>
      </c>
      <c r="R28" s="168">
        <v>20.800666666666668</v>
      </c>
      <c r="S28" s="168">
        <v>31.666666666666668</v>
      </c>
      <c r="T28" s="168">
        <v>26.081333333333333</v>
      </c>
      <c r="U28" s="168">
        <v>25.9055</v>
      </c>
      <c r="V28" s="210">
        <v>28.559250000000002</v>
      </c>
      <c r="W28" s="168">
        <v>28.465999999999998</v>
      </c>
      <c r="X28" s="166">
        <v>31.3752</v>
      </c>
      <c r="Y28" s="168">
        <v>27.569766666666673</v>
      </c>
      <c r="Z28" s="168">
        <v>37.70773333333333</v>
      </c>
      <c r="AA28" s="168">
        <v>33.941600000000008</v>
      </c>
      <c r="AB28" s="211">
        <v>32.648575000000001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24.897000000000002</v>
      </c>
      <c r="M29" s="189">
        <v>29.194000000000003</v>
      </c>
      <c r="N29" s="200">
        <v>26.030333333333335</v>
      </c>
      <c r="O29" s="189">
        <v>28.952000000000002</v>
      </c>
      <c r="P29" s="189">
        <v>28.232000000000003</v>
      </c>
      <c r="Q29" s="168">
        <v>26.581</v>
      </c>
      <c r="R29" s="168">
        <v>23.698333333333334</v>
      </c>
      <c r="S29" s="168">
        <v>30.35466666666667</v>
      </c>
      <c r="T29" s="168">
        <v>27.51466666666667</v>
      </c>
      <c r="U29" s="168">
        <v>27.37233333333333</v>
      </c>
      <c r="V29" s="210">
        <v>27.772583333333333</v>
      </c>
      <c r="W29" s="168">
        <v>27.706833333333336</v>
      </c>
      <c r="X29" s="166">
        <v>28.495799999999999</v>
      </c>
      <c r="Y29" s="168">
        <v>27.881633333333333</v>
      </c>
      <c r="Z29" s="168">
        <v>29.869766666666667</v>
      </c>
      <c r="AA29" s="168">
        <v>29.145400000000006</v>
      </c>
      <c r="AB29" s="211">
        <v>28.84815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20.942</v>
      </c>
      <c r="M30" s="189">
        <v>23.895</v>
      </c>
      <c r="N30" s="200">
        <v>24.008166666666668</v>
      </c>
      <c r="O30" s="189">
        <v>26.581</v>
      </c>
      <c r="P30" s="189">
        <v>25.446000000000002</v>
      </c>
      <c r="Q30" s="168">
        <v>24.298000000000002</v>
      </c>
      <c r="R30" s="168">
        <v>23.731666666666669</v>
      </c>
      <c r="S30" s="168">
        <v>29.496333333333336</v>
      </c>
      <c r="T30" s="168">
        <v>25.738666666666671</v>
      </c>
      <c r="U30" s="168">
        <v>26.102083333333336</v>
      </c>
      <c r="V30" s="210">
        <v>15.993333333333334</v>
      </c>
      <c r="W30" s="168">
        <v>15.454333333333336</v>
      </c>
      <c r="X30" s="166">
        <v>19.473133333333337</v>
      </c>
      <c r="Y30" s="168">
        <v>16.683466666666668</v>
      </c>
      <c r="Z30" s="168">
        <v>24.31496666666667</v>
      </c>
      <c r="AA30" s="168">
        <v>17.805233333333334</v>
      </c>
      <c r="AB30" s="211">
        <v>19.569200000000006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22.5</v>
      </c>
      <c r="L31" s="189">
        <v>20.75</v>
      </c>
      <c r="M31" s="189">
        <v>23.895</v>
      </c>
      <c r="N31" s="200">
        <v>22.381666666666664</v>
      </c>
      <c r="O31" s="189">
        <v>26.581</v>
      </c>
      <c r="P31" s="189">
        <v>25.446000000000002</v>
      </c>
      <c r="Q31" s="168">
        <v>24.298000000000002</v>
      </c>
      <c r="R31" s="168">
        <v>25.180666666666667</v>
      </c>
      <c r="S31" s="168">
        <v>30.243666666666666</v>
      </c>
      <c r="T31" s="168">
        <v>25.738666666666671</v>
      </c>
      <c r="U31" s="168">
        <v>26.651166666666668</v>
      </c>
      <c r="V31" s="210">
        <v>26.783750000000001</v>
      </c>
      <c r="W31" s="168">
        <v>26.98566666666667</v>
      </c>
      <c r="X31" s="166">
        <v>28.042899999999999</v>
      </c>
      <c r="Y31" s="168">
        <v>27.699533333333328</v>
      </c>
      <c r="Z31" s="168">
        <v>28.592166666666671</v>
      </c>
      <c r="AA31" s="168">
        <v>27.852233333333334</v>
      </c>
      <c r="AB31" s="211">
        <v>28.046708333333338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21.25</v>
      </c>
      <c r="L32" s="189">
        <v>18.396000000000001</v>
      </c>
      <c r="M32" s="189">
        <v>21.629000000000001</v>
      </c>
      <c r="N32" s="200">
        <v>20.425000000000001</v>
      </c>
      <c r="O32" s="189">
        <v>22.375</v>
      </c>
      <c r="P32" s="189">
        <v>22.231999999999999</v>
      </c>
      <c r="Q32" s="168">
        <v>22.016000000000002</v>
      </c>
      <c r="R32" s="168">
        <v>21.231333333333335</v>
      </c>
      <c r="S32" s="168">
        <v>28.77</v>
      </c>
      <c r="T32" s="168">
        <v>22.552666666666667</v>
      </c>
      <c r="U32" s="168">
        <v>23.690416666666664</v>
      </c>
      <c r="V32" s="210">
        <v>24.844416666666671</v>
      </c>
      <c r="W32" s="168">
        <v>25.071416666666668</v>
      </c>
      <c r="X32" s="166">
        <v>25.952366666666666</v>
      </c>
      <c r="Y32" s="168">
        <v>25.292833333333338</v>
      </c>
      <c r="Z32" s="168">
        <v>27.320533333333326</v>
      </c>
      <c r="AA32" s="168">
        <v>25.918366666666664</v>
      </c>
      <c r="AB32" s="211">
        <v>26.121024999999999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21.75</v>
      </c>
      <c r="L33" s="202">
        <v>18.896000000000001</v>
      </c>
      <c r="M33" s="202">
        <v>22.629000000000001</v>
      </c>
      <c r="N33" s="207">
        <v>21.091666666666669</v>
      </c>
      <c r="O33" s="202">
        <v>23.125</v>
      </c>
      <c r="P33" s="202">
        <v>22.862000000000002</v>
      </c>
      <c r="Q33" s="178">
        <v>22.646000000000001</v>
      </c>
      <c r="R33" s="178">
        <v>22.898</v>
      </c>
      <c r="S33" s="178">
        <v>32.770000000000003</v>
      </c>
      <c r="T33" s="178">
        <v>23.635999999999999</v>
      </c>
      <c r="U33" s="178">
        <v>25.545416666666672</v>
      </c>
      <c r="V33" s="213">
        <v>26.511916666666668</v>
      </c>
      <c r="W33" s="178">
        <v>26.73725</v>
      </c>
      <c r="X33" s="177">
        <v>27.132033333333329</v>
      </c>
      <c r="Y33" s="178">
        <v>26.673166666666667</v>
      </c>
      <c r="Z33" s="178">
        <v>29.591200000000001</v>
      </c>
      <c r="AA33" s="178">
        <v>27.052700000000005</v>
      </c>
      <c r="AB33" s="212">
        <v>27.612274999999997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28.5</v>
      </c>
      <c r="U4">
        <v>30</v>
      </c>
      <c r="V4">
        <v>38.5</v>
      </c>
      <c r="W4">
        <v>38.5</v>
      </c>
      <c r="X4">
        <v>36</v>
      </c>
      <c r="Y4">
        <v>32.75</v>
      </c>
      <c r="Z4">
        <v>30.5</v>
      </c>
      <c r="AA4">
        <v>28.5</v>
      </c>
      <c r="AB4">
        <v>29.5</v>
      </c>
      <c r="AC4">
        <v>43</v>
      </c>
      <c r="AD4">
        <v>50</v>
      </c>
      <c r="AE4">
        <v>43</v>
      </c>
      <c r="AF4">
        <v>39</v>
      </c>
      <c r="AG4">
        <v>37</v>
      </c>
      <c r="AH4">
        <v>38.5</v>
      </c>
      <c r="AI4">
        <v>42</v>
      </c>
      <c r="AJ4">
        <v>41</v>
      </c>
      <c r="AK4">
        <v>36</v>
      </c>
      <c r="AL4">
        <v>33</v>
      </c>
      <c r="AM4">
        <v>29</v>
      </c>
      <c r="AN4">
        <v>30</v>
      </c>
      <c r="AO4">
        <v>49</v>
      </c>
      <c r="AP4">
        <v>57</v>
      </c>
      <c r="AQ4">
        <v>47</v>
      </c>
      <c r="AR4">
        <v>41</v>
      </c>
      <c r="AS4">
        <v>37</v>
      </c>
      <c r="AT4">
        <v>39</v>
      </c>
      <c r="AU4">
        <v>42.13</v>
      </c>
      <c r="AV4">
        <v>41.27</v>
      </c>
      <c r="AW4">
        <v>36.979999999999997</v>
      </c>
      <c r="AX4">
        <v>34.4</v>
      </c>
      <c r="AY4">
        <v>30.97</v>
      </c>
      <c r="AZ4">
        <v>31.83</v>
      </c>
      <c r="BA4">
        <v>48.14</v>
      </c>
      <c r="BB4">
        <v>55.01</v>
      </c>
      <c r="BC4">
        <v>46.42</v>
      </c>
      <c r="BD4">
        <v>41.27</v>
      </c>
      <c r="BE4">
        <v>37.840000000000003</v>
      </c>
      <c r="BF4">
        <v>39.56</v>
      </c>
      <c r="BG4">
        <v>42.24</v>
      </c>
      <c r="BH4">
        <v>41.5</v>
      </c>
      <c r="BI4">
        <v>37.83</v>
      </c>
      <c r="BJ4">
        <v>35.619999999999997</v>
      </c>
      <c r="BK4">
        <v>32.68</v>
      </c>
      <c r="BL4">
        <v>33.409999999999997</v>
      </c>
      <c r="BM4">
        <v>47.4</v>
      </c>
      <c r="BN4">
        <v>53.29</v>
      </c>
      <c r="BO4">
        <v>45.93</v>
      </c>
      <c r="BP4">
        <v>41.52</v>
      </c>
      <c r="BQ4">
        <v>38.57</v>
      </c>
      <c r="BR4">
        <v>40.049999999999997</v>
      </c>
      <c r="BS4">
        <v>42.51</v>
      </c>
      <c r="BT4">
        <v>41.84</v>
      </c>
      <c r="BU4">
        <v>38.5</v>
      </c>
      <c r="BV4">
        <v>36.49</v>
      </c>
      <c r="BW4">
        <v>33.82</v>
      </c>
      <c r="BX4">
        <v>34.49</v>
      </c>
      <c r="BY4">
        <v>47.2</v>
      </c>
      <c r="BZ4">
        <v>52.56</v>
      </c>
      <c r="CA4">
        <v>45.87</v>
      </c>
      <c r="CB4">
        <v>41.86</v>
      </c>
      <c r="CC4">
        <v>39.18</v>
      </c>
      <c r="CD4">
        <v>40.520000000000003</v>
      </c>
      <c r="CE4">
        <v>42.78</v>
      </c>
      <c r="CF4">
        <v>42.18</v>
      </c>
      <c r="CG4">
        <v>39.14</v>
      </c>
      <c r="CH4">
        <v>37.32</v>
      </c>
      <c r="CI4">
        <v>34.89</v>
      </c>
      <c r="CJ4">
        <v>35.51</v>
      </c>
      <c r="CK4">
        <v>47.06</v>
      </c>
      <c r="CL4">
        <v>51.93</v>
      </c>
      <c r="CM4">
        <v>45.85</v>
      </c>
      <c r="CN4">
        <v>42.21</v>
      </c>
      <c r="CO4">
        <v>39.78</v>
      </c>
      <c r="CP4">
        <v>41</v>
      </c>
      <c r="CQ4">
        <v>43.2</v>
      </c>
      <c r="CR4">
        <v>42.64</v>
      </c>
      <c r="CS4">
        <v>39.81</v>
      </c>
      <c r="CT4">
        <v>38.119999999999997</v>
      </c>
      <c r="CU4">
        <v>35.86</v>
      </c>
      <c r="CV4">
        <v>36.43</v>
      </c>
      <c r="CW4">
        <v>47.19</v>
      </c>
      <c r="CX4">
        <v>51.72</v>
      </c>
      <c r="CY4">
        <v>46.06</v>
      </c>
      <c r="CZ4">
        <v>42.67</v>
      </c>
      <c r="DA4">
        <v>40.409999999999997</v>
      </c>
      <c r="DB4">
        <v>41.54</v>
      </c>
      <c r="DC4">
        <v>43.62</v>
      </c>
      <c r="DD4">
        <v>43.1</v>
      </c>
      <c r="DE4">
        <v>40.47</v>
      </c>
      <c r="DF4">
        <v>38.9</v>
      </c>
      <c r="DG4">
        <v>36.79</v>
      </c>
      <c r="DH4">
        <v>37.32</v>
      </c>
      <c r="DI4">
        <v>47.34</v>
      </c>
      <c r="DJ4">
        <v>51.56</v>
      </c>
      <c r="DK4">
        <v>46.29</v>
      </c>
      <c r="DL4">
        <v>43.13</v>
      </c>
      <c r="DM4">
        <v>41.03</v>
      </c>
      <c r="DN4">
        <v>42.09</v>
      </c>
      <c r="DO4">
        <v>44.05</v>
      </c>
      <c r="DP4">
        <v>43.57</v>
      </c>
      <c r="DQ4">
        <v>41.12</v>
      </c>
      <c r="DR4">
        <v>39.65</v>
      </c>
      <c r="DS4">
        <v>37.700000000000003</v>
      </c>
      <c r="DT4">
        <v>38.19</v>
      </c>
      <c r="DU4">
        <v>47.51</v>
      </c>
      <c r="DV4">
        <v>51.44</v>
      </c>
      <c r="DW4">
        <v>46.54</v>
      </c>
      <c r="DX4">
        <v>43.6</v>
      </c>
      <c r="DY4">
        <v>41.64</v>
      </c>
      <c r="DZ4">
        <v>42.63</v>
      </c>
      <c r="EA4">
        <v>44.49</v>
      </c>
      <c r="EB4">
        <v>44.04</v>
      </c>
      <c r="EC4">
        <v>41.76</v>
      </c>
      <c r="ED4">
        <v>40.39</v>
      </c>
      <c r="EE4">
        <v>38.57</v>
      </c>
      <c r="EF4">
        <v>39.03</v>
      </c>
      <c r="EG4">
        <v>47.71</v>
      </c>
      <c r="EH4">
        <v>51.37</v>
      </c>
      <c r="EI4">
        <v>46.81</v>
      </c>
      <c r="EJ4">
        <v>44.07</v>
      </c>
      <c r="EK4">
        <v>42.25</v>
      </c>
      <c r="EL4">
        <v>43.17</v>
      </c>
      <c r="EM4">
        <v>44.93</v>
      </c>
      <c r="EN4">
        <v>44.51</v>
      </c>
      <c r="EO4">
        <v>42.39</v>
      </c>
      <c r="EP4">
        <v>41.12</v>
      </c>
      <c r="EQ4">
        <v>39.42</v>
      </c>
      <c r="ER4">
        <v>39.85</v>
      </c>
      <c r="ES4">
        <v>47.93</v>
      </c>
      <c r="ET4">
        <v>51.33</v>
      </c>
      <c r="EU4">
        <v>47.09</v>
      </c>
      <c r="EV4">
        <v>44.54</v>
      </c>
      <c r="EW4">
        <v>42.85</v>
      </c>
      <c r="EX4">
        <v>43.7</v>
      </c>
      <c r="EY4">
        <v>45.44</v>
      </c>
      <c r="EZ4">
        <v>45.01</v>
      </c>
      <c r="FA4">
        <v>42.87</v>
      </c>
      <c r="FB4">
        <v>41.58</v>
      </c>
      <c r="FC4">
        <v>39.869999999999997</v>
      </c>
      <c r="FD4">
        <v>40.299999999999997</v>
      </c>
      <c r="FE4">
        <v>48.47</v>
      </c>
      <c r="FF4">
        <v>51.91</v>
      </c>
      <c r="FG4">
        <v>47.62</v>
      </c>
      <c r="FH4">
        <v>45.05</v>
      </c>
      <c r="FI4">
        <v>43.33</v>
      </c>
      <c r="FJ4">
        <v>44.2</v>
      </c>
      <c r="FK4">
        <v>45.94</v>
      </c>
      <c r="FL4">
        <v>45.51</v>
      </c>
      <c r="FM4">
        <v>43.35</v>
      </c>
      <c r="FN4">
        <v>42.05</v>
      </c>
      <c r="FO4">
        <v>40.32</v>
      </c>
      <c r="FP4">
        <v>40.76</v>
      </c>
      <c r="FQ4">
        <v>49.01</v>
      </c>
      <c r="FR4">
        <v>52.49</v>
      </c>
      <c r="FS4">
        <v>48.15</v>
      </c>
      <c r="FT4">
        <v>45.55</v>
      </c>
      <c r="FU4">
        <v>43.82</v>
      </c>
      <c r="FV4">
        <v>44.69</v>
      </c>
      <c r="FW4">
        <v>46.45</v>
      </c>
      <c r="FX4">
        <v>46.02</v>
      </c>
      <c r="FY4">
        <v>43.83</v>
      </c>
      <c r="FZ4">
        <v>42.52</v>
      </c>
      <c r="GA4">
        <v>40.76</v>
      </c>
      <c r="GB4">
        <v>41.21</v>
      </c>
      <c r="GC4">
        <v>49.56</v>
      </c>
      <c r="GD4">
        <v>53.07</v>
      </c>
      <c r="GE4">
        <v>48.69</v>
      </c>
      <c r="GF4">
        <v>46.06</v>
      </c>
      <c r="GG4">
        <v>44.3</v>
      </c>
      <c r="GH4">
        <v>45.19</v>
      </c>
      <c r="GI4">
        <v>46.96</v>
      </c>
      <c r="GJ4">
        <v>46.52</v>
      </c>
      <c r="GK4">
        <v>44.31</v>
      </c>
      <c r="GL4">
        <v>42.98</v>
      </c>
      <c r="GM4">
        <v>41.21</v>
      </c>
      <c r="GN4">
        <v>41.66</v>
      </c>
      <c r="GO4">
        <v>50.1</v>
      </c>
      <c r="GP4">
        <v>53.65</v>
      </c>
      <c r="GQ4">
        <v>49.22</v>
      </c>
      <c r="GR4">
        <v>46.56</v>
      </c>
      <c r="GS4">
        <v>44.79</v>
      </c>
      <c r="GT4">
        <v>45.68</v>
      </c>
      <c r="GU4">
        <v>47.47</v>
      </c>
      <c r="GV4">
        <v>47.03</v>
      </c>
      <c r="GW4">
        <v>44.79</v>
      </c>
      <c r="GX4">
        <v>43.45</v>
      </c>
      <c r="GY4">
        <v>41.66</v>
      </c>
      <c r="GZ4">
        <v>42.11</v>
      </c>
      <c r="HA4">
        <v>50.64</v>
      </c>
      <c r="HB4">
        <v>54.24</v>
      </c>
      <c r="HC4">
        <v>49.75</v>
      </c>
      <c r="HD4">
        <v>47.06</v>
      </c>
      <c r="HE4">
        <v>45.27</v>
      </c>
      <c r="HF4">
        <v>46.18</v>
      </c>
      <c r="HG4">
        <v>47.98</v>
      </c>
      <c r="HH4">
        <v>47.53</v>
      </c>
      <c r="HI4">
        <v>45.27</v>
      </c>
      <c r="HJ4">
        <v>43.91</v>
      </c>
      <c r="HK4">
        <v>42.1</v>
      </c>
      <c r="HL4">
        <v>42.56</v>
      </c>
      <c r="HM4">
        <v>51.18</v>
      </c>
      <c r="HN4">
        <v>54.82</v>
      </c>
      <c r="HO4">
        <v>50.29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26.188000000000002</v>
      </c>
      <c r="V5">
        <v>29.048000000000002</v>
      </c>
      <c r="W5">
        <v>27.718</v>
      </c>
      <c r="X5">
        <v>26.036000000000001</v>
      </c>
      <c r="Y5">
        <v>22.827000000000002</v>
      </c>
      <c r="Z5">
        <v>18.917000000000002</v>
      </c>
      <c r="AA5">
        <v>20.218</v>
      </c>
      <c r="AB5">
        <v>21.292000000000002</v>
      </c>
      <c r="AC5">
        <v>29.274000000000001</v>
      </c>
      <c r="AD5">
        <v>33.097000000000001</v>
      </c>
      <c r="AE5">
        <v>28.4</v>
      </c>
      <c r="AF5">
        <v>26.42</v>
      </c>
      <c r="AG5">
        <v>22.75</v>
      </c>
      <c r="AH5">
        <v>29.049000000000003</v>
      </c>
      <c r="AI5">
        <v>28.855</v>
      </c>
      <c r="AJ5">
        <v>27.857000000000003</v>
      </c>
      <c r="AK5">
        <v>25.677</v>
      </c>
      <c r="AL5">
        <v>22.533000000000001</v>
      </c>
      <c r="AM5">
        <v>12.161000000000001</v>
      </c>
      <c r="AN5">
        <v>15.167000000000002</v>
      </c>
      <c r="AO5">
        <v>35.758000000000003</v>
      </c>
      <c r="AP5">
        <v>37.79</v>
      </c>
      <c r="AQ5">
        <v>32.251000000000005</v>
      </c>
      <c r="AR5">
        <v>28.549000000000003</v>
      </c>
      <c r="AS5">
        <v>23.9</v>
      </c>
      <c r="AT5">
        <v>30.242000000000001</v>
      </c>
      <c r="AU5">
        <v>28.149000000000001</v>
      </c>
      <c r="AV5">
        <v>27.264000000000003</v>
      </c>
      <c r="AW5">
        <v>25.791</v>
      </c>
      <c r="AX5">
        <v>23.229000000000003</v>
      </c>
      <c r="AY5">
        <v>14.353000000000002</v>
      </c>
      <c r="AZ5">
        <v>17.574000000000002</v>
      </c>
      <c r="BA5">
        <v>33.994999999999997</v>
      </c>
      <c r="BB5">
        <v>35.652999999999999</v>
      </c>
      <c r="BC5">
        <v>31.221</v>
      </c>
      <c r="BD5">
        <v>28.184999999999999</v>
      </c>
      <c r="BE5">
        <v>24.66</v>
      </c>
      <c r="BF5">
        <v>29.776</v>
      </c>
      <c r="BG5">
        <v>28.268000000000001</v>
      </c>
      <c r="BH5">
        <v>27.762</v>
      </c>
      <c r="BI5">
        <v>26.231000000000002</v>
      </c>
      <c r="BJ5">
        <v>23.846</v>
      </c>
      <c r="BK5">
        <v>15.661000000000001</v>
      </c>
      <c r="BL5">
        <v>18.664000000000001</v>
      </c>
      <c r="BM5">
        <v>33.733000000000004</v>
      </c>
      <c r="BN5">
        <v>35.630000000000003</v>
      </c>
      <c r="BO5">
        <v>31.264000000000003</v>
      </c>
      <c r="BP5">
        <v>28.429000000000002</v>
      </c>
      <c r="BQ5">
        <v>25.171000000000003</v>
      </c>
      <c r="BR5">
        <v>29.843</v>
      </c>
      <c r="BS5">
        <v>28.453000000000003</v>
      </c>
      <c r="BT5">
        <v>28.012</v>
      </c>
      <c r="BU5">
        <v>26.617000000000001</v>
      </c>
      <c r="BV5">
        <v>24.305</v>
      </c>
      <c r="BW5">
        <v>17.356999999999999</v>
      </c>
      <c r="BX5">
        <v>19.727</v>
      </c>
      <c r="BY5">
        <v>33.416000000000004</v>
      </c>
      <c r="BZ5">
        <v>35.167999999999999</v>
      </c>
      <c r="CA5">
        <v>31.159000000000002</v>
      </c>
      <c r="CB5">
        <v>28.585000000000001</v>
      </c>
      <c r="CC5">
        <v>25.618000000000002</v>
      </c>
      <c r="CD5">
        <v>29.849</v>
      </c>
      <c r="CE5">
        <v>28.719000000000001</v>
      </c>
      <c r="CF5">
        <v>28.182000000000002</v>
      </c>
      <c r="CG5">
        <v>26.933</v>
      </c>
      <c r="CH5">
        <v>24.803000000000001</v>
      </c>
      <c r="CI5">
        <v>18.513000000000002</v>
      </c>
      <c r="CJ5">
        <v>20.676000000000002</v>
      </c>
      <c r="CK5">
        <v>33.069000000000003</v>
      </c>
      <c r="CL5">
        <v>34.699000000000005</v>
      </c>
      <c r="CM5">
        <v>30.877000000000002</v>
      </c>
      <c r="CN5">
        <v>28.855</v>
      </c>
      <c r="CO5">
        <v>26.016000000000002</v>
      </c>
      <c r="CP5">
        <v>29.835000000000001</v>
      </c>
      <c r="CQ5">
        <v>28.842000000000002</v>
      </c>
      <c r="CR5">
        <v>28.382000000000001</v>
      </c>
      <c r="CS5">
        <v>27.07</v>
      </c>
      <c r="CT5">
        <v>25.373000000000001</v>
      </c>
      <c r="CU5">
        <v>19.363</v>
      </c>
      <c r="CV5">
        <v>21.093</v>
      </c>
      <c r="CW5">
        <v>32.969000000000001</v>
      </c>
      <c r="CX5">
        <v>34.187000000000005</v>
      </c>
      <c r="CY5">
        <v>31.004999999999999</v>
      </c>
      <c r="CZ5">
        <v>28.993000000000002</v>
      </c>
      <c r="DA5">
        <v>26.139000000000003</v>
      </c>
      <c r="DB5">
        <v>29.932000000000002</v>
      </c>
      <c r="DC5">
        <v>28.952000000000002</v>
      </c>
      <c r="DD5">
        <v>28.526</v>
      </c>
      <c r="DE5">
        <v>27.32</v>
      </c>
      <c r="DF5">
        <v>25.774000000000001</v>
      </c>
      <c r="DG5">
        <v>19.821000000000002</v>
      </c>
      <c r="DH5">
        <v>22.1</v>
      </c>
      <c r="DI5">
        <v>32.799999999999997</v>
      </c>
      <c r="DJ5">
        <v>33.922000000000004</v>
      </c>
      <c r="DK5">
        <v>30.974</v>
      </c>
      <c r="DL5">
        <v>29.143000000000001</v>
      </c>
      <c r="DM5">
        <v>26.457000000000001</v>
      </c>
      <c r="DN5">
        <v>29.997</v>
      </c>
      <c r="DO5">
        <v>28.894000000000002</v>
      </c>
      <c r="DP5">
        <v>28.695</v>
      </c>
      <c r="DQ5">
        <v>27.733000000000001</v>
      </c>
      <c r="DR5">
        <v>26.156000000000002</v>
      </c>
      <c r="DS5">
        <v>20.597000000000001</v>
      </c>
      <c r="DT5">
        <v>22.749000000000002</v>
      </c>
      <c r="DU5">
        <v>32.667000000000002</v>
      </c>
      <c r="DV5">
        <v>33.700000000000003</v>
      </c>
      <c r="DW5">
        <v>30.965</v>
      </c>
      <c r="DX5">
        <v>29.129000000000001</v>
      </c>
      <c r="DY5">
        <v>26.977</v>
      </c>
      <c r="DZ5">
        <v>30.064</v>
      </c>
      <c r="EA5">
        <v>29.043000000000003</v>
      </c>
      <c r="EB5">
        <v>28.89</v>
      </c>
      <c r="EC5">
        <v>27.974</v>
      </c>
      <c r="ED5">
        <v>26.477</v>
      </c>
      <c r="EE5">
        <v>21.163</v>
      </c>
      <c r="EF5">
        <v>23.24</v>
      </c>
      <c r="EG5">
        <v>32.506</v>
      </c>
      <c r="EH5">
        <v>33.901000000000003</v>
      </c>
      <c r="EI5">
        <v>31.044</v>
      </c>
      <c r="EJ5">
        <v>29.293000000000003</v>
      </c>
      <c r="EK5">
        <v>27.238</v>
      </c>
      <c r="EL5">
        <v>30.184999999999999</v>
      </c>
      <c r="EM5">
        <v>29.192</v>
      </c>
      <c r="EN5">
        <v>29.105</v>
      </c>
      <c r="EO5">
        <v>28.217000000000002</v>
      </c>
      <c r="EP5">
        <v>26.573</v>
      </c>
      <c r="EQ5">
        <v>22.059000000000001</v>
      </c>
      <c r="ER5">
        <v>23.722000000000001</v>
      </c>
      <c r="ES5">
        <v>32.511000000000003</v>
      </c>
      <c r="ET5">
        <v>33.871000000000002</v>
      </c>
      <c r="EU5">
        <v>30.925000000000001</v>
      </c>
      <c r="EV5">
        <v>29.65</v>
      </c>
      <c r="EW5">
        <v>27.502000000000002</v>
      </c>
      <c r="EX5">
        <v>30.189</v>
      </c>
      <c r="EY5">
        <v>29.557000000000002</v>
      </c>
      <c r="EZ5">
        <v>29.261000000000003</v>
      </c>
      <c r="FA5">
        <v>28.288</v>
      </c>
      <c r="FB5">
        <v>27.138000000000002</v>
      </c>
      <c r="FC5">
        <v>22.677</v>
      </c>
      <c r="FD5">
        <v>23.939</v>
      </c>
      <c r="FE5">
        <v>32.606999999999999</v>
      </c>
      <c r="FF5">
        <v>33.747</v>
      </c>
      <c r="FG5">
        <v>30.934000000000001</v>
      </c>
      <c r="FH5">
        <v>29.828000000000003</v>
      </c>
      <c r="FI5">
        <v>27.794</v>
      </c>
      <c r="FJ5">
        <v>30.307000000000002</v>
      </c>
      <c r="FK5">
        <v>29.727</v>
      </c>
      <c r="FL5">
        <v>29.462</v>
      </c>
      <c r="FM5">
        <v>28.529</v>
      </c>
      <c r="FN5">
        <v>27.437000000000001</v>
      </c>
      <c r="FO5">
        <v>23.137</v>
      </c>
      <c r="FP5">
        <v>24.343</v>
      </c>
      <c r="FQ5">
        <v>32.661000000000001</v>
      </c>
      <c r="FR5">
        <v>33.459000000000003</v>
      </c>
      <c r="FS5">
        <v>31.269000000000002</v>
      </c>
      <c r="FT5">
        <v>30.02</v>
      </c>
      <c r="FU5">
        <v>27.818000000000001</v>
      </c>
      <c r="FV5">
        <v>30.611000000000001</v>
      </c>
      <c r="FW5">
        <v>29.667000000000002</v>
      </c>
      <c r="FX5">
        <v>29.379000000000001</v>
      </c>
      <c r="FY5">
        <v>28.77</v>
      </c>
      <c r="FZ5">
        <v>27.517000000000003</v>
      </c>
      <c r="GA5">
        <v>23.246000000000002</v>
      </c>
      <c r="GB5">
        <v>25.059000000000001</v>
      </c>
      <c r="GC5">
        <v>32.713000000000001</v>
      </c>
      <c r="GD5">
        <v>33.451000000000001</v>
      </c>
      <c r="GE5">
        <v>31.375</v>
      </c>
      <c r="GF5">
        <v>29.988000000000003</v>
      </c>
      <c r="GG5">
        <v>27.82</v>
      </c>
      <c r="GH5">
        <v>30.781000000000002</v>
      </c>
      <c r="GI5">
        <v>29.573</v>
      </c>
      <c r="GJ5">
        <v>29.619</v>
      </c>
      <c r="GK5">
        <v>29.01</v>
      </c>
      <c r="GL5">
        <v>28.036000000000001</v>
      </c>
      <c r="GM5">
        <v>23.684000000000001</v>
      </c>
      <c r="GN5">
        <v>25.45</v>
      </c>
      <c r="GO5">
        <v>32.533000000000001</v>
      </c>
      <c r="GP5">
        <v>33.786999999999999</v>
      </c>
      <c r="GQ5">
        <v>31.482000000000003</v>
      </c>
      <c r="GR5">
        <v>29.94</v>
      </c>
      <c r="GS5">
        <v>28.311</v>
      </c>
      <c r="GT5">
        <v>30.953000000000003</v>
      </c>
      <c r="GU5">
        <v>29.778000000000002</v>
      </c>
      <c r="GV5">
        <v>29.787000000000003</v>
      </c>
      <c r="GW5">
        <v>29.438000000000002</v>
      </c>
      <c r="GX5">
        <v>27.789000000000001</v>
      </c>
      <c r="GY5">
        <v>24.189</v>
      </c>
      <c r="GZ5">
        <v>25.639000000000003</v>
      </c>
      <c r="HA5">
        <v>32.764000000000003</v>
      </c>
      <c r="HB5">
        <v>34.024999999999999</v>
      </c>
      <c r="HC5">
        <v>31.709000000000003</v>
      </c>
      <c r="HD5">
        <v>30.155000000000001</v>
      </c>
      <c r="HE5">
        <v>28.517000000000003</v>
      </c>
      <c r="HF5">
        <v>31.008000000000003</v>
      </c>
      <c r="HG5">
        <v>30.234999999999999</v>
      </c>
      <c r="HH5">
        <v>29.991000000000003</v>
      </c>
      <c r="HI5">
        <v>29.426000000000002</v>
      </c>
      <c r="HJ5">
        <v>28.209</v>
      </c>
      <c r="HK5">
        <v>24.36</v>
      </c>
      <c r="HL5">
        <v>25.827000000000002</v>
      </c>
      <c r="HM5">
        <v>32.981999999999999</v>
      </c>
      <c r="HN5">
        <v>34.277999999999999</v>
      </c>
      <c r="HO5">
        <v>31.631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29</v>
      </c>
      <c r="U6">
        <v>30.75</v>
      </c>
      <c r="V6">
        <v>38.75</v>
      </c>
      <c r="W6">
        <v>38.5</v>
      </c>
      <c r="X6">
        <v>35.9</v>
      </c>
      <c r="Y6">
        <v>32.75</v>
      </c>
      <c r="Z6">
        <v>32.5</v>
      </c>
      <c r="AA6">
        <v>31</v>
      </c>
      <c r="AB6">
        <v>32</v>
      </c>
      <c r="AC6">
        <v>46</v>
      </c>
      <c r="AD6">
        <v>52.5</v>
      </c>
      <c r="AE6">
        <v>46.5</v>
      </c>
      <c r="AF6">
        <v>39</v>
      </c>
      <c r="AG6">
        <v>37</v>
      </c>
      <c r="AH6">
        <v>38.5</v>
      </c>
      <c r="AI6">
        <v>42.25</v>
      </c>
      <c r="AJ6">
        <v>41.5</v>
      </c>
      <c r="AK6">
        <v>36.75</v>
      </c>
      <c r="AL6">
        <v>36.5</v>
      </c>
      <c r="AM6">
        <v>32.5</v>
      </c>
      <c r="AN6">
        <v>30.75</v>
      </c>
      <c r="AO6">
        <v>53.5</v>
      </c>
      <c r="AP6">
        <v>60.5</v>
      </c>
      <c r="AQ6">
        <v>50.5</v>
      </c>
      <c r="AR6">
        <v>41.5</v>
      </c>
      <c r="AS6">
        <v>37.5</v>
      </c>
      <c r="AT6">
        <v>39.25</v>
      </c>
      <c r="AU6">
        <v>42.61</v>
      </c>
      <c r="AV6">
        <v>41.96</v>
      </c>
      <c r="AW6">
        <v>37.89</v>
      </c>
      <c r="AX6">
        <v>37.67</v>
      </c>
      <c r="AY6">
        <v>34.24</v>
      </c>
      <c r="AZ6">
        <v>32.74</v>
      </c>
      <c r="BA6">
        <v>52.26</v>
      </c>
      <c r="BB6">
        <v>58.27</v>
      </c>
      <c r="BC6">
        <v>49.69</v>
      </c>
      <c r="BD6">
        <v>41.96</v>
      </c>
      <c r="BE6">
        <v>38.53</v>
      </c>
      <c r="BF6">
        <v>40.03</v>
      </c>
      <c r="BG6">
        <v>42.88</v>
      </c>
      <c r="BH6">
        <v>42.34</v>
      </c>
      <c r="BI6">
        <v>38.85</v>
      </c>
      <c r="BJ6">
        <v>38.67</v>
      </c>
      <c r="BK6">
        <v>35.74</v>
      </c>
      <c r="BL6">
        <v>34.46</v>
      </c>
      <c r="BM6">
        <v>51.2</v>
      </c>
      <c r="BN6">
        <v>56.35</v>
      </c>
      <c r="BO6">
        <v>49</v>
      </c>
      <c r="BP6">
        <v>42.39</v>
      </c>
      <c r="BQ6">
        <v>39.450000000000003</v>
      </c>
      <c r="BR6">
        <v>40.74</v>
      </c>
      <c r="BS6">
        <v>43.61</v>
      </c>
      <c r="BT6">
        <v>43.11</v>
      </c>
      <c r="BU6">
        <v>39.92</v>
      </c>
      <c r="BV6">
        <v>39.76</v>
      </c>
      <c r="BW6">
        <v>37.07</v>
      </c>
      <c r="BX6">
        <v>35.9</v>
      </c>
      <c r="BY6">
        <v>51.23</v>
      </c>
      <c r="BZ6">
        <v>55.95</v>
      </c>
      <c r="CA6">
        <v>49.22</v>
      </c>
      <c r="CB6">
        <v>43.16</v>
      </c>
      <c r="CC6">
        <v>40.479999999999997</v>
      </c>
      <c r="CD6">
        <v>41.66</v>
      </c>
      <c r="CE6">
        <v>44.34</v>
      </c>
      <c r="CF6">
        <v>43.88</v>
      </c>
      <c r="CG6">
        <v>40.96</v>
      </c>
      <c r="CH6">
        <v>40.82</v>
      </c>
      <c r="CI6">
        <v>38.36</v>
      </c>
      <c r="CJ6">
        <v>37.28</v>
      </c>
      <c r="CK6">
        <v>51.32</v>
      </c>
      <c r="CL6">
        <v>55.65</v>
      </c>
      <c r="CM6">
        <v>49.48</v>
      </c>
      <c r="CN6">
        <v>43.94</v>
      </c>
      <c r="CO6">
        <v>41.48</v>
      </c>
      <c r="CP6">
        <v>42.57</v>
      </c>
      <c r="CQ6">
        <v>45.07</v>
      </c>
      <c r="CR6">
        <v>44.65</v>
      </c>
      <c r="CS6">
        <v>41.92</v>
      </c>
      <c r="CT6">
        <v>41.78</v>
      </c>
      <c r="CU6">
        <v>39.479999999999997</v>
      </c>
      <c r="CV6">
        <v>38.479999999999997</v>
      </c>
      <c r="CW6">
        <v>51.61</v>
      </c>
      <c r="CX6">
        <v>55.66</v>
      </c>
      <c r="CY6">
        <v>49.89</v>
      </c>
      <c r="CZ6">
        <v>44.71</v>
      </c>
      <c r="DA6">
        <v>42.41</v>
      </c>
      <c r="DB6">
        <v>43.42</v>
      </c>
      <c r="DC6">
        <v>45.81</v>
      </c>
      <c r="DD6">
        <v>45.41</v>
      </c>
      <c r="DE6">
        <v>42.86</v>
      </c>
      <c r="DF6">
        <v>42.73</v>
      </c>
      <c r="DG6">
        <v>40.58</v>
      </c>
      <c r="DH6">
        <v>39.64</v>
      </c>
      <c r="DI6">
        <v>51.93</v>
      </c>
      <c r="DJ6">
        <v>55.71</v>
      </c>
      <c r="DK6">
        <v>50.32</v>
      </c>
      <c r="DL6">
        <v>45.47</v>
      </c>
      <c r="DM6">
        <v>43.32</v>
      </c>
      <c r="DN6">
        <v>44.27</v>
      </c>
      <c r="DO6">
        <v>46.55</v>
      </c>
      <c r="DP6">
        <v>46.18</v>
      </c>
      <c r="DQ6">
        <v>43.79</v>
      </c>
      <c r="DR6">
        <v>43.67</v>
      </c>
      <c r="DS6">
        <v>41.66</v>
      </c>
      <c r="DT6">
        <v>40.78</v>
      </c>
      <c r="DU6">
        <v>52.27</v>
      </c>
      <c r="DV6">
        <v>55.81</v>
      </c>
      <c r="DW6">
        <v>50.77</v>
      </c>
      <c r="DX6">
        <v>46.24</v>
      </c>
      <c r="DY6">
        <v>44.23</v>
      </c>
      <c r="DZ6">
        <v>45.12</v>
      </c>
      <c r="EA6">
        <v>47.29</v>
      </c>
      <c r="EB6">
        <v>46.94</v>
      </c>
      <c r="EC6">
        <v>44.71</v>
      </c>
      <c r="ED6">
        <v>44.6</v>
      </c>
      <c r="EE6">
        <v>42.72</v>
      </c>
      <c r="EF6">
        <v>41.9</v>
      </c>
      <c r="EG6">
        <v>52.64</v>
      </c>
      <c r="EH6">
        <v>55.95</v>
      </c>
      <c r="EI6">
        <v>51.24</v>
      </c>
      <c r="EJ6">
        <v>47</v>
      </c>
      <c r="EK6">
        <v>45.12</v>
      </c>
      <c r="EL6">
        <v>45.96</v>
      </c>
      <c r="EM6">
        <v>48.01</v>
      </c>
      <c r="EN6">
        <v>47.69</v>
      </c>
      <c r="EO6">
        <v>45.61</v>
      </c>
      <c r="EP6">
        <v>45.51</v>
      </c>
      <c r="EQ6">
        <v>43.76</v>
      </c>
      <c r="ER6">
        <v>42.99</v>
      </c>
      <c r="ES6">
        <v>53.04</v>
      </c>
      <c r="ET6">
        <v>56.14</v>
      </c>
      <c r="EU6">
        <v>51.74</v>
      </c>
      <c r="EV6">
        <v>47.78</v>
      </c>
      <c r="EW6">
        <v>46.03</v>
      </c>
      <c r="EX6">
        <v>46.81</v>
      </c>
      <c r="EY6">
        <v>49.01</v>
      </c>
      <c r="EZ6">
        <v>48.69</v>
      </c>
      <c r="FA6">
        <v>46.56</v>
      </c>
      <c r="FB6">
        <v>46.46</v>
      </c>
      <c r="FC6">
        <v>44.67</v>
      </c>
      <c r="FD6">
        <v>43.89</v>
      </c>
      <c r="FE6">
        <v>54.14</v>
      </c>
      <c r="FF6">
        <v>57.31</v>
      </c>
      <c r="FG6">
        <v>52.82</v>
      </c>
      <c r="FH6">
        <v>48.78</v>
      </c>
      <c r="FI6">
        <v>46.99</v>
      </c>
      <c r="FJ6">
        <v>47.79</v>
      </c>
      <c r="FK6">
        <v>50.01</v>
      </c>
      <c r="FL6">
        <v>49.68</v>
      </c>
      <c r="FM6">
        <v>47.51</v>
      </c>
      <c r="FN6">
        <v>47.41</v>
      </c>
      <c r="FO6">
        <v>45.58</v>
      </c>
      <c r="FP6">
        <v>44.79</v>
      </c>
      <c r="FQ6">
        <v>55.25</v>
      </c>
      <c r="FR6">
        <v>58.48</v>
      </c>
      <c r="FS6">
        <v>53.9</v>
      </c>
      <c r="FT6">
        <v>49.77</v>
      </c>
      <c r="FU6">
        <v>47.94</v>
      </c>
      <c r="FV6">
        <v>48.76</v>
      </c>
      <c r="FW6">
        <v>51.02</v>
      </c>
      <c r="FX6">
        <v>50.68</v>
      </c>
      <c r="FY6">
        <v>48.46</v>
      </c>
      <c r="FZ6">
        <v>48.36</v>
      </c>
      <c r="GA6">
        <v>46.5</v>
      </c>
      <c r="GB6">
        <v>45.69</v>
      </c>
      <c r="GC6">
        <v>56.36</v>
      </c>
      <c r="GD6">
        <v>59.65</v>
      </c>
      <c r="GE6">
        <v>54.98</v>
      </c>
      <c r="GF6">
        <v>50.77</v>
      </c>
      <c r="GG6">
        <v>48.9</v>
      </c>
      <c r="GH6">
        <v>49.74</v>
      </c>
      <c r="GI6">
        <v>52.02</v>
      </c>
      <c r="GJ6">
        <v>51.67</v>
      </c>
      <c r="GK6">
        <v>49.42</v>
      </c>
      <c r="GL6">
        <v>49.31</v>
      </c>
      <c r="GM6">
        <v>47.41</v>
      </c>
      <c r="GN6">
        <v>46.58</v>
      </c>
      <c r="GO6">
        <v>57.46</v>
      </c>
      <c r="GP6">
        <v>60.82</v>
      </c>
      <c r="GQ6">
        <v>56.05</v>
      </c>
      <c r="GR6">
        <v>51.76</v>
      </c>
      <c r="GS6">
        <v>49.86</v>
      </c>
      <c r="GT6">
        <v>50.71</v>
      </c>
      <c r="GU6">
        <v>53.02</v>
      </c>
      <c r="GV6">
        <v>52.67</v>
      </c>
      <c r="GW6">
        <v>50.37</v>
      </c>
      <c r="GX6">
        <v>50.26</v>
      </c>
      <c r="GY6">
        <v>48.32</v>
      </c>
      <c r="GZ6">
        <v>47.48</v>
      </c>
      <c r="HA6">
        <v>58.57</v>
      </c>
      <c r="HB6">
        <v>61.99</v>
      </c>
      <c r="HC6">
        <v>57.13</v>
      </c>
      <c r="HD6">
        <v>52.76</v>
      </c>
      <c r="HE6">
        <v>50.82</v>
      </c>
      <c r="HF6">
        <v>51.69</v>
      </c>
      <c r="HG6">
        <v>54.03</v>
      </c>
      <c r="HH6">
        <v>53.67</v>
      </c>
      <c r="HI6">
        <v>51.32</v>
      </c>
      <c r="HJ6">
        <v>51.21</v>
      </c>
      <c r="HK6">
        <v>49.24</v>
      </c>
      <c r="HL6">
        <v>48.38</v>
      </c>
      <c r="HM6">
        <v>59.68</v>
      </c>
      <c r="HN6">
        <v>63.16</v>
      </c>
      <c r="HO6">
        <v>58.21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26</v>
      </c>
      <c r="V7">
        <v>28.282</v>
      </c>
      <c r="W7">
        <v>27.057000000000002</v>
      </c>
      <c r="X7">
        <v>25.736000000000001</v>
      </c>
      <c r="Y7">
        <v>23.819000000000003</v>
      </c>
      <c r="Z7">
        <v>20.100000000000001</v>
      </c>
      <c r="AA7">
        <v>21.597000000000001</v>
      </c>
      <c r="AB7">
        <v>22.667000000000002</v>
      </c>
      <c r="AC7">
        <v>31.194000000000003</v>
      </c>
      <c r="AD7">
        <v>35.758000000000003</v>
      </c>
      <c r="AE7">
        <v>30.15</v>
      </c>
      <c r="AF7">
        <v>29.25</v>
      </c>
      <c r="AG7">
        <v>22.083000000000002</v>
      </c>
      <c r="AH7">
        <v>27.662000000000003</v>
      </c>
      <c r="AI7">
        <v>27.472000000000001</v>
      </c>
      <c r="AJ7">
        <v>27.428000000000001</v>
      </c>
      <c r="AK7">
        <v>26.157</v>
      </c>
      <c r="AL7">
        <v>24.683</v>
      </c>
      <c r="AM7">
        <v>15.282</v>
      </c>
      <c r="AN7">
        <v>19.646000000000001</v>
      </c>
      <c r="AO7">
        <v>37.314</v>
      </c>
      <c r="AP7">
        <v>39.39</v>
      </c>
      <c r="AQ7">
        <v>33.709000000000003</v>
      </c>
      <c r="AR7">
        <v>30.653000000000002</v>
      </c>
      <c r="AS7">
        <v>26.2</v>
      </c>
      <c r="AT7">
        <v>32.496000000000002</v>
      </c>
      <c r="AU7">
        <v>27.344999999999999</v>
      </c>
      <c r="AV7">
        <v>27.194000000000003</v>
      </c>
      <c r="AW7">
        <v>26.495000000000001</v>
      </c>
      <c r="AX7">
        <v>25.26</v>
      </c>
      <c r="AY7">
        <v>17.204999999999998</v>
      </c>
      <c r="AZ7">
        <v>21.382000000000001</v>
      </c>
      <c r="BA7">
        <v>35.551000000000002</v>
      </c>
      <c r="BB7">
        <v>37.231999999999999</v>
      </c>
      <c r="BC7">
        <v>32.697000000000003</v>
      </c>
      <c r="BD7">
        <v>30.293000000000003</v>
      </c>
      <c r="BE7">
        <v>26.781000000000002</v>
      </c>
      <c r="BF7">
        <v>31.924000000000003</v>
      </c>
      <c r="BG7">
        <v>27.582000000000001</v>
      </c>
      <c r="BH7">
        <v>27.827000000000002</v>
      </c>
      <c r="BI7">
        <v>26.989000000000001</v>
      </c>
      <c r="BJ7">
        <v>25.871000000000002</v>
      </c>
      <c r="BK7">
        <v>18.433</v>
      </c>
      <c r="BL7">
        <v>22.279</v>
      </c>
      <c r="BM7">
        <v>35.265000000000001</v>
      </c>
      <c r="BN7">
        <v>37.277999999999999</v>
      </c>
      <c r="BO7">
        <v>32.777000000000001</v>
      </c>
      <c r="BP7">
        <v>30.493000000000002</v>
      </c>
      <c r="BQ7">
        <v>27.258000000000003</v>
      </c>
      <c r="BR7">
        <v>31.964000000000002</v>
      </c>
      <c r="BS7">
        <v>27.857000000000003</v>
      </c>
      <c r="BT7">
        <v>28.151</v>
      </c>
      <c r="BU7">
        <v>27.411000000000001</v>
      </c>
      <c r="BV7">
        <v>26.22</v>
      </c>
      <c r="BW7">
        <v>19.981999999999999</v>
      </c>
      <c r="BX7">
        <v>23.157</v>
      </c>
      <c r="BY7">
        <v>34.923000000000002</v>
      </c>
      <c r="BZ7">
        <v>36.838999999999999</v>
      </c>
      <c r="CA7">
        <v>32.721000000000004</v>
      </c>
      <c r="CB7">
        <v>30.663</v>
      </c>
      <c r="CC7">
        <v>27.72</v>
      </c>
      <c r="CD7">
        <v>32.07</v>
      </c>
      <c r="CE7">
        <v>28.274999999999999</v>
      </c>
      <c r="CF7">
        <v>28.423000000000002</v>
      </c>
      <c r="CG7">
        <v>27.814</v>
      </c>
      <c r="CH7">
        <v>26.754999999999999</v>
      </c>
      <c r="CI7">
        <v>21.125</v>
      </c>
      <c r="CJ7">
        <v>24.097000000000001</v>
      </c>
      <c r="CK7">
        <v>34.869999999999997</v>
      </c>
      <c r="CL7">
        <v>36.721000000000004</v>
      </c>
      <c r="CM7">
        <v>32.798000000000002</v>
      </c>
      <c r="CN7">
        <v>31.263000000000002</v>
      </c>
      <c r="CO7">
        <v>28.523</v>
      </c>
      <c r="CP7">
        <v>32.582999999999998</v>
      </c>
      <c r="CQ7">
        <v>29.329000000000001</v>
      </c>
      <c r="CR7">
        <v>29.498000000000001</v>
      </c>
      <c r="CS7">
        <v>28.768000000000001</v>
      </c>
      <c r="CT7">
        <v>28.086000000000002</v>
      </c>
      <c r="CU7">
        <v>22.587</v>
      </c>
      <c r="CV7">
        <v>25.221</v>
      </c>
      <c r="CW7">
        <v>35.867000000000004</v>
      </c>
      <c r="CX7">
        <v>37.255000000000003</v>
      </c>
      <c r="CY7">
        <v>33.968000000000004</v>
      </c>
      <c r="CZ7">
        <v>32.283999999999999</v>
      </c>
      <c r="DA7">
        <v>29.613000000000003</v>
      </c>
      <c r="DB7">
        <v>33.564</v>
      </c>
      <c r="DC7">
        <v>30.565000000000001</v>
      </c>
      <c r="DD7">
        <v>30.679000000000002</v>
      </c>
      <c r="DE7">
        <v>30.035</v>
      </c>
      <c r="DF7">
        <v>29.364999999999998</v>
      </c>
      <c r="DG7">
        <v>23.839000000000002</v>
      </c>
      <c r="DH7">
        <v>26.817</v>
      </c>
      <c r="DI7">
        <v>36.835000000000001</v>
      </c>
      <c r="DJ7">
        <v>38.167999999999999</v>
      </c>
      <c r="DK7">
        <v>35.033000000000001</v>
      </c>
      <c r="DL7">
        <v>33.395000000000003</v>
      </c>
      <c r="DM7">
        <v>30.908000000000001</v>
      </c>
      <c r="DN7">
        <v>34.640999999999998</v>
      </c>
      <c r="DO7">
        <v>31.635000000000002</v>
      </c>
      <c r="DP7">
        <v>31.903000000000002</v>
      </c>
      <c r="DQ7">
        <v>31.367000000000001</v>
      </c>
      <c r="DR7">
        <v>30.647000000000002</v>
      </c>
      <c r="DS7">
        <v>25.44</v>
      </c>
      <c r="DT7">
        <v>28.234999999999999</v>
      </c>
      <c r="DU7">
        <v>37.811</v>
      </c>
      <c r="DV7">
        <v>39.097000000000001</v>
      </c>
      <c r="DW7">
        <v>36.108000000000004</v>
      </c>
      <c r="DX7">
        <v>34.494999999999997</v>
      </c>
      <c r="DY7">
        <v>32.249000000000002</v>
      </c>
      <c r="DZ7">
        <v>35.719000000000001</v>
      </c>
      <c r="EA7">
        <v>32.890999999999998</v>
      </c>
      <c r="EB7">
        <v>33.102000000000004</v>
      </c>
      <c r="EC7">
        <v>32.561</v>
      </c>
      <c r="ED7">
        <v>31.867000000000001</v>
      </c>
      <c r="EE7">
        <v>26.839000000000002</v>
      </c>
      <c r="EF7">
        <v>29.506</v>
      </c>
      <c r="EG7">
        <v>38.883000000000003</v>
      </c>
      <c r="EH7">
        <v>40.286999999999999</v>
      </c>
      <c r="EI7">
        <v>37.270000000000003</v>
      </c>
      <c r="EJ7">
        <v>35.673000000000002</v>
      </c>
      <c r="EK7">
        <v>33.466999999999999</v>
      </c>
      <c r="EL7">
        <v>36.85</v>
      </c>
      <c r="EM7">
        <v>34.152999999999999</v>
      </c>
      <c r="EN7">
        <v>34.329000000000001</v>
      </c>
      <c r="EO7">
        <v>33.757000000000005</v>
      </c>
      <c r="EP7">
        <v>33.036000000000001</v>
      </c>
      <c r="EQ7">
        <v>28.468</v>
      </c>
      <c r="ER7">
        <v>30.795000000000002</v>
      </c>
      <c r="ES7">
        <v>40.03</v>
      </c>
      <c r="ET7">
        <v>41.332000000000001</v>
      </c>
      <c r="EU7">
        <v>38.405999999999999</v>
      </c>
      <c r="EV7">
        <v>36.784999999999997</v>
      </c>
      <c r="EW7">
        <v>34.693000000000005</v>
      </c>
      <c r="EX7">
        <v>38.121000000000002</v>
      </c>
      <c r="EY7">
        <v>35.398000000000003</v>
      </c>
      <c r="EZ7">
        <v>35.466000000000001</v>
      </c>
      <c r="FA7">
        <v>34.946000000000005</v>
      </c>
      <c r="FB7">
        <v>34.319000000000003</v>
      </c>
      <c r="FC7">
        <v>29.888000000000002</v>
      </c>
      <c r="FD7">
        <v>32.081000000000003</v>
      </c>
      <c r="FE7">
        <v>40.942</v>
      </c>
      <c r="FF7">
        <v>42.187000000000005</v>
      </c>
      <c r="FG7">
        <v>39.411999999999999</v>
      </c>
      <c r="FH7">
        <v>37.874000000000002</v>
      </c>
      <c r="FI7">
        <v>35.905999999999999</v>
      </c>
      <c r="FJ7">
        <v>39.222999999999999</v>
      </c>
      <c r="FK7">
        <v>36.559000000000005</v>
      </c>
      <c r="FL7">
        <v>36.603999999999999</v>
      </c>
      <c r="FM7">
        <v>36.131</v>
      </c>
      <c r="FN7">
        <v>35.484999999999999</v>
      </c>
      <c r="FO7">
        <v>31.136000000000003</v>
      </c>
      <c r="FP7">
        <v>33.322000000000003</v>
      </c>
      <c r="FQ7">
        <v>41.996000000000002</v>
      </c>
      <c r="FR7">
        <v>43.158999999999999</v>
      </c>
      <c r="FS7">
        <v>40.511000000000003</v>
      </c>
      <c r="FT7">
        <v>38.991</v>
      </c>
      <c r="FU7">
        <v>37.152000000000001</v>
      </c>
      <c r="FV7">
        <v>40.207999999999998</v>
      </c>
      <c r="FW7">
        <v>37.674999999999997</v>
      </c>
      <c r="FX7">
        <v>37.738</v>
      </c>
      <c r="FY7">
        <v>37.317</v>
      </c>
      <c r="FZ7">
        <v>36.669000000000004</v>
      </c>
      <c r="GA7">
        <v>32.289000000000001</v>
      </c>
      <c r="GB7">
        <v>34.562000000000005</v>
      </c>
      <c r="GC7">
        <v>43.036999999999999</v>
      </c>
      <c r="GD7">
        <v>44.158000000000001</v>
      </c>
      <c r="GE7">
        <v>41.588999999999999</v>
      </c>
      <c r="GF7">
        <v>40.21</v>
      </c>
      <c r="GG7">
        <v>38.428000000000004</v>
      </c>
      <c r="GH7">
        <v>41.332000000000001</v>
      </c>
      <c r="GI7">
        <v>38.834000000000003</v>
      </c>
      <c r="GJ7">
        <v>38.896999999999998</v>
      </c>
      <c r="GK7">
        <v>38.487000000000002</v>
      </c>
      <c r="GL7">
        <v>37.828000000000003</v>
      </c>
      <c r="GM7">
        <v>33.578000000000003</v>
      </c>
      <c r="GN7">
        <v>35.777000000000001</v>
      </c>
      <c r="GO7">
        <v>44.143000000000001</v>
      </c>
      <c r="GP7">
        <v>45.181000000000004</v>
      </c>
      <c r="GQ7">
        <v>42.681000000000004</v>
      </c>
      <c r="GR7">
        <v>41.47</v>
      </c>
      <c r="GS7">
        <v>39.558</v>
      </c>
      <c r="GT7">
        <v>42.46</v>
      </c>
      <c r="GU7">
        <v>40.019000000000005</v>
      </c>
      <c r="GV7">
        <v>40.042000000000002</v>
      </c>
      <c r="GW7">
        <v>39.516000000000005</v>
      </c>
      <c r="GX7">
        <v>39.032000000000004</v>
      </c>
      <c r="GY7">
        <v>34.652999999999999</v>
      </c>
      <c r="GZ7">
        <v>36.801000000000002</v>
      </c>
      <c r="HA7">
        <v>45.429000000000002</v>
      </c>
      <c r="HB7">
        <v>46.464000000000006</v>
      </c>
      <c r="HC7">
        <v>43.904000000000003</v>
      </c>
      <c r="HD7">
        <v>42.663000000000004</v>
      </c>
      <c r="HE7">
        <v>40.698</v>
      </c>
      <c r="HF7">
        <v>43.89</v>
      </c>
      <c r="HG7">
        <v>41.157000000000004</v>
      </c>
      <c r="HH7">
        <v>41.186</v>
      </c>
      <c r="HI7">
        <v>40.725000000000001</v>
      </c>
      <c r="HJ7">
        <v>40.064</v>
      </c>
      <c r="HK7">
        <v>35.634</v>
      </c>
      <c r="HL7">
        <v>37.811</v>
      </c>
      <c r="HM7">
        <v>46.702000000000005</v>
      </c>
      <c r="HN7">
        <v>47.734999999999999</v>
      </c>
      <c r="HO7">
        <v>45.201000000000001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28.35</v>
      </c>
      <c r="U8">
        <v>30</v>
      </c>
      <c r="V8">
        <v>38.5</v>
      </c>
      <c r="W8">
        <v>38.25</v>
      </c>
      <c r="X8">
        <v>37.5</v>
      </c>
      <c r="Y8">
        <v>36</v>
      </c>
      <c r="Z8">
        <v>33.25</v>
      </c>
      <c r="AA8">
        <v>33</v>
      </c>
      <c r="AB8">
        <v>39.5</v>
      </c>
      <c r="AC8">
        <v>49</v>
      </c>
      <c r="AD8">
        <v>55.25</v>
      </c>
      <c r="AE8">
        <v>48</v>
      </c>
      <c r="AF8">
        <v>40.75</v>
      </c>
      <c r="AG8">
        <v>39.75</v>
      </c>
      <c r="AH8">
        <v>41.75</v>
      </c>
      <c r="AI8">
        <v>42</v>
      </c>
      <c r="AJ8">
        <v>40</v>
      </c>
      <c r="AK8">
        <v>38</v>
      </c>
      <c r="AL8">
        <v>37.5</v>
      </c>
      <c r="AM8">
        <v>38</v>
      </c>
      <c r="AN8">
        <v>43</v>
      </c>
      <c r="AO8">
        <v>53.25</v>
      </c>
      <c r="AP8">
        <v>61.75</v>
      </c>
      <c r="AQ8">
        <v>56.75</v>
      </c>
      <c r="AR8">
        <v>39.25</v>
      </c>
      <c r="AS8">
        <v>39.25</v>
      </c>
      <c r="AT8">
        <v>42.25</v>
      </c>
      <c r="AU8">
        <v>42.48</v>
      </c>
      <c r="AV8">
        <v>40.770000000000003</v>
      </c>
      <c r="AW8">
        <v>39.049999999999997</v>
      </c>
      <c r="AX8">
        <v>39.049999999999997</v>
      </c>
      <c r="AY8">
        <v>39.51</v>
      </c>
      <c r="AZ8">
        <v>43.8</v>
      </c>
      <c r="BA8">
        <v>52.6</v>
      </c>
      <c r="BB8">
        <v>59.89</v>
      </c>
      <c r="BC8">
        <v>55.56</v>
      </c>
      <c r="BD8">
        <v>39.909999999999997</v>
      </c>
      <c r="BE8">
        <v>40.159999999999997</v>
      </c>
      <c r="BF8">
        <v>43.05</v>
      </c>
      <c r="BG8">
        <v>42.9</v>
      </c>
      <c r="BH8">
        <v>41.43</v>
      </c>
      <c r="BI8">
        <v>39.96</v>
      </c>
      <c r="BJ8">
        <v>40.39</v>
      </c>
      <c r="BK8">
        <v>40.82</v>
      </c>
      <c r="BL8">
        <v>44.5</v>
      </c>
      <c r="BM8">
        <v>52.03</v>
      </c>
      <c r="BN8">
        <v>58.28</v>
      </c>
      <c r="BO8">
        <v>54.54</v>
      </c>
      <c r="BP8">
        <v>40.479999999999997</v>
      </c>
      <c r="BQ8">
        <v>40.950000000000003</v>
      </c>
      <c r="BR8">
        <v>43.75</v>
      </c>
      <c r="BS8">
        <v>43.24</v>
      </c>
      <c r="BT8">
        <v>41.91</v>
      </c>
      <c r="BU8">
        <v>40.57</v>
      </c>
      <c r="BV8">
        <v>41.24</v>
      </c>
      <c r="BW8">
        <v>41.66</v>
      </c>
      <c r="BX8">
        <v>44.99</v>
      </c>
      <c r="BY8">
        <v>51.82</v>
      </c>
      <c r="BZ8">
        <v>57.48</v>
      </c>
      <c r="CA8">
        <v>54.07</v>
      </c>
      <c r="CB8">
        <v>40.909999999999997</v>
      </c>
      <c r="CC8">
        <v>41.5</v>
      </c>
      <c r="CD8">
        <v>44.25</v>
      </c>
      <c r="CE8">
        <v>43.57</v>
      </c>
      <c r="CF8">
        <v>42.37</v>
      </c>
      <c r="CG8">
        <v>41.16</v>
      </c>
      <c r="CH8">
        <v>42.05</v>
      </c>
      <c r="CI8">
        <v>42.45</v>
      </c>
      <c r="CJ8">
        <v>45.47</v>
      </c>
      <c r="CK8">
        <v>51.65</v>
      </c>
      <c r="CL8">
        <v>56.78</v>
      </c>
      <c r="CM8">
        <v>53.67</v>
      </c>
      <c r="CN8">
        <v>41.32</v>
      </c>
      <c r="CO8">
        <v>42.02</v>
      </c>
      <c r="CP8">
        <v>44.72</v>
      </c>
      <c r="CQ8">
        <v>43.89</v>
      </c>
      <c r="CR8">
        <v>42.78</v>
      </c>
      <c r="CS8">
        <v>41.66</v>
      </c>
      <c r="CT8">
        <v>42.71</v>
      </c>
      <c r="CU8">
        <v>43.1</v>
      </c>
      <c r="CV8">
        <v>45.89</v>
      </c>
      <c r="CW8">
        <v>51.62</v>
      </c>
      <c r="CX8">
        <v>56.37</v>
      </c>
      <c r="CY8">
        <v>53.47</v>
      </c>
      <c r="CZ8">
        <v>41.71</v>
      </c>
      <c r="DA8">
        <v>42.48</v>
      </c>
      <c r="DB8">
        <v>45.15</v>
      </c>
      <c r="DC8">
        <v>44.26</v>
      </c>
      <c r="DD8">
        <v>43.23</v>
      </c>
      <c r="DE8">
        <v>42.19</v>
      </c>
      <c r="DF8">
        <v>43.38</v>
      </c>
      <c r="DG8">
        <v>43.76</v>
      </c>
      <c r="DH8">
        <v>46.36</v>
      </c>
      <c r="DI8">
        <v>51.67</v>
      </c>
      <c r="DJ8">
        <v>56.08</v>
      </c>
      <c r="DK8">
        <v>53.37</v>
      </c>
      <c r="DL8">
        <v>42.13</v>
      </c>
      <c r="DM8">
        <v>42.98</v>
      </c>
      <c r="DN8">
        <v>45.62</v>
      </c>
      <c r="DO8">
        <v>44.63</v>
      </c>
      <c r="DP8">
        <v>43.67</v>
      </c>
      <c r="DQ8">
        <v>42.72</v>
      </c>
      <c r="DR8">
        <v>44.04</v>
      </c>
      <c r="DS8">
        <v>44.41</v>
      </c>
      <c r="DT8">
        <v>46.81</v>
      </c>
      <c r="DU8">
        <v>51.74</v>
      </c>
      <c r="DV8">
        <v>55.82</v>
      </c>
      <c r="DW8">
        <v>53.29</v>
      </c>
      <c r="DX8">
        <v>42.55</v>
      </c>
      <c r="DY8">
        <v>43.46</v>
      </c>
      <c r="DZ8">
        <v>46.08</v>
      </c>
      <c r="EA8">
        <v>45</v>
      </c>
      <c r="EB8">
        <v>44.11</v>
      </c>
      <c r="EC8">
        <v>43.23</v>
      </c>
      <c r="ED8">
        <v>44.67</v>
      </c>
      <c r="EE8">
        <v>45.03</v>
      </c>
      <c r="EF8">
        <v>47.26</v>
      </c>
      <c r="EG8">
        <v>51.83</v>
      </c>
      <c r="EH8">
        <v>55.62</v>
      </c>
      <c r="EI8">
        <v>53.25</v>
      </c>
      <c r="EJ8">
        <v>42.97</v>
      </c>
      <c r="EK8">
        <v>43.94</v>
      </c>
      <c r="EL8">
        <v>46.53</v>
      </c>
      <c r="EM8">
        <v>45.37</v>
      </c>
      <c r="EN8">
        <v>44.55</v>
      </c>
      <c r="EO8">
        <v>43.72</v>
      </c>
      <c r="EP8">
        <v>45.28</v>
      </c>
      <c r="EQ8">
        <v>45.64</v>
      </c>
      <c r="ER8">
        <v>47.7</v>
      </c>
      <c r="ES8">
        <v>51.94</v>
      </c>
      <c r="ET8">
        <v>55.45</v>
      </c>
      <c r="EU8">
        <v>53.24</v>
      </c>
      <c r="EV8">
        <v>43.38</v>
      </c>
      <c r="EW8">
        <v>44.41</v>
      </c>
      <c r="EX8">
        <v>46.97</v>
      </c>
      <c r="EY8">
        <v>45.72</v>
      </c>
      <c r="EZ8">
        <v>44.89</v>
      </c>
      <c r="FA8">
        <v>44.06</v>
      </c>
      <c r="FB8">
        <v>45.61</v>
      </c>
      <c r="FC8">
        <v>45.96</v>
      </c>
      <c r="FD8">
        <v>48.04</v>
      </c>
      <c r="FE8">
        <v>52.31</v>
      </c>
      <c r="FF8">
        <v>55.85</v>
      </c>
      <c r="FG8">
        <v>53.62</v>
      </c>
      <c r="FH8">
        <v>43.72</v>
      </c>
      <c r="FI8">
        <v>44.75</v>
      </c>
      <c r="FJ8">
        <v>47.31</v>
      </c>
      <c r="FK8">
        <v>46.07</v>
      </c>
      <c r="FL8">
        <v>45.23</v>
      </c>
      <c r="FM8">
        <v>44.39</v>
      </c>
      <c r="FN8">
        <v>45.93</v>
      </c>
      <c r="FO8">
        <v>46.29</v>
      </c>
      <c r="FP8">
        <v>48.39</v>
      </c>
      <c r="FQ8">
        <v>52.68</v>
      </c>
      <c r="FR8">
        <v>56.25</v>
      </c>
      <c r="FS8">
        <v>54.01</v>
      </c>
      <c r="FT8">
        <v>44.06</v>
      </c>
      <c r="FU8">
        <v>45.08</v>
      </c>
      <c r="FV8">
        <v>47.65</v>
      </c>
      <c r="FW8">
        <v>46.41</v>
      </c>
      <c r="FX8">
        <v>45.57</v>
      </c>
      <c r="FY8">
        <v>44.73</v>
      </c>
      <c r="FZ8">
        <v>46.26</v>
      </c>
      <c r="GA8">
        <v>46.61</v>
      </c>
      <c r="GB8">
        <v>48.73</v>
      </c>
      <c r="GC8">
        <v>53.06</v>
      </c>
      <c r="GD8">
        <v>56.65</v>
      </c>
      <c r="GE8">
        <v>54.39</v>
      </c>
      <c r="GF8">
        <v>44.41</v>
      </c>
      <c r="GG8">
        <v>45.42</v>
      </c>
      <c r="GH8">
        <v>47.99</v>
      </c>
      <c r="GI8">
        <v>46.76</v>
      </c>
      <c r="GJ8">
        <v>45.91</v>
      </c>
      <c r="GK8">
        <v>45.07</v>
      </c>
      <c r="GL8">
        <v>46.58</v>
      </c>
      <c r="GM8">
        <v>46.94</v>
      </c>
      <c r="GN8">
        <v>49.07</v>
      </c>
      <c r="GO8">
        <v>53.43</v>
      </c>
      <c r="GP8">
        <v>57.04</v>
      </c>
      <c r="GQ8">
        <v>54.78</v>
      </c>
      <c r="GR8">
        <v>44.75</v>
      </c>
      <c r="GS8">
        <v>45.76</v>
      </c>
      <c r="GT8">
        <v>48.33</v>
      </c>
      <c r="GU8">
        <v>47.11</v>
      </c>
      <c r="GV8">
        <v>46.26</v>
      </c>
      <c r="GW8">
        <v>45.4</v>
      </c>
      <c r="GX8">
        <v>46.91</v>
      </c>
      <c r="GY8">
        <v>47.27</v>
      </c>
      <c r="GZ8">
        <v>49.41</v>
      </c>
      <c r="HA8">
        <v>53.8</v>
      </c>
      <c r="HB8">
        <v>57.44</v>
      </c>
      <c r="HC8">
        <v>55.16</v>
      </c>
      <c r="HD8">
        <v>45.1</v>
      </c>
      <c r="HE8">
        <v>46.1</v>
      </c>
      <c r="HF8">
        <v>48.67</v>
      </c>
      <c r="HG8">
        <v>47.46</v>
      </c>
      <c r="HH8">
        <v>46.6</v>
      </c>
      <c r="HI8">
        <v>45.74</v>
      </c>
      <c r="HJ8">
        <v>47.23</v>
      </c>
      <c r="HK8">
        <v>47.59</v>
      </c>
      <c r="HL8">
        <v>49.75</v>
      </c>
      <c r="HM8">
        <v>54.17</v>
      </c>
      <c r="HN8">
        <v>57.84</v>
      </c>
      <c r="HO8">
        <v>55.55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31.129000000000001</v>
      </c>
      <c r="W9">
        <v>30.423000000000002</v>
      </c>
      <c r="X9">
        <v>29.571000000000002</v>
      </c>
      <c r="Y9">
        <v>27.992000000000001</v>
      </c>
      <c r="Z9">
        <v>23.433</v>
      </c>
      <c r="AA9">
        <v>25.742000000000001</v>
      </c>
      <c r="AB9">
        <v>27.458000000000002</v>
      </c>
      <c r="AC9">
        <v>30.798000000000002</v>
      </c>
      <c r="AD9">
        <v>31.766000000000002</v>
      </c>
      <c r="AE9">
        <v>30.75</v>
      </c>
      <c r="AF9">
        <v>26.395</v>
      </c>
      <c r="AG9">
        <v>27.729000000000003</v>
      </c>
      <c r="AH9">
        <v>29.492000000000001</v>
      </c>
      <c r="AI9">
        <v>29.184999999999999</v>
      </c>
      <c r="AJ9">
        <v>27.428000000000001</v>
      </c>
      <c r="AK9">
        <v>26.516000000000002</v>
      </c>
      <c r="AL9">
        <v>24.8</v>
      </c>
      <c r="AM9">
        <v>25.524000000000001</v>
      </c>
      <c r="AN9">
        <v>27.25</v>
      </c>
      <c r="AO9">
        <v>30.101000000000003</v>
      </c>
      <c r="AP9">
        <v>30.028000000000002</v>
      </c>
      <c r="AQ9">
        <v>29.147000000000002</v>
      </c>
      <c r="AR9">
        <v>28.258000000000003</v>
      </c>
      <c r="AS9">
        <v>27.774999999999999</v>
      </c>
      <c r="AT9">
        <v>29.786000000000001</v>
      </c>
      <c r="AU9">
        <v>28.818000000000001</v>
      </c>
      <c r="AV9">
        <v>27.38</v>
      </c>
      <c r="AW9">
        <v>26.913</v>
      </c>
      <c r="AX9">
        <v>25.263000000000002</v>
      </c>
      <c r="AY9">
        <v>25.62</v>
      </c>
      <c r="AZ9">
        <v>27.543000000000003</v>
      </c>
      <c r="BA9">
        <v>29.015000000000001</v>
      </c>
      <c r="BB9">
        <v>29.684999999999999</v>
      </c>
      <c r="BC9">
        <v>28.803000000000001</v>
      </c>
      <c r="BD9">
        <v>28.315000000000001</v>
      </c>
      <c r="BE9">
        <v>28.12</v>
      </c>
      <c r="BF9">
        <v>29.527000000000001</v>
      </c>
      <c r="BG9">
        <v>28.784000000000002</v>
      </c>
      <c r="BH9">
        <v>27.791</v>
      </c>
      <c r="BI9">
        <v>27.24</v>
      </c>
      <c r="BJ9">
        <v>25.591000000000001</v>
      </c>
      <c r="BK9">
        <v>25.822000000000003</v>
      </c>
      <c r="BL9">
        <v>27.733000000000001</v>
      </c>
      <c r="BM9">
        <v>28.394000000000002</v>
      </c>
      <c r="BN9">
        <v>30.651</v>
      </c>
      <c r="BO9">
        <v>29.017000000000003</v>
      </c>
      <c r="BP9">
        <v>28.508000000000003</v>
      </c>
      <c r="BQ9">
        <v>28.323</v>
      </c>
      <c r="BR9">
        <v>29.516000000000002</v>
      </c>
      <c r="BS9">
        <v>28.949000000000002</v>
      </c>
      <c r="BT9">
        <v>28.099</v>
      </c>
      <c r="BU9">
        <v>27.613000000000003</v>
      </c>
      <c r="BV9">
        <v>25.73</v>
      </c>
      <c r="BW9">
        <v>26.358000000000001</v>
      </c>
      <c r="BX9">
        <v>27.964000000000002</v>
      </c>
      <c r="BY9">
        <v>28.233000000000001</v>
      </c>
      <c r="BZ9">
        <v>30.743000000000002</v>
      </c>
      <c r="CA9">
        <v>29.096</v>
      </c>
      <c r="CB9">
        <v>28.695</v>
      </c>
      <c r="CC9">
        <v>28.545000000000002</v>
      </c>
      <c r="CD9">
        <v>29.35</v>
      </c>
      <c r="CE9">
        <v>29.136000000000003</v>
      </c>
      <c r="CF9">
        <v>28.257000000000001</v>
      </c>
      <c r="CG9">
        <v>27.824999999999999</v>
      </c>
      <c r="CH9">
        <v>26.088000000000001</v>
      </c>
      <c r="CI9">
        <v>26.67</v>
      </c>
      <c r="CJ9">
        <v>28.134</v>
      </c>
      <c r="CK9">
        <v>28.019000000000002</v>
      </c>
      <c r="CL9">
        <v>30.778000000000002</v>
      </c>
      <c r="CM9">
        <v>28.586000000000002</v>
      </c>
      <c r="CN9">
        <v>29.015000000000001</v>
      </c>
      <c r="CO9">
        <v>28.669</v>
      </c>
      <c r="CP9">
        <v>29.392000000000003</v>
      </c>
      <c r="CQ9">
        <v>29.363000000000003</v>
      </c>
      <c r="CR9">
        <v>28.621000000000002</v>
      </c>
      <c r="CS9">
        <v>28.024000000000001</v>
      </c>
      <c r="CT9">
        <v>26.748000000000001</v>
      </c>
      <c r="CU9">
        <v>27.015000000000001</v>
      </c>
      <c r="CV9">
        <v>28.088000000000001</v>
      </c>
      <c r="CW9">
        <v>28.538</v>
      </c>
      <c r="CX9">
        <v>30.392000000000003</v>
      </c>
      <c r="CY9">
        <v>29.338000000000001</v>
      </c>
      <c r="CZ9">
        <v>29.292000000000002</v>
      </c>
      <c r="DA9">
        <v>28.822000000000003</v>
      </c>
      <c r="DB9">
        <v>29.746000000000002</v>
      </c>
      <c r="DC9">
        <v>29.59</v>
      </c>
      <c r="DD9">
        <v>28.896000000000001</v>
      </c>
      <c r="DE9">
        <v>28.372</v>
      </c>
      <c r="DF9">
        <v>27.121000000000002</v>
      </c>
      <c r="DG9">
        <v>27.077000000000002</v>
      </c>
      <c r="DH9">
        <v>28.678000000000001</v>
      </c>
      <c r="DI9">
        <v>28.566000000000003</v>
      </c>
      <c r="DJ9">
        <v>30.594000000000001</v>
      </c>
      <c r="DK9">
        <v>29.523</v>
      </c>
      <c r="DL9">
        <v>29.563000000000002</v>
      </c>
      <c r="DM9">
        <v>29.106000000000002</v>
      </c>
      <c r="DN9">
        <v>29.896000000000001</v>
      </c>
      <c r="DO9">
        <v>29.628</v>
      </c>
      <c r="DP9">
        <v>29.2</v>
      </c>
      <c r="DQ9">
        <v>28.869</v>
      </c>
      <c r="DR9">
        <v>27.483000000000001</v>
      </c>
      <c r="DS9">
        <v>27.387</v>
      </c>
      <c r="DT9">
        <v>28.942</v>
      </c>
      <c r="DU9">
        <v>28.602</v>
      </c>
      <c r="DV9">
        <v>30.803000000000001</v>
      </c>
      <c r="DW9">
        <v>29.716000000000001</v>
      </c>
      <c r="DX9">
        <v>29.714000000000002</v>
      </c>
      <c r="DY9">
        <v>29.535</v>
      </c>
      <c r="DZ9">
        <v>30.063000000000002</v>
      </c>
      <c r="EA9">
        <v>29.867000000000001</v>
      </c>
      <c r="EB9">
        <v>29.491</v>
      </c>
      <c r="EC9">
        <v>29.173000000000002</v>
      </c>
      <c r="ED9">
        <v>27.787000000000003</v>
      </c>
      <c r="EE9">
        <v>27.651</v>
      </c>
      <c r="EF9">
        <v>29.207000000000001</v>
      </c>
      <c r="EG9">
        <v>28.244</v>
      </c>
      <c r="EH9">
        <v>31.582000000000001</v>
      </c>
      <c r="EI9">
        <v>29.953000000000003</v>
      </c>
      <c r="EJ9">
        <v>29.969000000000001</v>
      </c>
      <c r="EK9">
        <v>29.789000000000001</v>
      </c>
      <c r="EL9">
        <v>30.245000000000001</v>
      </c>
      <c r="EM9">
        <v>30.092000000000002</v>
      </c>
      <c r="EN9">
        <v>29.786000000000001</v>
      </c>
      <c r="EO9">
        <v>29.468</v>
      </c>
      <c r="EP9">
        <v>27.786000000000001</v>
      </c>
      <c r="EQ9">
        <v>28.212</v>
      </c>
      <c r="ER9">
        <v>29.461000000000002</v>
      </c>
      <c r="ES9">
        <v>28.378</v>
      </c>
      <c r="ET9">
        <v>31.816000000000003</v>
      </c>
      <c r="EU9">
        <v>29.695</v>
      </c>
      <c r="EV9">
        <v>30.328000000000003</v>
      </c>
      <c r="EW9">
        <v>30.058</v>
      </c>
      <c r="EX9">
        <v>30.196000000000002</v>
      </c>
      <c r="EY9">
        <v>30.507000000000001</v>
      </c>
      <c r="EZ9">
        <v>30.057000000000002</v>
      </c>
      <c r="FA9">
        <v>29.626000000000001</v>
      </c>
      <c r="FB9">
        <v>28.448</v>
      </c>
      <c r="FC9">
        <v>28.558</v>
      </c>
      <c r="FD9">
        <v>29.403000000000002</v>
      </c>
      <c r="FE9">
        <v>28.94</v>
      </c>
      <c r="FF9">
        <v>31.952000000000002</v>
      </c>
      <c r="FG9">
        <v>29.833000000000002</v>
      </c>
      <c r="FH9">
        <v>30.602</v>
      </c>
      <c r="FI9">
        <v>30.346</v>
      </c>
      <c r="FJ9">
        <v>30.403000000000002</v>
      </c>
      <c r="FK9">
        <v>30.74</v>
      </c>
      <c r="FL9">
        <v>30.331000000000003</v>
      </c>
      <c r="FM9">
        <v>29.93</v>
      </c>
      <c r="FN9">
        <v>28.764000000000003</v>
      </c>
      <c r="FO9">
        <v>28.862000000000002</v>
      </c>
      <c r="FP9">
        <v>29.663</v>
      </c>
      <c r="FQ9">
        <v>29.088000000000001</v>
      </c>
      <c r="FR9">
        <v>31.611000000000001</v>
      </c>
      <c r="FS9">
        <v>30.509</v>
      </c>
      <c r="FT9">
        <v>30.85</v>
      </c>
      <c r="FU9">
        <v>30.464000000000002</v>
      </c>
      <c r="FV9">
        <v>30.873000000000001</v>
      </c>
      <c r="FW9">
        <v>30.803000000000001</v>
      </c>
      <c r="FX9">
        <v>30.408000000000001</v>
      </c>
      <c r="FY9">
        <v>30.218</v>
      </c>
      <c r="FZ9">
        <v>28.781000000000002</v>
      </c>
      <c r="GA9">
        <v>28.871000000000002</v>
      </c>
      <c r="GB9">
        <v>30.256</v>
      </c>
      <c r="GC9">
        <v>29.234999999999999</v>
      </c>
      <c r="GD9">
        <v>31.779</v>
      </c>
      <c r="GE9">
        <v>30.694000000000003</v>
      </c>
      <c r="GF9">
        <v>30.996000000000002</v>
      </c>
      <c r="GG9">
        <v>30.581000000000003</v>
      </c>
      <c r="GH9">
        <v>31.094999999999999</v>
      </c>
      <c r="GI9">
        <v>30.846</v>
      </c>
      <c r="GJ9">
        <v>30.73</v>
      </c>
      <c r="GK9">
        <v>30.519000000000002</v>
      </c>
      <c r="GL9">
        <v>29.394000000000002</v>
      </c>
      <c r="GM9">
        <v>29.177000000000003</v>
      </c>
      <c r="GN9">
        <v>30.517000000000003</v>
      </c>
      <c r="GO9">
        <v>28.861000000000001</v>
      </c>
      <c r="GP9">
        <v>32.489000000000004</v>
      </c>
      <c r="GQ9">
        <v>30.877000000000002</v>
      </c>
      <c r="GR9">
        <v>31.147000000000002</v>
      </c>
      <c r="GS9">
        <v>31.002000000000002</v>
      </c>
      <c r="GT9">
        <v>31.33</v>
      </c>
      <c r="GU9">
        <v>31.09</v>
      </c>
      <c r="GV9">
        <v>30.929000000000002</v>
      </c>
      <c r="GW9">
        <v>30.917000000000002</v>
      </c>
      <c r="GX9">
        <v>29.033000000000001</v>
      </c>
      <c r="GY9">
        <v>29.696000000000002</v>
      </c>
      <c r="GZ9">
        <v>30.766000000000002</v>
      </c>
      <c r="HA9">
        <v>29.128</v>
      </c>
      <c r="HB9">
        <v>32.739000000000004</v>
      </c>
      <c r="HC9">
        <v>31.129000000000001</v>
      </c>
      <c r="HD9">
        <v>31.392000000000003</v>
      </c>
      <c r="HE9">
        <v>31.25</v>
      </c>
      <c r="HF9">
        <v>31.34</v>
      </c>
      <c r="HG9">
        <v>31.538</v>
      </c>
      <c r="HH9">
        <v>31.177000000000003</v>
      </c>
      <c r="HI9">
        <v>30.992000000000001</v>
      </c>
      <c r="HJ9">
        <v>29.566000000000003</v>
      </c>
      <c r="HK9">
        <v>29.936</v>
      </c>
      <c r="HL9">
        <v>31.014000000000003</v>
      </c>
      <c r="HM9">
        <v>29.395</v>
      </c>
      <c r="HN9">
        <v>32.989000000000004</v>
      </c>
      <c r="HO9">
        <v>30.864000000000001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35.75</v>
      </c>
      <c r="W10">
        <v>36</v>
      </c>
      <c r="X10">
        <v>35.75</v>
      </c>
      <c r="Y10">
        <v>34.75</v>
      </c>
      <c r="Z10">
        <v>33</v>
      </c>
      <c r="AA10">
        <v>33</v>
      </c>
      <c r="AB10">
        <v>39.5</v>
      </c>
      <c r="AC10">
        <v>48.25</v>
      </c>
      <c r="AD10">
        <v>55.25</v>
      </c>
      <c r="AE10">
        <v>47.75</v>
      </c>
      <c r="AF10">
        <v>40</v>
      </c>
      <c r="AG10">
        <v>39</v>
      </c>
      <c r="AH10">
        <v>41</v>
      </c>
      <c r="AI10">
        <v>31</v>
      </c>
      <c r="AJ10">
        <v>29.5</v>
      </c>
      <c r="AK10">
        <v>28</v>
      </c>
      <c r="AL10">
        <v>27.5</v>
      </c>
      <c r="AM10">
        <v>28</v>
      </c>
      <c r="AN10">
        <v>33</v>
      </c>
      <c r="AO10">
        <v>43.25</v>
      </c>
      <c r="AP10">
        <v>51.75</v>
      </c>
      <c r="AQ10">
        <v>40.5</v>
      </c>
      <c r="AR10">
        <v>29.25</v>
      </c>
      <c r="AS10">
        <v>29.25</v>
      </c>
      <c r="AT10">
        <v>30.75</v>
      </c>
      <c r="AU10">
        <v>21.75</v>
      </c>
      <c r="AV10">
        <v>23.5</v>
      </c>
      <c r="AW10">
        <v>21.5</v>
      </c>
      <c r="AX10">
        <v>30.5</v>
      </c>
      <c r="AY10">
        <v>30</v>
      </c>
      <c r="AZ10">
        <v>37</v>
      </c>
      <c r="BA10">
        <v>41</v>
      </c>
      <c r="BB10">
        <v>49.75</v>
      </c>
      <c r="BC10">
        <v>32.25</v>
      </c>
      <c r="BD10">
        <v>31.75</v>
      </c>
      <c r="BE10">
        <v>29.75</v>
      </c>
      <c r="BF10">
        <v>30.5</v>
      </c>
      <c r="BG10">
        <v>21.75</v>
      </c>
      <c r="BH10">
        <v>23.5</v>
      </c>
      <c r="BI10">
        <v>21.5</v>
      </c>
      <c r="BJ10">
        <v>29.5</v>
      </c>
      <c r="BK10">
        <v>29</v>
      </c>
      <c r="BL10">
        <v>35</v>
      </c>
      <c r="BM10">
        <v>32</v>
      </c>
      <c r="BN10">
        <v>40.75</v>
      </c>
      <c r="BO10">
        <v>26.25</v>
      </c>
      <c r="BP10">
        <v>28.75</v>
      </c>
      <c r="BQ10">
        <v>27.25</v>
      </c>
      <c r="BR10">
        <v>28</v>
      </c>
      <c r="BS10">
        <v>22</v>
      </c>
      <c r="BT10">
        <v>23.75</v>
      </c>
      <c r="BU10">
        <v>21.75</v>
      </c>
      <c r="BV10">
        <v>29.75</v>
      </c>
      <c r="BW10">
        <v>29.25</v>
      </c>
      <c r="BX10">
        <v>35.25</v>
      </c>
      <c r="BY10">
        <v>32.25</v>
      </c>
      <c r="BZ10">
        <v>41</v>
      </c>
      <c r="CA10">
        <v>26.5</v>
      </c>
      <c r="CB10">
        <v>29</v>
      </c>
      <c r="CC10">
        <v>27.5</v>
      </c>
      <c r="CD10">
        <v>28.25</v>
      </c>
      <c r="CE10">
        <v>31.35</v>
      </c>
      <c r="CF10">
        <v>33.1</v>
      </c>
      <c r="CG10">
        <v>31.1</v>
      </c>
      <c r="CH10">
        <v>39.1</v>
      </c>
      <c r="CI10">
        <v>38.6</v>
      </c>
      <c r="CJ10">
        <v>45.6</v>
      </c>
      <c r="CK10">
        <v>52.6</v>
      </c>
      <c r="CL10">
        <v>61.35</v>
      </c>
      <c r="CM10">
        <v>42.85</v>
      </c>
      <c r="CN10">
        <v>41.35</v>
      </c>
      <c r="CO10">
        <v>39.85</v>
      </c>
      <c r="CP10">
        <v>40.6</v>
      </c>
      <c r="CQ10">
        <v>31.7</v>
      </c>
      <c r="CR10">
        <v>33.450000000000003</v>
      </c>
      <c r="CS10">
        <v>31.45</v>
      </c>
      <c r="CT10">
        <v>39.450000000000003</v>
      </c>
      <c r="CU10">
        <v>38.950000000000003</v>
      </c>
      <c r="CV10">
        <v>45.95</v>
      </c>
      <c r="CW10">
        <v>52.95</v>
      </c>
      <c r="CX10">
        <v>61.7</v>
      </c>
      <c r="CY10">
        <v>43.2</v>
      </c>
      <c r="CZ10">
        <v>41.7</v>
      </c>
      <c r="DA10">
        <v>40.200000000000003</v>
      </c>
      <c r="DB10">
        <v>40.950000000000003</v>
      </c>
      <c r="DC10">
        <v>32.200000000000003</v>
      </c>
      <c r="DD10">
        <v>33.950000000000003</v>
      </c>
      <c r="DE10">
        <v>31.95</v>
      </c>
      <c r="DF10">
        <v>40</v>
      </c>
      <c r="DG10">
        <v>39.5</v>
      </c>
      <c r="DH10">
        <v>46.5</v>
      </c>
      <c r="DI10">
        <v>53.5</v>
      </c>
      <c r="DJ10">
        <v>62.25</v>
      </c>
      <c r="DK10">
        <v>43.7</v>
      </c>
      <c r="DL10">
        <v>42.25</v>
      </c>
      <c r="DM10">
        <v>40.75</v>
      </c>
      <c r="DN10">
        <v>41.45</v>
      </c>
      <c r="DO10">
        <v>32.700000000000003</v>
      </c>
      <c r="DP10">
        <v>34.450000000000003</v>
      </c>
      <c r="DQ10">
        <v>32.450000000000003</v>
      </c>
      <c r="DR10">
        <v>40.75</v>
      </c>
      <c r="DS10">
        <v>40.25</v>
      </c>
      <c r="DT10">
        <v>47.25</v>
      </c>
      <c r="DU10">
        <v>54.25</v>
      </c>
      <c r="DV10">
        <v>63</v>
      </c>
      <c r="DW10">
        <v>44.2</v>
      </c>
      <c r="DX10">
        <v>43</v>
      </c>
      <c r="DY10">
        <v>41.5</v>
      </c>
      <c r="DZ10">
        <v>41.95</v>
      </c>
      <c r="EA10">
        <v>33.200000000000003</v>
      </c>
      <c r="EB10">
        <v>34.950000000000003</v>
      </c>
      <c r="EC10">
        <v>32.950000000000003</v>
      </c>
      <c r="ED10">
        <v>41.25</v>
      </c>
      <c r="EE10">
        <v>40.75</v>
      </c>
      <c r="EF10">
        <v>47.75</v>
      </c>
      <c r="EG10">
        <v>54.75</v>
      </c>
      <c r="EH10">
        <v>63.5</v>
      </c>
      <c r="EI10">
        <v>44.7</v>
      </c>
      <c r="EJ10">
        <v>43.5</v>
      </c>
      <c r="EK10">
        <v>42</v>
      </c>
      <c r="EL10">
        <v>42.45</v>
      </c>
      <c r="EM10">
        <v>33.450000000000003</v>
      </c>
      <c r="EN10">
        <v>35.200000000000003</v>
      </c>
      <c r="EO10">
        <v>33.200000000000003</v>
      </c>
      <c r="EP10">
        <v>41.5</v>
      </c>
      <c r="EQ10">
        <v>41</v>
      </c>
      <c r="ER10">
        <v>48</v>
      </c>
      <c r="ES10">
        <v>55</v>
      </c>
      <c r="ET10">
        <v>63.75</v>
      </c>
      <c r="EU10">
        <v>44.95</v>
      </c>
      <c r="EV10">
        <v>43.75</v>
      </c>
      <c r="EW10">
        <v>42.25</v>
      </c>
      <c r="EX10">
        <v>42.7</v>
      </c>
      <c r="EY10">
        <v>34.200000000000003</v>
      </c>
      <c r="EZ10">
        <v>35.950000000000003</v>
      </c>
      <c r="FA10">
        <v>33.950000000000003</v>
      </c>
      <c r="FB10">
        <v>42.25</v>
      </c>
      <c r="FC10">
        <v>41.75</v>
      </c>
      <c r="FD10">
        <v>48.75</v>
      </c>
      <c r="FE10">
        <v>55.75</v>
      </c>
      <c r="FF10">
        <v>64.5</v>
      </c>
      <c r="FG10">
        <v>45.2</v>
      </c>
      <c r="FH10">
        <v>44.5</v>
      </c>
      <c r="FI10">
        <v>43</v>
      </c>
      <c r="FJ10">
        <v>42.95</v>
      </c>
      <c r="FK10">
        <v>34.950000000000003</v>
      </c>
      <c r="FL10">
        <v>36.700000000000003</v>
      </c>
      <c r="FM10">
        <v>34.700000000000003</v>
      </c>
      <c r="FN10">
        <v>43</v>
      </c>
      <c r="FO10">
        <v>42.5</v>
      </c>
      <c r="FP10">
        <v>49.5</v>
      </c>
      <c r="FQ10">
        <v>56.5</v>
      </c>
      <c r="FR10">
        <v>65.2</v>
      </c>
      <c r="FS10">
        <v>45.45</v>
      </c>
      <c r="FT10">
        <v>45.25</v>
      </c>
      <c r="FU10">
        <v>43.75</v>
      </c>
      <c r="FV10">
        <v>43.2</v>
      </c>
      <c r="FW10">
        <v>35.700000000000003</v>
      </c>
      <c r="FX10">
        <v>37.450000000000003</v>
      </c>
      <c r="FY10">
        <v>35.450000000000003</v>
      </c>
      <c r="FZ10">
        <v>43.75</v>
      </c>
      <c r="GA10">
        <v>43.25</v>
      </c>
      <c r="GB10">
        <v>50.25</v>
      </c>
      <c r="GC10">
        <v>57.25</v>
      </c>
      <c r="GD10">
        <v>65.45</v>
      </c>
      <c r="GE10">
        <v>45.7</v>
      </c>
      <c r="GF10">
        <v>46</v>
      </c>
      <c r="GG10">
        <v>44.5</v>
      </c>
      <c r="GH10">
        <v>43.45</v>
      </c>
      <c r="GI10">
        <v>35.75</v>
      </c>
      <c r="GJ10">
        <v>37.5</v>
      </c>
      <c r="GK10">
        <v>35.5</v>
      </c>
      <c r="GL10">
        <v>43.8</v>
      </c>
      <c r="GM10">
        <v>43.3</v>
      </c>
      <c r="GN10">
        <v>50.3</v>
      </c>
      <c r="GO10">
        <v>57.3</v>
      </c>
      <c r="GP10">
        <v>65.7</v>
      </c>
      <c r="GQ10">
        <v>45.95</v>
      </c>
      <c r="GR10">
        <v>46.05</v>
      </c>
      <c r="GS10">
        <v>44.55</v>
      </c>
      <c r="GT10">
        <v>43.7</v>
      </c>
      <c r="GU10">
        <v>35.799999999999997</v>
      </c>
      <c r="GV10">
        <v>37.549999999999997</v>
      </c>
      <c r="GW10">
        <v>35.549999999999997</v>
      </c>
      <c r="GX10">
        <v>43.85</v>
      </c>
      <c r="GY10">
        <v>43.35</v>
      </c>
      <c r="GZ10">
        <v>50.35</v>
      </c>
      <c r="HA10">
        <v>57.35</v>
      </c>
      <c r="HB10">
        <v>65.95</v>
      </c>
      <c r="HC10">
        <v>46.2</v>
      </c>
      <c r="HD10">
        <v>46.1</v>
      </c>
      <c r="HE10">
        <v>44.6</v>
      </c>
      <c r="HF10">
        <v>43.95</v>
      </c>
      <c r="HG10">
        <v>35.85</v>
      </c>
      <c r="HH10">
        <v>37.6</v>
      </c>
      <c r="HI10">
        <v>35.6</v>
      </c>
      <c r="HJ10">
        <v>43.9</v>
      </c>
      <c r="HK10">
        <v>43.4</v>
      </c>
      <c r="HL10">
        <v>50.4</v>
      </c>
      <c r="HM10">
        <v>57.4</v>
      </c>
      <c r="HN10">
        <v>66.150000000000006</v>
      </c>
      <c r="HO10">
        <v>46.45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26.379000000000001</v>
      </c>
      <c r="W11">
        <v>27.661000000000001</v>
      </c>
      <c r="X11">
        <v>26.411000000000001</v>
      </c>
      <c r="Y11">
        <v>25.319000000000003</v>
      </c>
      <c r="Z11">
        <v>23.483000000000001</v>
      </c>
      <c r="AA11">
        <v>25.742000000000001</v>
      </c>
      <c r="AB11">
        <v>27.125</v>
      </c>
      <c r="AC11">
        <v>30.98</v>
      </c>
      <c r="AD11">
        <v>31.766000000000002</v>
      </c>
      <c r="AE11">
        <v>28.024999999999999</v>
      </c>
      <c r="AF11">
        <v>26.226000000000003</v>
      </c>
      <c r="AG11">
        <v>24.25</v>
      </c>
      <c r="AH11">
        <v>27.629000000000001</v>
      </c>
      <c r="AI11">
        <v>15.976000000000001</v>
      </c>
      <c r="AJ11">
        <v>15.857000000000001</v>
      </c>
      <c r="AK11">
        <v>15.379000000000001</v>
      </c>
      <c r="AL11">
        <v>14.133000000000001</v>
      </c>
      <c r="AM11">
        <v>14.718</v>
      </c>
      <c r="AN11">
        <v>15.417000000000002</v>
      </c>
      <c r="AO11">
        <v>18.964000000000002</v>
      </c>
      <c r="AP11">
        <v>19.222000000000001</v>
      </c>
      <c r="AQ11">
        <v>19.875</v>
      </c>
      <c r="AR11">
        <v>15.097000000000001</v>
      </c>
      <c r="AS11">
        <v>13.975</v>
      </c>
      <c r="AT11">
        <v>17.690000000000001</v>
      </c>
      <c r="AU11">
        <v>16.341000000000001</v>
      </c>
      <c r="AV11">
        <v>16.923000000000002</v>
      </c>
      <c r="AW11">
        <v>15.954000000000001</v>
      </c>
      <c r="AX11">
        <v>15.25</v>
      </c>
      <c r="AY11">
        <v>13.054</v>
      </c>
      <c r="AZ11">
        <v>13.533000000000001</v>
      </c>
      <c r="BA11">
        <v>14.72</v>
      </c>
      <c r="BB11">
        <v>17.914000000000001</v>
      </c>
      <c r="BC11">
        <v>20.469000000000001</v>
      </c>
      <c r="BD11">
        <v>15.179</v>
      </c>
      <c r="BE11">
        <v>13.489000000000001</v>
      </c>
      <c r="BF11">
        <v>16.984000000000002</v>
      </c>
      <c r="BG11">
        <v>17.917999999999999</v>
      </c>
      <c r="BH11">
        <v>18.667999999999999</v>
      </c>
      <c r="BI11">
        <v>17.661000000000001</v>
      </c>
      <c r="BJ11">
        <v>16.303000000000001</v>
      </c>
      <c r="BK11">
        <v>14.059000000000001</v>
      </c>
      <c r="BL11">
        <v>11.864000000000001</v>
      </c>
      <c r="BM11">
        <v>15.648000000000001</v>
      </c>
      <c r="BN11">
        <v>19.617000000000001</v>
      </c>
      <c r="BO11">
        <v>20.655000000000001</v>
      </c>
      <c r="BP11">
        <v>14.688000000000001</v>
      </c>
      <c r="BQ11">
        <v>13.924000000000001</v>
      </c>
      <c r="BR11">
        <v>17.394000000000002</v>
      </c>
      <c r="BS11">
        <v>18.058</v>
      </c>
      <c r="BT11">
        <v>18.798000000000002</v>
      </c>
      <c r="BU11">
        <v>17.801000000000002</v>
      </c>
      <c r="BV11">
        <v>16.167999999999999</v>
      </c>
      <c r="BW11">
        <v>14.523000000000001</v>
      </c>
      <c r="BX11">
        <v>12.004000000000001</v>
      </c>
      <c r="BY11">
        <v>15.788</v>
      </c>
      <c r="BZ11">
        <v>19.757000000000001</v>
      </c>
      <c r="CA11">
        <v>20.772000000000002</v>
      </c>
      <c r="CB11">
        <v>14.707000000000001</v>
      </c>
      <c r="CC11">
        <v>13.938000000000001</v>
      </c>
      <c r="CD11">
        <v>17.164000000000001</v>
      </c>
      <c r="CE11">
        <v>19.754999999999999</v>
      </c>
      <c r="CF11">
        <v>20.594999999999999</v>
      </c>
      <c r="CG11">
        <v>19.684999999999999</v>
      </c>
      <c r="CH11">
        <v>17.806000000000001</v>
      </c>
      <c r="CI11">
        <v>16.193999999999999</v>
      </c>
      <c r="CJ11">
        <v>16.593</v>
      </c>
      <c r="CK11">
        <v>21.645</v>
      </c>
      <c r="CL11">
        <v>27.156000000000002</v>
      </c>
      <c r="CM11">
        <v>25.993000000000002</v>
      </c>
      <c r="CN11">
        <v>19.405000000000001</v>
      </c>
      <c r="CO11">
        <v>16.786999999999999</v>
      </c>
      <c r="CP11">
        <v>19.791</v>
      </c>
      <c r="CQ11">
        <v>19.934000000000001</v>
      </c>
      <c r="CR11">
        <v>20.807000000000002</v>
      </c>
      <c r="CS11">
        <v>19.656000000000002</v>
      </c>
      <c r="CT11">
        <v>18.564</v>
      </c>
      <c r="CU11">
        <v>16.374000000000002</v>
      </c>
      <c r="CV11">
        <v>15.513</v>
      </c>
      <c r="CW11">
        <v>22.654</v>
      </c>
      <c r="CX11">
        <v>26.939</v>
      </c>
      <c r="CY11">
        <v>27.064</v>
      </c>
      <c r="CZ11">
        <v>19.584</v>
      </c>
      <c r="DA11">
        <v>16.292000000000002</v>
      </c>
      <c r="DB11">
        <v>20.545999999999999</v>
      </c>
      <c r="DC11">
        <v>20.074000000000002</v>
      </c>
      <c r="DD11">
        <v>20.925000000000001</v>
      </c>
      <c r="DE11">
        <v>19.795999999999999</v>
      </c>
      <c r="DF11">
        <v>18.714000000000002</v>
      </c>
      <c r="DG11">
        <v>15.866000000000001</v>
      </c>
      <c r="DH11">
        <v>16.923000000000002</v>
      </c>
      <c r="DI11">
        <v>22.784000000000002</v>
      </c>
      <c r="DJ11">
        <v>27.067</v>
      </c>
      <c r="DK11">
        <v>27.152000000000001</v>
      </c>
      <c r="DL11">
        <v>19.734000000000002</v>
      </c>
      <c r="DM11">
        <v>16.411999999999999</v>
      </c>
      <c r="DN11">
        <v>20.686</v>
      </c>
      <c r="DO11">
        <v>19.934999999999999</v>
      </c>
      <c r="DP11">
        <v>21.135000000000002</v>
      </c>
      <c r="DQ11">
        <v>20.234000000000002</v>
      </c>
      <c r="DR11">
        <v>18.874000000000002</v>
      </c>
      <c r="DS11">
        <v>15.996</v>
      </c>
      <c r="DT11">
        <v>17.143000000000001</v>
      </c>
      <c r="DU11">
        <v>22.934000000000001</v>
      </c>
      <c r="DV11">
        <v>27.218</v>
      </c>
      <c r="DW11">
        <v>27.25</v>
      </c>
      <c r="DX11">
        <v>19.268000000000001</v>
      </c>
      <c r="DY11">
        <v>17.236000000000001</v>
      </c>
      <c r="DZ11">
        <v>20.826000000000001</v>
      </c>
      <c r="EA11">
        <v>20.135000000000002</v>
      </c>
      <c r="EB11">
        <v>21.355</v>
      </c>
      <c r="EC11">
        <v>20.454000000000001</v>
      </c>
      <c r="ED11">
        <v>19.094000000000001</v>
      </c>
      <c r="EE11">
        <v>16.196000000000002</v>
      </c>
      <c r="EF11">
        <v>17.363</v>
      </c>
      <c r="EG11">
        <v>22.265000000000001</v>
      </c>
      <c r="EH11">
        <v>27.866</v>
      </c>
      <c r="EI11">
        <v>27.419</v>
      </c>
      <c r="EJ11">
        <v>19.478000000000002</v>
      </c>
      <c r="EK11">
        <v>17.446000000000002</v>
      </c>
      <c r="EL11">
        <v>21.036000000000001</v>
      </c>
      <c r="EM11">
        <v>20.414999999999999</v>
      </c>
      <c r="EN11">
        <v>21.657</v>
      </c>
      <c r="EO11">
        <v>20.725000000000001</v>
      </c>
      <c r="EP11">
        <v>18.747</v>
      </c>
      <c r="EQ11">
        <v>17.134</v>
      </c>
      <c r="ER11">
        <v>17.623000000000001</v>
      </c>
      <c r="ES11">
        <v>22.535</v>
      </c>
      <c r="ET11">
        <v>28.136000000000003</v>
      </c>
      <c r="EU11">
        <v>26.673000000000002</v>
      </c>
      <c r="EV11">
        <v>20.384</v>
      </c>
      <c r="EW11">
        <v>17.716000000000001</v>
      </c>
      <c r="EX11">
        <v>20.691000000000003</v>
      </c>
      <c r="EY11">
        <v>21.034000000000002</v>
      </c>
      <c r="EZ11">
        <v>21.785</v>
      </c>
      <c r="FA11">
        <v>20.635999999999999</v>
      </c>
      <c r="FB11">
        <v>19.524000000000001</v>
      </c>
      <c r="FC11">
        <v>17.284000000000002</v>
      </c>
      <c r="FD11">
        <v>16.612000000000002</v>
      </c>
      <c r="FE11">
        <v>23.564</v>
      </c>
      <c r="FF11">
        <v>28.306000000000001</v>
      </c>
      <c r="FG11">
        <v>26.767000000000003</v>
      </c>
      <c r="FH11">
        <v>20.554000000000002</v>
      </c>
      <c r="FI11">
        <v>17.864999999999998</v>
      </c>
      <c r="FJ11">
        <v>20.822000000000003</v>
      </c>
      <c r="FK11">
        <v>21.305</v>
      </c>
      <c r="FL11">
        <v>21.945</v>
      </c>
      <c r="FM11">
        <v>20.786000000000001</v>
      </c>
      <c r="FN11">
        <v>19.694000000000003</v>
      </c>
      <c r="FO11">
        <v>17.434000000000001</v>
      </c>
      <c r="FP11">
        <v>16.881</v>
      </c>
      <c r="FQ11">
        <v>23.714000000000002</v>
      </c>
      <c r="FR11">
        <v>27.999000000000002</v>
      </c>
      <c r="FS11">
        <v>27.914000000000001</v>
      </c>
      <c r="FT11">
        <v>20.724</v>
      </c>
      <c r="FU11">
        <v>17.262</v>
      </c>
      <c r="FV11">
        <v>21.604000000000003</v>
      </c>
      <c r="FW11">
        <v>21.234999999999999</v>
      </c>
      <c r="FX11">
        <v>21.751000000000001</v>
      </c>
      <c r="FY11">
        <v>20.936</v>
      </c>
      <c r="FZ11">
        <v>19.176000000000002</v>
      </c>
      <c r="GA11">
        <v>16.856000000000002</v>
      </c>
      <c r="GB11">
        <v>18.423000000000002</v>
      </c>
      <c r="GC11">
        <v>23.864000000000001</v>
      </c>
      <c r="GD11">
        <v>28.147000000000002</v>
      </c>
      <c r="GE11">
        <v>28.045000000000002</v>
      </c>
      <c r="GF11">
        <v>20.198</v>
      </c>
      <c r="GG11">
        <v>16.605</v>
      </c>
      <c r="GH11">
        <v>21.756</v>
      </c>
      <c r="GI11">
        <v>21.173999999999999</v>
      </c>
      <c r="GJ11">
        <v>22.135000000000002</v>
      </c>
      <c r="GK11">
        <v>21.256</v>
      </c>
      <c r="GL11">
        <v>20.164000000000001</v>
      </c>
      <c r="GM11">
        <v>17.186</v>
      </c>
      <c r="GN11">
        <v>18.693000000000001</v>
      </c>
      <c r="GO11">
        <v>23.254999999999999</v>
      </c>
      <c r="GP11">
        <v>28.946000000000002</v>
      </c>
      <c r="GQ11">
        <v>28.344000000000001</v>
      </c>
      <c r="GR11">
        <v>19.823</v>
      </c>
      <c r="GS11">
        <v>17.722000000000001</v>
      </c>
      <c r="GT11">
        <v>22.074000000000002</v>
      </c>
      <c r="GU11">
        <v>21.454000000000001</v>
      </c>
      <c r="GV11">
        <v>22.401</v>
      </c>
      <c r="GW11">
        <v>21.835000000000001</v>
      </c>
      <c r="GX11">
        <v>19.170999999999999</v>
      </c>
      <c r="GY11">
        <v>18.214000000000002</v>
      </c>
      <c r="GZ11">
        <v>18.963000000000001</v>
      </c>
      <c r="HA11">
        <v>23.594999999999999</v>
      </c>
      <c r="HB11">
        <v>29.256</v>
      </c>
      <c r="HC11">
        <v>28.643000000000001</v>
      </c>
      <c r="HD11">
        <v>20.154</v>
      </c>
      <c r="HE11">
        <v>18.052</v>
      </c>
      <c r="HF11">
        <v>21.742000000000001</v>
      </c>
      <c r="HG11">
        <v>22.055</v>
      </c>
      <c r="HH11">
        <v>22.73</v>
      </c>
      <c r="HI11">
        <v>21.886000000000003</v>
      </c>
      <c r="HJ11">
        <v>20.146000000000001</v>
      </c>
      <c r="HK11">
        <v>18.534000000000002</v>
      </c>
      <c r="HL11">
        <v>19.223000000000003</v>
      </c>
      <c r="HM11">
        <v>23.926000000000002</v>
      </c>
      <c r="HN11">
        <v>29.556000000000001</v>
      </c>
      <c r="HO11">
        <v>27.903000000000002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28.5</v>
      </c>
      <c r="U12">
        <v>30</v>
      </c>
      <c r="V12">
        <v>35.75</v>
      </c>
      <c r="W12">
        <v>36</v>
      </c>
      <c r="X12">
        <v>35.75</v>
      </c>
      <c r="Y12">
        <v>34.75</v>
      </c>
      <c r="Z12">
        <v>33</v>
      </c>
      <c r="AA12">
        <v>34.5</v>
      </c>
      <c r="AB12">
        <v>40.5</v>
      </c>
      <c r="AC12">
        <v>48.25</v>
      </c>
      <c r="AD12">
        <v>56.25</v>
      </c>
      <c r="AE12">
        <v>47.75</v>
      </c>
      <c r="AF12">
        <v>40</v>
      </c>
      <c r="AG12">
        <v>39</v>
      </c>
      <c r="AH12">
        <v>41</v>
      </c>
      <c r="AI12">
        <v>41</v>
      </c>
      <c r="AJ12">
        <v>39.5</v>
      </c>
      <c r="AK12">
        <v>38.75</v>
      </c>
      <c r="AL12">
        <v>38</v>
      </c>
      <c r="AM12">
        <v>38.75</v>
      </c>
      <c r="AN12">
        <v>43.25</v>
      </c>
      <c r="AO12">
        <v>57.75</v>
      </c>
      <c r="AP12">
        <v>63.5</v>
      </c>
      <c r="AQ12">
        <v>50.5</v>
      </c>
      <c r="AR12">
        <v>39.75</v>
      </c>
      <c r="AS12">
        <v>39.5</v>
      </c>
      <c r="AT12">
        <v>40.75</v>
      </c>
      <c r="AU12">
        <v>39</v>
      </c>
      <c r="AV12">
        <v>39.26</v>
      </c>
      <c r="AW12">
        <v>38.43</v>
      </c>
      <c r="AX12">
        <v>37.6</v>
      </c>
      <c r="AY12">
        <v>38.43</v>
      </c>
      <c r="AZ12">
        <v>43.41</v>
      </c>
      <c r="BA12">
        <v>59.46</v>
      </c>
      <c r="BB12">
        <v>65.819999999999993</v>
      </c>
      <c r="BC12">
        <v>51.44</v>
      </c>
      <c r="BD12">
        <v>39.549999999999997</v>
      </c>
      <c r="BE12">
        <v>39.270000000000003</v>
      </c>
      <c r="BF12">
        <v>40.659999999999997</v>
      </c>
      <c r="BG12">
        <v>39.26</v>
      </c>
      <c r="BH12">
        <v>39.520000000000003</v>
      </c>
      <c r="BI12">
        <v>38.69</v>
      </c>
      <c r="BJ12">
        <v>37.86</v>
      </c>
      <c r="BK12">
        <v>38.69</v>
      </c>
      <c r="BL12">
        <v>43.71</v>
      </c>
      <c r="BM12">
        <v>59.86</v>
      </c>
      <c r="BN12">
        <v>66.27</v>
      </c>
      <c r="BO12">
        <v>51.79</v>
      </c>
      <c r="BP12">
        <v>39.81</v>
      </c>
      <c r="BQ12">
        <v>39.54</v>
      </c>
      <c r="BR12">
        <v>40.93</v>
      </c>
      <c r="BS12">
        <v>39.53</v>
      </c>
      <c r="BT12">
        <v>39.79</v>
      </c>
      <c r="BU12">
        <v>38.950000000000003</v>
      </c>
      <c r="BV12">
        <v>38.11</v>
      </c>
      <c r="BW12">
        <v>38.950000000000003</v>
      </c>
      <c r="BX12">
        <v>44</v>
      </c>
      <c r="BY12">
        <v>60.26</v>
      </c>
      <c r="BZ12">
        <v>66.709999999999994</v>
      </c>
      <c r="CA12">
        <v>52.13</v>
      </c>
      <c r="CB12">
        <v>40.08</v>
      </c>
      <c r="CC12">
        <v>39.799999999999997</v>
      </c>
      <c r="CD12">
        <v>41.2</v>
      </c>
      <c r="CE12">
        <v>39.79</v>
      </c>
      <c r="CF12">
        <v>40.06</v>
      </c>
      <c r="CG12">
        <v>39.21</v>
      </c>
      <c r="CH12">
        <v>38.369999999999997</v>
      </c>
      <c r="CI12">
        <v>39.21</v>
      </c>
      <c r="CJ12">
        <v>44.29</v>
      </c>
      <c r="CK12">
        <v>60.66</v>
      </c>
      <c r="CL12">
        <v>67.16</v>
      </c>
      <c r="CM12">
        <v>52.48</v>
      </c>
      <c r="CN12">
        <v>40.35</v>
      </c>
      <c r="CO12">
        <v>40.07</v>
      </c>
      <c r="CP12">
        <v>41.48</v>
      </c>
      <c r="CQ12">
        <v>40.06</v>
      </c>
      <c r="CR12">
        <v>40.32</v>
      </c>
      <c r="CS12">
        <v>39.47</v>
      </c>
      <c r="CT12">
        <v>38.619999999999997</v>
      </c>
      <c r="CU12">
        <v>39.47</v>
      </c>
      <c r="CV12">
        <v>44.59</v>
      </c>
      <c r="CW12">
        <v>61.06</v>
      </c>
      <c r="CX12">
        <v>67.599999999999994</v>
      </c>
      <c r="CY12">
        <v>52.83</v>
      </c>
      <c r="CZ12">
        <v>40.61</v>
      </c>
      <c r="DA12">
        <v>40.33</v>
      </c>
      <c r="DB12">
        <v>41.75</v>
      </c>
      <c r="DC12">
        <v>40.32</v>
      </c>
      <c r="DD12">
        <v>40.590000000000003</v>
      </c>
      <c r="DE12">
        <v>39.729999999999997</v>
      </c>
      <c r="DF12">
        <v>38.869999999999997</v>
      </c>
      <c r="DG12">
        <v>39.729999999999997</v>
      </c>
      <c r="DH12">
        <v>44.88</v>
      </c>
      <c r="DI12">
        <v>61.47</v>
      </c>
      <c r="DJ12">
        <v>68.05</v>
      </c>
      <c r="DK12">
        <v>53.18</v>
      </c>
      <c r="DL12">
        <v>40.880000000000003</v>
      </c>
      <c r="DM12">
        <v>40.6</v>
      </c>
      <c r="DN12">
        <v>42.03</v>
      </c>
      <c r="DO12">
        <v>40.590000000000003</v>
      </c>
      <c r="DP12">
        <v>40.85</v>
      </c>
      <c r="DQ12">
        <v>39.99</v>
      </c>
      <c r="DR12">
        <v>39.130000000000003</v>
      </c>
      <c r="DS12">
        <v>39.99</v>
      </c>
      <c r="DT12">
        <v>45.17</v>
      </c>
      <c r="DU12">
        <v>61.87</v>
      </c>
      <c r="DV12">
        <v>68.489999999999995</v>
      </c>
      <c r="DW12">
        <v>53.52</v>
      </c>
      <c r="DX12">
        <v>41.15</v>
      </c>
      <c r="DY12">
        <v>40.86</v>
      </c>
      <c r="DZ12">
        <v>42.3</v>
      </c>
      <c r="EA12">
        <v>40.85</v>
      </c>
      <c r="EB12">
        <v>41.12</v>
      </c>
      <c r="EC12">
        <v>40.25</v>
      </c>
      <c r="ED12">
        <v>39.380000000000003</v>
      </c>
      <c r="EE12">
        <v>40.25</v>
      </c>
      <c r="EF12">
        <v>45.47</v>
      </c>
      <c r="EG12">
        <v>62.27</v>
      </c>
      <c r="EH12">
        <v>68.930000000000007</v>
      </c>
      <c r="EI12">
        <v>53.87</v>
      </c>
      <c r="EJ12">
        <v>41.41</v>
      </c>
      <c r="EK12">
        <v>41.13</v>
      </c>
      <c r="EL12">
        <v>42.57</v>
      </c>
      <c r="EM12">
        <v>41.12</v>
      </c>
      <c r="EN12">
        <v>41.39</v>
      </c>
      <c r="EO12">
        <v>40.51</v>
      </c>
      <c r="EP12">
        <v>39.64</v>
      </c>
      <c r="EQ12">
        <v>40.51</v>
      </c>
      <c r="ER12">
        <v>45.76</v>
      </c>
      <c r="ES12">
        <v>62.67</v>
      </c>
      <c r="ET12">
        <v>69.38</v>
      </c>
      <c r="EU12">
        <v>54.22</v>
      </c>
      <c r="EV12">
        <v>41.68</v>
      </c>
      <c r="EW12">
        <v>41.39</v>
      </c>
      <c r="EX12">
        <v>42.85</v>
      </c>
      <c r="EY12">
        <v>41.38</v>
      </c>
      <c r="EZ12">
        <v>41.65</v>
      </c>
      <c r="FA12">
        <v>40.770000000000003</v>
      </c>
      <c r="FB12">
        <v>39.89</v>
      </c>
      <c r="FC12">
        <v>40.770000000000003</v>
      </c>
      <c r="FD12">
        <v>46.06</v>
      </c>
      <c r="FE12">
        <v>63.07</v>
      </c>
      <c r="FF12">
        <v>69.819999999999993</v>
      </c>
      <c r="FG12">
        <v>54.57</v>
      </c>
      <c r="FH12">
        <v>41.95</v>
      </c>
      <c r="FI12">
        <v>41.66</v>
      </c>
      <c r="FJ12">
        <v>43.12</v>
      </c>
      <c r="FK12">
        <v>41.65</v>
      </c>
      <c r="FL12">
        <v>41.92</v>
      </c>
      <c r="FM12">
        <v>41.03</v>
      </c>
      <c r="FN12">
        <v>40.15</v>
      </c>
      <c r="FO12">
        <v>41.03</v>
      </c>
      <c r="FP12">
        <v>46.35</v>
      </c>
      <c r="FQ12">
        <v>63.48</v>
      </c>
      <c r="FR12">
        <v>70.27</v>
      </c>
      <c r="FS12">
        <v>54.91</v>
      </c>
      <c r="FT12">
        <v>42.22</v>
      </c>
      <c r="FU12">
        <v>41.92</v>
      </c>
      <c r="FV12">
        <v>43.4</v>
      </c>
      <c r="FW12">
        <v>41.91</v>
      </c>
      <c r="FX12">
        <v>42.19</v>
      </c>
      <c r="FY12">
        <v>41.29</v>
      </c>
      <c r="FZ12">
        <v>40.4</v>
      </c>
      <c r="GA12">
        <v>41.29</v>
      </c>
      <c r="GB12">
        <v>46.64</v>
      </c>
      <c r="GC12">
        <v>63.88</v>
      </c>
      <c r="GD12">
        <v>70.709999999999994</v>
      </c>
      <c r="GE12">
        <v>55.26</v>
      </c>
      <c r="GF12">
        <v>42.48</v>
      </c>
      <c r="GG12">
        <v>42.19</v>
      </c>
      <c r="GH12">
        <v>43.67</v>
      </c>
      <c r="GI12">
        <v>42.18</v>
      </c>
      <c r="GJ12">
        <v>42.45</v>
      </c>
      <c r="GK12">
        <v>41.55</v>
      </c>
      <c r="GL12">
        <v>40.659999999999997</v>
      </c>
      <c r="GM12">
        <v>41.55</v>
      </c>
      <c r="GN12">
        <v>46.94</v>
      </c>
      <c r="GO12">
        <v>64.28</v>
      </c>
      <c r="GP12">
        <v>71.16</v>
      </c>
      <c r="GQ12">
        <v>55.61</v>
      </c>
      <c r="GR12">
        <v>42.75</v>
      </c>
      <c r="GS12">
        <v>42.45</v>
      </c>
      <c r="GT12">
        <v>43.95</v>
      </c>
      <c r="GU12">
        <v>42.44</v>
      </c>
      <c r="GV12">
        <v>42.72</v>
      </c>
      <c r="GW12">
        <v>41.82</v>
      </c>
      <c r="GX12">
        <v>40.909999999999997</v>
      </c>
      <c r="GY12">
        <v>41.81</v>
      </c>
      <c r="GZ12">
        <v>47.23</v>
      </c>
      <c r="HA12">
        <v>64.680000000000007</v>
      </c>
      <c r="HB12">
        <v>71.599999999999994</v>
      </c>
      <c r="HC12">
        <v>55.96</v>
      </c>
      <c r="HD12">
        <v>43.02</v>
      </c>
      <c r="HE12">
        <v>42.72</v>
      </c>
      <c r="HF12">
        <v>44.22</v>
      </c>
      <c r="HG12">
        <v>42.71</v>
      </c>
      <c r="HH12">
        <v>42.98</v>
      </c>
      <c r="HI12">
        <v>42.08</v>
      </c>
      <c r="HJ12">
        <v>41.17</v>
      </c>
      <c r="HK12">
        <v>42.07</v>
      </c>
      <c r="HL12">
        <v>47.52</v>
      </c>
      <c r="HM12">
        <v>65.08</v>
      </c>
      <c r="HN12">
        <v>72.05</v>
      </c>
      <c r="HO12">
        <v>56.3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22.75</v>
      </c>
      <c r="U13">
        <v>21.5</v>
      </c>
      <c r="V13">
        <v>26.379000000000001</v>
      </c>
      <c r="W13">
        <v>27.661000000000001</v>
      </c>
      <c r="X13">
        <v>26.411000000000001</v>
      </c>
      <c r="Y13">
        <v>25.319000000000003</v>
      </c>
      <c r="Z13">
        <v>25.7</v>
      </c>
      <c r="AA13">
        <v>26.371000000000002</v>
      </c>
      <c r="AB13">
        <v>26.875</v>
      </c>
      <c r="AC13">
        <v>32.302</v>
      </c>
      <c r="AD13">
        <v>32.831000000000003</v>
      </c>
      <c r="AE13">
        <v>28.024999999999999</v>
      </c>
      <c r="AF13">
        <v>26.226000000000003</v>
      </c>
      <c r="AG13">
        <v>24.25</v>
      </c>
      <c r="AH13">
        <v>27.629000000000001</v>
      </c>
      <c r="AI13">
        <v>26.782</v>
      </c>
      <c r="AJ13">
        <v>26.571000000000002</v>
      </c>
      <c r="AK13">
        <v>26.004000000000001</v>
      </c>
      <c r="AL13">
        <v>25.65</v>
      </c>
      <c r="AM13">
        <v>25.343</v>
      </c>
      <c r="AN13">
        <v>26.187000000000001</v>
      </c>
      <c r="AO13">
        <v>28.682000000000002</v>
      </c>
      <c r="AP13">
        <v>32.581000000000003</v>
      </c>
      <c r="AQ13">
        <v>31.042000000000002</v>
      </c>
      <c r="AR13">
        <v>25.646000000000001</v>
      </c>
      <c r="AS13">
        <v>24.9</v>
      </c>
      <c r="AT13">
        <v>28.496000000000002</v>
      </c>
      <c r="AU13">
        <v>27.155000000000001</v>
      </c>
      <c r="AV13">
        <v>26.771000000000001</v>
      </c>
      <c r="AW13">
        <v>26.611000000000001</v>
      </c>
      <c r="AX13">
        <v>26.529</v>
      </c>
      <c r="AY13">
        <v>26.128</v>
      </c>
      <c r="AZ13">
        <v>26.936</v>
      </c>
      <c r="BA13">
        <v>27.725000000000001</v>
      </c>
      <c r="BB13">
        <v>30.565000000000001</v>
      </c>
      <c r="BC13">
        <v>30.154</v>
      </c>
      <c r="BD13">
        <v>25.757000000000001</v>
      </c>
      <c r="BE13">
        <v>26.014000000000003</v>
      </c>
      <c r="BF13">
        <v>29.152000000000001</v>
      </c>
      <c r="BG13">
        <v>28.148</v>
      </c>
      <c r="BH13">
        <v>27.545000000000002</v>
      </c>
      <c r="BI13">
        <v>27.285</v>
      </c>
      <c r="BJ13">
        <v>26.754999999999999</v>
      </c>
      <c r="BK13">
        <v>26.313000000000002</v>
      </c>
      <c r="BL13">
        <v>27.201000000000001</v>
      </c>
      <c r="BM13">
        <v>27.399000000000001</v>
      </c>
      <c r="BN13">
        <v>31.599</v>
      </c>
      <c r="BO13">
        <v>30.226000000000003</v>
      </c>
      <c r="BP13">
        <v>25.67</v>
      </c>
      <c r="BQ13">
        <v>26.168000000000003</v>
      </c>
      <c r="BR13">
        <v>29.254999999999999</v>
      </c>
      <c r="BS13">
        <v>27.628</v>
      </c>
      <c r="BT13">
        <v>27.596</v>
      </c>
      <c r="BU13">
        <v>27.378</v>
      </c>
      <c r="BV13">
        <v>27.054000000000002</v>
      </c>
      <c r="BW13">
        <v>26.913</v>
      </c>
      <c r="BX13">
        <v>27.484999999999999</v>
      </c>
      <c r="BY13">
        <v>27.234000000000002</v>
      </c>
      <c r="BZ13">
        <v>31.113000000000003</v>
      </c>
      <c r="CA13">
        <v>30.035</v>
      </c>
      <c r="CB13">
        <v>26.171000000000003</v>
      </c>
      <c r="CC13">
        <v>26.921000000000003</v>
      </c>
      <c r="CD13">
        <v>29.833000000000002</v>
      </c>
      <c r="CE13">
        <v>28.86</v>
      </c>
      <c r="CF13">
        <v>28.187000000000001</v>
      </c>
      <c r="CG13">
        <v>28.014000000000003</v>
      </c>
      <c r="CH13">
        <v>27.741</v>
      </c>
      <c r="CI13">
        <v>27.56</v>
      </c>
      <c r="CJ13">
        <v>27.785</v>
      </c>
      <c r="CK13">
        <v>26.375</v>
      </c>
      <c r="CL13">
        <v>30.002000000000002</v>
      </c>
      <c r="CM13">
        <v>29.098000000000003</v>
      </c>
      <c r="CN13">
        <v>26.332000000000001</v>
      </c>
      <c r="CO13">
        <v>27.017000000000003</v>
      </c>
      <c r="CP13">
        <v>29.871000000000002</v>
      </c>
      <c r="CQ13">
        <v>28.416</v>
      </c>
      <c r="CR13">
        <v>28.224</v>
      </c>
      <c r="CS13">
        <v>27.906000000000002</v>
      </c>
      <c r="CT13">
        <v>27.916</v>
      </c>
      <c r="CU13">
        <v>27.67</v>
      </c>
      <c r="CV13">
        <v>27.724</v>
      </c>
      <c r="CW13">
        <v>27.823</v>
      </c>
      <c r="CX13">
        <v>29.533000000000001</v>
      </c>
      <c r="CY13">
        <v>29.824999999999999</v>
      </c>
      <c r="CZ13">
        <v>26.529</v>
      </c>
      <c r="DA13">
        <v>27.222000000000001</v>
      </c>
      <c r="DB13">
        <v>30.229000000000003</v>
      </c>
      <c r="DC13">
        <v>28.69</v>
      </c>
      <c r="DD13">
        <v>28.475000000000001</v>
      </c>
      <c r="DE13">
        <v>28.213000000000001</v>
      </c>
      <c r="DF13">
        <v>28.466000000000001</v>
      </c>
      <c r="DG13">
        <v>28.164999999999999</v>
      </c>
      <c r="DH13">
        <v>28.289000000000001</v>
      </c>
      <c r="DI13">
        <v>27.199000000000002</v>
      </c>
      <c r="DJ13">
        <v>28.412000000000003</v>
      </c>
      <c r="DK13">
        <v>29.492000000000001</v>
      </c>
      <c r="DL13">
        <v>26.974</v>
      </c>
      <c r="DM13">
        <v>27.958000000000002</v>
      </c>
      <c r="DN13">
        <v>30.778000000000002</v>
      </c>
      <c r="DO13">
        <v>29.649000000000001</v>
      </c>
      <c r="DP13">
        <v>29.021000000000001</v>
      </c>
      <c r="DQ13">
        <v>28.933</v>
      </c>
      <c r="DR13">
        <v>28.572000000000003</v>
      </c>
      <c r="DS13">
        <v>28.222000000000001</v>
      </c>
      <c r="DT13">
        <v>28.504999999999999</v>
      </c>
      <c r="DU13">
        <v>27.798000000000002</v>
      </c>
      <c r="DV13">
        <v>29.063000000000002</v>
      </c>
      <c r="DW13">
        <v>29.761000000000003</v>
      </c>
      <c r="DX13">
        <v>26.677</v>
      </c>
      <c r="DY13">
        <v>28.052</v>
      </c>
      <c r="DZ13">
        <v>30.794</v>
      </c>
      <c r="EA13">
        <v>29.022000000000002</v>
      </c>
      <c r="EB13">
        <v>28.989000000000001</v>
      </c>
      <c r="EC13">
        <v>28.911000000000001</v>
      </c>
      <c r="ED13">
        <v>28.849</v>
      </c>
      <c r="EE13">
        <v>28.507000000000001</v>
      </c>
      <c r="EF13">
        <v>28.738000000000003</v>
      </c>
      <c r="EG13">
        <v>27.023</v>
      </c>
      <c r="EH13">
        <v>29.937000000000001</v>
      </c>
      <c r="EI13">
        <v>29.809000000000001</v>
      </c>
      <c r="EJ13">
        <v>27.198</v>
      </c>
      <c r="EK13">
        <v>28.669</v>
      </c>
      <c r="EL13">
        <v>31.31</v>
      </c>
      <c r="EM13">
        <v>30.16</v>
      </c>
      <c r="EN13">
        <v>29.533000000000001</v>
      </c>
      <c r="EO13">
        <v>29.461000000000002</v>
      </c>
      <c r="EP13">
        <v>29.343</v>
      </c>
      <c r="EQ13">
        <v>29.15</v>
      </c>
      <c r="ER13">
        <v>28.986000000000001</v>
      </c>
      <c r="ES13">
        <v>26.318000000000001</v>
      </c>
      <c r="ET13">
        <v>29.17</v>
      </c>
      <c r="EU13">
        <v>28.996000000000002</v>
      </c>
      <c r="EV13">
        <v>27.337</v>
      </c>
      <c r="EW13">
        <v>28.621000000000002</v>
      </c>
      <c r="EX13">
        <v>31.243000000000002</v>
      </c>
      <c r="EY13">
        <v>29.689</v>
      </c>
      <c r="EZ13">
        <v>29.476000000000003</v>
      </c>
      <c r="FA13">
        <v>29.308</v>
      </c>
      <c r="FB13">
        <v>29.404</v>
      </c>
      <c r="FC13">
        <v>29.179000000000002</v>
      </c>
      <c r="FD13">
        <v>28.905000000000001</v>
      </c>
      <c r="FE13">
        <v>27.969000000000001</v>
      </c>
      <c r="FF13">
        <v>29.823</v>
      </c>
      <c r="FG13">
        <v>29.418000000000003</v>
      </c>
      <c r="FH13">
        <v>27.537000000000003</v>
      </c>
      <c r="FI13">
        <v>28.9</v>
      </c>
      <c r="FJ13">
        <v>31.495000000000001</v>
      </c>
      <c r="FK13">
        <v>29.909000000000002</v>
      </c>
      <c r="FL13">
        <v>29.701000000000001</v>
      </c>
      <c r="FM13">
        <v>29.549000000000003</v>
      </c>
      <c r="FN13">
        <v>29.881</v>
      </c>
      <c r="FO13">
        <v>29.672000000000001</v>
      </c>
      <c r="FP13">
        <v>29.146000000000001</v>
      </c>
      <c r="FQ13">
        <v>27.441000000000003</v>
      </c>
      <c r="FR13">
        <v>27.941000000000003</v>
      </c>
      <c r="FS13">
        <v>29.712</v>
      </c>
      <c r="FT13">
        <v>27.984999999999999</v>
      </c>
      <c r="FU13">
        <v>29.424000000000003</v>
      </c>
      <c r="FV13">
        <v>32.033999999999999</v>
      </c>
      <c r="FW13">
        <v>30.861000000000001</v>
      </c>
      <c r="FX13">
        <v>30.133000000000003</v>
      </c>
      <c r="FY13">
        <v>30.137</v>
      </c>
      <c r="FZ13">
        <v>29.829000000000001</v>
      </c>
      <c r="GA13">
        <v>29.574999999999999</v>
      </c>
      <c r="GB13">
        <v>29.606000000000002</v>
      </c>
      <c r="GC13">
        <v>28.193000000000001</v>
      </c>
      <c r="GD13">
        <v>28.87</v>
      </c>
      <c r="GE13">
        <v>30.139000000000003</v>
      </c>
      <c r="GF13">
        <v>27.684000000000001</v>
      </c>
      <c r="GG13">
        <v>29.139000000000003</v>
      </c>
      <c r="GH13">
        <v>31.992000000000001</v>
      </c>
      <c r="GI13">
        <v>30.003</v>
      </c>
      <c r="GJ13">
        <v>30.027000000000001</v>
      </c>
      <c r="GK13">
        <v>30.016000000000002</v>
      </c>
      <c r="GL13">
        <v>30.137</v>
      </c>
      <c r="GM13">
        <v>29.816000000000003</v>
      </c>
      <c r="GN13">
        <v>29.827000000000002</v>
      </c>
      <c r="GO13">
        <v>27.426000000000002</v>
      </c>
      <c r="GP13">
        <v>29.954999999999998</v>
      </c>
      <c r="GQ13">
        <v>30.253</v>
      </c>
      <c r="GR13">
        <v>28.009</v>
      </c>
      <c r="GS13">
        <v>29.923000000000002</v>
      </c>
      <c r="GT13">
        <v>32.483000000000004</v>
      </c>
      <c r="GU13">
        <v>31.249000000000002</v>
      </c>
      <c r="GV13">
        <v>30.547000000000001</v>
      </c>
      <c r="GW13">
        <v>30.604000000000003</v>
      </c>
      <c r="GX13">
        <v>30.553000000000001</v>
      </c>
      <c r="GY13">
        <v>30.356000000000002</v>
      </c>
      <c r="GZ13">
        <v>30.035</v>
      </c>
      <c r="HA13">
        <v>26.831</v>
      </c>
      <c r="HB13">
        <v>29.42</v>
      </c>
      <c r="HC13">
        <v>30.13</v>
      </c>
      <c r="HD13">
        <v>27.828000000000003</v>
      </c>
      <c r="HE13">
        <v>29.701000000000001</v>
      </c>
      <c r="HF13">
        <v>32.363</v>
      </c>
      <c r="HG13">
        <v>30.558</v>
      </c>
      <c r="HH13">
        <v>30.383000000000003</v>
      </c>
      <c r="HI13">
        <v>30.406000000000002</v>
      </c>
      <c r="HJ13">
        <v>30.463000000000001</v>
      </c>
      <c r="HK13">
        <v>30.303000000000001</v>
      </c>
      <c r="HL13">
        <v>30.204999999999998</v>
      </c>
      <c r="HM13">
        <v>27.788</v>
      </c>
      <c r="HN13">
        <v>30.346</v>
      </c>
      <c r="HO13">
        <v>30.112000000000002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28.5</v>
      </c>
      <c r="U14">
        <v>28.75</v>
      </c>
      <c r="V14">
        <v>33.5</v>
      </c>
      <c r="W14">
        <v>33.75</v>
      </c>
      <c r="X14">
        <v>32.75</v>
      </c>
      <c r="Y14">
        <v>32.5</v>
      </c>
      <c r="Z14">
        <v>31.5</v>
      </c>
      <c r="AA14">
        <v>36.5</v>
      </c>
      <c r="AB14">
        <v>44</v>
      </c>
      <c r="AC14">
        <v>53</v>
      </c>
      <c r="AD14">
        <v>62</v>
      </c>
      <c r="AE14">
        <v>51</v>
      </c>
      <c r="AF14">
        <v>38</v>
      </c>
      <c r="AG14">
        <v>36</v>
      </c>
      <c r="AH14">
        <v>36.5</v>
      </c>
      <c r="AI14">
        <v>36.5</v>
      </c>
      <c r="AJ14">
        <v>36.5</v>
      </c>
      <c r="AK14">
        <v>36</v>
      </c>
      <c r="AL14">
        <v>35.5</v>
      </c>
      <c r="AM14">
        <v>36.5</v>
      </c>
      <c r="AN14">
        <v>43.5</v>
      </c>
      <c r="AO14">
        <v>54</v>
      </c>
      <c r="AP14">
        <v>62</v>
      </c>
      <c r="AQ14">
        <v>51.5</v>
      </c>
      <c r="AR14">
        <v>38.5</v>
      </c>
      <c r="AS14">
        <v>37.5</v>
      </c>
      <c r="AT14">
        <v>37</v>
      </c>
      <c r="AU14">
        <v>37.21</v>
      </c>
      <c r="AV14">
        <v>37.21</v>
      </c>
      <c r="AW14">
        <v>36.75</v>
      </c>
      <c r="AX14">
        <v>36.29</v>
      </c>
      <c r="AY14">
        <v>37.21</v>
      </c>
      <c r="AZ14">
        <v>43.7</v>
      </c>
      <c r="BA14">
        <v>53.43</v>
      </c>
      <c r="BB14">
        <v>60.84</v>
      </c>
      <c r="BC14">
        <v>51.11</v>
      </c>
      <c r="BD14">
        <v>39.07</v>
      </c>
      <c r="BE14">
        <v>38.14</v>
      </c>
      <c r="BF14">
        <v>37.68</v>
      </c>
      <c r="BG14">
        <v>37.47</v>
      </c>
      <c r="BH14">
        <v>37.47</v>
      </c>
      <c r="BI14">
        <v>37.01</v>
      </c>
      <c r="BJ14">
        <v>36.54</v>
      </c>
      <c r="BK14">
        <v>37.479999999999997</v>
      </c>
      <c r="BL14">
        <v>44.01</v>
      </c>
      <c r="BM14">
        <v>53.81</v>
      </c>
      <c r="BN14">
        <v>61.27</v>
      </c>
      <c r="BO14">
        <v>51.47</v>
      </c>
      <c r="BP14">
        <v>39.340000000000003</v>
      </c>
      <c r="BQ14">
        <v>38.409999999999997</v>
      </c>
      <c r="BR14">
        <v>37.94</v>
      </c>
      <c r="BS14">
        <v>37.74</v>
      </c>
      <c r="BT14">
        <v>37.74</v>
      </c>
      <c r="BU14">
        <v>37.270000000000003</v>
      </c>
      <c r="BV14">
        <v>36.799999999999997</v>
      </c>
      <c r="BW14">
        <v>37.74</v>
      </c>
      <c r="BX14">
        <v>44.32</v>
      </c>
      <c r="BY14">
        <v>54.18</v>
      </c>
      <c r="BZ14">
        <v>61.7</v>
      </c>
      <c r="CA14">
        <v>51.84</v>
      </c>
      <c r="CB14">
        <v>39.619999999999997</v>
      </c>
      <c r="CC14">
        <v>38.68</v>
      </c>
      <c r="CD14">
        <v>38.21</v>
      </c>
      <c r="CE14">
        <v>38</v>
      </c>
      <c r="CF14">
        <v>38</v>
      </c>
      <c r="CG14">
        <v>37.53</v>
      </c>
      <c r="CH14">
        <v>37.06</v>
      </c>
      <c r="CI14">
        <v>38</v>
      </c>
      <c r="CJ14">
        <v>44.63</v>
      </c>
      <c r="CK14">
        <v>54.56</v>
      </c>
      <c r="CL14">
        <v>62.13</v>
      </c>
      <c r="CM14">
        <v>52.2</v>
      </c>
      <c r="CN14">
        <v>39.9</v>
      </c>
      <c r="CO14">
        <v>38.950000000000003</v>
      </c>
      <c r="CP14">
        <v>38.479999999999997</v>
      </c>
      <c r="CQ14">
        <v>38.26</v>
      </c>
      <c r="CR14">
        <v>38.270000000000003</v>
      </c>
      <c r="CS14">
        <v>37.79</v>
      </c>
      <c r="CT14">
        <v>37.31</v>
      </c>
      <c r="CU14">
        <v>38.270000000000003</v>
      </c>
      <c r="CV14">
        <v>44.94</v>
      </c>
      <c r="CW14">
        <v>54.94</v>
      </c>
      <c r="CX14">
        <v>62.56</v>
      </c>
      <c r="CY14">
        <v>52.56</v>
      </c>
      <c r="CZ14">
        <v>40.17</v>
      </c>
      <c r="DA14">
        <v>39.22</v>
      </c>
      <c r="DB14">
        <v>38.74</v>
      </c>
      <c r="DC14">
        <v>38.53</v>
      </c>
      <c r="DD14">
        <v>38.53</v>
      </c>
      <c r="DE14">
        <v>38.049999999999997</v>
      </c>
      <c r="DF14">
        <v>37.57</v>
      </c>
      <c r="DG14">
        <v>38.53</v>
      </c>
      <c r="DH14">
        <v>45.25</v>
      </c>
      <c r="DI14">
        <v>55.32</v>
      </c>
      <c r="DJ14">
        <v>62.99</v>
      </c>
      <c r="DK14">
        <v>52.92</v>
      </c>
      <c r="DL14">
        <v>40.450000000000003</v>
      </c>
      <c r="DM14">
        <v>39.49</v>
      </c>
      <c r="DN14">
        <v>39.01</v>
      </c>
      <c r="DO14">
        <v>38.79</v>
      </c>
      <c r="DP14">
        <v>38.79</v>
      </c>
      <c r="DQ14">
        <v>38.31</v>
      </c>
      <c r="DR14">
        <v>37.83</v>
      </c>
      <c r="DS14">
        <v>38.79</v>
      </c>
      <c r="DT14">
        <v>45.55</v>
      </c>
      <c r="DU14">
        <v>55.7</v>
      </c>
      <c r="DV14">
        <v>63.43</v>
      </c>
      <c r="DW14">
        <v>53.28</v>
      </c>
      <c r="DX14">
        <v>40.729999999999997</v>
      </c>
      <c r="DY14">
        <v>39.76</v>
      </c>
      <c r="DZ14">
        <v>39.28</v>
      </c>
      <c r="EA14">
        <v>39.06</v>
      </c>
      <c r="EB14">
        <v>39.06</v>
      </c>
      <c r="EC14">
        <v>38.57</v>
      </c>
      <c r="ED14">
        <v>38.08</v>
      </c>
      <c r="EE14">
        <v>39.06</v>
      </c>
      <c r="EF14">
        <v>45.86</v>
      </c>
      <c r="EG14">
        <v>56.08</v>
      </c>
      <c r="EH14">
        <v>63.86</v>
      </c>
      <c r="EI14">
        <v>53.64</v>
      </c>
      <c r="EJ14">
        <v>41</v>
      </c>
      <c r="EK14">
        <v>40.03</v>
      </c>
      <c r="EL14">
        <v>39.54</v>
      </c>
      <c r="EM14">
        <v>39.32</v>
      </c>
      <c r="EN14">
        <v>39.32</v>
      </c>
      <c r="EO14">
        <v>38.83</v>
      </c>
      <c r="EP14">
        <v>38.340000000000003</v>
      </c>
      <c r="EQ14">
        <v>39.32</v>
      </c>
      <c r="ER14">
        <v>46.17</v>
      </c>
      <c r="ES14">
        <v>56.45</v>
      </c>
      <c r="ET14">
        <v>64.290000000000006</v>
      </c>
      <c r="EU14">
        <v>54.01</v>
      </c>
      <c r="EV14">
        <v>41.28</v>
      </c>
      <c r="EW14">
        <v>40.299999999999997</v>
      </c>
      <c r="EX14">
        <v>39.81</v>
      </c>
      <c r="EY14">
        <v>39.58</v>
      </c>
      <c r="EZ14">
        <v>39.58</v>
      </c>
      <c r="FA14">
        <v>39.090000000000003</v>
      </c>
      <c r="FB14">
        <v>38.6</v>
      </c>
      <c r="FC14">
        <v>39.58</v>
      </c>
      <c r="FD14">
        <v>46.48</v>
      </c>
      <c r="FE14">
        <v>56.83</v>
      </c>
      <c r="FF14">
        <v>64.72</v>
      </c>
      <c r="FG14">
        <v>54.37</v>
      </c>
      <c r="FH14">
        <v>41.55</v>
      </c>
      <c r="FI14">
        <v>40.57</v>
      </c>
      <c r="FJ14">
        <v>40.08</v>
      </c>
      <c r="FK14">
        <v>39.85</v>
      </c>
      <c r="FL14">
        <v>39.85</v>
      </c>
      <c r="FM14">
        <v>39.35</v>
      </c>
      <c r="FN14">
        <v>38.85</v>
      </c>
      <c r="FO14">
        <v>39.85</v>
      </c>
      <c r="FP14">
        <v>46.79</v>
      </c>
      <c r="FQ14">
        <v>57.21</v>
      </c>
      <c r="FR14">
        <v>65.150000000000006</v>
      </c>
      <c r="FS14">
        <v>54.73</v>
      </c>
      <c r="FT14">
        <v>41.83</v>
      </c>
      <c r="FU14">
        <v>40.840000000000003</v>
      </c>
      <c r="FV14">
        <v>40.340000000000003</v>
      </c>
      <c r="FW14">
        <v>40.11</v>
      </c>
      <c r="FX14">
        <v>40.11</v>
      </c>
      <c r="FY14">
        <v>39.61</v>
      </c>
      <c r="FZ14">
        <v>39.11</v>
      </c>
      <c r="GA14">
        <v>40.11</v>
      </c>
      <c r="GB14">
        <v>47.1</v>
      </c>
      <c r="GC14">
        <v>57.59</v>
      </c>
      <c r="GD14">
        <v>65.58</v>
      </c>
      <c r="GE14">
        <v>55.09</v>
      </c>
      <c r="GF14">
        <v>42.11</v>
      </c>
      <c r="GG14">
        <v>41.11</v>
      </c>
      <c r="GH14">
        <v>40.61</v>
      </c>
      <c r="GI14">
        <v>40.369999999999997</v>
      </c>
      <c r="GJ14">
        <v>40.369999999999997</v>
      </c>
      <c r="GK14">
        <v>39.869999999999997</v>
      </c>
      <c r="GL14">
        <v>39.369999999999997</v>
      </c>
      <c r="GM14">
        <v>40.369999999999997</v>
      </c>
      <c r="GN14">
        <v>47.41</v>
      </c>
      <c r="GO14">
        <v>57.97</v>
      </c>
      <c r="GP14">
        <v>66.010000000000005</v>
      </c>
      <c r="GQ14">
        <v>55.45</v>
      </c>
      <c r="GR14">
        <v>42.38</v>
      </c>
      <c r="GS14">
        <v>41.38</v>
      </c>
      <c r="GT14">
        <v>40.880000000000003</v>
      </c>
      <c r="GU14">
        <v>40.64</v>
      </c>
      <c r="GV14">
        <v>40.64</v>
      </c>
      <c r="GW14">
        <v>40.130000000000003</v>
      </c>
      <c r="GX14">
        <v>39.619999999999997</v>
      </c>
      <c r="GY14">
        <v>40.64</v>
      </c>
      <c r="GZ14">
        <v>47.72</v>
      </c>
      <c r="HA14">
        <v>58.34</v>
      </c>
      <c r="HB14">
        <v>66.44</v>
      </c>
      <c r="HC14">
        <v>55.81</v>
      </c>
      <c r="HD14">
        <v>42.66</v>
      </c>
      <c r="HE14">
        <v>41.65</v>
      </c>
      <c r="HF14">
        <v>41.14</v>
      </c>
      <c r="HG14">
        <v>40.9</v>
      </c>
      <c r="HH14">
        <v>40.9</v>
      </c>
      <c r="HI14">
        <v>40.39</v>
      </c>
      <c r="HJ14">
        <v>39.880000000000003</v>
      </c>
      <c r="HK14">
        <v>40.9</v>
      </c>
      <c r="HL14">
        <v>48.03</v>
      </c>
      <c r="HM14">
        <v>58.72</v>
      </c>
      <c r="HN14">
        <v>66.87</v>
      </c>
      <c r="HO14">
        <v>56.18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22</v>
      </c>
      <c r="U15" s="247">
        <v>19.728999999999999</v>
      </c>
      <c r="V15" s="247">
        <v>24.258000000000003</v>
      </c>
      <c r="W15" s="247">
        <v>24.238</v>
      </c>
      <c r="X15" s="247">
        <v>24.482000000000003</v>
      </c>
      <c r="Y15" s="247">
        <v>23.879000000000001</v>
      </c>
      <c r="Z15" s="247">
        <v>24.1</v>
      </c>
      <c r="AA15" s="247">
        <v>23.573</v>
      </c>
      <c r="AB15" s="247">
        <v>22.333000000000002</v>
      </c>
      <c r="AC15" s="247">
        <v>30.823</v>
      </c>
      <c r="AD15" s="247">
        <v>32.032000000000004</v>
      </c>
      <c r="AE15" s="247">
        <v>26.7</v>
      </c>
      <c r="AF15" s="247">
        <v>24.726000000000003</v>
      </c>
      <c r="AG15" s="247">
        <v>23</v>
      </c>
      <c r="AH15" s="247">
        <v>22.694000000000003</v>
      </c>
      <c r="AI15" s="247">
        <v>23.573</v>
      </c>
      <c r="AJ15" s="247">
        <v>23.679000000000002</v>
      </c>
      <c r="AK15" s="247">
        <v>23.032</v>
      </c>
      <c r="AL15" s="247">
        <v>22.667000000000002</v>
      </c>
      <c r="AM15" s="247">
        <v>22.25</v>
      </c>
      <c r="AN15" s="247">
        <v>22.458000000000002</v>
      </c>
      <c r="AO15" s="247">
        <v>27.934999999999999</v>
      </c>
      <c r="AP15" s="247">
        <v>31.29</v>
      </c>
      <c r="AQ15" s="247">
        <v>29.125</v>
      </c>
      <c r="AR15" s="247">
        <v>25.887</v>
      </c>
      <c r="AS15" s="247">
        <v>21.65</v>
      </c>
      <c r="AT15" s="247">
        <v>22.79</v>
      </c>
      <c r="AU15" s="247">
        <v>24.076000000000001</v>
      </c>
      <c r="AV15" s="247">
        <v>24.011000000000003</v>
      </c>
      <c r="AW15" s="247">
        <v>23.835000000000001</v>
      </c>
      <c r="AX15" s="247">
        <v>23.383000000000003</v>
      </c>
      <c r="AY15" s="247">
        <v>22.763999999999999</v>
      </c>
      <c r="AZ15" s="247">
        <v>23.484000000000002</v>
      </c>
      <c r="BA15" s="247">
        <v>27.279</v>
      </c>
      <c r="BB15" s="247">
        <v>29.864999999999998</v>
      </c>
      <c r="BC15" s="247">
        <v>28.317</v>
      </c>
      <c r="BD15" s="247">
        <v>25.847000000000001</v>
      </c>
      <c r="BE15" s="247">
        <v>22.745000000000001</v>
      </c>
      <c r="BF15" s="247">
        <v>23.459</v>
      </c>
      <c r="BG15" s="247">
        <v>24.284000000000002</v>
      </c>
      <c r="BH15" s="247">
        <v>24.564</v>
      </c>
      <c r="BI15" s="247">
        <v>24.263000000000002</v>
      </c>
      <c r="BJ15" s="247">
        <v>23.864999999999998</v>
      </c>
      <c r="BK15" s="247">
        <v>23.27</v>
      </c>
      <c r="BL15" s="247">
        <v>23.802</v>
      </c>
      <c r="BM15" s="247">
        <v>26.323</v>
      </c>
      <c r="BN15" s="247">
        <v>29.971</v>
      </c>
      <c r="BO15" s="247">
        <v>27.973000000000003</v>
      </c>
      <c r="BP15" s="247">
        <v>26.047000000000001</v>
      </c>
      <c r="BQ15" s="247">
        <v>23.25</v>
      </c>
      <c r="BR15" s="247">
        <v>23.913</v>
      </c>
      <c r="BS15" s="247">
        <v>24.65</v>
      </c>
      <c r="BT15" s="247">
        <v>24.931000000000001</v>
      </c>
      <c r="BU15" s="247">
        <v>24.678000000000001</v>
      </c>
      <c r="BV15" s="247">
        <v>24.148</v>
      </c>
      <c r="BW15" s="247">
        <v>23.96</v>
      </c>
      <c r="BX15" s="247">
        <v>24.12</v>
      </c>
      <c r="BY15" s="247">
        <v>26.048999999999999</v>
      </c>
      <c r="BZ15" s="247">
        <v>29.372</v>
      </c>
      <c r="CA15" s="247">
        <v>27.667000000000002</v>
      </c>
      <c r="CB15" s="247">
        <v>26.23</v>
      </c>
      <c r="CC15" s="247">
        <v>23.73</v>
      </c>
      <c r="CD15" s="247">
        <v>24.125</v>
      </c>
      <c r="CE15" s="247">
        <v>25.18</v>
      </c>
      <c r="CF15" s="247">
        <v>25.273</v>
      </c>
      <c r="CG15" s="247">
        <v>25.055</v>
      </c>
      <c r="CH15" s="247">
        <v>24.588000000000001</v>
      </c>
      <c r="CI15" s="247">
        <v>24.4</v>
      </c>
      <c r="CJ15" s="247">
        <v>24.425000000000001</v>
      </c>
      <c r="CK15" s="247">
        <v>25.814</v>
      </c>
      <c r="CL15" s="247">
        <v>28.861000000000001</v>
      </c>
      <c r="CM15" s="247">
        <v>26.83</v>
      </c>
      <c r="CN15" s="247">
        <v>26.597000000000001</v>
      </c>
      <c r="CO15" s="247">
        <v>24.183</v>
      </c>
      <c r="CP15" s="247">
        <v>24.546000000000003</v>
      </c>
      <c r="CQ15" s="247">
        <v>25.487000000000002</v>
      </c>
      <c r="CR15" s="247">
        <v>25.611000000000001</v>
      </c>
      <c r="CS15" s="247">
        <v>25.244</v>
      </c>
      <c r="CT15" s="247">
        <v>25.117000000000001</v>
      </c>
      <c r="CU15" s="247">
        <v>24.771000000000001</v>
      </c>
      <c r="CV15" s="247">
        <v>24.218</v>
      </c>
      <c r="CW15" s="247">
        <v>26.412000000000003</v>
      </c>
      <c r="CX15" s="247">
        <v>27.597000000000001</v>
      </c>
      <c r="CY15" s="247">
        <v>27.287000000000003</v>
      </c>
      <c r="CZ15" s="247">
        <v>26.784000000000002</v>
      </c>
      <c r="DA15" s="247">
        <v>24.312000000000001</v>
      </c>
      <c r="DB15" s="247">
        <v>25.094000000000001</v>
      </c>
      <c r="DC15" s="247">
        <v>25.78</v>
      </c>
      <c r="DD15" s="247">
        <v>25.88</v>
      </c>
      <c r="DE15" s="247">
        <v>25.579000000000001</v>
      </c>
      <c r="DF15" s="247">
        <v>25.47</v>
      </c>
      <c r="DG15" s="247">
        <v>24.948</v>
      </c>
      <c r="DH15" s="247">
        <v>24.96</v>
      </c>
      <c r="DI15" s="247">
        <v>26.333000000000002</v>
      </c>
      <c r="DJ15" s="247">
        <v>27.281000000000002</v>
      </c>
      <c r="DK15" s="247">
        <v>27.183</v>
      </c>
      <c r="DL15" s="247">
        <v>26.981000000000002</v>
      </c>
      <c r="DM15" s="247">
        <v>24.679000000000002</v>
      </c>
      <c r="DN15" s="247">
        <v>25.439</v>
      </c>
      <c r="DO15" s="247">
        <v>25.926000000000002</v>
      </c>
      <c r="DP15" s="247">
        <v>26.171000000000003</v>
      </c>
      <c r="DQ15" s="247">
        <v>26.037000000000003</v>
      </c>
      <c r="DR15" s="247">
        <v>25.811</v>
      </c>
      <c r="DS15" s="247">
        <v>25.303000000000001</v>
      </c>
      <c r="DT15" s="247">
        <v>25.217000000000002</v>
      </c>
      <c r="DU15" s="247">
        <v>26.268000000000001</v>
      </c>
      <c r="DV15" s="247">
        <v>27.003</v>
      </c>
      <c r="DW15" s="247">
        <v>27.094000000000001</v>
      </c>
      <c r="DX15" s="247">
        <v>27.007000000000001</v>
      </c>
      <c r="DY15" s="247">
        <v>25.273</v>
      </c>
      <c r="DZ15" s="247">
        <v>25.758000000000003</v>
      </c>
      <c r="EA15" s="247">
        <v>26.195</v>
      </c>
      <c r="EB15" s="247">
        <v>26.434999999999999</v>
      </c>
      <c r="EC15" s="247">
        <v>26.313000000000002</v>
      </c>
      <c r="ED15" s="247">
        <v>26.103000000000002</v>
      </c>
      <c r="EE15" s="247">
        <v>25.599</v>
      </c>
      <c r="EF15" s="247">
        <v>25.459</v>
      </c>
      <c r="EG15" s="247">
        <v>25.513000000000002</v>
      </c>
      <c r="EH15" s="247">
        <v>27.898</v>
      </c>
      <c r="EI15" s="247">
        <v>27.097000000000001</v>
      </c>
      <c r="EJ15" s="247">
        <v>27.206000000000003</v>
      </c>
      <c r="EK15" s="247">
        <v>25.579000000000001</v>
      </c>
      <c r="EL15" s="247">
        <v>26.051000000000002</v>
      </c>
      <c r="EM15" s="247">
        <v>26.452000000000002</v>
      </c>
      <c r="EN15" s="247">
        <v>26.708000000000002</v>
      </c>
      <c r="EO15" s="247">
        <v>26.578000000000003</v>
      </c>
      <c r="EP15" s="247">
        <v>26.268000000000001</v>
      </c>
      <c r="EQ15" s="247">
        <v>26.065000000000001</v>
      </c>
      <c r="ER15" s="247">
        <v>25.688000000000002</v>
      </c>
      <c r="ES15" s="247">
        <v>25.529</v>
      </c>
      <c r="ET15" s="247">
        <v>27.789000000000001</v>
      </c>
      <c r="EU15" s="247">
        <v>26.427</v>
      </c>
      <c r="EV15" s="247">
        <v>27.574999999999999</v>
      </c>
      <c r="EW15" s="247">
        <v>25.872</v>
      </c>
      <c r="EX15" s="247">
        <v>26.158000000000001</v>
      </c>
      <c r="EY15" s="247">
        <v>26.861000000000001</v>
      </c>
      <c r="EZ15" s="247">
        <v>26.953000000000003</v>
      </c>
      <c r="FA15" s="247">
        <v>26.729000000000003</v>
      </c>
      <c r="FB15" s="247">
        <v>26.683</v>
      </c>
      <c r="FC15" s="247">
        <v>26.359000000000002</v>
      </c>
      <c r="FD15" s="247">
        <v>25.447000000000003</v>
      </c>
      <c r="FE15" s="247">
        <v>26.339000000000002</v>
      </c>
      <c r="FF15" s="247">
        <v>27.706000000000003</v>
      </c>
      <c r="FG15" s="247">
        <v>26.445</v>
      </c>
      <c r="FH15" s="247">
        <v>27.774999999999999</v>
      </c>
      <c r="FI15" s="247">
        <v>26.164999999999999</v>
      </c>
      <c r="FJ15" s="247">
        <v>26.44</v>
      </c>
      <c r="FK15" s="247">
        <v>27.088000000000001</v>
      </c>
      <c r="FL15" s="247">
        <v>27.178000000000001</v>
      </c>
      <c r="FM15" s="247">
        <v>26.971</v>
      </c>
      <c r="FN15" s="247">
        <v>26.937000000000001</v>
      </c>
      <c r="FO15" s="247">
        <v>26.612000000000002</v>
      </c>
      <c r="FP15" s="247">
        <v>25.663</v>
      </c>
      <c r="FQ15" s="247">
        <v>26.418000000000003</v>
      </c>
      <c r="FR15" s="247">
        <v>26.64</v>
      </c>
      <c r="FS15" s="247">
        <v>27.21</v>
      </c>
      <c r="FT15" s="247">
        <v>27.972000000000001</v>
      </c>
      <c r="FU15" s="247">
        <v>26.206</v>
      </c>
      <c r="FV15" s="247">
        <v>26.85</v>
      </c>
      <c r="FW15" s="247">
        <v>27.18</v>
      </c>
      <c r="FX15" s="247">
        <v>27.269000000000002</v>
      </c>
      <c r="FY15" s="247">
        <v>27.212</v>
      </c>
      <c r="FZ15" s="247">
        <v>27.076000000000001</v>
      </c>
      <c r="GA15" s="247">
        <v>26.709</v>
      </c>
      <c r="GB15" s="247">
        <v>26.351000000000003</v>
      </c>
      <c r="GC15" s="247">
        <v>26.511000000000003</v>
      </c>
      <c r="GD15" s="247">
        <v>26.655000000000001</v>
      </c>
      <c r="GE15" s="247">
        <v>27.294</v>
      </c>
      <c r="GF15" s="247">
        <v>27.982000000000003</v>
      </c>
      <c r="GG15" s="247">
        <v>26.253</v>
      </c>
      <c r="GH15" s="247">
        <v>27.089000000000002</v>
      </c>
      <c r="GI15" s="247">
        <v>27.292000000000002</v>
      </c>
      <c r="GJ15" s="247">
        <v>27.524000000000001</v>
      </c>
      <c r="GK15" s="247">
        <v>27.453000000000003</v>
      </c>
      <c r="GL15" s="247">
        <v>27.428000000000001</v>
      </c>
      <c r="GM15" s="247">
        <v>26.952000000000002</v>
      </c>
      <c r="GN15" s="247">
        <v>26.567</v>
      </c>
      <c r="GO15" s="247">
        <v>25.782</v>
      </c>
      <c r="GP15" s="247">
        <v>27.784000000000002</v>
      </c>
      <c r="GQ15" s="247">
        <v>27.378</v>
      </c>
      <c r="GR15" s="247">
        <v>28.004999999999999</v>
      </c>
      <c r="GS15" s="247">
        <v>26.716000000000001</v>
      </c>
      <c r="GT15" s="247">
        <v>27.341000000000001</v>
      </c>
      <c r="GU15" s="247">
        <v>27.475000000000001</v>
      </c>
      <c r="GV15" s="247">
        <v>27.684000000000001</v>
      </c>
      <c r="GW15" s="247">
        <v>27.773</v>
      </c>
      <c r="GX15" s="247">
        <v>27.412000000000003</v>
      </c>
      <c r="GY15" s="247">
        <v>27.307000000000002</v>
      </c>
      <c r="GZ15" s="247">
        <v>26.746000000000002</v>
      </c>
      <c r="HA15" s="247">
        <v>25.979000000000003</v>
      </c>
      <c r="HB15" s="247">
        <v>27.977</v>
      </c>
      <c r="HC15" s="247">
        <v>27.569000000000003</v>
      </c>
      <c r="HD15" s="247">
        <v>28.202000000000002</v>
      </c>
      <c r="HE15" s="247">
        <v>26.901</v>
      </c>
      <c r="HF15" s="247">
        <v>27.367000000000001</v>
      </c>
      <c r="HG15" s="247">
        <v>27.811</v>
      </c>
      <c r="HH15" s="247">
        <v>27.886000000000003</v>
      </c>
      <c r="HI15" s="247">
        <v>27.842000000000002</v>
      </c>
      <c r="HJ15" s="247">
        <v>27.71</v>
      </c>
      <c r="HK15" s="247">
        <v>27.495000000000001</v>
      </c>
      <c r="HL15" s="247">
        <v>26.937000000000001</v>
      </c>
      <c r="HM15" s="247">
        <v>26.161000000000001</v>
      </c>
      <c r="HN15" s="247">
        <v>28.171000000000003</v>
      </c>
      <c r="HO15" s="247">
        <v>27.05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29.5</v>
      </c>
      <c r="U16">
        <v>29.75</v>
      </c>
      <c r="V16">
        <v>35.5</v>
      </c>
      <c r="W16">
        <v>35.25</v>
      </c>
      <c r="X16">
        <v>34</v>
      </c>
      <c r="Y16">
        <v>33.75</v>
      </c>
      <c r="Z16">
        <v>33.5</v>
      </c>
      <c r="AA16">
        <v>39.5</v>
      </c>
      <c r="AB16">
        <v>49</v>
      </c>
      <c r="AC16">
        <v>60</v>
      </c>
      <c r="AD16">
        <v>72</v>
      </c>
      <c r="AE16">
        <v>58</v>
      </c>
      <c r="AF16">
        <v>40.5</v>
      </c>
      <c r="AG16">
        <v>38</v>
      </c>
      <c r="AH16">
        <v>38.5</v>
      </c>
      <c r="AI16">
        <v>38.5</v>
      </c>
      <c r="AJ16">
        <v>38.5</v>
      </c>
      <c r="AK16">
        <v>38</v>
      </c>
      <c r="AL16">
        <v>37.5</v>
      </c>
      <c r="AM16">
        <v>38.5</v>
      </c>
      <c r="AN16">
        <v>48</v>
      </c>
      <c r="AO16">
        <v>60</v>
      </c>
      <c r="AP16">
        <v>70</v>
      </c>
      <c r="AQ16">
        <v>57.5</v>
      </c>
      <c r="AR16">
        <v>40.75</v>
      </c>
      <c r="AS16">
        <v>39.25</v>
      </c>
      <c r="AT16">
        <v>38.5</v>
      </c>
      <c r="AU16">
        <v>39.409999999999997</v>
      </c>
      <c r="AV16">
        <v>39.409999999999997</v>
      </c>
      <c r="AW16">
        <v>38.950000000000003</v>
      </c>
      <c r="AX16">
        <v>38.49</v>
      </c>
      <c r="AY16">
        <v>39.409999999999997</v>
      </c>
      <c r="AZ16">
        <v>48.03</v>
      </c>
      <c r="BA16">
        <v>59.03</v>
      </c>
      <c r="BB16">
        <v>68.14</v>
      </c>
      <c r="BC16">
        <v>56.71</v>
      </c>
      <c r="BD16">
        <v>41.48</v>
      </c>
      <c r="BE16">
        <v>40.119999999999997</v>
      </c>
      <c r="BF16">
        <v>39.450000000000003</v>
      </c>
      <c r="BG16">
        <v>39.79</v>
      </c>
      <c r="BH16">
        <v>39.79</v>
      </c>
      <c r="BI16">
        <v>39.33</v>
      </c>
      <c r="BJ16">
        <v>38.86</v>
      </c>
      <c r="BK16">
        <v>39.799999999999997</v>
      </c>
      <c r="BL16">
        <v>48.14</v>
      </c>
      <c r="BM16">
        <v>59.01</v>
      </c>
      <c r="BN16">
        <v>67.91</v>
      </c>
      <c r="BO16">
        <v>56.67</v>
      </c>
      <c r="BP16">
        <v>41.84</v>
      </c>
      <c r="BQ16">
        <v>40.549999999999997</v>
      </c>
      <c r="BR16">
        <v>39.9</v>
      </c>
      <c r="BS16">
        <v>40.159999999999997</v>
      </c>
      <c r="BT16">
        <v>40.159999999999997</v>
      </c>
      <c r="BU16">
        <v>39.69</v>
      </c>
      <c r="BV16">
        <v>39.22</v>
      </c>
      <c r="BW16">
        <v>40.159999999999997</v>
      </c>
      <c r="BX16">
        <v>48.28</v>
      </c>
      <c r="BY16">
        <v>59.04</v>
      </c>
      <c r="BZ16">
        <v>67.78</v>
      </c>
      <c r="CA16">
        <v>56.7</v>
      </c>
      <c r="CB16">
        <v>42.19</v>
      </c>
      <c r="CC16">
        <v>40.94</v>
      </c>
      <c r="CD16">
        <v>40.32</v>
      </c>
      <c r="CE16">
        <v>40.450000000000003</v>
      </c>
      <c r="CF16">
        <v>40.450000000000003</v>
      </c>
      <c r="CG16">
        <v>39.979999999999997</v>
      </c>
      <c r="CH16">
        <v>39.520000000000003</v>
      </c>
      <c r="CI16">
        <v>40.450000000000003</v>
      </c>
      <c r="CJ16">
        <v>48.47</v>
      </c>
      <c r="CK16">
        <v>59.2</v>
      </c>
      <c r="CL16">
        <v>67.87</v>
      </c>
      <c r="CM16">
        <v>56.84</v>
      </c>
      <c r="CN16">
        <v>42.48</v>
      </c>
      <c r="CO16">
        <v>41.26</v>
      </c>
      <c r="CP16">
        <v>40.65</v>
      </c>
      <c r="CQ16">
        <v>40.72</v>
      </c>
      <c r="CR16">
        <v>40.729999999999997</v>
      </c>
      <c r="CS16">
        <v>40.25</v>
      </c>
      <c r="CT16">
        <v>39.78</v>
      </c>
      <c r="CU16">
        <v>40.74</v>
      </c>
      <c r="CV16">
        <v>48.68</v>
      </c>
      <c r="CW16">
        <v>59.41</v>
      </c>
      <c r="CX16">
        <v>68.040000000000006</v>
      </c>
      <c r="CY16">
        <v>57.03</v>
      </c>
      <c r="CZ16">
        <v>42.75</v>
      </c>
      <c r="DA16">
        <v>41.55</v>
      </c>
      <c r="DB16">
        <v>40.94</v>
      </c>
      <c r="DC16">
        <v>41</v>
      </c>
      <c r="DD16">
        <v>41</v>
      </c>
      <c r="DE16">
        <v>40.520000000000003</v>
      </c>
      <c r="DF16">
        <v>40.04</v>
      </c>
      <c r="DG16">
        <v>41</v>
      </c>
      <c r="DH16">
        <v>48.9</v>
      </c>
      <c r="DI16">
        <v>59.62</v>
      </c>
      <c r="DJ16">
        <v>68.22</v>
      </c>
      <c r="DK16">
        <v>57.23</v>
      </c>
      <c r="DL16">
        <v>43.02</v>
      </c>
      <c r="DM16">
        <v>41.83</v>
      </c>
      <c r="DN16">
        <v>41.23</v>
      </c>
      <c r="DO16">
        <v>41.21</v>
      </c>
      <c r="DP16">
        <v>41.21</v>
      </c>
      <c r="DQ16">
        <v>40.74</v>
      </c>
      <c r="DR16">
        <v>40.26</v>
      </c>
      <c r="DS16">
        <v>41.22</v>
      </c>
      <c r="DT16">
        <v>49.05</v>
      </c>
      <c r="DU16">
        <v>59.79</v>
      </c>
      <c r="DV16">
        <v>68.37</v>
      </c>
      <c r="DW16">
        <v>57.38</v>
      </c>
      <c r="DX16">
        <v>43.25</v>
      </c>
      <c r="DY16">
        <v>42.07</v>
      </c>
      <c r="DZ16">
        <v>41.48</v>
      </c>
      <c r="EA16">
        <v>41.43</v>
      </c>
      <c r="EB16">
        <v>41.43</v>
      </c>
      <c r="EC16">
        <v>40.950000000000003</v>
      </c>
      <c r="ED16">
        <v>40.46</v>
      </c>
      <c r="EE16">
        <v>41.44</v>
      </c>
      <c r="EF16">
        <v>49.22</v>
      </c>
      <c r="EG16">
        <v>59.97</v>
      </c>
      <c r="EH16">
        <v>68.53</v>
      </c>
      <c r="EI16">
        <v>57.54</v>
      </c>
      <c r="EJ16">
        <v>43.46</v>
      </c>
      <c r="EK16">
        <v>42.3</v>
      </c>
      <c r="EL16">
        <v>41.7</v>
      </c>
      <c r="EM16">
        <v>41.64</v>
      </c>
      <c r="EN16">
        <v>41.64</v>
      </c>
      <c r="EO16">
        <v>41.15</v>
      </c>
      <c r="EP16">
        <v>40.659999999999997</v>
      </c>
      <c r="EQ16">
        <v>41.64</v>
      </c>
      <c r="ER16">
        <v>49.4</v>
      </c>
      <c r="ES16">
        <v>60.15</v>
      </c>
      <c r="ET16">
        <v>68.7</v>
      </c>
      <c r="EU16">
        <v>57.72</v>
      </c>
      <c r="EV16">
        <v>43.67</v>
      </c>
      <c r="EW16">
        <v>42.52</v>
      </c>
      <c r="EX16">
        <v>41.93</v>
      </c>
      <c r="EY16">
        <v>41.8</v>
      </c>
      <c r="EZ16">
        <v>41.8</v>
      </c>
      <c r="FA16">
        <v>41.32</v>
      </c>
      <c r="FB16">
        <v>40.83</v>
      </c>
      <c r="FC16">
        <v>41.81</v>
      </c>
      <c r="FD16">
        <v>49.61</v>
      </c>
      <c r="FE16">
        <v>60.42</v>
      </c>
      <c r="FF16">
        <v>69.02</v>
      </c>
      <c r="FG16">
        <v>57.97</v>
      </c>
      <c r="FH16">
        <v>43.85</v>
      </c>
      <c r="FI16">
        <v>42.7</v>
      </c>
      <c r="FJ16">
        <v>42.11</v>
      </c>
      <c r="FK16">
        <v>41.97</v>
      </c>
      <c r="FL16">
        <v>41.98</v>
      </c>
      <c r="FM16">
        <v>41.48</v>
      </c>
      <c r="FN16">
        <v>40.99</v>
      </c>
      <c r="FO16">
        <v>41.98</v>
      </c>
      <c r="FP16">
        <v>49.82</v>
      </c>
      <c r="FQ16">
        <v>60.68</v>
      </c>
      <c r="FR16">
        <v>69.33</v>
      </c>
      <c r="FS16">
        <v>58.22</v>
      </c>
      <c r="FT16">
        <v>44.03</v>
      </c>
      <c r="FU16">
        <v>42.87</v>
      </c>
      <c r="FV16">
        <v>42.27</v>
      </c>
      <c r="FW16">
        <v>42.09</v>
      </c>
      <c r="FX16">
        <v>42.09</v>
      </c>
      <c r="FY16">
        <v>41.6</v>
      </c>
      <c r="FZ16">
        <v>41.1</v>
      </c>
      <c r="GA16">
        <v>42.1</v>
      </c>
      <c r="GB16">
        <v>49.99</v>
      </c>
      <c r="GC16">
        <v>60.9</v>
      </c>
      <c r="GD16">
        <v>69.58</v>
      </c>
      <c r="GE16">
        <v>58.42</v>
      </c>
      <c r="GF16">
        <v>44.16</v>
      </c>
      <c r="GG16">
        <v>43</v>
      </c>
      <c r="GH16">
        <v>42.4</v>
      </c>
      <c r="GI16">
        <v>42.21</v>
      </c>
      <c r="GJ16">
        <v>42.21</v>
      </c>
      <c r="GK16">
        <v>41.72</v>
      </c>
      <c r="GL16">
        <v>41.22</v>
      </c>
      <c r="GM16">
        <v>42.22</v>
      </c>
      <c r="GN16">
        <v>50.15</v>
      </c>
      <c r="GO16">
        <v>61.11</v>
      </c>
      <c r="GP16">
        <v>69.84</v>
      </c>
      <c r="GQ16">
        <v>58.61</v>
      </c>
      <c r="GR16">
        <v>44.29</v>
      </c>
      <c r="GS16">
        <v>43.12</v>
      </c>
      <c r="GT16">
        <v>42.53</v>
      </c>
      <c r="GU16">
        <v>42.33</v>
      </c>
      <c r="GV16">
        <v>42.34</v>
      </c>
      <c r="GW16">
        <v>41.84</v>
      </c>
      <c r="GX16">
        <v>41.33</v>
      </c>
      <c r="GY16">
        <v>42.35</v>
      </c>
      <c r="GZ16">
        <v>50.31</v>
      </c>
      <c r="HA16">
        <v>61.31</v>
      </c>
      <c r="HB16">
        <v>70.09</v>
      </c>
      <c r="HC16">
        <v>58.81</v>
      </c>
      <c r="HD16">
        <v>44.42</v>
      </c>
      <c r="HE16">
        <v>43.25</v>
      </c>
      <c r="HF16">
        <v>42.64</v>
      </c>
      <c r="HG16">
        <v>42.45</v>
      </c>
      <c r="HH16">
        <v>42.45</v>
      </c>
      <c r="HI16">
        <v>41.95</v>
      </c>
      <c r="HJ16">
        <v>41.45</v>
      </c>
      <c r="HK16">
        <v>42.47</v>
      </c>
      <c r="HL16">
        <v>50.47</v>
      </c>
      <c r="HM16">
        <v>61.52</v>
      </c>
      <c r="HN16">
        <v>70.34</v>
      </c>
      <c r="HO16">
        <v>59.01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22.5</v>
      </c>
      <c r="U17">
        <v>20.228999999999999</v>
      </c>
      <c r="V17">
        <v>25.258000000000003</v>
      </c>
      <c r="W17">
        <v>24.988</v>
      </c>
      <c r="X17">
        <v>25.112000000000002</v>
      </c>
      <c r="Y17">
        <v>24.509</v>
      </c>
      <c r="Z17">
        <v>25.1</v>
      </c>
      <c r="AA17">
        <v>25.073</v>
      </c>
      <c r="AB17">
        <v>24.833000000000002</v>
      </c>
      <c r="AC17">
        <v>34.323</v>
      </c>
      <c r="AD17">
        <v>37.032000000000004</v>
      </c>
      <c r="AE17">
        <v>30.2</v>
      </c>
      <c r="AF17">
        <v>25.976000000000003</v>
      </c>
      <c r="AG17">
        <v>24</v>
      </c>
      <c r="AH17">
        <v>23.694000000000003</v>
      </c>
      <c r="AI17">
        <v>24.573</v>
      </c>
      <c r="AJ17">
        <v>24.679000000000002</v>
      </c>
      <c r="AK17">
        <v>24.032</v>
      </c>
      <c r="AL17">
        <v>23.667000000000002</v>
      </c>
      <c r="AM17">
        <v>23.25</v>
      </c>
      <c r="AN17">
        <v>24.708000000000002</v>
      </c>
      <c r="AO17">
        <v>30.934999999999999</v>
      </c>
      <c r="AP17">
        <v>35.29</v>
      </c>
      <c r="AQ17">
        <v>32.125</v>
      </c>
      <c r="AR17">
        <v>27.017000000000003</v>
      </c>
      <c r="AS17">
        <v>22.53</v>
      </c>
      <c r="AT17">
        <v>23.54</v>
      </c>
      <c r="AU17">
        <v>25.176000000000002</v>
      </c>
      <c r="AV17">
        <v>25.111000000000001</v>
      </c>
      <c r="AW17">
        <v>24.934999999999999</v>
      </c>
      <c r="AX17">
        <v>24.483000000000001</v>
      </c>
      <c r="AY17">
        <v>23.864000000000001</v>
      </c>
      <c r="AZ17">
        <v>25.644000000000002</v>
      </c>
      <c r="BA17">
        <v>30.079000000000001</v>
      </c>
      <c r="BB17">
        <v>33.515000000000001</v>
      </c>
      <c r="BC17">
        <v>31.117000000000001</v>
      </c>
      <c r="BD17">
        <v>27.047000000000001</v>
      </c>
      <c r="BE17">
        <v>23.734999999999999</v>
      </c>
      <c r="BF17">
        <v>24.349</v>
      </c>
      <c r="BG17">
        <v>25.444000000000003</v>
      </c>
      <c r="BH17">
        <v>25.724</v>
      </c>
      <c r="BI17">
        <v>25.423000000000002</v>
      </c>
      <c r="BJ17">
        <v>25.024999999999999</v>
      </c>
      <c r="BK17">
        <v>24.43</v>
      </c>
      <c r="BL17">
        <v>25.872</v>
      </c>
      <c r="BM17">
        <v>28.923000000000002</v>
      </c>
      <c r="BN17">
        <v>33.291000000000004</v>
      </c>
      <c r="BO17">
        <v>30.573</v>
      </c>
      <c r="BP17">
        <v>27.297000000000001</v>
      </c>
      <c r="BQ17">
        <v>24.32</v>
      </c>
      <c r="BR17">
        <v>24.893000000000001</v>
      </c>
      <c r="BS17">
        <v>25.86</v>
      </c>
      <c r="BT17">
        <v>26.141000000000002</v>
      </c>
      <c r="BU17">
        <v>25.888000000000002</v>
      </c>
      <c r="BV17">
        <v>25.358000000000001</v>
      </c>
      <c r="BW17">
        <v>25.17</v>
      </c>
      <c r="BX17">
        <v>26.1</v>
      </c>
      <c r="BY17">
        <v>28.479000000000003</v>
      </c>
      <c r="BZ17">
        <v>32.411999999999999</v>
      </c>
      <c r="CA17">
        <v>30.097000000000001</v>
      </c>
      <c r="CB17">
        <v>27.51</v>
      </c>
      <c r="CC17">
        <v>24.86</v>
      </c>
      <c r="CD17">
        <v>25.175000000000001</v>
      </c>
      <c r="CE17">
        <v>26.41</v>
      </c>
      <c r="CF17">
        <v>26.503</v>
      </c>
      <c r="CG17">
        <v>26.285</v>
      </c>
      <c r="CH17">
        <v>25.818000000000001</v>
      </c>
      <c r="CI17">
        <v>25.63</v>
      </c>
      <c r="CJ17">
        <v>26.344999999999999</v>
      </c>
      <c r="CK17">
        <v>28.134</v>
      </c>
      <c r="CL17">
        <v>31.731000000000002</v>
      </c>
      <c r="CM17">
        <v>29.15</v>
      </c>
      <c r="CN17">
        <v>27.887</v>
      </c>
      <c r="CO17">
        <v>25.343</v>
      </c>
      <c r="CP17">
        <v>25.626000000000001</v>
      </c>
      <c r="CQ17">
        <v>26.717000000000002</v>
      </c>
      <c r="CR17">
        <v>26.841000000000001</v>
      </c>
      <c r="CS17">
        <v>26.474</v>
      </c>
      <c r="CT17">
        <v>26.347000000000001</v>
      </c>
      <c r="CU17">
        <v>26.001000000000001</v>
      </c>
      <c r="CV17">
        <v>26.088000000000001</v>
      </c>
      <c r="CW17">
        <v>28.642000000000003</v>
      </c>
      <c r="CX17">
        <v>30.337</v>
      </c>
      <c r="CY17">
        <v>29.527000000000001</v>
      </c>
      <c r="CZ17">
        <v>28.074000000000002</v>
      </c>
      <c r="DA17">
        <v>25.482000000000003</v>
      </c>
      <c r="DB17">
        <v>26.194000000000003</v>
      </c>
      <c r="DC17">
        <v>27.01</v>
      </c>
      <c r="DD17">
        <v>27.11</v>
      </c>
      <c r="DE17">
        <v>26.819000000000003</v>
      </c>
      <c r="DF17">
        <v>26.71</v>
      </c>
      <c r="DG17">
        <v>26.188000000000002</v>
      </c>
      <c r="DH17">
        <v>26.78</v>
      </c>
      <c r="DI17">
        <v>28.483000000000001</v>
      </c>
      <c r="DJ17">
        <v>29.901</v>
      </c>
      <c r="DK17">
        <v>29.343</v>
      </c>
      <c r="DL17">
        <v>28.271000000000001</v>
      </c>
      <c r="DM17">
        <v>25.849</v>
      </c>
      <c r="DN17">
        <v>26.549000000000003</v>
      </c>
      <c r="DO17">
        <v>27.136000000000003</v>
      </c>
      <c r="DP17">
        <v>27.381</v>
      </c>
      <c r="DQ17">
        <v>27.247</v>
      </c>
      <c r="DR17">
        <v>27.021000000000001</v>
      </c>
      <c r="DS17">
        <v>26.513000000000002</v>
      </c>
      <c r="DT17">
        <v>26.967000000000002</v>
      </c>
      <c r="DU17">
        <v>28.318000000000001</v>
      </c>
      <c r="DV17">
        <v>29.473000000000003</v>
      </c>
      <c r="DW17">
        <v>29.144000000000002</v>
      </c>
      <c r="DX17">
        <v>28.267000000000003</v>
      </c>
      <c r="DY17">
        <v>26.423000000000002</v>
      </c>
      <c r="DZ17">
        <v>26.858000000000001</v>
      </c>
      <c r="EA17">
        <v>27.385000000000002</v>
      </c>
      <c r="EB17">
        <v>27.625</v>
      </c>
      <c r="EC17">
        <v>27.503</v>
      </c>
      <c r="ED17">
        <v>27.293000000000003</v>
      </c>
      <c r="EE17">
        <v>26.789000000000001</v>
      </c>
      <c r="EF17">
        <v>27.139000000000003</v>
      </c>
      <c r="EG17">
        <v>27.463000000000001</v>
      </c>
      <c r="EH17">
        <v>30.238000000000003</v>
      </c>
      <c r="EI17">
        <v>29.047000000000001</v>
      </c>
      <c r="EJ17">
        <v>28.436</v>
      </c>
      <c r="EK17">
        <v>26.709</v>
      </c>
      <c r="EL17">
        <v>27.131</v>
      </c>
      <c r="EM17">
        <v>27.612000000000002</v>
      </c>
      <c r="EN17">
        <v>27.868000000000002</v>
      </c>
      <c r="EO17">
        <v>27.738000000000003</v>
      </c>
      <c r="EP17">
        <v>27.428000000000001</v>
      </c>
      <c r="EQ17">
        <v>27.225000000000001</v>
      </c>
      <c r="ER17">
        <v>27.298000000000002</v>
      </c>
      <c r="ES17">
        <v>27.379000000000001</v>
      </c>
      <c r="ET17">
        <v>29.999000000000002</v>
      </c>
      <c r="EU17">
        <v>28.287000000000003</v>
      </c>
      <c r="EV17">
        <v>28.774999999999999</v>
      </c>
      <c r="EW17">
        <v>26.982000000000003</v>
      </c>
      <c r="EX17">
        <v>27.218</v>
      </c>
      <c r="EY17">
        <v>27.971</v>
      </c>
      <c r="EZ17">
        <v>28.063000000000002</v>
      </c>
      <c r="FA17">
        <v>27.839000000000002</v>
      </c>
      <c r="FB17">
        <v>27.793000000000003</v>
      </c>
      <c r="FC17">
        <v>27.469000000000001</v>
      </c>
      <c r="FD17">
        <v>27.017000000000003</v>
      </c>
      <c r="FE17">
        <v>28.129000000000001</v>
      </c>
      <c r="FF17">
        <v>29.856000000000002</v>
      </c>
      <c r="FG17">
        <v>28.245000000000001</v>
      </c>
      <c r="FH17">
        <v>28.925000000000001</v>
      </c>
      <c r="FI17">
        <v>27.225000000000001</v>
      </c>
      <c r="FJ17">
        <v>27.45</v>
      </c>
      <c r="FK17">
        <v>28.148</v>
      </c>
      <c r="FL17">
        <v>28.238000000000003</v>
      </c>
      <c r="FM17">
        <v>28.041</v>
      </c>
      <c r="FN17">
        <v>28.007000000000001</v>
      </c>
      <c r="FO17">
        <v>27.682000000000002</v>
      </c>
      <c r="FP17">
        <v>27.183</v>
      </c>
      <c r="FQ17">
        <v>28.158000000000001</v>
      </c>
      <c r="FR17">
        <v>28.73</v>
      </c>
      <c r="FS17">
        <v>28.96</v>
      </c>
      <c r="FT17">
        <v>29.072000000000003</v>
      </c>
      <c r="FU17">
        <v>27.216000000000001</v>
      </c>
      <c r="FV17">
        <v>27.81</v>
      </c>
      <c r="FW17">
        <v>28.17</v>
      </c>
      <c r="FX17">
        <v>28.259</v>
      </c>
      <c r="FY17">
        <v>28.212</v>
      </c>
      <c r="FZ17">
        <v>28.076000000000001</v>
      </c>
      <c r="GA17">
        <v>27.709</v>
      </c>
      <c r="GB17">
        <v>27.791</v>
      </c>
      <c r="GC17">
        <v>28.161000000000001</v>
      </c>
      <c r="GD17">
        <v>28.655000000000001</v>
      </c>
      <c r="GE17">
        <v>28.954000000000001</v>
      </c>
      <c r="GF17">
        <v>29.012</v>
      </c>
      <c r="GG17">
        <v>27.193000000000001</v>
      </c>
      <c r="GH17">
        <v>27.979000000000003</v>
      </c>
      <c r="GI17">
        <v>28.212</v>
      </c>
      <c r="GJ17">
        <v>28.444000000000003</v>
      </c>
      <c r="GK17">
        <v>28.373000000000001</v>
      </c>
      <c r="GL17">
        <v>28.358000000000001</v>
      </c>
      <c r="GM17">
        <v>27.882000000000001</v>
      </c>
      <c r="GN17">
        <v>27.937000000000001</v>
      </c>
      <c r="GO17">
        <v>27.352</v>
      </c>
      <c r="GP17">
        <v>29.694000000000003</v>
      </c>
      <c r="GQ17">
        <v>28.958000000000002</v>
      </c>
      <c r="GR17">
        <v>28.954999999999998</v>
      </c>
      <c r="GS17">
        <v>27.586000000000002</v>
      </c>
      <c r="GT17">
        <v>28.161000000000001</v>
      </c>
      <c r="GU17">
        <v>28.324999999999999</v>
      </c>
      <c r="GV17">
        <v>28.534000000000002</v>
      </c>
      <c r="GW17">
        <v>28.623000000000001</v>
      </c>
      <c r="GX17">
        <v>28.272000000000002</v>
      </c>
      <c r="GY17">
        <v>28.157</v>
      </c>
      <c r="GZ17">
        <v>28.046000000000003</v>
      </c>
      <c r="HA17">
        <v>27.459</v>
      </c>
      <c r="HB17">
        <v>29.807000000000002</v>
      </c>
      <c r="HC17">
        <v>29.069000000000003</v>
      </c>
      <c r="HD17">
        <v>29.082000000000001</v>
      </c>
      <c r="HE17">
        <v>27.701000000000001</v>
      </c>
      <c r="HF17">
        <v>28.117000000000001</v>
      </c>
      <c r="HG17">
        <v>28.581000000000003</v>
      </c>
      <c r="HH17">
        <v>28.666</v>
      </c>
      <c r="HI17">
        <v>28.622</v>
      </c>
      <c r="HJ17">
        <v>28.49</v>
      </c>
      <c r="HK17">
        <v>28.274999999999999</v>
      </c>
      <c r="HL17">
        <v>28.157</v>
      </c>
      <c r="HM17">
        <v>27.561</v>
      </c>
      <c r="HN17">
        <v>29.911000000000001</v>
      </c>
      <c r="HO17">
        <v>28.47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28.875</v>
      </c>
      <c r="W21">
        <v>28.875</v>
      </c>
      <c r="X21">
        <v>27</v>
      </c>
      <c r="Y21">
        <v>24.563000000000002</v>
      </c>
      <c r="Z21">
        <v>22.875</v>
      </c>
      <c r="AA21">
        <v>21.375</v>
      </c>
      <c r="AB21">
        <v>22.125</v>
      </c>
      <c r="AC21">
        <v>32.25</v>
      </c>
      <c r="AD21">
        <v>37.5</v>
      </c>
      <c r="AE21">
        <v>32.25</v>
      </c>
      <c r="AF21">
        <v>29.25</v>
      </c>
      <c r="AG21">
        <v>27.751000000000001</v>
      </c>
      <c r="AH21">
        <v>28.875</v>
      </c>
      <c r="AI21">
        <v>31.5</v>
      </c>
      <c r="AJ21">
        <v>30.75</v>
      </c>
      <c r="AK21">
        <v>27</v>
      </c>
      <c r="AL21">
        <v>24.75</v>
      </c>
      <c r="AM21">
        <v>21.75</v>
      </c>
      <c r="AN21">
        <v>22.5</v>
      </c>
      <c r="AO21">
        <v>36.75</v>
      </c>
      <c r="AP21">
        <v>42.75</v>
      </c>
      <c r="AQ21">
        <v>35.25</v>
      </c>
      <c r="AR21">
        <v>30.75</v>
      </c>
      <c r="AS21">
        <v>27.751000000000001</v>
      </c>
      <c r="AT21">
        <v>29.25</v>
      </c>
      <c r="AU21">
        <v>31.598000000000003</v>
      </c>
      <c r="AV21">
        <v>30.953000000000003</v>
      </c>
      <c r="AW21">
        <v>27.734999999999999</v>
      </c>
      <c r="AX21">
        <v>25.8</v>
      </c>
      <c r="AY21">
        <v>23.227</v>
      </c>
      <c r="AZ21">
        <v>23.872</v>
      </c>
      <c r="BA21">
        <v>36.104999999999997</v>
      </c>
      <c r="BB21">
        <v>41.258000000000003</v>
      </c>
      <c r="BC21">
        <v>34.814999999999998</v>
      </c>
      <c r="BD21">
        <v>30.953000000000003</v>
      </c>
      <c r="BE21">
        <v>28.38</v>
      </c>
      <c r="BF21">
        <v>29.67</v>
      </c>
      <c r="BG21">
        <v>31.68</v>
      </c>
      <c r="BH21">
        <v>31.125</v>
      </c>
      <c r="BI21">
        <v>28.372</v>
      </c>
      <c r="BJ21">
        <v>26.715</v>
      </c>
      <c r="BK21">
        <v>24.51</v>
      </c>
      <c r="BL21">
        <v>25.058</v>
      </c>
      <c r="BM21">
        <v>35.549999999999997</v>
      </c>
      <c r="BN21">
        <v>39.968000000000004</v>
      </c>
      <c r="BO21">
        <v>34.447000000000003</v>
      </c>
      <c r="BP21">
        <v>31.14</v>
      </c>
      <c r="BQ21">
        <v>28.927000000000003</v>
      </c>
      <c r="BR21">
        <v>30.038</v>
      </c>
      <c r="BS21">
        <v>31.883000000000003</v>
      </c>
      <c r="BT21">
        <v>31.38</v>
      </c>
      <c r="BU21">
        <v>28.875</v>
      </c>
      <c r="BV21">
        <v>27.367000000000001</v>
      </c>
      <c r="BW21">
        <v>25.364999999999998</v>
      </c>
      <c r="BX21">
        <v>25.867000000000001</v>
      </c>
      <c r="BY21">
        <v>35.4</v>
      </c>
      <c r="BZ21">
        <v>39.42</v>
      </c>
      <c r="CA21">
        <v>34.402999999999999</v>
      </c>
      <c r="CB21">
        <v>31.395</v>
      </c>
      <c r="CC21">
        <v>29.385000000000002</v>
      </c>
      <c r="CD21">
        <v>30.39</v>
      </c>
      <c r="CE21">
        <v>32.085000000000001</v>
      </c>
      <c r="CF21">
        <v>31.635000000000002</v>
      </c>
      <c r="CG21">
        <v>29.355</v>
      </c>
      <c r="CH21">
        <v>27.99</v>
      </c>
      <c r="CI21">
        <v>26.168000000000003</v>
      </c>
      <c r="CJ21">
        <v>26.633000000000003</v>
      </c>
      <c r="CK21">
        <v>35.295000000000002</v>
      </c>
      <c r="CL21">
        <v>38.947000000000003</v>
      </c>
      <c r="CM21">
        <v>34.387999999999998</v>
      </c>
      <c r="CN21">
        <v>31.657</v>
      </c>
      <c r="CO21">
        <v>29.834000000000003</v>
      </c>
      <c r="CP21">
        <v>30.75</v>
      </c>
      <c r="CQ21">
        <v>32.4</v>
      </c>
      <c r="CR21">
        <v>31.98</v>
      </c>
      <c r="CS21">
        <v>29.858000000000001</v>
      </c>
      <c r="CT21">
        <v>28.59</v>
      </c>
      <c r="CU21">
        <v>26.895</v>
      </c>
      <c r="CV21">
        <v>27.323</v>
      </c>
      <c r="CW21">
        <v>35.392000000000003</v>
      </c>
      <c r="CX21">
        <v>38.79</v>
      </c>
      <c r="CY21">
        <v>34.545000000000002</v>
      </c>
      <c r="CZ21">
        <v>32.002000000000002</v>
      </c>
      <c r="DA21">
        <v>30.308</v>
      </c>
      <c r="DB21">
        <v>31.155000000000001</v>
      </c>
      <c r="DC21">
        <v>32.715000000000003</v>
      </c>
      <c r="DD21">
        <v>32.325000000000003</v>
      </c>
      <c r="DE21">
        <v>30.352</v>
      </c>
      <c r="DF21">
        <v>29.175000000000001</v>
      </c>
      <c r="DG21">
        <v>27.593</v>
      </c>
      <c r="DH21">
        <v>27.99</v>
      </c>
      <c r="DI21">
        <v>35.505000000000003</v>
      </c>
      <c r="DJ21">
        <v>38.67</v>
      </c>
      <c r="DK21">
        <v>34.718000000000004</v>
      </c>
      <c r="DL21">
        <v>32.347000000000001</v>
      </c>
      <c r="DM21">
        <v>30.773000000000003</v>
      </c>
      <c r="DN21">
        <v>31.567</v>
      </c>
      <c r="DO21">
        <v>33.038000000000004</v>
      </c>
      <c r="DP21">
        <v>32.678000000000004</v>
      </c>
      <c r="DQ21">
        <v>30.84</v>
      </c>
      <c r="DR21">
        <v>29.738000000000003</v>
      </c>
      <c r="DS21">
        <v>28.274999999999999</v>
      </c>
      <c r="DT21">
        <v>28.642000000000003</v>
      </c>
      <c r="DU21">
        <v>35.633000000000003</v>
      </c>
      <c r="DV21">
        <v>38.58</v>
      </c>
      <c r="DW21">
        <v>34.905000000000001</v>
      </c>
      <c r="DX21">
        <v>32.700000000000003</v>
      </c>
      <c r="DY21">
        <v>31.23</v>
      </c>
      <c r="DZ21">
        <v>31.973000000000003</v>
      </c>
      <c r="EA21">
        <v>33.367000000000004</v>
      </c>
      <c r="EB21">
        <v>33.03</v>
      </c>
      <c r="EC21">
        <v>31.32</v>
      </c>
      <c r="ED21">
        <v>30.293000000000003</v>
      </c>
      <c r="EE21">
        <v>28.927000000000003</v>
      </c>
      <c r="EF21">
        <v>29.273</v>
      </c>
      <c r="EG21">
        <v>35.782000000000004</v>
      </c>
      <c r="EH21">
        <v>38.527999999999999</v>
      </c>
      <c r="EI21">
        <v>35.108000000000004</v>
      </c>
      <c r="EJ21">
        <v>33.053000000000004</v>
      </c>
      <c r="EK21">
        <v>31.687000000000001</v>
      </c>
      <c r="EL21">
        <v>32.377000000000002</v>
      </c>
      <c r="EM21">
        <v>33.697000000000003</v>
      </c>
      <c r="EN21">
        <v>33.383000000000003</v>
      </c>
      <c r="EO21">
        <v>31.793000000000003</v>
      </c>
      <c r="EP21">
        <v>30.84</v>
      </c>
      <c r="EQ21">
        <v>29.565000000000001</v>
      </c>
      <c r="ER21">
        <v>29.887</v>
      </c>
      <c r="ES21">
        <v>35.947000000000003</v>
      </c>
      <c r="ET21">
        <v>38.498000000000005</v>
      </c>
      <c r="EU21">
        <v>35.318000000000005</v>
      </c>
      <c r="EV21">
        <v>33.405000000000001</v>
      </c>
      <c r="EW21">
        <v>32.137999999999998</v>
      </c>
      <c r="EX21">
        <v>32.774999999999999</v>
      </c>
      <c r="EY21">
        <v>34.08</v>
      </c>
      <c r="EZ21">
        <v>33.758000000000003</v>
      </c>
      <c r="FA21">
        <v>32.152999999999999</v>
      </c>
      <c r="FB21">
        <v>31.184999999999999</v>
      </c>
      <c r="FC21">
        <v>29.902000000000001</v>
      </c>
      <c r="FD21">
        <v>30.225000000000001</v>
      </c>
      <c r="FE21">
        <v>36.352000000000004</v>
      </c>
      <c r="FF21">
        <v>38.932000000000002</v>
      </c>
      <c r="FG21">
        <v>35.715000000000003</v>
      </c>
      <c r="FH21">
        <v>33.788000000000004</v>
      </c>
      <c r="FI21">
        <v>32.498000000000005</v>
      </c>
      <c r="FJ21">
        <v>33.15</v>
      </c>
      <c r="FK21">
        <v>34.454999999999998</v>
      </c>
      <c r="FL21">
        <v>34.133000000000003</v>
      </c>
      <c r="FM21">
        <v>32.512999999999998</v>
      </c>
      <c r="FN21">
        <v>31.538</v>
      </c>
      <c r="FO21">
        <v>30.24</v>
      </c>
      <c r="FP21">
        <v>30.57</v>
      </c>
      <c r="FQ21">
        <v>36.758000000000003</v>
      </c>
      <c r="FR21">
        <v>39.367000000000004</v>
      </c>
      <c r="FS21">
        <v>36.112000000000002</v>
      </c>
      <c r="FT21">
        <v>34.163000000000004</v>
      </c>
      <c r="FU21">
        <v>32.865000000000002</v>
      </c>
      <c r="FV21">
        <v>33.517000000000003</v>
      </c>
      <c r="FW21">
        <v>34.837000000000003</v>
      </c>
      <c r="FX21">
        <v>34.515000000000001</v>
      </c>
      <c r="FY21">
        <v>32.873000000000005</v>
      </c>
      <c r="FZ21">
        <v>31.89</v>
      </c>
      <c r="GA21">
        <v>30.57</v>
      </c>
      <c r="GB21">
        <v>30.907</v>
      </c>
      <c r="GC21">
        <v>37.17</v>
      </c>
      <c r="GD21">
        <v>39.803000000000004</v>
      </c>
      <c r="GE21">
        <v>36.517000000000003</v>
      </c>
      <c r="GF21">
        <v>34.545000000000002</v>
      </c>
      <c r="GG21">
        <v>33.225999999999999</v>
      </c>
      <c r="GH21">
        <v>33.892000000000003</v>
      </c>
      <c r="GI21">
        <v>35.22</v>
      </c>
      <c r="GJ21">
        <v>34.89</v>
      </c>
      <c r="GK21">
        <v>33.233000000000004</v>
      </c>
      <c r="GL21">
        <v>32.234999999999999</v>
      </c>
      <c r="GM21">
        <v>30.907</v>
      </c>
      <c r="GN21">
        <v>31.245000000000001</v>
      </c>
      <c r="GO21">
        <v>37.575000000000003</v>
      </c>
      <c r="GP21">
        <v>40.237000000000002</v>
      </c>
      <c r="GQ21">
        <v>36.914999999999999</v>
      </c>
      <c r="GR21">
        <v>34.92</v>
      </c>
      <c r="GS21">
        <v>33.593000000000004</v>
      </c>
      <c r="GT21">
        <v>34.26</v>
      </c>
      <c r="GU21">
        <v>35.602000000000004</v>
      </c>
      <c r="GV21">
        <v>35.273000000000003</v>
      </c>
      <c r="GW21">
        <v>33.593000000000004</v>
      </c>
      <c r="GX21">
        <v>32.587000000000003</v>
      </c>
      <c r="GY21">
        <v>31.245000000000001</v>
      </c>
      <c r="GZ21">
        <v>31.582000000000001</v>
      </c>
      <c r="HA21">
        <v>37.979999999999997</v>
      </c>
      <c r="HB21">
        <v>40.68</v>
      </c>
      <c r="HC21">
        <v>37.313000000000002</v>
      </c>
      <c r="HD21">
        <v>35.295000000000002</v>
      </c>
      <c r="HE21">
        <v>33.953000000000003</v>
      </c>
      <c r="HF21">
        <v>34.634999999999998</v>
      </c>
      <c r="HG21">
        <v>35.984999999999999</v>
      </c>
      <c r="HH21">
        <v>35.648000000000003</v>
      </c>
      <c r="HI21">
        <v>33.953000000000003</v>
      </c>
      <c r="HJ21">
        <v>32.932000000000002</v>
      </c>
      <c r="HK21">
        <v>31.574999999999999</v>
      </c>
      <c r="HL21">
        <v>31.92</v>
      </c>
      <c r="HM21">
        <v>38.384999999999998</v>
      </c>
      <c r="HN21">
        <v>41.115000000000002</v>
      </c>
      <c r="HO21">
        <v>37.718000000000004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29.063000000000002</v>
      </c>
      <c r="W22">
        <v>28.875</v>
      </c>
      <c r="X22">
        <v>26.925000000000001</v>
      </c>
      <c r="Y22">
        <v>24.5625</v>
      </c>
      <c r="Z22">
        <v>24.375</v>
      </c>
      <c r="AA22">
        <v>23.25</v>
      </c>
      <c r="AB22">
        <v>24</v>
      </c>
      <c r="AC22">
        <v>34.5</v>
      </c>
      <c r="AD22">
        <v>39.375</v>
      </c>
      <c r="AE22">
        <v>34.875</v>
      </c>
      <c r="AF22">
        <v>29.25</v>
      </c>
      <c r="AG22">
        <v>27.75</v>
      </c>
      <c r="AH22">
        <v>28.875</v>
      </c>
      <c r="AI22">
        <v>31.688000000000002</v>
      </c>
      <c r="AJ22">
        <v>31.125</v>
      </c>
      <c r="AK22">
        <v>27.563000000000002</v>
      </c>
      <c r="AL22">
        <v>27.375</v>
      </c>
      <c r="AM22">
        <v>24.375</v>
      </c>
      <c r="AN22">
        <v>23.063000000000002</v>
      </c>
      <c r="AO22">
        <v>40.125</v>
      </c>
      <c r="AP22">
        <v>45.375</v>
      </c>
      <c r="AQ22">
        <v>37.875</v>
      </c>
      <c r="AR22">
        <v>31.125</v>
      </c>
      <c r="AS22">
        <v>28.125</v>
      </c>
      <c r="AT22">
        <v>29.438000000000002</v>
      </c>
      <c r="AU22">
        <v>31.957000000000001</v>
      </c>
      <c r="AV22">
        <v>31.47</v>
      </c>
      <c r="AW22">
        <v>28.418000000000003</v>
      </c>
      <c r="AX22">
        <v>28.253</v>
      </c>
      <c r="AY22">
        <v>25.68</v>
      </c>
      <c r="AZ22">
        <v>24.555</v>
      </c>
      <c r="BA22">
        <v>39.195</v>
      </c>
      <c r="BB22">
        <v>43.703000000000003</v>
      </c>
      <c r="BC22">
        <v>37.267000000000003</v>
      </c>
      <c r="BD22">
        <v>31.47</v>
      </c>
      <c r="BE22">
        <v>28.898</v>
      </c>
      <c r="BF22">
        <v>30.023</v>
      </c>
      <c r="BG22">
        <v>32.159999999999997</v>
      </c>
      <c r="BH22">
        <v>31.754999999999999</v>
      </c>
      <c r="BI22">
        <v>29.137</v>
      </c>
      <c r="BJ22">
        <v>29.003</v>
      </c>
      <c r="BK22">
        <v>26.805</v>
      </c>
      <c r="BL22">
        <v>25.844999999999999</v>
      </c>
      <c r="BM22">
        <v>38.4</v>
      </c>
      <c r="BN22">
        <v>42.263000000000005</v>
      </c>
      <c r="BO22">
        <v>36.75</v>
      </c>
      <c r="BP22">
        <v>31.793000000000003</v>
      </c>
      <c r="BQ22">
        <v>29.587</v>
      </c>
      <c r="BR22">
        <v>30.555</v>
      </c>
      <c r="BS22">
        <v>32.707999999999998</v>
      </c>
      <c r="BT22">
        <v>32.332999999999998</v>
      </c>
      <c r="BU22">
        <v>29.94</v>
      </c>
      <c r="BV22">
        <v>29.82</v>
      </c>
      <c r="BW22">
        <v>27.802</v>
      </c>
      <c r="BX22">
        <v>26.925000000000001</v>
      </c>
      <c r="BY22">
        <v>38.422000000000004</v>
      </c>
      <c r="BZ22">
        <v>41.962000000000003</v>
      </c>
      <c r="CA22">
        <v>36.914999999999999</v>
      </c>
      <c r="CB22">
        <v>32.369999999999997</v>
      </c>
      <c r="CC22">
        <v>30.36</v>
      </c>
      <c r="CD22">
        <v>31.245000000000001</v>
      </c>
      <c r="CE22">
        <v>33.255000000000003</v>
      </c>
      <c r="CF22">
        <v>32.909999999999997</v>
      </c>
      <c r="CG22">
        <v>30.72</v>
      </c>
      <c r="CH22">
        <v>30.614999999999998</v>
      </c>
      <c r="CI22">
        <v>28.77</v>
      </c>
      <c r="CJ22">
        <v>27.96</v>
      </c>
      <c r="CK22">
        <v>38.49</v>
      </c>
      <c r="CL22">
        <v>41.737000000000002</v>
      </c>
      <c r="CM22">
        <v>37.11</v>
      </c>
      <c r="CN22">
        <v>32.954999999999998</v>
      </c>
      <c r="CO22">
        <v>31.11</v>
      </c>
      <c r="CP22">
        <v>31.927000000000003</v>
      </c>
      <c r="CQ22">
        <v>33.803000000000004</v>
      </c>
      <c r="CR22">
        <v>33.487000000000002</v>
      </c>
      <c r="CS22">
        <v>31.44</v>
      </c>
      <c r="CT22">
        <v>31.335000000000001</v>
      </c>
      <c r="CU22">
        <v>29.61</v>
      </c>
      <c r="CV22">
        <v>28.86</v>
      </c>
      <c r="CW22">
        <v>38.707999999999998</v>
      </c>
      <c r="CX22">
        <v>41.744999999999997</v>
      </c>
      <c r="CY22">
        <v>37.417000000000002</v>
      </c>
      <c r="CZ22">
        <v>33.532000000000004</v>
      </c>
      <c r="DA22">
        <v>31.808</v>
      </c>
      <c r="DB22">
        <v>32.564999999999998</v>
      </c>
      <c r="DC22">
        <v>34.358000000000004</v>
      </c>
      <c r="DD22">
        <v>34.057000000000002</v>
      </c>
      <c r="DE22">
        <v>32.145000000000003</v>
      </c>
      <c r="DF22">
        <v>32.047000000000004</v>
      </c>
      <c r="DG22">
        <v>30.434999999999999</v>
      </c>
      <c r="DH22">
        <v>29.73</v>
      </c>
      <c r="DI22">
        <v>38.947000000000003</v>
      </c>
      <c r="DJ22">
        <v>41.782000000000004</v>
      </c>
      <c r="DK22">
        <v>37.74</v>
      </c>
      <c r="DL22">
        <v>34.102000000000004</v>
      </c>
      <c r="DM22">
        <v>32.49</v>
      </c>
      <c r="DN22">
        <v>33.203000000000003</v>
      </c>
      <c r="DO22">
        <v>34.913000000000004</v>
      </c>
      <c r="DP22">
        <v>34.634999999999998</v>
      </c>
      <c r="DQ22">
        <v>32.843000000000004</v>
      </c>
      <c r="DR22">
        <v>32.752000000000002</v>
      </c>
      <c r="DS22">
        <v>31.245000000000001</v>
      </c>
      <c r="DT22">
        <v>30.585000000000001</v>
      </c>
      <c r="DU22">
        <v>39.203000000000003</v>
      </c>
      <c r="DV22">
        <v>41.858000000000004</v>
      </c>
      <c r="DW22">
        <v>38.078000000000003</v>
      </c>
      <c r="DX22">
        <v>34.68</v>
      </c>
      <c r="DY22">
        <v>33.172000000000004</v>
      </c>
      <c r="DZ22">
        <v>33.840000000000003</v>
      </c>
      <c r="EA22">
        <v>35.468000000000004</v>
      </c>
      <c r="EB22">
        <v>35.204999999999998</v>
      </c>
      <c r="EC22">
        <v>33.532000000000004</v>
      </c>
      <c r="ED22">
        <v>33.450000000000003</v>
      </c>
      <c r="EE22">
        <v>32.04</v>
      </c>
      <c r="EF22">
        <v>31.425000000000001</v>
      </c>
      <c r="EG22">
        <v>39.479999999999997</v>
      </c>
      <c r="EH22">
        <v>41.962000000000003</v>
      </c>
      <c r="EI22">
        <v>38.43</v>
      </c>
      <c r="EJ22">
        <v>35.25</v>
      </c>
      <c r="EK22">
        <v>33.840000000000003</v>
      </c>
      <c r="EL22">
        <v>34.47</v>
      </c>
      <c r="EM22">
        <v>36.008000000000003</v>
      </c>
      <c r="EN22">
        <v>35.767000000000003</v>
      </c>
      <c r="EO22">
        <v>34.207999999999998</v>
      </c>
      <c r="EP22">
        <v>34.133000000000003</v>
      </c>
      <c r="EQ22">
        <v>32.82</v>
      </c>
      <c r="ER22">
        <v>32.242000000000004</v>
      </c>
      <c r="ES22">
        <v>39.78</v>
      </c>
      <c r="ET22">
        <v>42.104999999999997</v>
      </c>
      <c r="EU22">
        <v>38.805</v>
      </c>
      <c r="EV22">
        <v>35.835000000000001</v>
      </c>
      <c r="EW22">
        <v>34.523000000000003</v>
      </c>
      <c r="EX22">
        <v>35.108000000000004</v>
      </c>
      <c r="EY22">
        <v>36.758000000000003</v>
      </c>
      <c r="EZ22">
        <v>36.517000000000003</v>
      </c>
      <c r="FA22">
        <v>34.92</v>
      </c>
      <c r="FB22">
        <v>34.844999999999999</v>
      </c>
      <c r="FC22">
        <v>33.502000000000002</v>
      </c>
      <c r="FD22">
        <v>32.917000000000002</v>
      </c>
      <c r="FE22">
        <v>40.604999999999997</v>
      </c>
      <c r="FF22">
        <v>42.983000000000004</v>
      </c>
      <c r="FG22">
        <v>39.615000000000002</v>
      </c>
      <c r="FH22">
        <v>36.585000000000001</v>
      </c>
      <c r="FI22">
        <v>35.242000000000004</v>
      </c>
      <c r="FJ22">
        <v>35.843000000000004</v>
      </c>
      <c r="FK22">
        <v>37.508000000000003</v>
      </c>
      <c r="FL22">
        <v>37.26</v>
      </c>
      <c r="FM22">
        <v>35.633000000000003</v>
      </c>
      <c r="FN22">
        <v>35.557000000000002</v>
      </c>
      <c r="FO22">
        <v>34.185000000000002</v>
      </c>
      <c r="FP22">
        <v>33.593000000000004</v>
      </c>
      <c r="FQ22">
        <v>41.438000000000002</v>
      </c>
      <c r="FR22">
        <v>43.86</v>
      </c>
      <c r="FS22">
        <v>40.424999999999997</v>
      </c>
      <c r="FT22">
        <v>37.328000000000003</v>
      </c>
      <c r="FU22">
        <v>35.954999999999998</v>
      </c>
      <c r="FV22">
        <v>36.57</v>
      </c>
      <c r="FW22">
        <v>38.265000000000001</v>
      </c>
      <c r="FX22">
        <v>38.01</v>
      </c>
      <c r="FY22">
        <v>36.344999999999999</v>
      </c>
      <c r="FZ22">
        <v>36.270000000000003</v>
      </c>
      <c r="GA22">
        <v>34.875</v>
      </c>
      <c r="GB22">
        <v>34.267000000000003</v>
      </c>
      <c r="GC22">
        <v>42.27</v>
      </c>
      <c r="GD22">
        <v>44.737000000000002</v>
      </c>
      <c r="GE22">
        <v>41.234999999999999</v>
      </c>
      <c r="GF22">
        <v>38.078000000000003</v>
      </c>
      <c r="GG22">
        <v>36.674999999999997</v>
      </c>
      <c r="GH22">
        <v>37.305</v>
      </c>
      <c r="GI22">
        <v>39.015000000000001</v>
      </c>
      <c r="GJ22">
        <v>38.752000000000002</v>
      </c>
      <c r="GK22">
        <v>37.064999999999998</v>
      </c>
      <c r="GL22">
        <v>36.983000000000004</v>
      </c>
      <c r="GM22">
        <v>35.557000000000002</v>
      </c>
      <c r="GN22">
        <v>34.935000000000002</v>
      </c>
      <c r="GO22">
        <v>43.094999999999999</v>
      </c>
      <c r="GP22">
        <v>45.615000000000002</v>
      </c>
      <c r="GQ22">
        <v>42.038000000000004</v>
      </c>
      <c r="GR22">
        <v>38.82</v>
      </c>
      <c r="GS22">
        <v>37.395000000000003</v>
      </c>
      <c r="GT22">
        <v>38.032000000000004</v>
      </c>
      <c r="GU22">
        <v>39.765000000000001</v>
      </c>
      <c r="GV22">
        <v>39.502000000000002</v>
      </c>
      <c r="GW22">
        <v>37.777999999999999</v>
      </c>
      <c r="GX22">
        <v>37.695</v>
      </c>
      <c r="GY22">
        <v>36.24</v>
      </c>
      <c r="GZ22">
        <v>35.61</v>
      </c>
      <c r="HA22">
        <v>43.928000000000004</v>
      </c>
      <c r="HB22">
        <v>46.492000000000004</v>
      </c>
      <c r="HC22">
        <v>42.847000000000001</v>
      </c>
      <c r="HD22">
        <v>39.57</v>
      </c>
      <c r="HE22">
        <v>38.115000000000002</v>
      </c>
      <c r="HF22">
        <v>38.767000000000003</v>
      </c>
      <c r="HG22">
        <v>40.523000000000003</v>
      </c>
      <c r="HH22">
        <v>40.252000000000002</v>
      </c>
      <c r="HI22">
        <v>38.49</v>
      </c>
      <c r="HJ22">
        <v>38.407000000000004</v>
      </c>
      <c r="HK22">
        <v>36.93</v>
      </c>
      <c r="HL22">
        <v>36.284999999999997</v>
      </c>
      <c r="HM22">
        <v>44.76</v>
      </c>
      <c r="HN22">
        <v>47.37</v>
      </c>
      <c r="HO22">
        <v>43.657000000000004</v>
      </c>
    </row>
    <row r="23" spans="1:223" ht="12.75" x14ac:dyDescent="0.2">
      <c r="A23" t="s">
        <v>131</v>
      </c>
      <c r="B23" s="248" t="s">
        <v>181</v>
      </c>
      <c r="T23">
        <v>21.26</v>
      </c>
      <c r="U23">
        <v>23.63</v>
      </c>
      <c r="V23">
        <v>28.875</v>
      </c>
      <c r="W23">
        <v>28.688000000000002</v>
      </c>
      <c r="X23">
        <v>28.125</v>
      </c>
      <c r="Y23">
        <v>27</v>
      </c>
      <c r="Z23">
        <v>24.938000000000002</v>
      </c>
      <c r="AA23">
        <v>24.75</v>
      </c>
      <c r="AB23">
        <v>29.625</v>
      </c>
      <c r="AC23">
        <v>36.75</v>
      </c>
      <c r="AD23">
        <v>41.438000000000002</v>
      </c>
      <c r="AE23">
        <v>36</v>
      </c>
      <c r="AF23">
        <v>30.563000000000002</v>
      </c>
      <c r="AG23">
        <v>29.813000000000002</v>
      </c>
      <c r="AH23">
        <v>31.313000000000002</v>
      </c>
      <c r="AI23">
        <v>31.5</v>
      </c>
      <c r="AJ23">
        <v>30</v>
      </c>
      <c r="AK23">
        <v>28.5</v>
      </c>
      <c r="AL23">
        <v>28.125</v>
      </c>
      <c r="AM23">
        <v>28.5</v>
      </c>
      <c r="AN23">
        <v>32.25</v>
      </c>
      <c r="AO23">
        <v>39.938000000000002</v>
      </c>
      <c r="AP23">
        <v>46.313000000000002</v>
      </c>
      <c r="AQ23">
        <v>42.563000000000002</v>
      </c>
      <c r="AR23">
        <v>29.438000000000002</v>
      </c>
      <c r="AS23">
        <v>29.438000000000002</v>
      </c>
      <c r="AT23">
        <v>31.688000000000002</v>
      </c>
      <c r="AU23">
        <v>31.86</v>
      </c>
      <c r="AV23">
        <v>30.578000000000003</v>
      </c>
      <c r="AW23">
        <v>29.288</v>
      </c>
      <c r="AX23">
        <v>29.288</v>
      </c>
      <c r="AY23">
        <v>29.633000000000003</v>
      </c>
      <c r="AZ23">
        <v>32.85</v>
      </c>
      <c r="BA23">
        <v>39.450000000000003</v>
      </c>
      <c r="BB23">
        <v>44.917000000000002</v>
      </c>
      <c r="BC23">
        <v>41.67</v>
      </c>
      <c r="BD23">
        <v>29.933</v>
      </c>
      <c r="BE23">
        <v>30.12</v>
      </c>
      <c r="BF23">
        <v>32.288000000000004</v>
      </c>
      <c r="BG23">
        <v>32.174999999999997</v>
      </c>
      <c r="BH23">
        <v>31.073</v>
      </c>
      <c r="BI23">
        <v>29.97</v>
      </c>
      <c r="BJ23">
        <v>30.293000000000003</v>
      </c>
      <c r="BK23">
        <v>30.614999999999998</v>
      </c>
      <c r="BL23">
        <v>33.375</v>
      </c>
      <c r="BM23">
        <v>39.023000000000003</v>
      </c>
      <c r="BN23">
        <v>43.71</v>
      </c>
      <c r="BO23">
        <v>40.905000000000001</v>
      </c>
      <c r="BP23">
        <v>30.36</v>
      </c>
      <c r="BQ23">
        <v>30.712</v>
      </c>
      <c r="BR23">
        <v>32.813000000000002</v>
      </c>
      <c r="BS23">
        <v>32.43</v>
      </c>
      <c r="BT23">
        <v>31.433</v>
      </c>
      <c r="BU23">
        <v>30.427000000000003</v>
      </c>
      <c r="BV23">
        <v>30.93</v>
      </c>
      <c r="BW23">
        <v>31.245000000000001</v>
      </c>
      <c r="BX23">
        <v>33.742000000000004</v>
      </c>
      <c r="BY23">
        <v>38.865000000000002</v>
      </c>
      <c r="BZ23">
        <v>43.11</v>
      </c>
      <c r="CA23">
        <v>40.553000000000004</v>
      </c>
      <c r="CB23">
        <v>30.683</v>
      </c>
      <c r="CC23">
        <v>31.125</v>
      </c>
      <c r="CD23">
        <v>33.188000000000002</v>
      </c>
      <c r="CE23">
        <v>32.678000000000004</v>
      </c>
      <c r="CF23">
        <v>31.777000000000001</v>
      </c>
      <c r="CG23">
        <v>30.87</v>
      </c>
      <c r="CH23">
        <v>31.538</v>
      </c>
      <c r="CI23">
        <v>31.837000000000003</v>
      </c>
      <c r="CJ23">
        <v>34.102000000000004</v>
      </c>
      <c r="CK23">
        <v>38.737000000000002</v>
      </c>
      <c r="CL23">
        <v>42.585000000000001</v>
      </c>
      <c r="CM23">
        <v>40.252000000000002</v>
      </c>
      <c r="CN23">
        <v>30.99</v>
      </c>
      <c r="CO23">
        <v>31.515000000000001</v>
      </c>
      <c r="CP23">
        <v>33.54</v>
      </c>
      <c r="CQ23">
        <v>32.917000000000002</v>
      </c>
      <c r="CR23">
        <v>32.085000000000001</v>
      </c>
      <c r="CS23">
        <v>31.245000000000001</v>
      </c>
      <c r="CT23">
        <v>32.032000000000004</v>
      </c>
      <c r="CU23">
        <v>32.325000000000003</v>
      </c>
      <c r="CV23">
        <v>34.417000000000002</v>
      </c>
      <c r="CW23">
        <v>38.715000000000003</v>
      </c>
      <c r="CX23">
        <v>42.277999999999999</v>
      </c>
      <c r="CY23">
        <v>40.102000000000004</v>
      </c>
      <c r="CZ23">
        <v>31.282</v>
      </c>
      <c r="DA23">
        <v>31.86</v>
      </c>
      <c r="DB23">
        <v>33.862000000000002</v>
      </c>
      <c r="DC23">
        <v>33.195</v>
      </c>
      <c r="DD23">
        <v>32.422000000000004</v>
      </c>
      <c r="DE23">
        <v>31.642000000000003</v>
      </c>
      <c r="DF23">
        <v>32.534999999999997</v>
      </c>
      <c r="DG23">
        <v>32.82</v>
      </c>
      <c r="DH23">
        <v>34.770000000000003</v>
      </c>
      <c r="DI23">
        <v>38.752000000000002</v>
      </c>
      <c r="DJ23">
        <v>42.06</v>
      </c>
      <c r="DK23">
        <v>40.027999999999999</v>
      </c>
      <c r="DL23">
        <v>31.598000000000003</v>
      </c>
      <c r="DM23">
        <v>32.234999999999999</v>
      </c>
      <c r="DN23">
        <v>34.215000000000003</v>
      </c>
      <c r="DO23">
        <v>33.472000000000001</v>
      </c>
      <c r="DP23">
        <v>32.752000000000002</v>
      </c>
      <c r="DQ23">
        <v>32.04</v>
      </c>
      <c r="DR23">
        <v>33.03</v>
      </c>
      <c r="DS23">
        <v>33.307000000000002</v>
      </c>
      <c r="DT23">
        <v>35.108000000000004</v>
      </c>
      <c r="DU23">
        <v>38.805</v>
      </c>
      <c r="DV23">
        <v>41.865000000000002</v>
      </c>
      <c r="DW23">
        <v>39.968000000000004</v>
      </c>
      <c r="DX23">
        <v>31.913</v>
      </c>
      <c r="DY23">
        <v>32.594999999999999</v>
      </c>
      <c r="DZ23">
        <v>34.56</v>
      </c>
      <c r="EA23">
        <v>33.75</v>
      </c>
      <c r="EB23">
        <v>33.082999999999998</v>
      </c>
      <c r="EC23">
        <v>32.422000000000004</v>
      </c>
      <c r="ED23">
        <v>33.502000000000002</v>
      </c>
      <c r="EE23">
        <v>33.773000000000003</v>
      </c>
      <c r="EF23">
        <v>35.445</v>
      </c>
      <c r="EG23">
        <v>38.873000000000005</v>
      </c>
      <c r="EH23">
        <v>41.715000000000003</v>
      </c>
      <c r="EI23">
        <v>39.938000000000002</v>
      </c>
      <c r="EJ23">
        <v>32.227000000000004</v>
      </c>
      <c r="EK23">
        <v>32.954999999999998</v>
      </c>
      <c r="EL23">
        <v>34.898000000000003</v>
      </c>
      <c r="EM23">
        <v>34.027999999999999</v>
      </c>
      <c r="EN23">
        <v>33.413000000000004</v>
      </c>
      <c r="EO23">
        <v>32.79</v>
      </c>
      <c r="EP23">
        <v>33.96</v>
      </c>
      <c r="EQ23">
        <v>34.229999999999997</v>
      </c>
      <c r="ER23">
        <v>35.774999999999999</v>
      </c>
      <c r="ES23">
        <v>38.954999999999998</v>
      </c>
      <c r="ET23">
        <v>41.587000000000003</v>
      </c>
      <c r="EU23">
        <v>39.93</v>
      </c>
      <c r="EV23">
        <v>32.534999999999997</v>
      </c>
      <c r="EW23">
        <v>33.307000000000002</v>
      </c>
      <c r="EX23">
        <v>35.227000000000004</v>
      </c>
      <c r="EY23">
        <v>34.29</v>
      </c>
      <c r="EZ23">
        <v>33.667000000000002</v>
      </c>
      <c r="FA23">
        <v>33.045000000000002</v>
      </c>
      <c r="FB23">
        <v>34.207999999999998</v>
      </c>
      <c r="FC23">
        <v>34.47</v>
      </c>
      <c r="FD23">
        <v>36.03</v>
      </c>
      <c r="FE23">
        <v>39.233000000000004</v>
      </c>
      <c r="FF23">
        <v>41.888000000000005</v>
      </c>
      <c r="FG23">
        <v>40.215000000000003</v>
      </c>
      <c r="FH23">
        <v>32.79</v>
      </c>
      <c r="FI23">
        <v>33.563000000000002</v>
      </c>
      <c r="FJ23">
        <v>35.483000000000004</v>
      </c>
      <c r="FK23">
        <v>34.553000000000004</v>
      </c>
      <c r="FL23">
        <v>33.922000000000004</v>
      </c>
      <c r="FM23">
        <v>33.292000000000002</v>
      </c>
      <c r="FN23">
        <v>34.447000000000003</v>
      </c>
      <c r="FO23">
        <v>34.718000000000004</v>
      </c>
      <c r="FP23">
        <v>36.292000000000002</v>
      </c>
      <c r="FQ23">
        <v>39.51</v>
      </c>
      <c r="FR23">
        <v>42.188000000000002</v>
      </c>
      <c r="FS23">
        <v>40.508000000000003</v>
      </c>
      <c r="FT23">
        <v>33.045000000000002</v>
      </c>
      <c r="FU23">
        <v>33.81</v>
      </c>
      <c r="FV23">
        <v>35.737000000000002</v>
      </c>
      <c r="FW23">
        <v>34.807000000000002</v>
      </c>
      <c r="FX23">
        <v>34.178000000000004</v>
      </c>
      <c r="FY23">
        <v>33.547000000000004</v>
      </c>
      <c r="FZ23">
        <v>34.695</v>
      </c>
      <c r="GA23">
        <v>34.957999999999998</v>
      </c>
      <c r="GB23">
        <v>36.547000000000004</v>
      </c>
      <c r="GC23">
        <v>39.795000000000002</v>
      </c>
      <c r="GD23">
        <v>42.487000000000002</v>
      </c>
      <c r="GE23">
        <v>40.792000000000002</v>
      </c>
      <c r="GF23">
        <v>33.307000000000002</v>
      </c>
      <c r="GG23">
        <v>34.064999999999998</v>
      </c>
      <c r="GH23">
        <v>35.992000000000004</v>
      </c>
      <c r="GI23">
        <v>35.07</v>
      </c>
      <c r="GJ23">
        <v>34.432000000000002</v>
      </c>
      <c r="GK23">
        <v>33.803000000000004</v>
      </c>
      <c r="GL23">
        <v>34.935000000000002</v>
      </c>
      <c r="GM23">
        <v>35.204999999999998</v>
      </c>
      <c r="GN23">
        <v>36.803000000000004</v>
      </c>
      <c r="GO23">
        <v>40.072000000000003</v>
      </c>
      <c r="GP23">
        <v>42.78</v>
      </c>
      <c r="GQ23">
        <v>41.085000000000001</v>
      </c>
      <c r="GR23">
        <v>33.563000000000002</v>
      </c>
      <c r="GS23">
        <v>34.32</v>
      </c>
      <c r="GT23">
        <v>36.248000000000005</v>
      </c>
      <c r="GU23">
        <v>35.332999999999998</v>
      </c>
      <c r="GV23">
        <v>34.695</v>
      </c>
      <c r="GW23">
        <v>34.049999999999997</v>
      </c>
      <c r="GX23">
        <v>35.182000000000002</v>
      </c>
      <c r="GY23">
        <v>35.453000000000003</v>
      </c>
      <c r="GZ23">
        <v>37.057000000000002</v>
      </c>
      <c r="HA23">
        <v>40.35</v>
      </c>
      <c r="HB23">
        <v>43.08</v>
      </c>
      <c r="HC23">
        <v>41.37</v>
      </c>
      <c r="HD23">
        <v>33.825000000000003</v>
      </c>
      <c r="HE23">
        <v>34.575000000000003</v>
      </c>
      <c r="HF23">
        <v>36.502000000000002</v>
      </c>
      <c r="HG23">
        <v>35.594999999999999</v>
      </c>
      <c r="HH23">
        <v>34.950000000000003</v>
      </c>
      <c r="HI23">
        <v>34.305</v>
      </c>
      <c r="HJ23">
        <v>35.422000000000004</v>
      </c>
      <c r="HK23">
        <v>35.693000000000005</v>
      </c>
      <c r="HL23">
        <v>37.313000000000002</v>
      </c>
      <c r="HM23">
        <v>40.627000000000002</v>
      </c>
      <c r="HN23">
        <v>43.38</v>
      </c>
      <c r="HO23">
        <v>41.663000000000004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26.813000000000002</v>
      </c>
      <c r="W24">
        <v>27</v>
      </c>
      <c r="X24">
        <v>26.813000000000002</v>
      </c>
      <c r="Y24">
        <v>26.063000000000002</v>
      </c>
      <c r="Z24">
        <v>24.75</v>
      </c>
      <c r="AA24">
        <v>24.75</v>
      </c>
      <c r="AB24">
        <v>29.625</v>
      </c>
      <c r="AC24">
        <v>36.188000000000002</v>
      </c>
      <c r="AD24">
        <v>41.438000000000002</v>
      </c>
      <c r="AE24">
        <v>35.813000000000002</v>
      </c>
      <c r="AF24">
        <v>30</v>
      </c>
      <c r="AG24">
        <v>29.25</v>
      </c>
      <c r="AH24">
        <v>30.75</v>
      </c>
      <c r="AI24">
        <v>23.25</v>
      </c>
      <c r="AJ24">
        <v>22.125</v>
      </c>
      <c r="AK24">
        <v>21</v>
      </c>
      <c r="AL24">
        <v>20.625</v>
      </c>
      <c r="AM24">
        <v>21</v>
      </c>
      <c r="AN24">
        <v>24.75</v>
      </c>
      <c r="AO24">
        <v>32.438000000000002</v>
      </c>
      <c r="AP24">
        <v>38.813000000000002</v>
      </c>
      <c r="AQ24">
        <v>30.375</v>
      </c>
      <c r="AR24">
        <v>21.938000000000002</v>
      </c>
      <c r="AS24">
        <v>21.9375</v>
      </c>
      <c r="AT24">
        <v>23.063000000000002</v>
      </c>
      <c r="AU24">
        <v>16.313000000000002</v>
      </c>
      <c r="AV24">
        <v>17.625</v>
      </c>
      <c r="AW24">
        <v>16.125</v>
      </c>
      <c r="AX24">
        <v>22.875</v>
      </c>
      <c r="AY24">
        <v>22.5</v>
      </c>
      <c r="AZ24">
        <v>27.75</v>
      </c>
      <c r="BA24">
        <v>30.75</v>
      </c>
      <c r="BB24">
        <v>37.313000000000002</v>
      </c>
      <c r="BC24">
        <v>24.188000000000002</v>
      </c>
      <c r="BD24">
        <v>23.813000000000002</v>
      </c>
      <c r="BE24">
        <v>22.3125</v>
      </c>
      <c r="BF24">
        <v>22.875</v>
      </c>
      <c r="BG24">
        <v>16.313000000000002</v>
      </c>
      <c r="BH24">
        <v>17.625</v>
      </c>
      <c r="BI24">
        <v>16.125</v>
      </c>
      <c r="BJ24">
        <v>22.125</v>
      </c>
      <c r="BK24">
        <v>21.75</v>
      </c>
      <c r="BL24">
        <v>26.25</v>
      </c>
      <c r="BM24">
        <v>24</v>
      </c>
      <c r="BN24">
        <v>30.563000000000002</v>
      </c>
      <c r="BO24">
        <v>19.688000000000002</v>
      </c>
      <c r="BP24">
        <v>21.563000000000002</v>
      </c>
      <c r="BQ24">
        <v>20.4375</v>
      </c>
      <c r="BR24">
        <v>21</v>
      </c>
      <c r="BS24">
        <v>16.5</v>
      </c>
      <c r="BT24">
        <v>17.813000000000002</v>
      </c>
      <c r="BU24">
        <v>16.313000000000002</v>
      </c>
      <c r="BV24">
        <v>22.313000000000002</v>
      </c>
      <c r="BW24">
        <v>21.938000000000002</v>
      </c>
      <c r="BX24">
        <v>26.438000000000002</v>
      </c>
      <c r="BY24">
        <v>24.188000000000002</v>
      </c>
      <c r="BZ24">
        <v>30.75</v>
      </c>
      <c r="CA24">
        <v>19.875</v>
      </c>
      <c r="CB24">
        <v>21.75</v>
      </c>
      <c r="CC24">
        <v>20.625</v>
      </c>
      <c r="CD24">
        <v>21.188000000000002</v>
      </c>
      <c r="CE24">
        <v>23.512</v>
      </c>
      <c r="CF24">
        <v>24.824999999999999</v>
      </c>
      <c r="CG24">
        <v>23.324999999999999</v>
      </c>
      <c r="CH24">
        <v>29.324999999999999</v>
      </c>
      <c r="CI24">
        <v>28.95</v>
      </c>
      <c r="CJ24">
        <v>34.200000000000003</v>
      </c>
      <c r="CK24">
        <v>39.450000000000003</v>
      </c>
      <c r="CL24">
        <v>46.013000000000005</v>
      </c>
      <c r="CM24">
        <v>32.137999999999998</v>
      </c>
      <c r="CN24">
        <v>31.012</v>
      </c>
      <c r="CO24">
        <v>29.887499999999999</v>
      </c>
      <c r="CP24">
        <v>30.45</v>
      </c>
      <c r="CQ24">
        <v>23.774999999999999</v>
      </c>
      <c r="CR24">
        <v>25.087</v>
      </c>
      <c r="CS24">
        <v>23.587</v>
      </c>
      <c r="CT24">
        <v>29.587</v>
      </c>
      <c r="CU24">
        <v>29.212</v>
      </c>
      <c r="CV24">
        <v>34.462000000000003</v>
      </c>
      <c r="CW24">
        <v>39.712000000000003</v>
      </c>
      <c r="CX24">
        <v>46.274999999999999</v>
      </c>
      <c r="CY24">
        <v>32.4</v>
      </c>
      <c r="CZ24">
        <v>31.274999999999999</v>
      </c>
      <c r="DA24">
        <v>30.15</v>
      </c>
      <c r="DB24">
        <v>30.712</v>
      </c>
      <c r="DC24">
        <v>24.15</v>
      </c>
      <c r="DD24">
        <v>25.462</v>
      </c>
      <c r="DE24">
        <v>23.962</v>
      </c>
      <c r="DF24">
        <v>30</v>
      </c>
      <c r="DG24">
        <v>29.625</v>
      </c>
      <c r="DH24">
        <v>34.875</v>
      </c>
      <c r="DI24">
        <v>40.125</v>
      </c>
      <c r="DJ24">
        <v>46.688000000000002</v>
      </c>
      <c r="DK24">
        <v>32.774999999999999</v>
      </c>
      <c r="DL24">
        <v>31.688000000000002</v>
      </c>
      <c r="DM24">
        <v>30.5625</v>
      </c>
      <c r="DN24">
        <v>31.087</v>
      </c>
      <c r="DO24">
        <v>24.524999999999999</v>
      </c>
      <c r="DP24">
        <v>25.837</v>
      </c>
      <c r="DQ24">
        <v>24.337</v>
      </c>
      <c r="DR24">
        <v>30.563000000000002</v>
      </c>
      <c r="DS24">
        <v>30.188000000000002</v>
      </c>
      <c r="DT24">
        <v>35.438000000000002</v>
      </c>
      <c r="DU24">
        <v>40.688000000000002</v>
      </c>
      <c r="DV24">
        <v>47.25</v>
      </c>
      <c r="DW24">
        <v>33.15</v>
      </c>
      <c r="DX24">
        <v>32.25</v>
      </c>
      <c r="DY24">
        <v>31.125</v>
      </c>
      <c r="DZ24">
        <v>31.462</v>
      </c>
      <c r="EA24">
        <v>24.9</v>
      </c>
      <c r="EB24">
        <v>26.212</v>
      </c>
      <c r="EC24">
        <v>24.712</v>
      </c>
      <c r="ED24">
        <v>30.938000000000002</v>
      </c>
      <c r="EE24">
        <v>30.563000000000002</v>
      </c>
      <c r="EF24">
        <v>35.813000000000002</v>
      </c>
      <c r="EG24">
        <v>41.063000000000002</v>
      </c>
      <c r="EH24">
        <v>47.625</v>
      </c>
      <c r="EI24">
        <v>33.524999999999999</v>
      </c>
      <c r="EJ24">
        <v>32.625</v>
      </c>
      <c r="EK24">
        <v>31.5</v>
      </c>
      <c r="EL24">
        <v>31.837000000000003</v>
      </c>
      <c r="EM24">
        <v>25.087</v>
      </c>
      <c r="EN24">
        <v>26.4</v>
      </c>
      <c r="EO24">
        <v>24.9</v>
      </c>
      <c r="EP24">
        <v>31.125</v>
      </c>
      <c r="EQ24">
        <v>30.75</v>
      </c>
      <c r="ER24">
        <v>36</v>
      </c>
      <c r="ES24">
        <v>41.25</v>
      </c>
      <c r="ET24">
        <v>47.813000000000002</v>
      </c>
      <c r="EU24">
        <v>33.712000000000003</v>
      </c>
      <c r="EV24">
        <v>32.813000000000002</v>
      </c>
      <c r="EW24">
        <v>31.6875</v>
      </c>
      <c r="EX24">
        <v>32.024999999999999</v>
      </c>
      <c r="EY24">
        <v>25.65</v>
      </c>
      <c r="EZ24">
        <v>26.962</v>
      </c>
      <c r="FA24">
        <v>25.462</v>
      </c>
      <c r="FB24">
        <v>31.688000000000002</v>
      </c>
      <c r="FC24">
        <v>31.313000000000002</v>
      </c>
      <c r="FD24">
        <v>36.563000000000002</v>
      </c>
      <c r="FE24">
        <v>41.813000000000002</v>
      </c>
      <c r="FF24">
        <v>48.375</v>
      </c>
      <c r="FG24">
        <v>33.9</v>
      </c>
      <c r="FH24">
        <v>33.375</v>
      </c>
      <c r="FI24">
        <v>32.25</v>
      </c>
      <c r="FJ24">
        <v>32.212000000000003</v>
      </c>
      <c r="FK24">
        <v>26.212</v>
      </c>
      <c r="FL24">
        <v>27.524999999999999</v>
      </c>
      <c r="FM24">
        <v>26.024999999999999</v>
      </c>
      <c r="FN24">
        <v>32.25</v>
      </c>
      <c r="FO24">
        <v>31.875</v>
      </c>
      <c r="FP24">
        <v>37.125</v>
      </c>
      <c r="FQ24">
        <v>42.375</v>
      </c>
      <c r="FR24">
        <v>48.9</v>
      </c>
      <c r="FS24">
        <v>34.087000000000003</v>
      </c>
      <c r="FT24">
        <v>33.938000000000002</v>
      </c>
      <c r="FU24">
        <v>32.8125</v>
      </c>
      <c r="FV24">
        <v>32.4</v>
      </c>
      <c r="FW24">
        <v>26.774999999999999</v>
      </c>
      <c r="FX24">
        <v>28.087</v>
      </c>
      <c r="FY24">
        <v>26.587</v>
      </c>
      <c r="FZ24">
        <v>32.813000000000002</v>
      </c>
      <c r="GA24">
        <v>32.438000000000002</v>
      </c>
      <c r="GB24">
        <v>37.688000000000002</v>
      </c>
      <c r="GC24">
        <v>42.938000000000002</v>
      </c>
      <c r="GD24">
        <v>49.087000000000003</v>
      </c>
      <c r="GE24">
        <v>34.274999999999999</v>
      </c>
      <c r="GF24">
        <v>34.5</v>
      </c>
      <c r="GG24">
        <v>33.375</v>
      </c>
      <c r="GH24">
        <v>32.587000000000003</v>
      </c>
      <c r="GI24">
        <v>26.813000000000002</v>
      </c>
      <c r="GJ24">
        <v>28.125</v>
      </c>
      <c r="GK24">
        <v>26.625</v>
      </c>
      <c r="GL24">
        <v>32.85</v>
      </c>
      <c r="GM24">
        <v>32.475000000000001</v>
      </c>
      <c r="GN24">
        <v>37.725000000000001</v>
      </c>
      <c r="GO24">
        <v>42.975000000000001</v>
      </c>
      <c r="GP24">
        <v>49.274999999999999</v>
      </c>
      <c r="GQ24">
        <v>34.462000000000003</v>
      </c>
      <c r="GR24">
        <v>34.538000000000004</v>
      </c>
      <c r="GS24">
        <v>33.412500000000001</v>
      </c>
      <c r="GT24">
        <v>32.774999999999999</v>
      </c>
      <c r="GU24">
        <v>26.85</v>
      </c>
      <c r="GV24">
        <v>28.163</v>
      </c>
      <c r="GW24">
        <v>26.663</v>
      </c>
      <c r="GX24">
        <v>32.887999999999998</v>
      </c>
      <c r="GY24">
        <v>32.512999999999998</v>
      </c>
      <c r="GZ24">
        <v>37.763000000000005</v>
      </c>
      <c r="HA24">
        <v>43.013000000000005</v>
      </c>
      <c r="HB24">
        <v>49.462000000000003</v>
      </c>
      <c r="HC24">
        <v>34.65</v>
      </c>
      <c r="HD24">
        <v>34.575000000000003</v>
      </c>
      <c r="HE24">
        <v>33.450000000000003</v>
      </c>
      <c r="HF24">
        <v>32.962000000000003</v>
      </c>
      <c r="HG24">
        <v>26.887</v>
      </c>
      <c r="HH24">
        <v>28.2</v>
      </c>
      <c r="HI24">
        <v>26.7</v>
      </c>
      <c r="HJ24">
        <v>32.924999999999997</v>
      </c>
      <c r="HK24">
        <v>32.549999999999997</v>
      </c>
      <c r="HL24">
        <v>37.799999999999997</v>
      </c>
      <c r="HM24">
        <v>43.05</v>
      </c>
      <c r="HN24">
        <v>49.612000000000002</v>
      </c>
      <c r="HO24">
        <v>34.837000000000003</v>
      </c>
    </row>
    <row r="25" spans="1:223" ht="12.75" x14ac:dyDescent="0.2">
      <c r="A25" t="s">
        <v>132</v>
      </c>
      <c r="B25" s="248" t="s">
        <v>181</v>
      </c>
      <c r="T25">
        <v>21.38</v>
      </c>
      <c r="U25">
        <v>22.5</v>
      </c>
      <c r="V25">
        <v>26.813000000000002</v>
      </c>
      <c r="W25">
        <v>27</v>
      </c>
      <c r="X25">
        <v>26.813000000000002</v>
      </c>
      <c r="Y25">
        <v>26.063000000000002</v>
      </c>
      <c r="Z25">
        <v>24.75</v>
      </c>
      <c r="AA25">
        <v>25.875</v>
      </c>
      <c r="AB25">
        <v>30.375</v>
      </c>
      <c r="AC25">
        <v>36.188000000000002</v>
      </c>
      <c r="AD25">
        <v>42.188000000000002</v>
      </c>
      <c r="AE25">
        <v>35.813000000000002</v>
      </c>
      <c r="AF25">
        <v>30</v>
      </c>
      <c r="AG25">
        <v>29.25</v>
      </c>
      <c r="AH25">
        <v>30.75</v>
      </c>
      <c r="AI25">
        <v>30.75</v>
      </c>
      <c r="AJ25">
        <v>29.625</v>
      </c>
      <c r="AK25">
        <v>29.063000000000002</v>
      </c>
      <c r="AL25">
        <v>28.5</v>
      </c>
      <c r="AM25">
        <v>29.063000000000002</v>
      </c>
      <c r="AN25">
        <v>32.438000000000002</v>
      </c>
      <c r="AO25">
        <v>43.313000000000002</v>
      </c>
      <c r="AP25">
        <v>47.625</v>
      </c>
      <c r="AQ25">
        <v>37.875</v>
      </c>
      <c r="AR25">
        <v>29.813000000000002</v>
      </c>
      <c r="AS25">
        <v>29.625</v>
      </c>
      <c r="AT25">
        <v>30.563000000000002</v>
      </c>
      <c r="AU25">
        <v>29.25</v>
      </c>
      <c r="AV25">
        <v>29.445</v>
      </c>
      <c r="AW25">
        <v>28.823</v>
      </c>
      <c r="AX25">
        <v>28.2</v>
      </c>
      <c r="AY25">
        <v>28.823</v>
      </c>
      <c r="AZ25">
        <v>32.557000000000002</v>
      </c>
      <c r="BA25">
        <v>44.594999999999999</v>
      </c>
      <c r="BB25">
        <v>49.365000000000002</v>
      </c>
      <c r="BC25">
        <v>38.58</v>
      </c>
      <c r="BD25">
        <v>29.663</v>
      </c>
      <c r="BE25">
        <v>29.453000000000003</v>
      </c>
      <c r="BF25">
        <v>30.495000000000001</v>
      </c>
      <c r="BG25">
        <v>29.445</v>
      </c>
      <c r="BH25">
        <v>29.64</v>
      </c>
      <c r="BI25">
        <v>29.017000000000003</v>
      </c>
      <c r="BJ25">
        <v>28.395</v>
      </c>
      <c r="BK25">
        <v>29.017000000000003</v>
      </c>
      <c r="BL25">
        <v>32.782000000000004</v>
      </c>
      <c r="BM25">
        <v>44.895000000000003</v>
      </c>
      <c r="BN25">
        <v>49.703000000000003</v>
      </c>
      <c r="BO25">
        <v>38.843000000000004</v>
      </c>
      <c r="BP25">
        <v>29.858000000000001</v>
      </c>
      <c r="BQ25">
        <v>29.655000000000001</v>
      </c>
      <c r="BR25">
        <v>30.698</v>
      </c>
      <c r="BS25">
        <v>29.648</v>
      </c>
      <c r="BT25">
        <v>29.843</v>
      </c>
      <c r="BU25">
        <v>29.212</v>
      </c>
      <c r="BV25">
        <v>28.582000000000001</v>
      </c>
      <c r="BW25">
        <v>29.212</v>
      </c>
      <c r="BX25">
        <v>33</v>
      </c>
      <c r="BY25">
        <v>45.195</v>
      </c>
      <c r="BZ25">
        <v>50.032000000000004</v>
      </c>
      <c r="CA25">
        <v>39.097000000000001</v>
      </c>
      <c r="CB25">
        <v>30.06</v>
      </c>
      <c r="CC25">
        <v>29.85</v>
      </c>
      <c r="CD25">
        <v>30.9</v>
      </c>
      <c r="CE25">
        <v>29.843</v>
      </c>
      <c r="CF25">
        <v>30.045000000000002</v>
      </c>
      <c r="CG25">
        <v>29.407</v>
      </c>
      <c r="CH25">
        <v>28.777000000000001</v>
      </c>
      <c r="CI25">
        <v>29.407</v>
      </c>
      <c r="CJ25">
        <v>33.218000000000004</v>
      </c>
      <c r="CK25">
        <v>45.494999999999997</v>
      </c>
      <c r="CL25">
        <v>50.37</v>
      </c>
      <c r="CM25">
        <v>39.36</v>
      </c>
      <c r="CN25">
        <v>30.262</v>
      </c>
      <c r="CO25">
        <v>30.052000000000003</v>
      </c>
      <c r="CP25">
        <v>31.11</v>
      </c>
      <c r="CQ25">
        <v>30.045000000000002</v>
      </c>
      <c r="CR25">
        <v>30.24</v>
      </c>
      <c r="CS25">
        <v>29.602</v>
      </c>
      <c r="CT25">
        <v>28.965</v>
      </c>
      <c r="CU25">
        <v>29.602</v>
      </c>
      <c r="CV25">
        <v>33.443000000000005</v>
      </c>
      <c r="CW25">
        <v>45.795000000000002</v>
      </c>
      <c r="CX25">
        <v>50.7</v>
      </c>
      <c r="CY25">
        <v>39.623000000000005</v>
      </c>
      <c r="CZ25">
        <v>30.457000000000001</v>
      </c>
      <c r="DA25">
        <v>30.247</v>
      </c>
      <c r="DB25">
        <v>31.313000000000002</v>
      </c>
      <c r="DC25">
        <v>30.24</v>
      </c>
      <c r="DD25">
        <v>30.442</v>
      </c>
      <c r="DE25">
        <v>29.797000000000001</v>
      </c>
      <c r="DF25">
        <v>29.152000000000001</v>
      </c>
      <c r="DG25">
        <v>29.797000000000001</v>
      </c>
      <c r="DH25">
        <v>33.659999999999997</v>
      </c>
      <c r="DI25">
        <v>46.102000000000004</v>
      </c>
      <c r="DJ25">
        <v>51.038000000000004</v>
      </c>
      <c r="DK25">
        <v>39.884999999999998</v>
      </c>
      <c r="DL25">
        <v>30.66</v>
      </c>
      <c r="DM25">
        <v>30.45</v>
      </c>
      <c r="DN25">
        <v>31.523000000000003</v>
      </c>
      <c r="DO25">
        <v>30.442</v>
      </c>
      <c r="DP25">
        <v>30.637</v>
      </c>
      <c r="DQ25">
        <v>29.992000000000001</v>
      </c>
      <c r="DR25">
        <v>29.348000000000003</v>
      </c>
      <c r="DS25">
        <v>29.992000000000001</v>
      </c>
      <c r="DT25">
        <v>33.877000000000002</v>
      </c>
      <c r="DU25">
        <v>46.402999999999999</v>
      </c>
      <c r="DV25">
        <v>51.367000000000004</v>
      </c>
      <c r="DW25">
        <v>40.14</v>
      </c>
      <c r="DX25">
        <v>30.863000000000003</v>
      </c>
      <c r="DY25">
        <v>30.645</v>
      </c>
      <c r="DZ25">
        <v>31.725000000000001</v>
      </c>
      <c r="EA25">
        <v>30.637</v>
      </c>
      <c r="EB25">
        <v>30.84</v>
      </c>
      <c r="EC25">
        <v>30.188000000000002</v>
      </c>
      <c r="ED25">
        <v>29.535</v>
      </c>
      <c r="EE25">
        <v>30.188000000000002</v>
      </c>
      <c r="EF25">
        <v>34.102000000000004</v>
      </c>
      <c r="EG25">
        <v>46.703000000000003</v>
      </c>
      <c r="EH25">
        <v>51.697000000000003</v>
      </c>
      <c r="EI25">
        <v>40.402999999999999</v>
      </c>
      <c r="EJ25">
        <v>31.058</v>
      </c>
      <c r="EK25">
        <v>30.848000000000003</v>
      </c>
      <c r="EL25">
        <v>31.927000000000003</v>
      </c>
      <c r="EM25">
        <v>30.84</v>
      </c>
      <c r="EN25">
        <v>31.043000000000003</v>
      </c>
      <c r="EO25">
        <v>30.383000000000003</v>
      </c>
      <c r="EP25">
        <v>29.73</v>
      </c>
      <c r="EQ25">
        <v>30.383000000000003</v>
      </c>
      <c r="ER25">
        <v>34.32</v>
      </c>
      <c r="ES25">
        <v>47.002000000000002</v>
      </c>
      <c r="ET25">
        <v>52.034999999999997</v>
      </c>
      <c r="EU25">
        <v>40.664999999999999</v>
      </c>
      <c r="EV25">
        <v>31.26</v>
      </c>
      <c r="EW25">
        <v>31.043000000000003</v>
      </c>
      <c r="EX25">
        <v>32.137999999999998</v>
      </c>
      <c r="EY25">
        <v>31.035</v>
      </c>
      <c r="EZ25">
        <v>31.238000000000003</v>
      </c>
      <c r="FA25">
        <v>30.578000000000003</v>
      </c>
      <c r="FB25">
        <v>29.918000000000003</v>
      </c>
      <c r="FC25">
        <v>30.578000000000003</v>
      </c>
      <c r="FD25">
        <v>34.545000000000002</v>
      </c>
      <c r="FE25">
        <v>47.303000000000004</v>
      </c>
      <c r="FF25">
        <v>52.365000000000002</v>
      </c>
      <c r="FG25">
        <v>40.928000000000004</v>
      </c>
      <c r="FH25">
        <v>31.462</v>
      </c>
      <c r="FI25">
        <v>31.245000000000001</v>
      </c>
      <c r="FJ25">
        <v>32.340000000000003</v>
      </c>
      <c r="FK25">
        <v>31.238000000000003</v>
      </c>
      <c r="FL25">
        <v>31.44</v>
      </c>
      <c r="FM25">
        <v>30.773000000000003</v>
      </c>
      <c r="FN25">
        <v>30.113000000000003</v>
      </c>
      <c r="FO25">
        <v>30.773000000000003</v>
      </c>
      <c r="FP25">
        <v>34.762999999999998</v>
      </c>
      <c r="FQ25">
        <v>47.61</v>
      </c>
      <c r="FR25">
        <v>52.703000000000003</v>
      </c>
      <c r="FS25">
        <v>41.182000000000002</v>
      </c>
      <c r="FT25">
        <v>31.664999999999999</v>
      </c>
      <c r="FU25">
        <v>31.44</v>
      </c>
      <c r="FV25">
        <v>32.549999999999997</v>
      </c>
      <c r="FW25">
        <v>31.433</v>
      </c>
      <c r="FX25">
        <v>31.642000000000003</v>
      </c>
      <c r="FY25">
        <v>30.968</v>
      </c>
      <c r="FZ25">
        <v>30.3</v>
      </c>
      <c r="GA25">
        <v>30.968</v>
      </c>
      <c r="GB25">
        <v>34.979999999999997</v>
      </c>
      <c r="GC25">
        <v>47.91</v>
      </c>
      <c r="GD25">
        <v>53.032000000000004</v>
      </c>
      <c r="GE25">
        <v>41.445</v>
      </c>
      <c r="GF25">
        <v>31.86</v>
      </c>
      <c r="GG25">
        <v>31.642000000000003</v>
      </c>
      <c r="GH25">
        <v>32.752000000000002</v>
      </c>
      <c r="GI25">
        <v>31.635000000000002</v>
      </c>
      <c r="GJ25">
        <v>31.837000000000003</v>
      </c>
      <c r="GK25">
        <v>31.163</v>
      </c>
      <c r="GL25">
        <v>30.495000000000001</v>
      </c>
      <c r="GM25">
        <v>31.163</v>
      </c>
      <c r="GN25">
        <v>35.204999999999998</v>
      </c>
      <c r="GO25">
        <v>48.21</v>
      </c>
      <c r="GP25">
        <v>53.37</v>
      </c>
      <c r="GQ25">
        <v>41.708000000000006</v>
      </c>
      <c r="GR25">
        <v>32.063000000000002</v>
      </c>
      <c r="GS25">
        <v>31.837000000000003</v>
      </c>
      <c r="GT25">
        <v>32.962000000000003</v>
      </c>
      <c r="GU25">
        <v>31.83</v>
      </c>
      <c r="GV25">
        <v>32.04</v>
      </c>
      <c r="GW25">
        <v>31.364999999999998</v>
      </c>
      <c r="GX25">
        <v>30.683</v>
      </c>
      <c r="GY25">
        <v>31.358000000000001</v>
      </c>
      <c r="GZ25">
        <v>35.422000000000004</v>
      </c>
      <c r="HA25">
        <v>48.51</v>
      </c>
      <c r="HB25">
        <v>53.7</v>
      </c>
      <c r="HC25">
        <v>41.97</v>
      </c>
      <c r="HD25">
        <v>32.265000000000001</v>
      </c>
      <c r="HE25">
        <v>32.04</v>
      </c>
      <c r="HF25">
        <v>33.164999999999999</v>
      </c>
      <c r="HG25">
        <v>32.032000000000004</v>
      </c>
      <c r="HH25">
        <v>32.234999999999999</v>
      </c>
      <c r="HI25">
        <v>31.56</v>
      </c>
      <c r="HJ25">
        <v>30.878</v>
      </c>
      <c r="HK25">
        <v>31.552000000000003</v>
      </c>
      <c r="HL25">
        <v>35.64</v>
      </c>
      <c r="HM25">
        <v>48.81</v>
      </c>
      <c r="HN25">
        <v>54.038000000000004</v>
      </c>
      <c r="HO25">
        <v>42.225000000000001</v>
      </c>
    </row>
    <row r="26" spans="1:223" ht="12.75" x14ac:dyDescent="0.2">
      <c r="A26" t="s">
        <v>128</v>
      </c>
      <c r="B26" s="248" t="s">
        <v>181</v>
      </c>
      <c r="T26">
        <v>21.38</v>
      </c>
      <c r="U26">
        <v>21.56</v>
      </c>
      <c r="V26">
        <v>25.125</v>
      </c>
      <c r="W26">
        <v>25.313000000000002</v>
      </c>
      <c r="X26">
        <v>24.5625</v>
      </c>
      <c r="Y26">
        <v>24.375</v>
      </c>
      <c r="Z26">
        <v>23.625</v>
      </c>
      <c r="AA26">
        <v>27.375</v>
      </c>
      <c r="AB26">
        <v>33</v>
      </c>
      <c r="AC26">
        <v>39.75</v>
      </c>
      <c r="AD26">
        <v>46.5</v>
      </c>
      <c r="AE26">
        <v>38.25</v>
      </c>
      <c r="AF26">
        <v>28.5</v>
      </c>
      <c r="AG26">
        <v>27</v>
      </c>
      <c r="AH26">
        <v>27.375</v>
      </c>
      <c r="AI26">
        <v>27.375</v>
      </c>
      <c r="AJ26">
        <v>27.375</v>
      </c>
      <c r="AK26">
        <v>27</v>
      </c>
      <c r="AL26">
        <v>26.625</v>
      </c>
      <c r="AM26">
        <v>27.375</v>
      </c>
      <c r="AN26">
        <v>32.625</v>
      </c>
      <c r="AO26">
        <v>40.5</v>
      </c>
      <c r="AP26">
        <v>46.5</v>
      </c>
      <c r="AQ26">
        <v>38.625</v>
      </c>
      <c r="AR26">
        <v>28.875</v>
      </c>
      <c r="AS26">
        <v>28.125</v>
      </c>
      <c r="AT26">
        <v>27.75</v>
      </c>
      <c r="AU26">
        <v>27.907</v>
      </c>
      <c r="AV26">
        <v>27.907</v>
      </c>
      <c r="AW26">
        <v>27.563000000000002</v>
      </c>
      <c r="AX26">
        <v>27.218</v>
      </c>
      <c r="AY26">
        <v>27.907</v>
      </c>
      <c r="AZ26">
        <v>32.774999999999999</v>
      </c>
      <c r="BA26">
        <v>40.072000000000003</v>
      </c>
      <c r="BB26">
        <v>45.63</v>
      </c>
      <c r="BC26">
        <v>38.332999999999998</v>
      </c>
      <c r="BD26">
        <v>29.302000000000003</v>
      </c>
      <c r="BE26">
        <v>28.605</v>
      </c>
      <c r="BF26">
        <v>28.26</v>
      </c>
      <c r="BG26">
        <v>28.102</v>
      </c>
      <c r="BH26">
        <v>28.102</v>
      </c>
      <c r="BI26">
        <v>27.758000000000003</v>
      </c>
      <c r="BJ26">
        <v>27.405000000000001</v>
      </c>
      <c r="BK26">
        <v>28.11</v>
      </c>
      <c r="BL26">
        <v>33.008000000000003</v>
      </c>
      <c r="BM26">
        <v>40.358000000000004</v>
      </c>
      <c r="BN26">
        <v>45.953000000000003</v>
      </c>
      <c r="BO26">
        <v>38.602000000000004</v>
      </c>
      <c r="BP26">
        <v>29.504999999999999</v>
      </c>
      <c r="BQ26">
        <v>28.808</v>
      </c>
      <c r="BR26">
        <v>28.454999999999998</v>
      </c>
      <c r="BS26">
        <v>28.305</v>
      </c>
      <c r="BT26">
        <v>28.305</v>
      </c>
      <c r="BU26">
        <v>27.953000000000003</v>
      </c>
      <c r="BV26">
        <v>27.6</v>
      </c>
      <c r="BW26">
        <v>28.305</v>
      </c>
      <c r="BX26">
        <v>33.24</v>
      </c>
      <c r="BY26">
        <v>40.634999999999998</v>
      </c>
      <c r="BZ26">
        <v>46.274999999999999</v>
      </c>
      <c r="CA26">
        <v>38.880000000000003</v>
      </c>
      <c r="CB26">
        <v>29.715</v>
      </c>
      <c r="CC26">
        <v>29.01</v>
      </c>
      <c r="CD26">
        <v>28.657</v>
      </c>
      <c r="CE26">
        <v>28.5</v>
      </c>
      <c r="CF26">
        <v>28.5</v>
      </c>
      <c r="CG26">
        <v>28.148</v>
      </c>
      <c r="CH26">
        <v>27.795000000000002</v>
      </c>
      <c r="CI26">
        <v>28.5</v>
      </c>
      <c r="CJ26">
        <v>33.472000000000001</v>
      </c>
      <c r="CK26">
        <v>40.92</v>
      </c>
      <c r="CL26">
        <v>46.597000000000001</v>
      </c>
      <c r="CM26">
        <v>39.15</v>
      </c>
      <c r="CN26">
        <v>29.925000000000001</v>
      </c>
      <c r="CO26">
        <v>29.212</v>
      </c>
      <c r="CP26">
        <v>28.86</v>
      </c>
      <c r="CQ26">
        <v>28.695</v>
      </c>
      <c r="CR26">
        <v>28.703000000000003</v>
      </c>
      <c r="CS26">
        <v>28.343</v>
      </c>
      <c r="CT26">
        <v>27.983000000000001</v>
      </c>
      <c r="CU26">
        <v>28.703000000000003</v>
      </c>
      <c r="CV26">
        <v>33.704999999999998</v>
      </c>
      <c r="CW26">
        <v>41.204999999999998</v>
      </c>
      <c r="CX26">
        <v>46.92</v>
      </c>
      <c r="CY26">
        <v>39.42</v>
      </c>
      <c r="CZ26">
        <v>30.128</v>
      </c>
      <c r="DA26">
        <v>29.414999999999999</v>
      </c>
      <c r="DB26">
        <v>29.055</v>
      </c>
      <c r="DC26">
        <v>28.898</v>
      </c>
      <c r="DD26">
        <v>28.898</v>
      </c>
      <c r="DE26">
        <v>28.538</v>
      </c>
      <c r="DF26">
        <v>28.177</v>
      </c>
      <c r="DG26">
        <v>28.898</v>
      </c>
      <c r="DH26">
        <v>33.938000000000002</v>
      </c>
      <c r="DI26">
        <v>41.49</v>
      </c>
      <c r="DJ26">
        <v>47.242000000000004</v>
      </c>
      <c r="DK26">
        <v>39.69</v>
      </c>
      <c r="DL26">
        <v>30.337</v>
      </c>
      <c r="DM26">
        <v>29.617000000000001</v>
      </c>
      <c r="DN26">
        <v>29.258000000000003</v>
      </c>
      <c r="DO26">
        <v>29.093</v>
      </c>
      <c r="DP26">
        <v>29.093</v>
      </c>
      <c r="DQ26">
        <v>28.733000000000001</v>
      </c>
      <c r="DR26">
        <v>28.372</v>
      </c>
      <c r="DS26">
        <v>29.093</v>
      </c>
      <c r="DT26">
        <v>34.163000000000004</v>
      </c>
      <c r="DU26">
        <v>41.774999999999999</v>
      </c>
      <c r="DV26">
        <v>47.572000000000003</v>
      </c>
      <c r="DW26">
        <v>39.96</v>
      </c>
      <c r="DX26">
        <v>30.547000000000001</v>
      </c>
      <c r="DY26">
        <v>29.82</v>
      </c>
      <c r="DZ26">
        <v>29.46</v>
      </c>
      <c r="EA26">
        <v>29.295000000000002</v>
      </c>
      <c r="EB26">
        <v>29.295000000000002</v>
      </c>
      <c r="EC26">
        <v>28.927000000000003</v>
      </c>
      <c r="ED26">
        <v>28.56</v>
      </c>
      <c r="EE26">
        <v>29.295000000000002</v>
      </c>
      <c r="EF26">
        <v>34.395000000000003</v>
      </c>
      <c r="EG26">
        <v>42.06</v>
      </c>
      <c r="EH26">
        <v>47.895000000000003</v>
      </c>
      <c r="EI26">
        <v>40.229999999999997</v>
      </c>
      <c r="EJ26">
        <v>30.75</v>
      </c>
      <c r="EK26">
        <v>30.023</v>
      </c>
      <c r="EL26">
        <v>29.655000000000001</v>
      </c>
      <c r="EM26">
        <v>29.49</v>
      </c>
      <c r="EN26">
        <v>29.49</v>
      </c>
      <c r="EO26">
        <v>29.122</v>
      </c>
      <c r="EP26">
        <v>28.754999999999999</v>
      </c>
      <c r="EQ26">
        <v>29.49</v>
      </c>
      <c r="ER26">
        <v>34.627000000000002</v>
      </c>
      <c r="ES26">
        <v>42.337000000000003</v>
      </c>
      <c r="ET26">
        <v>48.218000000000004</v>
      </c>
      <c r="EU26">
        <v>40.508000000000003</v>
      </c>
      <c r="EV26">
        <v>30.96</v>
      </c>
      <c r="EW26">
        <v>30.225000000000001</v>
      </c>
      <c r="EX26">
        <v>29.858000000000001</v>
      </c>
      <c r="EY26">
        <v>29.684999999999999</v>
      </c>
      <c r="EZ26">
        <v>29.684999999999999</v>
      </c>
      <c r="FA26">
        <v>29.317</v>
      </c>
      <c r="FB26">
        <v>28.95</v>
      </c>
      <c r="FC26">
        <v>29.684999999999999</v>
      </c>
      <c r="FD26">
        <v>34.86</v>
      </c>
      <c r="FE26">
        <v>42.623000000000005</v>
      </c>
      <c r="FF26">
        <v>48.54</v>
      </c>
      <c r="FG26">
        <v>40.777999999999999</v>
      </c>
      <c r="FH26">
        <v>31.163</v>
      </c>
      <c r="FI26">
        <v>30.427000000000003</v>
      </c>
      <c r="FJ26">
        <v>30.06</v>
      </c>
      <c r="FK26">
        <v>29.887</v>
      </c>
      <c r="FL26">
        <v>29.887</v>
      </c>
      <c r="FM26">
        <v>29.512</v>
      </c>
      <c r="FN26">
        <v>29.137</v>
      </c>
      <c r="FO26">
        <v>29.887</v>
      </c>
      <c r="FP26">
        <v>35.093000000000004</v>
      </c>
      <c r="FQ26">
        <v>42.907000000000004</v>
      </c>
      <c r="FR26">
        <v>48.862000000000002</v>
      </c>
      <c r="FS26">
        <v>41.047000000000004</v>
      </c>
      <c r="FT26">
        <v>31.372</v>
      </c>
      <c r="FU26">
        <v>30.63</v>
      </c>
      <c r="FV26">
        <v>30.254999999999999</v>
      </c>
      <c r="FW26">
        <v>30.082000000000001</v>
      </c>
      <c r="FX26">
        <v>30.082000000000001</v>
      </c>
      <c r="FY26">
        <v>29.707000000000001</v>
      </c>
      <c r="FZ26">
        <v>29.332000000000001</v>
      </c>
      <c r="GA26">
        <v>30.082000000000001</v>
      </c>
      <c r="GB26">
        <v>35.325000000000003</v>
      </c>
      <c r="GC26">
        <v>43.193000000000005</v>
      </c>
      <c r="GD26">
        <v>49.185000000000002</v>
      </c>
      <c r="GE26">
        <v>41.318000000000005</v>
      </c>
      <c r="GF26">
        <v>31.582000000000001</v>
      </c>
      <c r="GG26">
        <v>30.832000000000001</v>
      </c>
      <c r="GH26">
        <v>30.457000000000001</v>
      </c>
      <c r="GI26">
        <v>30.277000000000001</v>
      </c>
      <c r="GJ26">
        <v>30.277000000000001</v>
      </c>
      <c r="GK26">
        <v>29.902000000000001</v>
      </c>
      <c r="GL26">
        <v>29.527000000000001</v>
      </c>
      <c r="GM26">
        <v>30.277000000000001</v>
      </c>
      <c r="GN26">
        <v>35.557000000000002</v>
      </c>
      <c r="GO26">
        <v>43.477000000000004</v>
      </c>
      <c r="GP26">
        <v>49.508000000000003</v>
      </c>
      <c r="GQ26">
        <v>41.587000000000003</v>
      </c>
      <c r="GR26">
        <v>31.785</v>
      </c>
      <c r="GS26">
        <v>31.035</v>
      </c>
      <c r="GT26">
        <v>30.66</v>
      </c>
      <c r="GU26">
        <v>30.48</v>
      </c>
      <c r="GV26">
        <v>30.48</v>
      </c>
      <c r="GW26">
        <v>30.098000000000003</v>
      </c>
      <c r="GX26">
        <v>29.715</v>
      </c>
      <c r="GY26">
        <v>30.48</v>
      </c>
      <c r="GZ26">
        <v>35.79</v>
      </c>
      <c r="HA26">
        <v>43.755000000000003</v>
      </c>
      <c r="HB26">
        <v>49.83</v>
      </c>
      <c r="HC26">
        <v>41.858000000000004</v>
      </c>
      <c r="HD26">
        <v>31.995000000000001</v>
      </c>
      <c r="HE26">
        <v>31.238000000000003</v>
      </c>
      <c r="HF26">
        <v>30.855</v>
      </c>
      <c r="HG26">
        <v>30.675000000000001</v>
      </c>
      <c r="HH26">
        <v>30.675000000000001</v>
      </c>
      <c r="HI26">
        <v>30.293000000000003</v>
      </c>
      <c r="HJ26">
        <v>29.91</v>
      </c>
      <c r="HK26">
        <v>30.675000000000001</v>
      </c>
      <c r="HL26">
        <v>36.023000000000003</v>
      </c>
      <c r="HM26">
        <v>44.04</v>
      </c>
      <c r="HN26">
        <v>50.153000000000006</v>
      </c>
      <c r="HO26">
        <v>42.134999999999998</v>
      </c>
    </row>
    <row r="27" spans="1:223" ht="12.75" x14ac:dyDescent="0.2">
      <c r="A27" t="s">
        <v>180</v>
      </c>
      <c r="B27" s="248" t="s">
        <v>181</v>
      </c>
      <c r="T27">
        <v>21.38</v>
      </c>
      <c r="U27">
        <v>21.56</v>
      </c>
      <c r="V27">
        <v>25.125</v>
      </c>
      <c r="W27">
        <v>25.313000000000002</v>
      </c>
      <c r="X27">
        <v>24.5625</v>
      </c>
      <c r="Y27">
        <v>24.375</v>
      </c>
      <c r="Z27">
        <v>23.625</v>
      </c>
      <c r="AA27">
        <v>27.375</v>
      </c>
      <c r="AB27">
        <v>33</v>
      </c>
      <c r="AC27">
        <v>39.75</v>
      </c>
      <c r="AD27">
        <v>46.5</v>
      </c>
      <c r="AE27">
        <v>38.25</v>
      </c>
      <c r="AF27">
        <v>28.5</v>
      </c>
      <c r="AG27">
        <v>27</v>
      </c>
      <c r="AH27">
        <v>27.375</v>
      </c>
      <c r="AI27">
        <v>27.375</v>
      </c>
      <c r="AJ27">
        <v>27.375</v>
      </c>
      <c r="AK27">
        <v>27</v>
      </c>
      <c r="AL27">
        <v>26.625</v>
      </c>
      <c r="AM27">
        <v>27.375</v>
      </c>
      <c r="AN27">
        <v>32.625</v>
      </c>
      <c r="AO27">
        <v>40.5</v>
      </c>
      <c r="AP27">
        <v>46.5</v>
      </c>
      <c r="AQ27">
        <v>38.625</v>
      </c>
      <c r="AR27">
        <v>28.875</v>
      </c>
      <c r="AS27">
        <v>28.125</v>
      </c>
      <c r="AT27">
        <v>27.75</v>
      </c>
      <c r="AU27">
        <v>27.907</v>
      </c>
      <c r="AV27">
        <v>27.907</v>
      </c>
      <c r="AW27">
        <v>27.563000000000002</v>
      </c>
      <c r="AX27">
        <v>27.218</v>
      </c>
      <c r="AY27">
        <v>27.907</v>
      </c>
      <c r="AZ27">
        <v>32.774999999999999</v>
      </c>
      <c r="BA27">
        <v>40.072000000000003</v>
      </c>
      <c r="BB27">
        <v>45.63</v>
      </c>
      <c r="BC27">
        <v>38.332999999999998</v>
      </c>
      <c r="BD27">
        <v>29.302000000000003</v>
      </c>
      <c r="BE27">
        <v>28.605</v>
      </c>
      <c r="BF27">
        <v>28.26</v>
      </c>
      <c r="BG27">
        <v>28.102</v>
      </c>
      <c r="BH27">
        <v>28.102</v>
      </c>
      <c r="BI27">
        <v>27.758000000000003</v>
      </c>
      <c r="BJ27">
        <v>27.405000000000001</v>
      </c>
      <c r="BK27">
        <v>28.11</v>
      </c>
      <c r="BL27">
        <v>33.008000000000003</v>
      </c>
      <c r="BM27">
        <v>40.358000000000004</v>
      </c>
      <c r="BN27">
        <v>45.953000000000003</v>
      </c>
      <c r="BO27">
        <v>38.602000000000004</v>
      </c>
      <c r="BP27">
        <v>29.504999999999999</v>
      </c>
      <c r="BQ27">
        <v>28.808</v>
      </c>
      <c r="BR27">
        <v>28.454999999999998</v>
      </c>
      <c r="BS27">
        <v>28.305</v>
      </c>
      <c r="BT27">
        <v>28.305</v>
      </c>
      <c r="BU27">
        <v>27.953000000000003</v>
      </c>
      <c r="BV27">
        <v>27.6</v>
      </c>
      <c r="BW27">
        <v>28.305</v>
      </c>
      <c r="BX27">
        <v>33.24</v>
      </c>
      <c r="BY27">
        <v>40.634999999999998</v>
      </c>
      <c r="BZ27">
        <v>46.274999999999999</v>
      </c>
      <c r="CA27">
        <v>38.880000000000003</v>
      </c>
      <c r="CB27">
        <v>29.715</v>
      </c>
      <c r="CC27">
        <v>29.01</v>
      </c>
      <c r="CD27">
        <v>28.657</v>
      </c>
      <c r="CE27">
        <v>28.5</v>
      </c>
      <c r="CF27">
        <v>28.5</v>
      </c>
      <c r="CG27">
        <v>28.148</v>
      </c>
      <c r="CH27">
        <v>27.795000000000002</v>
      </c>
      <c r="CI27">
        <v>28.5</v>
      </c>
      <c r="CJ27">
        <v>33.472000000000001</v>
      </c>
      <c r="CK27">
        <v>40.92</v>
      </c>
      <c r="CL27">
        <v>46.597000000000001</v>
      </c>
      <c r="CM27">
        <v>39.15</v>
      </c>
      <c r="CN27">
        <v>29.925000000000001</v>
      </c>
      <c r="CO27">
        <v>29.212</v>
      </c>
      <c r="CP27">
        <v>28.86</v>
      </c>
      <c r="CQ27">
        <v>28.695</v>
      </c>
      <c r="CR27">
        <v>28.703000000000003</v>
      </c>
      <c r="CS27">
        <v>28.343</v>
      </c>
      <c r="CT27">
        <v>27.983000000000001</v>
      </c>
      <c r="CU27">
        <v>28.703000000000003</v>
      </c>
      <c r="CV27">
        <v>33.704999999999998</v>
      </c>
      <c r="CW27">
        <v>41.204999999999998</v>
      </c>
      <c r="CX27">
        <v>46.92</v>
      </c>
      <c r="CY27">
        <v>39.42</v>
      </c>
      <c r="CZ27">
        <v>30.128</v>
      </c>
      <c r="DA27">
        <v>29.414999999999999</v>
      </c>
      <c r="DB27">
        <v>29.055</v>
      </c>
      <c r="DC27">
        <v>28.898</v>
      </c>
      <c r="DD27">
        <v>28.898</v>
      </c>
      <c r="DE27">
        <v>28.538</v>
      </c>
      <c r="DF27">
        <v>28.177</v>
      </c>
      <c r="DG27">
        <v>28.898</v>
      </c>
      <c r="DH27">
        <v>33.938000000000002</v>
      </c>
      <c r="DI27">
        <v>41.49</v>
      </c>
      <c r="DJ27">
        <v>47.242000000000004</v>
      </c>
      <c r="DK27">
        <v>39.69</v>
      </c>
      <c r="DL27">
        <v>30.337</v>
      </c>
      <c r="DM27">
        <v>29.617000000000001</v>
      </c>
      <c r="DN27">
        <v>29.258000000000003</v>
      </c>
      <c r="DO27">
        <v>29.093</v>
      </c>
      <c r="DP27">
        <v>29.093</v>
      </c>
      <c r="DQ27">
        <v>28.733000000000001</v>
      </c>
      <c r="DR27">
        <v>28.372</v>
      </c>
      <c r="DS27">
        <v>29.093</v>
      </c>
      <c r="DT27">
        <v>34.163000000000004</v>
      </c>
      <c r="DU27">
        <v>41.774999999999999</v>
      </c>
      <c r="DV27">
        <v>47.572000000000003</v>
      </c>
      <c r="DW27">
        <v>39.96</v>
      </c>
      <c r="DX27">
        <v>30.547000000000001</v>
      </c>
      <c r="DY27">
        <v>29.82</v>
      </c>
      <c r="DZ27">
        <v>29.46</v>
      </c>
      <c r="EA27">
        <v>29.295000000000002</v>
      </c>
      <c r="EB27">
        <v>29.295000000000002</v>
      </c>
      <c r="EC27">
        <v>28.927000000000003</v>
      </c>
      <c r="ED27">
        <v>28.56</v>
      </c>
      <c r="EE27">
        <v>29.295000000000002</v>
      </c>
      <c r="EF27">
        <v>34.395000000000003</v>
      </c>
      <c r="EG27">
        <v>42.06</v>
      </c>
      <c r="EH27">
        <v>47.895000000000003</v>
      </c>
      <c r="EI27">
        <v>40.229999999999997</v>
      </c>
      <c r="EJ27">
        <v>30.75</v>
      </c>
      <c r="EK27">
        <v>30.023</v>
      </c>
      <c r="EL27">
        <v>29.655000000000001</v>
      </c>
      <c r="EM27">
        <v>29.49</v>
      </c>
      <c r="EN27">
        <v>29.49</v>
      </c>
      <c r="EO27">
        <v>29.122</v>
      </c>
      <c r="EP27">
        <v>28.754999999999999</v>
      </c>
      <c r="EQ27">
        <v>29.49</v>
      </c>
      <c r="ER27">
        <v>34.627000000000002</v>
      </c>
      <c r="ES27">
        <v>42.337000000000003</v>
      </c>
      <c r="ET27">
        <v>48.218000000000004</v>
      </c>
      <c r="EU27">
        <v>40.508000000000003</v>
      </c>
      <c r="EV27">
        <v>30.96</v>
      </c>
      <c r="EW27">
        <v>30.225000000000001</v>
      </c>
      <c r="EX27">
        <v>29.858000000000001</v>
      </c>
      <c r="EY27">
        <v>29.684999999999999</v>
      </c>
      <c r="EZ27">
        <v>29.684999999999999</v>
      </c>
      <c r="FA27">
        <v>29.317</v>
      </c>
      <c r="FB27">
        <v>28.95</v>
      </c>
      <c r="FC27">
        <v>29.684999999999999</v>
      </c>
      <c r="FD27">
        <v>34.86</v>
      </c>
      <c r="FE27">
        <v>42.623000000000005</v>
      </c>
      <c r="FF27">
        <v>48.54</v>
      </c>
      <c r="FG27">
        <v>40.777999999999999</v>
      </c>
      <c r="FH27">
        <v>31.163</v>
      </c>
      <c r="FI27">
        <v>30.427000000000003</v>
      </c>
      <c r="FJ27">
        <v>30.06</v>
      </c>
      <c r="FK27">
        <v>29.887</v>
      </c>
      <c r="FL27">
        <v>29.887</v>
      </c>
      <c r="FM27">
        <v>29.512</v>
      </c>
      <c r="FN27">
        <v>29.137</v>
      </c>
      <c r="FO27">
        <v>29.887</v>
      </c>
      <c r="FP27">
        <v>35.093000000000004</v>
      </c>
      <c r="FQ27">
        <v>42.907000000000004</v>
      </c>
      <c r="FR27">
        <v>48.862000000000002</v>
      </c>
      <c r="FS27">
        <v>41.047000000000004</v>
      </c>
      <c r="FT27">
        <v>31.372</v>
      </c>
      <c r="FU27">
        <v>30.63</v>
      </c>
      <c r="FV27">
        <v>30.254999999999999</v>
      </c>
      <c r="FW27">
        <v>30.082000000000001</v>
      </c>
      <c r="FX27">
        <v>30.082000000000001</v>
      </c>
      <c r="FY27">
        <v>29.707000000000001</v>
      </c>
      <c r="FZ27">
        <v>29.332000000000001</v>
      </c>
      <c r="GA27">
        <v>30.082000000000001</v>
      </c>
      <c r="GB27">
        <v>35.325000000000003</v>
      </c>
      <c r="GC27">
        <v>43.193000000000005</v>
      </c>
      <c r="GD27">
        <v>49.185000000000002</v>
      </c>
      <c r="GE27">
        <v>41.318000000000005</v>
      </c>
      <c r="GF27">
        <v>31.582000000000001</v>
      </c>
      <c r="GG27">
        <v>30.832000000000001</v>
      </c>
      <c r="GH27">
        <v>30.457000000000001</v>
      </c>
      <c r="GI27">
        <v>30.277000000000001</v>
      </c>
      <c r="GJ27">
        <v>30.277000000000001</v>
      </c>
      <c r="GK27">
        <v>29.902000000000001</v>
      </c>
      <c r="GL27">
        <v>29.527000000000001</v>
      </c>
      <c r="GM27">
        <v>30.277000000000001</v>
      </c>
      <c r="GN27">
        <v>35.557000000000002</v>
      </c>
      <c r="GO27">
        <v>43.477000000000004</v>
      </c>
      <c r="GP27">
        <v>49.508000000000003</v>
      </c>
      <c r="GQ27">
        <v>41.587000000000003</v>
      </c>
      <c r="GR27">
        <v>31.785</v>
      </c>
      <c r="GS27">
        <v>31.035</v>
      </c>
      <c r="GT27">
        <v>30.66</v>
      </c>
      <c r="GU27">
        <v>30.48</v>
      </c>
      <c r="GV27">
        <v>30.48</v>
      </c>
      <c r="GW27">
        <v>30.098000000000003</v>
      </c>
      <c r="GX27">
        <v>29.715</v>
      </c>
      <c r="GY27">
        <v>30.48</v>
      </c>
      <c r="GZ27">
        <v>35.79</v>
      </c>
      <c r="HA27">
        <v>43.755000000000003</v>
      </c>
      <c r="HB27">
        <v>49.83</v>
      </c>
      <c r="HC27">
        <v>41.858000000000004</v>
      </c>
      <c r="HD27">
        <v>31.995000000000001</v>
      </c>
      <c r="HE27">
        <v>31.238000000000003</v>
      </c>
      <c r="HF27">
        <v>30.855</v>
      </c>
      <c r="HG27">
        <v>30.675000000000001</v>
      </c>
      <c r="HH27">
        <v>30.675000000000001</v>
      </c>
      <c r="HI27">
        <v>30.293000000000003</v>
      </c>
      <c r="HJ27">
        <v>29.91</v>
      </c>
      <c r="HK27">
        <v>30.675000000000001</v>
      </c>
      <c r="HL27">
        <v>36.023000000000003</v>
      </c>
      <c r="HM27">
        <v>44.04</v>
      </c>
      <c r="HN27">
        <v>50.153000000000006</v>
      </c>
      <c r="HO27">
        <v>42.134999999999998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13.902999999999999</v>
      </c>
      <c r="U34">
        <f t="shared" si="0"/>
        <v>12.688000000000002</v>
      </c>
      <c r="V34">
        <f t="shared" si="0"/>
        <v>7.9839999999999947</v>
      </c>
      <c r="W34">
        <f t="shared" si="0"/>
        <v>8.2139999999999986</v>
      </c>
      <c r="X34">
        <f t="shared" si="0"/>
        <v>6.3749999999999964</v>
      </c>
      <c r="Y34">
        <f t="shared" si="0"/>
        <v>5.0399999999999991</v>
      </c>
      <c r="Z34">
        <f t="shared" si="0"/>
        <v>4.8329999999999984</v>
      </c>
      <c r="AA34">
        <f t="shared" si="0"/>
        <v>5.3460000000000001</v>
      </c>
      <c r="AB34">
        <f t="shared" si="0"/>
        <v>22.584</v>
      </c>
      <c r="AC34">
        <f t="shared" si="0"/>
        <v>21.613</v>
      </c>
      <c r="AD34">
        <f t="shared" si="0"/>
        <v>42.484000000000002</v>
      </c>
      <c r="AE34">
        <f t="shared" si="0"/>
        <v>19.000000000000004</v>
      </c>
      <c r="AF34">
        <f t="shared" si="0"/>
        <v>14.757999999999999</v>
      </c>
      <c r="AG34">
        <f t="shared" si="0"/>
        <v>3.75</v>
      </c>
      <c r="AH34">
        <f t="shared" si="0"/>
        <v>4.014999999999997</v>
      </c>
      <c r="AI34">
        <f t="shared" si="0"/>
        <v>3.1859999999999999</v>
      </c>
      <c r="AJ34">
        <f t="shared" si="0"/>
        <v>4.6059999999999981</v>
      </c>
      <c r="AK34">
        <f t="shared" si="0"/>
        <v>2.2910000000000004</v>
      </c>
      <c r="AL34">
        <f t="shared" si="0"/>
        <v>3</v>
      </c>
      <c r="AM34">
        <f t="shared" si="0"/>
        <v>3.5569999999999986</v>
      </c>
      <c r="AN34">
        <f t="shared" si="0"/>
        <v>14.459</v>
      </c>
      <c r="AO34">
        <f t="shared" si="0"/>
        <v>11.888000000000002</v>
      </c>
      <c r="AP34">
        <f t="shared" si="0"/>
        <v>24.878</v>
      </c>
      <c r="AQ34">
        <f t="shared" si="0"/>
        <v>7.875</v>
      </c>
      <c r="AR34">
        <f t="shared" si="0"/>
        <v>10.500999999999998</v>
      </c>
      <c r="AS34">
        <f t="shared" si="0"/>
        <v>4.8500000000000014</v>
      </c>
      <c r="AT34">
        <f t="shared" si="0"/>
        <v>3.3710000000000022</v>
      </c>
      <c r="AU34">
        <f t="shared" si="0"/>
        <v>0.40200000000000102</v>
      </c>
      <c r="AV34">
        <f t="shared" si="0"/>
        <v>2.1649999999999956</v>
      </c>
      <c r="AW34">
        <f t="shared" si="0"/>
        <v>0.31799999999999784</v>
      </c>
      <c r="AX34">
        <f t="shared" si="0"/>
        <v>1.2519999999999989</v>
      </c>
      <c r="AY34">
        <f t="shared" si="0"/>
        <v>2.2710000000000008</v>
      </c>
      <c r="AZ34">
        <f t="shared" si="0"/>
        <v>9.6409999999999982</v>
      </c>
      <c r="BA34">
        <f t="shared" si="0"/>
        <v>8.41</v>
      </c>
      <c r="BB34">
        <f t="shared" si="0"/>
        <v>18.355</v>
      </c>
      <c r="BC34">
        <f t="shared" si="0"/>
        <v>5.5080000000000027</v>
      </c>
      <c r="BD34">
        <f t="shared" si="0"/>
        <v>8.3569999999999993</v>
      </c>
      <c r="BE34">
        <f t="shared" si="0"/>
        <v>3.4399999999999977</v>
      </c>
      <c r="BF34">
        <f t="shared" si="0"/>
        <v>2.7100000000000009</v>
      </c>
      <c r="BG34">
        <f t="shared" si="0"/>
        <v>0.75799999999999912</v>
      </c>
      <c r="BH34">
        <f t="shared" si="0"/>
        <v>2.2139999999999986</v>
      </c>
      <c r="BI34">
        <f t="shared" si="0"/>
        <v>0.66199999999999903</v>
      </c>
      <c r="BJ34">
        <f t="shared" si="0"/>
        <v>1.4800000000000004</v>
      </c>
      <c r="BK34">
        <f t="shared" si="0"/>
        <v>2.4149999999999991</v>
      </c>
      <c r="BL34">
        <f t="shared" si="0"/>
        <v>9.3320000000000007</v>
      </c>
      <c r="BM34">
        <f t="shared" si="0"/>
        <v>9.1159999999999997</v>
      </c>
      <c r="BN34">
        <f t="shared" si="0"/>
        <v>17.245999999999999</v>
      </c>
      <c r="BO34">
        <f t="shared" si="0"/>
        <v>5.8959999999999972</v>
      </c>
      <c r="BP34">
        <f t="shared" si="0"/>
        <v>7.9030000000000022</v>
      </c>
      <c r="BQ34">
        <f t="shared" si="0"/>
        <v>3.4050000000000011</v>
      </c>
      <c r="BR34">
        <f t="shared" si="0"/>
        <v>2.7570000000000014</v>
      </c>
      <c r="BS34">
        <f t="shared" si="0"/>
        <v>1.0180000000000007</v>
      </c>
      <c r="BT34">
        <f t="shared" si="0"/>
        <v>2.4329999999999998</v>
      </c>
      <c r="BU34">
        <f t="shared" si="0"/>
        <v>0.97499999999999787</v>
      </c>
      <c r="BV34">
        <f t="shared" si="0"/>
        <v>1.9619999999999997</v>
      </c>
      <c r="BW34">
        <f t="shared" si="0"/>
        <v>2.2809999999999988</v>
      </c>
      <c r="BX34">
        <f t="shared" si="0"/>
        <v>9.0429999999999957</v>
      </c>
      <c r="BY34">
        <f t="shared" si="0"/>
        <v>9.4879999999999995</v>
      </c>
      <c r="BZ34">
        <f t="shared" si="0"/>
        <v>16.752000000000002</v>
      </c>
      <c r="CA34">
        <f t="shared" si="0"/>
        <v>6.2379999999999995</v>
      </c>
      <c r="CB34">
        <f t="shared" si="0"/>
        <v>7.5130000000000017</v>
      </c>
      <c r="CC34">
        <f t="shared" si="0"/>
        <v>3.4039999999999999</v>
      </c>
      <c r="CD34">
        <f t="shared" si="0"/>
        <v>3.0620000000000012</v>
      </c>
      <c r="CE34">
        <f t="shared" ref="CE34:EP34" si="1">CE31-CE15</f>
        <v>1.213000000000001</v>
      </c>
      <c r="CF34">
        <f t="shared" si="1"/>
        <v>2.6980000000000004</v>
      </c>
      <c r="CG34">
        <f t="shared" si="1"/>
        <v>1.3590000000000018</v>
      </c>
      <c r="CH34">
        <f t="shared" si="1"/>
        <v>2.254999999999999</v>
      </c>
      <c r="CI34">
        <f t="shared" si="1"/>
        <v>2.5609999999999999</v>
      </c>
      <c r="CJ34">
        <f t="shared" si="1"/>
        <v>8.8189999999999991</v>
      </c>
      <c r="CK34">
        <f t="shared" si="1"/>
        <v>9.6139999999999972</v>
      </c>
      <c r="CL34">
        <f t="shared" si="1"/>
        <v>16.054999999999996</v>
      </c>
      <c r="CM34">
        <f t="shared" si="1"/>
        <v>6.8150000000000048</v>
      </c>
      <c r="CN34">
        <f t="shared" si="1"/>
        <v>6.7100000000000009</v>
      </c>
      <c r="CO34">
        <f t="shared" si="1"/>
        <v>3.4879999999999995</v>
      </c>
      <c r="CP34">
        <f t="shared" si="1"/>
        <v>3.1789999999999985</v>
      </c>
      <c r="CQ34">
        <f t="shared" si="1"/>
        <v>1.4329999999999998</v>
      </c>
      <c r="CR34">
        <f t="shared" si="1"/>
        <v>2.8679999999999986</v>
      </c>
      <c r="CS34">
        <f t="shared" si="1"/>
        <v>1.8170000000000002</v>
      </c>
      <c r="CT34">
        <f t="shared" si="1"/>
        <v>2.2360000000000007</v>
      </c>
      <c r="CU34">
        <f t="shared" si="1"/>
        <v>2.7799999999999976</v>
      </c>
      <c r="CV34">
        <f t="shared" si="1"/>
        <v>9.3829999999999991</v>
      </c>
      <c r="CW34">
        <f t="shared" si="1"/>
        <v>9.1579999999999977</v>
      </c>
      <c r="CX34">
        <f t="shared" si="1"/>
        <v>16.491</v>
      </c>
      <c r="CY34">
        <f t="shared" si="1"/>
        <v>6.5339999999999954</v>
      </c>
      <c r="CZ34">
        <f t="shared" si="1"/>
        <v>6.5719999999999992</v>
      </c>
      <c r="DA34">
        <f t="shared" si="1"/>
        <v>3.8679999999999986</v>
      </c>
      <c r="DB34">
        <f t="shared" si="1"/>
        <v>3.0539999999999985</v>
      </c>
      <c r="DC34">
        <f t="shared" si="1"/>
        <v>1.6549999999999976</v>
      </c>
      <c r="DD34">
        <f t="shared" si="1"/>
        <v>3.093</v>
      </c>
      <c r="DE34">
        <f t="shared" si="1"/>
        <v>2.0859999999999985</v>
      </c>
      <c r="DF34">
        <f t="shared" si="1"/>
        <v>2.4550000000000018</v>
      </c>
      <c r="DG34">
        <f t="shared" si="1"/>
        <v>3.2680000000000007</v>
      </c>
      <c r="DH34">
        <f t="shared" si="1"/>
        <v>8.5579999999999998</v>
      </c>
      <c r="DI34">
        <f t="shared" si="1"/>
        <v>9.2319999999999958</v>
      </c>
      <c r="DJ34">
        <f t="shared" si="1"/>
        <v>16.108000000000001</v>
      </c>
      <c r="DK34">
        <f t="shared" si="1"/>
        <v>6.6709999999999994</v>
      </c>
      <c r="DL34">
        <f t="shared" si="1"/>
        <v>6.4269999999999996</v>
      </c>
      <c r="DM34">
        <f t="shared" si="1"/>
        <v>3.945999999999998</v>
      </c>
      <c r="DN34">
        <f t="shared" si="1"/>
        <v>3.1479999999999997</v>
      </c>
      <c r="DO34">
        <f t="shared" si="1"/>
        <v>1.9539999999999971</v>
      </c>
      <c r="DP34">
        <f t="shared" si="1"/>
        <v>3.2689999999999984</v>
      </c>
      <c r="DQ34">
        <f t="shared" si="1"/>
        <v>2.1579999999999977</v>
      </c>
      <c r="DR34">
        <f t="shared" si="1"/>
        <v>2.6679999999999993</v>
      </c>
      <c r="DS34">
        <f t="shared" si="1"/>
        <v>3.4570000000000007</v>
      </c>
      <c r="DT34">
        <f t="shared" si="1"/>
        <v>8.4439999999999991</v>
      </c>
      <c r="DU34">
        <f t="shared" si="1"/>
        <v>9.304000000000002</v>
      </c>
      <c r="DV34">
        <f t="shared" si="1"/>
        <v>15.761000000000003</v>
      </c>
      <c r="DW34">
        <f t="shared" si="1"/>
        <v>6.8109999999999999</v>
      </c>
      <c r="DX34">
        <f t="shared" si="1"/>
        <v>6.764999999999997</v>
      </c>
      <c r="DY34">
        <f t="shared" si="1"/>
        <v>3.7280000000000015</v>
      </c>
      <c r="DZ34">
        <f t="shared" si="1"/>
        <v>3.259999999999998</v>
      </c>
      <c r="EA34">
        <f t="shared" si="1"/>
        <v>2.0910000000000011</v>
      </c>
      <c r="EB34">
        <f t="shared" si="1"/>
        <v>3.4000000000000021</v>
      </c>
      <c r="EC34">
        <f t="shared" si="1"/>
        <v>2.3399999999999963</v>
      </c>
      <c r="ED34">
        <f t="shared" si="1"/>
        <v>2.8069999999999986</v>
      </c>
      <c r="EE34">
        <f t="shared" si="1"/>
        <v>3.5910000000000011</v>
      </c>
      <c r="EF34">
        <f t="shared" si="1"/>
        <v>8.3880000000000017</v>
      </c>
      <c r="EG34">
        <f t="shared" si="1"/>
        <v>10.129999999999999</v>
      </c>
      <c r="EH34">
        <f t="shared" si="1"/>
        <v>14.638999999999999</v>
      </c>
      <c r="EI34">
        <f t="shared" si="1"/>
        <v>6.9649999999999963</v>
      </c>
      <c r="EJ34">
        <f t="shared" si="1"/>
        <v>6.6749999999999972</v>
      </c>
      <c r="EK34">
        <f t="shared" si="1"/>
        <v>3.7710000000000008</v>
      </c>
      <c r="EL34">
        <f t="shared" si="1"/>
        <v>3.3239999999999981</v>
      </c>
      <c r="EM34">
        <f t="shared" si="1"/>
        <v>2.2449999999999974</v>
      </c>
      <c r="EN34">
        <f t="shared" si="1"/>
        <v>3.5179999999999971</v>
      </c>
      <c r="EO34">
        <f t="shared" si="1"/>
        <v>2.5229999999999961</v>
      </c>
      <c r="EP34">
        <f t="shared" si="1"/>
        <v>3.1690000000000005</v>
      </c>
      <c r="EQ34">
        <f t="shared" ref="EQ34:HB34" si="2">EQ31-EQ15</f>
        <v>3.4589999999999996</v>
      </c>
      <c r="ER34">
        <f t="shared" si="2"/>
        <v>8.3439999999999941</v>
      </c>
      <c r="ES34">
        <f t="shared" si="2"/>
        <v>10.288</v>
      </c>
      <c r="ET34">
        <f t="shared" si="2"/>
        <v>14.492999999999995</v>
      </c>
      <c r="EU34">
        <f t="shared" si="2"/>
        <v>7.7160000000000011</v>
      </c>
      <c r="EV34">
        <f t="shared" si="2"/>
        <v>6.1560000000000024</v>
      </c>
      <c r="EW34">
        <f t="shared" si="2"/>
        <v>3.8460000000000001</v>
      </c>
      <c r="EX34">
        <f t="shared" si="2"/>
        <v>3.6199999999999974</v>
      </c>
      <c r="EY34">
        <f t="shared" si="2"/>
        <v>2.3079999999999998</v>
      </c>
      <c r="EZ34">
        <f t="shared" si="2"/>
        <v>3.7049999999999983</v>
      </c>
      <c r="FA34">
        <f t="shared" si="2"/>
        <v>2.9179999999999957</v>
      </c>
      <c r="FB34">
        <f t="shared" si="2"/>
        <v>3.152000000000001</v>
      </c>
      <c r="FC34">
        <f t="shared" si="2"/>
        <v>3.6659999999999968</v>
      </c>
      <c r="FD34">
        <f t="shared" si="2"/>
        <v>8.9969999999999999</v>
      </c>
      <c r="FE34">
        <f t="shared" si="2"/>
        <v>9.5329999999999977</v>
      </c>
      <c r="FF34">
        <f t="shared" si="2"/>
        <v>14.161999999999999</v>
      </c>
      <c r="FG34">
        <f t="shared" si="2"/>
        <v>7.722999999999999</v>
      </c>
      <c r="FH34">
        <f t="shared" si="2"/>
        <v>6.1379999999999981</v>
      </c>
      <c r="FI34">
        <f t="shared" si="2"/>
        <v>3.9619999999999997</v>
      </c>
      <c r="FJ34">
        <f t="shared" si="2"/>
        <v>3.7569999999999979</v>
      </c>
      <c r="FK34">
        <f t="shared" si="2"/>
        <v>2.445999999999998</v>
      </c>
      <c r="FL34">
        <f t="shared" si="2"/>
        <v>3.8269999999999982</v>
      </c>
      <c r="FM34">
        <f t="shared" si="2"/>
        <v>3.0960000000000001</v>
      </c>
      <c r="FN34">
        <f t="shared" si="2"/>
        <v>3.2979999999999983</v>
      </c>
      <c r="FO34">
        <f t="shared" si="2"/>
        <v>3.8229999999999968</v>
      </c>
      <c r="FP34">
        <f t="shared" si="2"/>
        <v>9.0280000000000022</v>
      </c>
      <c r="FQ34">
        <f t="shared" si="2"/>
        <v>9.5529999999999937</v>
      </c>
      <c r="FR34">
        <f t="shared" si="2"/>
        <v>15.005000000000003</v>
      </c>
      <c r="FS34">
        <f t="shared" si="2"/>
        <v>7.1739999999999995</v>
      </c>
      <c r="FT34">
        <f t="shared" si="2"/>
        <v>6.1610000000000014</v>
      </c>
      <c r="FU34">
        <f t="shared" si="2"/>
        <v>4.3550000000000004</v>
      </c>
      <c r="FV34">
        <f t="shared" si="2"/>
        <v>3.6469999999999985</v>
      </c>
      <c r="FW34">
        <f t="shared" si="2"/>
        <v>2.7119999999999997</v>
      </c>
      <c r="FX34">
        <f t="shared" si="2"/>
        <v>4.1849999999999987</v>
      </c>
      <c r="FY34">
        <f t="shared" si="2"/>
        <v>3.2630000000000017</v>
      </c>
      <c r="FZ34">
        <f t="shared" si="2"/>
        <v>3.6870000000000012</v>
      </c>
      <c r="GA34">
        <f t="shared" si="2"/>
        <v>4.2620000000000005</v>
      </c>
      <c r="GB34">
        <f t="shared" si="2"/>
        <v>8.3580000000000005</v>
      </c>
      <c r="GC34">
        <f t="shared" si="2"/>
        <v>9.5589999999999975</v>
      </c>
      <c r="GD34">
        <f t="shared" si="2"/>
        <v>14.845999999999997</v>
      </c>
      <c r="GE34">
        <f t="shared" si="2"/>
        <v>7.2200000000000024</v>
      </c>
      <c r="GF34">
        <f t="shared" si="2"/>
        <v>6.6409999999999947</v>
      </c>
      <c r="GG34">
        <f t="shared" si="2"/>
        <v>4.7749999999999986</v>
      </c>
      <c r="GH34">
        <f t="shared" si="2"/>
        <v>3.7629999999999981</v>
      </c>
      <c r="GI34">
        <f t="shared" si="2"/>
        <v>-27.292000000000002</v>
      </c>
      <c r="GJ34">
        <f t="shared" si="2"/>
        <v>-27.524000000000001</v>
      </c>
      <c r="GK34">
        <f t="shared" si="2"/>
        <v>-27.453000000000003</v>
      </c>
      <c r="GL34">
        <f t="shared" si="2"/>
        <v>-27.428000000000001</v>
      </c>
      <c r="GM34">
        <f t="shared" si="2"/>
        <v>-26.952000000000002</v>
      </c>
      <c r="GN34">
        <f t="shared" si="2"/>
        <v>-26.567</v>
      </c>
      <c r="GO34">
        <f t="shared" si="2"/>
        <v>-25.782</v>
      </c>
      <c r="GP34">
        <f t="shared" si="2"/>
        <v>-27.784000000000002</v>
      </c>
      <c r="GQ34">
        <f t="shared" si="2"/>
        <v>-27.378</v>
      </c>
      <c r="GR34">
        <f t="shared" si="2"/>
        <v>-28.004999999999999</v>
      </c>
      <c r="GS34">
        <f t="shared" si="2"/>
        <v>-26.716000000000001</v>
      </c>
      <c r="GT34">
        <f t="shared" si="2"/>
        <v>-27.341000000000001</v>
      </c>
      <c r="GU34">
        <f t="shared" si="2"/>
        <v>-27.475000000000001</v>
      </c>
      <c r="GV34">
        <f t="shared" si="2"/>
        <v>-27.684000000000001</v>
      </c>
      <c r="GW34">
        <f t="shared" si="2"/>
        <v>-27.773</v>
      </c>
      <c r="GX34">
        <f t="shared" si="2"/>
        <v>-27.412000000000003</v>
      </c>
      <c r="GY34">
        <f t="shared" si="2"/>
        <v>-27.307000000000002</v>
      </c>
      <c r="GZ34">
        <f t="shared" si="2"/>
        <v>-26.746000000000002</v>
      </c>
      <c r="HA34">
        <f t="shared" si="2"/>
        <v>-25.979000000000003</v>
      </c>
      <c r="HB34">
        <f t="shared" si="2"/>
        <v>-27.977</v>
      </c>
      <c r="HC34">
        <f t="shared" ref="HC34:IH34" si="3">HC31-HC15</f>
        <v>-27.569000000000003</v>
      </c>
      <c r="HD34">
        <f t="shared" si="3"/>
        <v>-28.202000000000002</v>
      </c>
      <c r="HE34">
        <f t="shared" si="3"/>
        <v>-26.901</v>
      </c>
      <c r="HF34">
        <f t="shared" si="3"/>
        <v>-27.367000000000001</v>
      </c>
      <c r="HG34">
        <f t="shared" si="3"/>
        <v>-27.811</v>
      </c>
      <c r="HH34">
        <f t="shared" si="3"/>
        <v>-27.886000000000003</v>
      </c>
      <c r="HI34">
        <f t="shared" si="3"/>
        <v>-27.842000000000002</v>
      </c>
      <c r="HJ34">
        <f t="shared" si="3"/>
        <v>-27.71</v>
      </c>
      <c r="HK34">
        <f t="shared" si="3"/>
        <v>-27.495000000000001</v>
      </c>
      <c r="HL34">
        <f t="shared" si="3"/>
        <v>-26.937000000000001</v>
      </c>
      <c r="HM34">
        <f t="shared" si="3"/>
        <v>-26.161000000000001</v>
      </c>
      <c r="HN34">
        <f t="shared" si="3"/>
        <v>-28.171000000000003</v>
      </c>
      <c r="HO34">
        <f t="shared" si="3"/>
        <v>-27.05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19.87</v>
      </c>
      <c r="U35">
        <f t="shared" si="4"/>
        <v>15.190000000000001</v>
      </c>
      <c r="V35">
        <f t="shared" si="4"/>
        <v>11.625</v>
      </c>
      <c r="W35">
        <f t="shared" si="4"/>
        <v>11.436999999999998</v>
      </c>
      <c r="X35">
        <f t="shared" si="4"/>
        <v>6.9375</v>
      </c>
      <c r="Y35">
        <f t="shared" si="4"/>
        <v>4.875</v>
      </c>
      <c r="Z35">
        <f t="shared" si="4"/>
        <v>5.625</v>
      </c>
      <c r="AA35">
        <f t="shared" si="4"/>
        <v>1.875</v>
      </c>
      <c r="AB35">
        <f t="shared" si="4"/>
        <v>8.25</v>
      </c>
      <c r="AC35">
        <f t="shared" si="4"/>
        <v>15</v>
      </c>
      <c r="AD35">
        <f t="shared" si="4"/>
        <v>17.25</v>
      </c>
      <c r="AE35">
        <f t="shared" si="4"/>
        <v>12</v>
      </c>
      <c r="AF35">
        <f t="shared" si="4"/>
        <v>3.75</v>
      </c>
      <c r="AG35">
        <f t="shared" si="4"/>
        <v>0.75</v>
      </c>
      <c r="AH35">
        <f t="shared" si="4"/>
        <v>0.375</v>
      </c>
      <c r="AI35">
        <f t="shared" si="4"/>
        <v>0.375</v>
      </c>
      <c r="AJ35">
        <f t="shared" si="4"/>
        <v>-0.375</v>
      </c>
      <c r="AK35">
        <f t="shared" si="4"/>
        <v>-3</v>
      </c>
      <c r="AL35">
        <f t="shared" si="4"/>
        <v>-4.125</v>
      </c>
      <c r="AM35">
        <f t="shared" si="4"/>
        <v>-4.875</v>
      </c>
      <c r="AN35">
        <f t="shared" si="4"/>
        <v>-3.375</v>
      </c>
      <c r="AO35">
        <f t="shared" si="4"/>
        <v>8.25</v>
      </c>
      <c r="AP35">
        <f t="shared" si="4"/>
        <v>9.75</v>
      </c>
      <c r="AQ35">
        <f t="shared" si="4"/>
        <v>6.375</v>
      </c>
      <c r="AR35">
        <f t="shared" si="4"/>
        <v>-4.125</v>
      </c>
      <c r="AS35">
        <f t="shared" si="4"/>
        <v>-3.375</v>
      </c>
      <c r="AT35">
        <f t="shared" si="4"/>
        <v>-2.25</v>
      </c>
      <c r="AU35">
        <f t="shared" si="4"/>
        <v>-1.5740000000000016</v>
      </c>
      <c r="AV35">
        <f t="shared" si="4"/>
        <v>-2.1439999999999984</v>
      </c>
      <c r="AW35">
        <f t="shared" si="4"/>
        <v>-4.1550000000000011</v>
      </c>
      <c r="AX35">
        <f t="shared" si="4"/>
        <v>-4.9800000000000004</v>
      </c>
      <c r="AY35">
        <f t="shared" si="4"/>
        <v>-5.6469999999999985</v>
      </c>
      <c r="AZ35">
        <f t="shared" si="4"/>
        <v>-5.1369999999999969</v>
      </c>
      <c r="BA35">
        <f t="shared" si="4"/>
        <v>3.0829999999999984</v>
      </c>
      <c r="BB35">
        <f t="shared" si="4"/>
        <v>3.5249999999999986</v>
      </c>
      <c r="BC35">
        <f t="shared" si="4"/>
        <v>1.911999999999999</v>
      </c>
      <c r="BD35">
        <f t="shared" si="4"/>
        <v>-5.1600000000000037</v>
      </c>
      <c r="BE35">
        <f t="shared" si="4"/>
        <v>-4.4400000000000013</v>
      </c>
      <c r="BF35">
        <f t="shared" si="4"/>
        <v>-3.4800000000000004</v>
      </c>
      <c r="BG35">
        <f t="shared" si="4"/>
        <v>-1.1320000000000014</v>
      </c>
      <c r="BH35">
        <f t="shared" si="4"/>
        <v>-1.6269999999999989</v>
      </c>
      <c r="BI35">
        <f t="shared" si="4"/>
        <v>-3.2930000000000028</v>
      </c>
      <c r="BJ35">
        <f t="shared" si="4"/>
        <v>-3.9370000000000012</v>
      </c>
      <c r="BK35">
        <f t="shared" si="4"/>
        <v>-4.6269999999999989</v>
      </c>
      <c r="BL35">
        <f t="shared" si="4"/>
        <v>-4.9280000000000044</v>
      </c>
      <c r="BM35">
        <f t="shared" si="4"/>
        <v>0.99699999999999278</v>
      </c>
      <c r="BN35">
        <f t="shared" si="4"/>
        <v>0.53999999999999915</v>
      </c>
      <c r="BO35">
        <f t="shared" si="4"/>
        <v>0.27099999999999369</v>
      </c>
      <c r="BP35">
        <f t="shared" si="4"/>
        <v>-4.41</v>
      </c>
      <c r="BQ35">
        <f t="shared" si="4"/>
        <v>-3.6900000000000013</v>
      </c>
      <c r="BR35">
        <f t="shared" si="4"/>
        <v>-2.8129999999999988</v>
      </c>
      <c r="BS35">
        <f t="shared" si="4"/>
        <v>-0.76500000000000057</v>
      </c>
      <c r="BT35">
        <f t="shared" si="4"/>
        <v>-1.1849999999999987</v>
      </c>
      <c r="BU35">
        <f t="shared" si="4"/>
        <v>-2.5580000000000034</v>
      </c>
      <c r="BV35">
        <f t="shared" si="4"/>
        <v>-3.0520000000000032</v>
      </c>
      <c r="BW35">
        <f t="shared" si="4"/>
        <v>-3.75</v>
      </c>
      <c r="BX35">
        <f t="shared" si="4"/>
        <v>-4.7470000000000034</v>
      </c>
      <c r="BY35">
        <f t="shared" si="4"/>
        <v>-0.7879999999999967</v>
      </c>
      <c r="BZ35">
        <f t="shared" si="4"/>
        <v>-2.0319999999999965</v>
      </c>
      <c r="CA35">
        <f t="shared" si="4"/>
        <v>-1.1550000000000011</v>
      </c>
      <c r="CB35">
        <f t="shared" si="4"/>
        <v>-3.7719999999999985</v>
      </c>
      <c r="CC35">
        <f t="shared" si="4"/>
        <v>-3.0520000000000032</v>
      </c>
      <c r="CD35">
        <f t="shared" si="4"/>
        <v>-2.2489999999999988</v>
      </c>
      <c r="CE35">
        <f t="shared" ref="CE35:EP35" si="5">CE29-CE26</f>
        <v>-0.56200000000000117</v>
      </c>
      <c r="CF35">
        <f t="shared" si="5"/>
        <v>-0.93700000000000117</v>
      </c>
      <c r="CG35">
        <f t="shared" si="5"/>
        <v>-2.1449999999999996</v>
      </c>
      <c r="CH35">
        <f t="shared" si="5"/>
        <v>-2.5650000000000013</v>
      </c>
      <c r="CI35">
        <f t="shared" si="5"/>
        <v>-3.2620000000000005</v>
      </c>
      <c r="CJ35">
        <f t="shared" si="5"/>
        <v>-4.6640000000000015</v>
      </c>
      <c r="CK35">
        <f t="shared" si="5"/>
        <v>-1.8299999999999983</v>
      </c>
      <c r="CL35">
        <f t="shared" si="5"/>
        <v>-3.5240000000000009</v>
      </c>
      <c r="CM35">
        <f t="shared" si="5"/>
        <v>-1.9870000000000019</v>
      </c>
      <c r="CN35">
        <f t="shared" si="5"/>
        <v>-3.4269999999999996</v>
      </c>
      <c r="CO35">
        <f t="shared" si="5"/>
        <v>-2.7070000000000007</v>
      </c>
      <c r="CP35">
        <f t="shared" si="5"/>
        <v>-1.9420000000000002</v>
      </c>
      <c r="CQ35">
        <f t="shared" si="5"/>
        <v>-0.42000000000000171</v>
      </c>
      <c r="CR35">
        <f t="shared" si="5"/>
        <v>-0.77300000000000324</v>
      </c>
      <c r="CS35">
        <f t="shared" si="5"/>
        <v>-1.8599999999999994</v>
      </c>
      <c r="CT35">
        <f t="shared" si="5"/>
        <v>-2.213000000000001</v>
      </c>
      <c r="CU35">
        <f t="shared" si="5"/>
        <v>-2.9180000000000028</v>
      </c>
      <c r="CV35">
        <f t="shared" si="5"/>
        <v>-4.6269999999999989</v>
      </c>
      <c r="CW35">
        <f t="shared" si="5"/>
        <v>-2.6019999999999968</v>
      </c>
      <c r="CX35">
        <f t="shared" si="5"/>
        <v>-4.6350000000000051</v>
      </c>
      <c r="CY35">
        <f t="shared" si="5"/>
        <v>-2.6020000000000039</v>
      </c>
      <c r="CZ35">
        <f t="shared" si="5"/>
        <v>-3.1879999999999988</v>
      </c>
      <c r="DA35">
        <f t="shared" si="5"/>
        <v>-2.4600000000000009</v>
      </c>
      <c r="DB35">
        <f t="shared" si="5"/>
        <v>-1.7169999999999987</v>
      </c>
      <c r="DC35">
        <f t="shared" si="5"/>
        <v>-0.29299999999999926</v>
      </c>
      <c r="DD35">
        <f t="shared" si="5"/>
        <v>-0.61499999999999844</v>
      </c>
      <c r="DE35">
        <f t="shared" si="5"/>
        <v>-1.5899999999999999</v>
      </c>
      <c r="DF35">
        <f t="shared" si="5"/>
        <v>-1.8889999999999993</v>
      </c>
      <c r="DG35">
        <f t="shared" si="5"/>
        <v>-2.602999999999998</v>
      </c>
      <c r="DH35">
        <f t="shared" si="5"/>
        <v>-4.5900000000000034</v>
      </c>
      <c r="DI35">
        <f t="shared" si="5"/>
        <v>-3.3220000000000027</v>
      </c>
      <c r="DJ35">
        <f t="shared" si="5"/>
        <v>-5.6620000000000061</v>
      </c>
      <c r="DK35">
        <f t="shared" si="5"/>
        <v>-3.171999999999997</v>
      </c>
      <c r="DL35">
        <f t="shared" si="5"/>
        <v>-2.9619999999999997</v>
      </c>
      <c r="DM35">
        <f t="shared" si="5"/>
        <v>-2.2340000000000018</v>
      </c>
      <c r="DN35">
        <f t="shared" si="5"/>
        <v>-1.5230000000000032</v>
      </c>
      <c r="DO35">
        <f t="shared" si="5"/>
        <v>-0.17299999999999827</v>
      </c>
      <c r="DP35">
        <f t="shared" si="5"/>
        <v>-0.46499999999999986</v>
      </c>
      <c r="DQ35">
        <f t="shared" si="5"/>
        <v>-1.343</v>
      </c>
      <c r="DR35">
        <f t="shared" si="5"/>
        <v>-1.5970000000000013</v>
      </c>
      <c r="DS35">
        <f t="shared" si="5"/>
        <v>-2.3030000000000008</v>
      </c>
      <c r="DT35">
        <f t="shared" si="5"/>
        <v>-4.5450000000000053</v>
      </c>
      <c r="DU35">
        <f t="shared" si="5"/>
        <v>-3.9969999999999999</v>
      </c>
      <c r="DV35">
        <f t="shared" si="5"/>
        <v>-6.6370000000000005</v>
      </c>
      <c r="DW35">
        <f t="shared" si="5"/>
        <v>-3.7120000000000033</v>
      </c>
      <c r="DX35">
        <f t="shared" si="5"/>
        <v>-2.7669999999999995</v>
      </c>
      <c r="DY35">
        <f t="shared" si="5"/>
        <v>-2.0249999999999986</v>
      </c>
      <c r="DZ35">
        <f t="shared" si="5"/>
        <v>-1.3350000000000009</v>
      </c>
      <c r="EA35">
        <f t="shared" si="5"/>
        <v>-6.0000000000002274E-2</v>
      </c>
      <c r="EB35">
        <f t="shared" si="5"/>
        <v>-0.3370000000000033</v>
      </c>
      <c r="EC35">
        <f t="shared" si="5"/>
        <v>-1.1170000000000044</v>
      </c>
      <c r="ED35">
        <f t="shared" si="5"/>
        <v>-1.3119999999999976</v>
      </c>
      <c r="EE35">
        <f t="shared" si="5"/>
        <v>-2.0400000000000027</v>
      </c>
      <c r="EF35">
        <f t="shared" si="5"/>
        <v>-4.522000000000002</v>
      </c>
      <c r="EG35">
        <f t="shared" si="5"/>
        <v>-4.6350000000000051</v>
      </c>
      <c r="EH35">
        <f t="shared" si="5"/>
        <v>-7.5450000000000017</v>
      </c>
      <c r="EI35">
        <f t="shared" si="5"/>
        <v>-4.2149999999999963</v>
      </c>
      <c r="EJ35">
        <f t="shared" si="5"/>
        <v>-2.5719999999999992</v>
      </c>
      <c r="EK35">
        <f t="shared" si="5"/>
        <v>-1.8299999999999983</v>
      </c>
      <c r="EL35">
        <f t="shared" si="5"/>
        <v>-1.1620000000000026</v>
      </c>
      <c r="EM35">
        <f t="shared" si="5"/>
        <v>4.5000000000001705E-2</v>
      </c>
      <c r="EN35">
        <f t="shared" si="5"/>
        <v>-0.21699999999999875</v>
      </c>
      <c r="EO35">
        <f t="shared" si="5"/>
        <v>-0.90700000000000003</v>
      </c>
      <c r="EP35">
        <f t="shared" si="5"/>
        <v>-1.0649999999999977</v>
      </c>
      <c r="EQ35">
        <f t="shared" ref="EQ35:HB35" si="6">EQ29-EQ26</f>
        <v>-1.7850000000000001</v>
      </c>
      <c r="ER35">
        <f t="shared" si="6"/>
        <v>-4.4990000000000023</v>
      </c>
      <c r="ES35">
        <f t="shared" si="6"/>
        <v>-5.2190000000000012</v>
      </c>
      <c r="ET35">
        <f t="shared" si="6"/>
        <v>-8.3930000000000007</v>
      </c>
      <c r="EU35">
        <f t="shared" si="6"/>
        <v>-4.6950000000000003</v>
      </c>
      <c r="EV35">
        <f t="shared" si="6"/>
        <v>-2.4000000000000021</v>
      </c>
      <c r="EW35">
        <f t="shared" si="6"/>
        <v>-1.657</v>
      </c>
      <c r="EX35">
        <f t="shared" si="6"/>
        <v>-1.004999999999999</v>
      </c>
      <c r="EY35">
        <f t="shared" si="6"/>
        <v>2.2999999999999687E-2</v>
      </c>
      <c r="EZ35">
        <f t="shared" si="6"/>
        <v>-0.23199999999999932</v>
      </c>
      <c r="FA35">
        <f t="shared" si="6"/>
        <v>-0.92899999999999849</v>
      </c>
      <c r="FB35">
        <f t="shared" si="6"/>
        <v>-1.0869999999999997</v>
      </c>
      <c r="FC35">
        <f t="shared" si="6"/>
        <v>-1.8149999999999977</v>
      </c>
      <c r="FD35">
        <f t="shared" si="6"/>
        <v>-4.5519999999999996</v>
      </c>
      <c r="FE35">
        <f t="shared" si="6"/>
        <v>-5.2800000000000011</v>
      </c>
      <c r="FF35">
        <f t="shared" si="6"/>
        <v>-8.4750000000000014</v>
      </c>
      <c r="FG35">
        <f t="shared" si="6"/>
        <v>-4.7479999999999976</v>
      </c>
      <c r="FH35">
        <f t="shared" si="6"/>
        <v>-2.4299999999999997</v>
      </c>
      <c r="FI35">
        <f t="shared" si="6"/>
        <v>-1.6870000000000047</v>
      </c>
      <c r="FJ35">
        <f t="shared" si="6"/>
        <v>-1.0350000000000001</v>
      </c>
      <c r="FK35">
        <f t="shared" si="6"/>
        <v>1.0000000000012221E-3</v>
      </c>
      <c r="FL35">
        <f t="shared" si="6"/>
        <v>-0.25400000000000134</v>
      </c>
      <c r="FM35">
        <f t="shared" si="6"/>
        <v>-0.95200000000000173</v>
      </c>
      <c r="FN35">
        <f t="shared" si="6"/>
        <v>-1.1090000000000018</v>
      </c>
      <c r="FO35">
        <f t="shared" si="6"/>
        <v>-1.8520000000000003</v>
      </c>
      <c r="FP35">
        <f t="shared" si="6"/>
        <v>-4.605000000000004</v>
      </c>
      <c r="FQ35">
        <f t="shared" si="6"/>
        <v>-5.3390000000000057</v>
      </c>
      <c r="FR35">
        <f t="shared" si="6"/>
        <v>-8.5570000000000022</v>
      </c>
      <c r="FS35">
        <f t="shared" si="6"/>
        <v>-4.7990000000000066</v>
      </c>
      <c r="FT35">
        <f t="shared" si="6"/>
        <v>-2.4669999999999987</v>
      </c>
      <c r="FU35">
        <f t="shared" si="6"/>
        <v>-1.7169999999999987</v>
      </c>
      <c r="FV35">
        <f t="shared" si="6"/>
        <v>-1.0569999999999986</v>
      </c>
      <c r="FW35">
        <f t="shared" si="6"/>
        <v>-1.3999999999999346E-2</v>
      </c>
      <c r="FX35">
        <f t="shared" si="6"/>
        <v>-0.27700000000000102</v>
      </c>
      <c r="FY35">
        <f t="shared" si="6"/>
        <v>-0.9740000000000002</v>
      </c>
      <c r="FZ35">
        <f t="shared" si="6"/>
        <v>-1.1389999999999993</v>
      </c>
      <c r="GA35">
        <f t="shared" si="6"/>
        <v>-1.8740000000000023</v>
      </c>
      <c r="GB35">
        <f t="shared" si="6"/>
        <v>-4.6500000000000021</v>
      </c>
      <c r="GC35">
        <f t="shared" si="6"/>
        <v>-5.4000000000000057</v>
      </c>
      <c r="GD35">
        <f t="shared" si="6"/>
        <v>-8.64</v>
      </c>
      <c r="GE35">
        <f t="shared" si="6"/>
        <v>-4.8600000000000065</v>
      </c>
      <c r="GF35">
        <f t="shared" si="6"/>
        <v>-2.5040000000000013</v>
      </c>
      <c r="GG35">
        <f t="shared" si="6"/>
        <v>-1.7469999999999999</v>
      </c>
      <c r="GH35">
        <f t="shared" si="6"/>
        <v>-1.0869999999999997</v>
      </c>
      <c r="GI35">
        <f t="shared" si="6"/>
        <v>-2.8999999999999915E-2</v>
      </c>
      <c r="GJ35">
        <f t="shared" si="6"/>
        <v>-30.277000000000001</v>
      </c>
      <c r="GK35">
        <f t="shared" si="6"/>
        <v>-29.902000000000001</v>
      </c>
      <c r="GL35">
        <f t="shared" si="6"/>
        <v>-29.527000000000001</v>
      </c>
      <c r="GM35">
        <f t="shared" si="6"/>
        <v>-30.277000000000001</v>
      </c>
      <c r="GN35">
        <f t="shared" si="6"/>
        <v>-35.557000000000002</v>
      </c>
      <c r="GO35">
        <f t="shared" si="6"/>
        <v>-43.477000000000004</v>
      </c>
      <c r="GP35">
        <f t="shared" si="6"/>
        <v>-49.508000000000003</v>
      </c>
      <c r="GQ35">
        <f t="shared" si="6"/>
        <v>-41.587000000000003</v>
      </c>
      <c r="GR35">
        <f t="shared" si="6"/>
        <v>-31.785</v>
      </c>
      <c r="GS35">
        <f t="shared" si="6"/>
        <v>-31.035</v>
      </c>
      <c r="GT35">
        <f t="shared" si="6"/>
        <v>-30.66</v>
      </c>
      <c r="GU35">
        <f t="shared" si="6"/>
        <v>-30.48</v>
      </c>
      <c r="GV35">
        <f t="shared" si="6"/>
        <v>-30.48</v>
      </c>
      <c r="GW35">
        <f t="shared" si="6"/>
        <v>-30.098000000000003</v>
      </c>
      <c r="GX35">
        <f t="shared" si="6"/>
        <v>-29.715</v>
      </c>
      <c r="GY35">
        <f t="shared" si="6"/>
        <v>-30.48</v>
      </c>
      <c r="GZ35">
        <f t="shared" si="6"/>
        <v>-35.79</v>
      </c>
      <c r="HA35">
        <f t="shared" si="6"/>
        <v>-43.755000000000003</v>
      </c>
      <c r="HB35">
        <f t="shared" si="6"/>
        <v>-49.83</v>
      </c>
      <c r="HC35">
        <f t="shared" ref="HC35:IH35" si="7">HC29-HC26</f>
        <v>-41.858000000000004</v>
      </c>
      <c r="HD35">
        <f t="shared" si="7"/>
        <v>-31.995000000000001</v>
      </c>
      <c r="HE35">
        <f t="shared" si="7"/>
        <v>-31.238000000000003</v>
      </c>
      <c r="HF35">
        <f t="shared" si="7"/>
        <v>-30.855</v>
      </c>
      <c r="HG35">
        <f t="shared" si="7"/>
        <v>-30.675000000000001</v>
      </c>
      <c r="HH35">
        <f t="shared" si="7"/>
        <v>-30.675000000000001</v>
      </c>
      <c r="HI35">
        <f t="shared" si="7"/>
        <v>-30.293000000000003</v>
      </c>
      <c r="HJ35">
        <f t="shared" si="7"/>
        <v>-29.91</v>
      </c>
      <c r="HK35">
        <f t="shared" si="7"/>
        <v>-30.675000000000001</v>
      </c>
      <c r="HL35">
        <f t="shared" si="7"/>
        <v>-36.023000000000003</v>
      </c>
      <c r="HM35">
        <f t="shared" si="7"/>
        <v>-44.04</v>
      </c>
      <c r="HN35">
        <f t="shared" si="7"/>
        <v>-50.153000000000006</v>
      </c>
      <c r="HO35">
        <f t="shared" si="7"/>
        <v>-42.134999999999998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24.750375000000002</v>
      </c>
      <c r="V5">
        <f>('P2'!V5+'P2'!V21*V$2)/(V$2+1)</f>
        <v>28.999720930232559</v>
      </c>
      <c r="W5">
        <f>('P2'!W5+'P2'!W21*W$2)/(W$2+1)</f>
        <v>28.000195121951222</v>
      </c>
      <c r="X5">
        <f>('P2'!X5+'P2'!X21*X$2)/(X$2+1)</f>
        <v>26.250222222222227</v>
      </c>
      <c r="Y5">
        <f>('P2'!Y5+'P2'!Y21*Y$2)/(Y$2+1)</f>
        <v>23.250414634146345</v>
      </c>
      <c r="Z5">
        <f>('P2'!Z5+'P2'!Z21*Z$2)/(Z$2+1)</f>
        <v>19.750263157894739</v>
      </c>
      <c r="AA5">
        <f>('P2'!AA5+'P2'!AA21*AA$2)/(AA$2+1)</f>
        <v>20.500195121951219</v>
      </c>
      <c r="AB5">
        <f>('P2'!AB5+'P2'!AB21*AB$2)/(AB$2+1)</f>
        <v>21.500250000000001</v>
      </c>
      <c r="AC5">
        <f>('P2'!AC5+'P2'!AC21*AC$2)/(AC$2+1)</f>
        <v>29.99985365853659</v>
      </c>
      <c r="AD5">
        <f>('P2'!AD5+'P2'!AD21*AD$2)/(AD$2+1)</f>
        <v>34.000179487179487</v>
      </c>
      <c r="AE5">
        <f>('P2'!AE5+'P2'!AE21*AE$2)/(AE$2+1)</f>
        <v>29.5</v>
      </c>
      <c r="AF5">
        <f>('P2'!AF5+'P2'!AF21*AF$2)/(AF$2+1)</f>
        <v>27.000512820512821</v>
      </c>
      <c r="AG5">
        <f>('P2'!AG5+'P2'!AG21*AG$2)/(AG$2+1)</f>
        <v>24.000249999999998</v>
      </c>
      <c r="AH5">
        <f>('P2'!AH5+'P2'!AH21*AH$2)/(AH$2+1)</f>
        <v>29.000441860465116</v>
      </c>
      <c r="AI5">
        <f>('P2'!AI5+'P2'!AI21*AI$2)/(AI$2+1)</f>
        <v>29.500121951219512</v>
      </c>
      <c r="AJ5">
        <f>('P2'!AJ5+'P2'!AJ21*AJ$2)/(AJ$2+1)</f>
        <v>28.499888888888897</v>
      </c>
      <c r="AK5">
        <f>('P2'!AK5+'P2'!AK21*AK$2)/(AK$2+1)</f>
        <v>25.999682926829269</v>
      </c>
      <c r="AL5">
        <f>('P2'!AL5+'P2'!AL21*AL$2)/(AL$2+1)</f>
        <v>22.999736842105268</v>
      </c>
      <c r="AM5">
        <f>('P2'!AM5+'P2'!AM21*AM$2)/(AM$2+1)</f>
        <v>14.499780487804879</v>
      </c>
      <c r="AN5">
        <f>('P2'!AN5+'P2'!AN21*AN$2)/(AN$2+1)</f>
        <v>17.000250000000001</v>
      </c>
      <c r="AO5">
        <f>('P2'!AO5+'P2'!AO21*AO$2)/(AO$2+1)</f>
        <v>35.999951219512198</v>
      </c>
      <c r="AP5">
        <f>('P2'!AP5+'P2'!AP21*AP$2)/(AP$2+1)</f>
        <v>38.999756097560976</v>
      </c>
      <c r="AQ5">
        <f>('P2'!AQ5+'P2'!AQ21*AQ$2)/(AQ$2+1)</f>
        <v>33.000750000000004</v>
      </c>
      <c r="AR5">
        <f>('P2'!AR5+'P2'!AR21*AR$2)/(AR$2+1)</f>
        <v>29.00048717948718</v>
      </c>
      <c r="AS5">
        <f>('P2'!AS5+'P2'!AS21*AS$2)/(AS$2+1)</f>
        <v>25.000285714285717</v>
      </c>
      <c r="AT5">
        <f>('P2'!AT5+'P2'!AT21*AT$2)/(AT$2+1)</f>
        <v>30.000048780487806</v>
      </c>
      <c r="AU5">
        <f>('P2'!AU5+'P2'!AU21*AU$2)/(AU$2+1)</f>
        <v>28.990219512195125</v>
      </c>
      <c r="AV5">
        <f>('P2'!AV5+'P2'!AV21*AV$2)/(AV$2+1)</f>
        <v>28.209897435897439</v>
      </c>
      <c r="AW5">
        <f>('P2'!AW5+'P2'!AW21*AW$2)/(AW$2+1)</f>
        <v>26.189769230769233</v>
      </c>
      <c r="AX5">
        <f>('P2'!AX5+'P2'!AX21*AX$2)/(AX$2+1)</f>
        <v>23.770263157894739</v>
      </c>
      <c r="AY5">
        <f>('P2'!AY5+'P2'!AY21*AY$2)/(AY$2+1)</f>
        <v>16.829465116279071</v>
      </c>
      <c r="AZ5">
        <f>('P2'!AZ5+'P2'!AZ21*AZ$2)/(AZ$2+1)</f>
        <v>18.899894736842107</v>
      </c>
      <c r="BA5">
        <f>('P2'!BA5+'P2'!BA21*BA$2)/(BA$2+1)</f>
        <v>34.509634146341462</v>
      </c>
      <c r="BB5">
        <f>('P2'!BB5+'P2'!BB21*BB$2)/(BB$2+1)</f>
        <v>37.020073170731713</v>
      </c>
      <c r="BC5">
        <f>('P2'!BC5+'P2'!BC21*BC$2)/(BC$2+1)</f>
        <v>32.119500000000002</v>
      </c>
      <c r="BD5">
        <f>('P2'!BD5+'P2'!BD21*BD$2)/(BD$2+1)</f>
        <v>28.860121951219515</v>
      </c>
      <c r="BE5">
        <f>('P2'!BE5+'P2'!BE21*BE$2)/(BE$2+1)</f>
        <v>25.59</v>
      </c>
      <c r="BF5">
        <f>('P2'!BF5+'P2'!BF21*BF$2)/(BF$2+1)</f>
        <v>29.750146341463417</v>
      </c>
      <c r="BG5">
        <f>('P2'!BG5+'P2'!BG21*BG$2)/(BG$2+1)</f>
        <v>29.220186046511628</v>
      </c>
      <c r="BH5">
        <f>('P2'!BH5+'P2'!BH21*BH$2)/(BH$2+1)</f>
        <v>28.509333333333334</v>
      </c>
      <c r="BI5">
        <f>('P2'!BI5+'P2'!BI21*BI$2)/(BI$2+1)</f>
        <v>26.670179487179485</v>
      </c>
      <c r="BJ5">
        <f>('P2'!BJ5+'P2'!BJ21*BJ$2)/(BJ$2+1)</f>
        <v>24.45</v>
      </c>
      <c r="BK5">
        <f>('P2'!BK5+'P2'!BK21*BK$2)/(BK$2+1)</f>
        <v>18.130488372093023</v>
      </c>
      <c r="BL5">
        <f>('P2'!BL5+'P2'!BL21*BL$2)/(BL$2+1)</f>
        <v>20.010105263157897</v>
      </c>
      <c r="BM5">
        <f>('P2'!BM5+'P2'!BM21*BM$2)/(BM$2+1)</f>
        <v>34.240069767441859</v>
      </c>
      <c r="BN5">
        <f>('P2'!BN5+'P2'!BN21*BN$2)/(BN$2+1)</f>
        <v>36.519846153846153</v>
      </c>
      <c r="BO5">
        <f>('P2'!BO5+'P2'!BO21*BO$2)/(BO$2+1)</f>
        <v>32.059750000000008</v>
      </c>
      <c r="BP5">
        <f>('P2'!BP5+'P2'!BP21*BP$2)/(BP$2+1)</f>
        <v>29.090219512195127</v>
      </c>
      <c r="BQ5">
        <f>('P2'!BQ5+'P2'!BQ21*BQ$2)/(BQ$2+1)</f>
        <v>26.11</v>
      </c>
      <c r="BR5">
        <f>('P2'!BR5+'P2'!BR21*BR$2)/(BR$2+1)</f>
        <v>29.890560975609759</v>
      </c>
      <c r="BS5">
        <f>('P2'!BS5+'P2'!BS21*BS$2)/(BS$2+1)</f>
        <v>29.410209302325583</v>
      </c>
      <c r="BT5">
        <f>('P2'!BT5+'P2'!BT21*BT$2)/(BT$2+1)</f>
        <v>28.760444444444445</v>
      </c>
      <c r="BU5">
        <f>('P2'!BU5+'P2'!BU21*BU$2)/(BU$2+1)</f>
        <v>27.080179487179485</v>
      </c>
      <c r="BV5">
        <f>('P2'!BV5+'P2'!BV21*BV$2)/(BV$2+1)</f>
        <v>25.070500000000003</v>
      </c>
      <c r="BW5">
        <f>('P2'!BW5+'P2'!BW21*BW$2)/(BW$2+1)</f>
        <v>19.310170731707316</v>
      </c>
      <c r="BX5">
        <f>('P2'!BX5+'P2'!BX21*BX$2)/(BX$2+1)</f>
        <v>21.019631578947369</v>
      </c>
      <c r="BY5">
        <f>('P2'!BY5+'P2'!BY21*BY$2)/(BY$2+1)</f>
        <v>33.969674418604654</v>
      </c>
      <c r="BZ5">
        <f>('P2'!BZ5+'P2'!BZ21*BZ$2)/(BZ$2+1)</f>
        <v>36.04020512820513</v>
      </c>
      <c r="CA5">
        <f>('P2'!CA5+'P2'!CA21*CA$2)/(CA$2+1)</f>
        <v>31.97</v>
      </c>
      <c r="CB5">
        <f>('P2'!CB5+'P2'!CB21*CB$2)/(CB$2+1)</f>
        <v>29.270365853658536</v>
      </c>
      <c r="CC5">
        <f>('P2'!CC5+'P2'!CC21*CC$2)/(CC$2+1)</f>
        <v>26.559750000000005</v>
      </c>
      <c r="CD5">
        <f>('P2'!CD5+'P2'!CD21*CD$2)/(CD$2+1)</f>
        <v>29.999976744186043</v>
      </c>
      <c r="CE5">
        <f>('P2'!CE5+'P2'!CE21*CE$2)/(CE$2+1)</f>
        <v>29.539975609756102</v>
      </c>
      <c r="CF5">
        <f>('P2'!CF5+'P2'!CF21*CF$2)/(CF$2+1)</f>
        <v>28.949333333333339</v>
      </c>
      <c r="CG5">
        <f>('P2'!CG5+'P2'!CG21*CG$2)/(CG$2+1)</f>
        <v>27.429820512820516</v>
      </c>
      <c r="CH5">
        <f>('P2'!CH5+'P2'!CH21*CH$2)/(CH$2+1)</f>
        <v>25.599749999999997</v>
      </c>
      <c r="CI5">
        <f>('P2'!CI5+'P2'!CI21*CI$2)/(CI$2+1)</f>
        <v>20.380073170731709</v>
      </c>
      <c r="CJ5">
        <f>('P2'!CJ5+'P2'!CJ21*CJ$2)/(CJ$2+1)</f>
        <v>21.930105263157898</v>
      </c>
      <c r="CK5">
        <f>('P2'!CK5+'P2'!CK21*CK$2)/(CK$2+1)</f>
        <v>33.690209302325584</v>
      </c>
      <c r="CL5">
        <f>('P2'!CL5+'P2'!CL21*CL$2)/(CL$2+1)</f>
        <v>35.570384615384619</v>
      </c>
      <c r="CM5">
        <f>('P2'!CM5+'P2'!CM21*CM$2)/(CM$2+1)</f>
        <v>31.880142857142861</v>
      </c>
      <c r="CN5">
        <f>('P2'!CN5+'P2'!CN21*CN$2)/(CN$2+1)</f>
        <v>29.429769230769228</v>
      </c>
      <c r="CO5">
        <f>('P2'!CO5+'P2'!CO21*CO$2)/(CO$2+1)</f>
        <v>26.970500000000001</v>
      </c>
      <c r="CP5">
        <f>('P2'!CP5+'P2'!CP21*CP$2)/(CP$2+1)</f>
        <v>30.090348837209298</v>
      </c>
      <c r="CQ5">
        <f>('P2'!CQ5+'P2'!CQ21*CQ$2)/(CQ$2+1)</f>
        <v>29.709804878048782</v>
      </c>
      <c r="CR5">
        <f>('P2'!CR5+'P2'!CR21*CR$2)/(CR$2+1)</f>
        <v>29.159945945945946</v>
      </c>
      <c r="CS5">
        <f>('P2'!CS5+'P2'!CS21*CS$2)/(CS$2+1)</f>
        <v>27.750000000000004</v>
      </c>
      <c r="CT5">
        <f>('P2'!CT5+'P2'!CT21*CT$2)/(CT$2+1)</f>
        <v>26.050263157894737</v>
      </c>
      <c r="CU5">
        <f>('P2'!CU5+'P2'!CU21*CU$2)/(CU$2+1)</f>
        <v>21.200073170731709</v>
      </c>
      <c r="CV5">
        <f>('P2'!CV5+'P2'!CV21*CV$2)/(CV$2+1)</f>
        <v>22.650500000000001</v>
      </c>
      <c r="CW5">
        <f>('P2'!CW5+'P2'!CW21*CW$2)/(CW$2+1)</f>
        <v>33.559975609756101</v>
      </c>
      <c r="CX5">
        <f>('P2'!CX5+'P2'!CX21*CX$2)/(CX$2+1)</f>
        <v>35.309682926829268</v>
      </c>
      <c r="CY5">
        <f>('P2'!CY5+'P2'!CY21*CY$2)/(CY$2+1)</f>
        <v>31.889999999999997</v>
      </c>
      <c r="CZ5">
        <f>('P2'!CZ5+'P2'!CZ21*CZ$2)/(CZ$2+1)</f>
        <v>29.610230769230771</v>
      </c>
      <c r="DA5">
        <f>('P2'!DA5+'P2'!DA21*DA$2)/(DA$2+1)</f>
        <v>27.330142857142864</v>
      </c>
      <c r="DB5">
        <f>('P2'!DB5+'P2'!DB21*DB$2)/(DB$2+1)</f>
        <v>30.23029268292683</v>
      </c>
      <c r="DC5">
        <f>('P2'!DC5+'P2'!DC21*DC$2)/(DC$2+1)</f>
        <v>29.869804878048786</v>
      </c>
      <c r="DD5">
        <f>('P2'!DD5+'P2'!DD21*DD$2)/(DD$2+1)</f>
        <v>29.370222222222225</v>
      </c>
      <c r="DE5">
        <f>('P2'!DE5+'P2'!DE21*DE$2)/(DE$2+1)</f>
        <v>28.05951219512195</v>
      </c>
      <c r="DF5">
        <f>('P2'!DF5+'P2'!DF21*DF$2)/(DF$2+1)</f>
        <v>26.490000000000002</v>
      </c>
      <c r="DG5">
        <f>('P2'!DG5+'P2'!DG21*DG$2)/(DG$2+1)</f>
        <v>21.989930232558141</v>
      </c>
      <c r="DH5">
        <f>('P2'!DH5+'P2'!DH21*DH$2)/(DH$2+1)</f>
        <v>23.34</v>
      </c>
      <c r="DI5">
        <f>('P2'!DI5+'P2'!DI21*DI$2)/(DI$2+1)</f>
        <v>33.459756097560977</v>
      </c>
      <c r="DJ5">
        <f>('P2'!DJ5+'P2'!DJ21*DJ$2)/(DJ$2+1)</f>
        <v>35.080048780487814</v>
      </c>
      <c r="DK5">
        <f>('P2'!DK5+'P2'!DK21*DK$2)/(DK$2+1)</f>
        <v>31.91</v>
      </c>
      <c r="DL5">
        <f>('P2'!DL5+'P2'!DL21*DL$2)/(DL$2+1)</f>
        <v>29.800230769230772</v>
      </c>
      <c r="DM5">
        <f>('P2'!DM5+'P2'!DM21*DM$2)/(DM$2+1)</f>
        <v>27.690142857142863</v>
      </c>
      <c r="DN5">
        <f>('P2'!DN5+'P2'!DN21*DN$2)/(DN$2+1)</f>
        <v>30.379926829268296</v>
      </c>
      <c r="DO5">
        <f>('P2'!DO5+'P2'!DO21*DO$2)/(DO$2+1)</f>
        <v>30.050465116279071</v>
      </c>
      <c r="DP5">
        <f>('P2'!DP5+'P2'!DP21*DP$2)/(DP$2+1)</f>
        <v>29.580111111111115</v>
      </c>
      <c r="DQ5">
        <f>('P2'!DQ5+'P2'!DQ21*DQ$2)/(DQ$2+1)</f>
        <v>28.370333333333331</v>
      </c>
      <c r="DR5">
        <f>('P2'!DR5+'P2'!DR21*DR$2)/(DR$2+1)</f>
        <v>26.910105263157899</v>
      </c>
      <c r="DS5">
        <f>('P2'!DS5+'P2'!DS21*DS$2)/(DS$2+1)</f>
        <v>22.739697674418604</v>
      </c>
      <c r="DT5">
        <f>('P2'!DT5+'P2'!DT21*DT$2)/(DT$2+1)</f>
        <v>23.989631578947371</v>
      </c>
      <c r="DU5">
        <f>('P2'!DU5+'P2'!DU21*DU$2)/(DU$2+1)</f>
        <v>33.390414634146346</v>
      </c>
      <c r="DV5">
        <f>('P2'!DV5+'P2'!DV21*DV$2)/(DV$2+1)</f>
        <v>34.890243902439032</v>
      </c>
      <c r="DW5">
        <f>('P2'!DW5+'P2'!DW21*DW$2)/(DW$2+1)</f>
        <v>31.950000000000003</v>
      </c>
      <c r="DX5">
        <f>('P2'!DX5+'P2'!DX21*DX$2)/(DX$2+1)</f>
        <v>29.999975609756103</v>
      </c>
      <c r="DY5">
        <f>('P2'!DY5+'P2'!DY21*DY$2)/(DY$2+1)</f>
        <v>28.04025</v>
      </c>
      <c r="DZ5">
        <f>('P2'!DZ5+'P2'!DZ21*DZ$2)/(DZ$2+1)</f>
        <v>30.52960975609756</v>
      </c>
      <c r="EA5">
        <f>('P2'!EA5+'P2'!EA21*EA$2)/(EA$2+1)</f>
        <v>30.249697674418606</v>
      </c>
      <c r="EB5">
        <f>('P2'!EB5+'P2'!EB21*EB$2)/(EB$2+1)</f>
        <v>29.810000000000006</v>
      </c>
      <c r="EC5">
        <f>('P2'!EC5+'P2'!EC21*EC$2)/(EC$2+1)</f>
        <v>28.660358974358974</v>
      </c>
      <c r="ED5">
        <f>('P2'!ED5+'P2'!ED21*ED$2)/(ED$2+1)</f>
        <v>27.280368421052632</v>
      </c>
      <c r="EE5">
        <f>('P2'!EE5+'P2'!EE21*EE$2)/(EE$2+1)</f>
        <v>23.329697674418604</v>
      </c>
      <c r="EF5">
        <f>('P2'!EF5+'P2'!EF21*EF$2)/(EF$2+1)</f>
        <v>24.510105263157893</v>
      </c>
      <c r="EG5">
        <f>('P2'!EG5+'P2'!EG21*EG$2)/(EG$2+1)</f>
        <v>33.420232558139531</v>
      </c>
      <c r="EH5">
        <f>('P2'!EH5+'P2'!EH21*EH$2)/(EH$2+1)</f>
        <v>34.850128205128208</v>
      </c>
      <c r="EI5">
        <f>('P2'!EI5+'P2'!EI21*EI$2)/(EI$2+1)</f>
        <v>32.06</v>
      </c>
      <c r="EJ5">
        <f>('P2'!EJ5+'P2'!EJ21*EJ$2)/(EJ$2+1)</f>
        <v>30.210073170731711</v>
      </c>
      <c r="EK5">
        <f>('P2'!EK5+'P2'!EK21*EK$2)/(EK$2+1)</f>
        <v>28.350250000000003</v>
      </c>
      <c r="EL5">
        <f>('P2'!EL5+'P2'!EL21*EL$2)/(EL$2+1)</f>
        <v>30.719634146341463</v>
      </c>
      <c r="EM5">
        <f>('P2'!EM5+'P2'!EM21*EM$2)/(EM$2+1)</f>
        <v>30.449209302325581</v>
      </c>
      <c r="EN5">
        <f>('P2'!EN5+'P2'!EN21*EN$2)/(EN$2+1)</f>
        <v>30.029972972972974</v>
      </c>
      <c r="EO5">
        <f>('P2'!EO5+'P2'!EO21*EO$2)/(EO$2+1)</f>
        <v>28.950538461538468</v>
      </c>
      <c r="EP5">
        <f>('P2'!EP5+'P2'!EP21*EP$2)/(EP$2+1)</f>
        <v>27.639750000000003</v>
      </c>
      <c r="EQ5">
        <f>('P2'!EQ5+'P2'!EQ21*EQ$2)/(EQ$2+1)</f>
        <v>23.889731707317075</v>
      </c>
      <c r="ER5">
        <f>('P2'!ER5+'P2'!ER21*ER$2)/(ER$2+1)</f>
        <v>25.019894736842108</v>
      </c>
      <c r="ES5">
        <f>('P2'!ES5+'P2'!ES21*ES$2)/(ES$2+1)</f>
        <v>33.469883720930234</v>
      </c>
      <c r="ET5">
        <f>('P2'!ET5+'P2'!ET21*ET$2)/(ET$2+1)</f>
        <v>34.820128205128213</v>
      </c>
      <c r="EU5">
        <f>('P2'!EU5+'P2'!EU21*EU$2)/(EU$2+1)</f>
        <v>32.180142857142862</v>
      </c>
      <c r="EV5">
        <f>('P2'!EV5+'P2'!EV21*EV$2)/(EV$2+1)</f>
        <v>30.420256410256407</v>
      </c>
      <c r="EW5">
        <f>('P2'!EW5+'P2'!EW21*EW$2)/(EW$2+1)</f>
        <v>28.661000000000001</v>
      </c>
      <c r="EX5">
        <f>('P2'!EX5+'P2'!EX21*EX$2)/(EX$2+1)</f>
        <v>30.91067441860465</v>
      </c>
      <c r="EY5">
        <f>('P2'!EY5+'P2'!EY21*EY$2)/(EY$2+1)</f>
        <v>30.660170731707318</v>
      </c>
      <c r="EZ5">
        <f>('P2'!EZ5+'P2'!EZ21*EZ$2)/(EZ$2+1)</f>
        <v>30.260333333333339</v>
      </c>
      <c r="FA5">
        <f>('P2'!FA5+'P2'!FA21*FA$2)/(FA$2+1)</f>
        <v>29.230682926829271</v>
      </c>
      <c r="FB5">
        <f>('P2'!FB5+'P2'!FB21*FB$2)/(FB$2+1)</f>
        <v>27.990000000000002</v>
      </c>
      <c r="FC5">
        <f>('P2'!FC5+'P2'!FC21*FC$2)/(FC$2+1)</f>
        <v>24.439195121951222</v>
      </c>
      <c r="FD5">
        <f>('P2'!FD5+'P2'!FD21*FD$2)/(FD$2+1)</f>
        <v>25.510499999999997</v>
      </c>
      <c r="FE5">
        <f>('P2'!FE5+'P2'!FE21*FE$2)/(FE$2+1)</f>
        <v>33.520414634146341</v>
      </c>
      <c r="FF5">
        <f>('P2'!FF5+'P2'!FF21*FF$2)/(FF$2+1)</f>
        <v>34.810589743589745</v>
      </c>
      <c r="FG5">
        <f>('P2'!FG5+'P2'!FG21*FG$2)/(FG$2+1)</f>
        <v>32.300000000000004</v>
      </c>
      <c r="FH5">
        <f>('P2'!FH5+'P2'!FH21*FH$2)/(FH$2+1)</f>
        <v>30.640307692307694</v>
      </c>
      <c r="FI5">
        <f>('P2'!FI5+'P2'!FI21*FI$2)/(FI$2+1)</f>
        <v>28.97</v>
      </c>
      <c r="FJ5">
        <f>('P2'!FJ5+'P2'!FJ21*FJ$2)/(FJ$2+1)</f>
        <v>31.100395348837207</v>
      </c>
      <c r="FK5">
        <f>('P2'!FK5+'P2'!FK21*FK$2)/(FK$2+1)</f>
        <v>30.880170731707317</v>
      </c>
      <c r="FL5">
        <f>('P2'!FL5+'P2'!FL21*FL$2)/(FL$2+1)</f>
        <v>30.500000000000004</v>
      </c>
      <c r="FM5">
        <f>('P2'!FM5+'P2'!FM21*FM$2)/(FM$2+1)</f>
        <v>29.500707317073172</v>
      </c>
      <c r="FN5">
        <f>('P2'!FN5+'P2'!FN21*FN$2)/(FN$2+1)</f>
        <v>28.300368421052632</v>
      </c>
      <c r="FO5">
        <f>('P2'!FO5+'P2'!FO21*FO$2)/(FO$2+1)</f>
        <v>24.869439024390243</v>
      </c>
      <c r="FP5">
        <f>('P2'!FP5+'P2'!FP21*FP$2)/(FP$2+1)</f>
        <v>25.899750000000001</v>
      </c>
      <c r="FQ5">
        <f>('P2'!FQ5+'P2'!FQ21*FQ$2)/(FQ$2+1)</f>
        <v>33.660268292682929</v>
      </c>
      <c r="FR5">
        <f>('P2'!FR5+'P2'!FR21*FR$2)/(FR$2+1)</f>
        <v>34.899975609756105</v>
      </c>
      <c r="FS5">
        <f>('P2'!FS5+'P2'!FS21*FS$2)/(FS$2+1)</f>
        <v>32.479750000000003</v>
      </c>
      <c r="FT5">
        <f>('P2'!FT5+'P2'!FT21*FT$2)/(FT$2+1)</f>
        <v>30.869846153846154</v>
      </c>
      <c r="FU5">
        <f>('P2'!FU5+'P2'!FU21*FU$2)/(FU$2+1)</f>
        <v>29.26</v>
      </c>
      <c r="FV5">
        <f>('P2'!FV5+'P2'!FV21*FV$2)/(FV$2+1)</f>
        <v>31.319780487804884</v>
      </c>
      <c r="FW5">
        <f>('P2'!FW5+'P2'!FW21*FW$2)/(FW$2+1)</f>
        <v>31.109790697674416</v>
      </c>
      <c r="FX5">
        <f>('P2'!FX5+'P2'!FX21*FX$2)/(FX$2+1)</f>
        <v>30.730578947368421</v>
      </c>
      <c r="FY5">
        <f>('P2'!FY5+'P2'!FY21*FY$2)/(FY$2+1)</f>
        <v>29.770731707317076</v>
      </c>
      <c r="FZ5">
        <f>('P2'!FZ5+'P2'!FZ21*FZ$2)/(FZ$2+1)</f>
        <v>28.610250000000004</v>
      </c>
      <c r="GA5">
        <f>('P2'!GA5+'P2'!GA21*GA$2)/(GA$2+1)</f>
        <v>25.289906976744188</v>
      </c>
      <c r="GB5">
        <f>('P2'!GB5+'P2'!GB21*GB$2)/(GB$2+1)</f>
        <v>26.29015789473684</v>
      </c>
      <c r="GC5">
        <f>('P2'!GC5+'P2'!GC21*GC$2)/(GC$2+1)</f>
        <v>33.800073170731714</v>
      </c>
      <c r="GD5">
        <f>('P2'!GD5+'P2'!GD21*GD$2)/(GD$2+1)</f>
        <v>35.000268292682932</v>
      </c>
      <c r="GE5">
        <f>('P2'!GE5+'P2'!GE21*GE$2)/(GE$2+1)</f>
        <v>32.660500000000006</v>
      </c>
      <c r="GF5">
        <f>('P2'!GF5+'P2'!GF21*GF$2)/(GF$2+1)</f>
        <v>31.099463414634151</v>
      </c>
      <c r="GG5">
        <f>('P2'!GG5+'P2'!GG21*GG$2)/(GG$2+1)</f>
        <v>29.54009090909091</v>
      </c>
      <c r="GH5">
        <f>('P2'!GH5+'P2'!GH21*GH$2)/(GH$2+1)</f>
        <v>31.539780487804883</v>
      </c>
      <c r="GI5">
        <f>('P2'!GI5+'P2'!GI21*GI$2)/(GI$2+1)</f>
        <v>31.329844444444443</v>
      </c>
      <c r="GJ5">
        <f>('P2'!GJ5+'P2'!GJ21*GJ$2)/(GJ$2+1)</f>
        <v>30.97053846153846</v>
      </c>
      <c r="GK5">
        <f>('P2'!GK5+'P2'!GK21*GK$2)/(GK$2+1)</f>
        <v>30.040000000000003</v>
      </c>
      <c r="GL5">
        <f>('P2'!GL5+'P2'!GL21*GL$2)/(GL$2+1)</f>
        <v>28.920000000000005</v>
      </c>
      <c r="GM5">
        <f>('P2'!GM5+'P2'!GM21*GM$2)/(GM$2+1)</f>
        <v>25.699720930232559</v>
      </c>
      <c r="GN5">
        <f>('P2'!GN5+'P2'!GN21*GN$2)/(GN$2+1)</f>
        <v>26.669999999999998</v>
      </c>
      <c r="GO5">
        <f>('P2'!GO5+'P2'!GO21*GO$2)/(GO$2+1)</f>
        <v>33.940069767441862</v>
      </c>
      <c r="GP5">
        <f>('P2'!GP5+'P2'!GP21*GP$2)/(GP$2+1)</f>
        <v>35.110076923076917</v>
      </c>
      <c r="GQ5">
        <f>('P2'!GQ5+'P2'!GQ21*GQ$2)/(GQ$2+1)</f>
        <v>32.840250000000005</v>
      </c>
      <c r="GR5">
        <f>('P2'!GR5+'P2'!GR21*GR$2)/(GR$2+1)</f>
        <v>31.329767441860465</v>
      </c>
      <c r="GS5">
        <f>('P2'!GS5+'P2'!GS21*GS$2)/(GS$2+1)</f>
        <v>29.820142857142862</v>
      </c>
      <c r="GT5">
        <f>('P2'!GT5+'P2'!GT21*GT$2)/(GT$2+1)</f>
        <v>31.75958536585366</v>
      </c>
      <c r="GU5">
        <f>('P2'!GU5+'P2'!GU21*GU$2)/(GU$2+1)</f>
        <v>31.589911111111117</v>
      </c>
      <c r="GV5">
        <f>('P2'!GV5+'P2'!GV21*GV$2)/(GV$2+1)</f>
        <v>31.230684210526316</v>
      </c>
      <c r="GW5">
        <f>('P2'!GW5+'P2'!GW21*GW$2)/(GW$2+1)</f>
        <v>30.290307692307692</v>
      </c>
      <c r="GX5">
        <f>('P2'!GX5+'P2'!GX21*GX$2)/(GX$2+1)</f>
        <v>29.159857142857149</v>
      </c>
      <c r="GY5">
        <f>('P2'!GY5+'P2'!GY21*GY$2)/(GY$2+1)</f>
        <v>25.909975609756099</v>
      </c>
      <c r="GZ5">
        <f>('P2'!GZ5+'P2'!GZ21*GZ$2)/(GZ$2+1)</f>
        <v>26.890157894736845</v>
      </c>
      <c r="HA5">
        <f>('P2'!HA5+'P2'!HA21*HA$2)/(HA$2+1)</f>
        <v>34.21962790697674</v>
      </c>
      <c r="HB5">
        <f>('P2'!HB5+'P2'!HB21*HB$2)/(HB$2+1)</f>
        <v>35.390128205128207</v>
      </c>
      <c r="HC5">
        <f>('P2'!HC5+'P2'!HC21*HC$2)/(HC$2+1)</f>
        <v>33.110000000000007</v>
      </c>
      <c r="HD5">
        <f>('P2'!HD5+'P2'!HD21*HD$2)/(HD$2+1)</f>
        <v>31.589418604651161</v>
      </c>
      <c r="HE5">
        <f>('P2'!HE5+'P2'!HE21*HE$2)/(HE$2+1)</f>
        <v>30.070142857142862</v>
      </c>
      <c r="HF5">
        <f>('P2'!HF5+'P2'!HF21*HF$2)/(HF$2+1)</f>
        <v>32.020186046511625</v>
      </c>
      <c r="HG5">
        <f>('P2'!HG5+'P2'!HG21*HG$2)/(HG$2+1)</f>
        <v>31.839651162790695</v>
      </c>
      <c r="HH5">
        <f>('P2'!HH5+'P2'!HH21*HH$2)/(HH$2+1)</f>
        <v>31.479684210526319</v>
      </c>
      <c r="HI5">
        <f>('P2'!HI5+'P2'!HI21*HI$2)/(HI$2+1)</f>
        <v>30.530146341463418</v>
      </c>
      <c r="HJ5">
        <f>('P2'!HJ5+'P2'!HJ21*HJ$2)/(HJ$2+1)</f>
        <v>29.389750000000003</v>
      </c>
      <c r="HK5">
        <f>('P2'!HK5+'P2'!HK21*HK$2)/(HK$2+1)</f>
        <v>26.119756097560977</v>
      </c>
      <c r="HL5">
        <f>('P2'!HL5+'P2'!HL21*HL$2)/(HL$2+1)</f>
        <v>27.109736842105264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24.75</v>
      </c>
      <c r="V7">
        <f>('P2'!V7+'P2'!V22*V$2)/(V$2+1)</f>
        <v>28.499953488372093</v>
      </c>
      <c r="W7">
        <f>('P2'!W7+'P2'!W22*W$2)/(W$2+1)</f>
        <v>27.500414634146342</v>
      </c>
      <c r="X7">
        <f>('P2'!X7+'P2'!X22*X$2)/(X$2+1)</f>
        <v>26.000222222222224</v>
      </c>
      <c r="Y7">
        <f>('P2'!Y7+'P2'!Y22*Y$2)/(Y$2+1)</f>
        <v>24.000341463414635</v>
      </c>
      <c r="Z7">
        <f>('P2'!Z7+'P2'!Z22*Z$2)/(Z$2+1)</f>
        <v>21.000000000000004</v>
      </c>
      <c r="AA7">
        <f>('P2'!AA7+'P2'!AA22*AA$2)/(AA$2+1)</f>
        <v>22.000170731707318</v>
      </c>
      <c r="AB7">
        <f>('P2'!AB7+'P2'!AB22*AB$2)/(AB$2+1)</f>
        <v>23.000250000000001</v>
      </c>
      <c r="AC7">
        <f>('P2'!AC7+'P2'!AC22*AC$2)/(AC$2+1)</f>
        <v>32.000341463414635</v>
      </c>
      <c r="AD7">
        <f>('P2'!AD7+'P2'!AD22*AD$2)/(AD$2+1)</f>
        <v>36.499948717948719</v>
      </c>
      <c r="AE7">
        <f>('P2'!AE7+'P2'!AE22*AE$2)/(AE$2+1)</f>
        <v>31.500000000000004</v>
      </c>
      <c r="AF7">
        <f>('P2'!AF7+'P2'!AF22*AF$2)/(AF$2+1)</f>
        <v>29.25</v>
      </c>
      <c r="AG7">
        <f>('P2'!AG7+'P2'!AG22*AG$2)/(AG$2+1)</f>
        <v>23.499750000000002</v>
      </c>
      <c r="AH7">
        <f>('P2'!AH7+'P2'!AH22*AH$2)/(AH$2+1)</f>
        <v>28.000511627906974</v>
      </c>
      <c r="AI7">
        <f>('P2'!AI7+'P2'!AI22*AI$2)/(AI$2+1)</f>
        <v>28.500292682926833</v>
      </c>
      <c r="AJ7">
        <f>('P2'!AJ7+'P2'!AJ22*AJ$2)/(AJ$2+1)</f>
        <v>28.24955555555556</v>
      </c>
      <c r="AK7">
        <f>('P2'!AK7+'P2'!AK22*AK$2)/(AK$2+1)</f>
        <v>26.499926829268297</v>
      </c>
      <c r="AL7">
        <f>('P2'!AL7+'P2'!AL22*AL$2)/(AL$2+1)</f>
        <v>25.249736842105264</v>
      </c>
      <c r="AM7">
        <f>('P2'!AM7+'P2'!AM22*AM$2)/(AM$2+1)</f>
        <v>17.499804878048781</v>
      </c>
      <c r="AN7">
        <f>('P2'!AN7+'P2'!AN22*AN$2)/(AN$2+1)</f>
        <v>20.500250000000001</v>
      </c>
      <c r="AO7">
        <f>('P2'!AO7+'P2'!AO22*AO$2)/(AO$2+1)</f>
        <v>37.999609756097563</v>
      </c>
      <c r="AP7">
        <f>('P2'!AP7+'P2'!AP22*AP$2)/(AP$2+1)</f>
        <v>40.849756097560977</v>
      </c>
      <c r="AQ7">
        <f>('P2'!AQ7+'P2'!AQ22*AQ$2)/(AQ$2+1)</f>
        <v>34.750500000000002</v>
      </c>
      <c r="AR7">
        <f>('P2'!AR7+'P2'!AR22*AR$2)/(AR$2+1)</f>
        <v>30.749820512820516</v>
      </c>
      <c r="AS7">
        <f>('P2'!AS7+'P2'!AS22*AS$2)/(AS$2+1)</f>
        <v>26.750000000000004</v>
      </c>
      <c r="AT7">
        <f>('P2'!AT7+'P2'!AT22*AT$2)/(AT$2+1)</f>
        <v>31.750146341463417</v>
      </c>
      <c r="AU7">
        <f>('P2'!AU7+'P2'!AU22*AU$2)/(AU$2+1)</f>
        <v>28.46987804878049</v>
      </c>
      <c r="AV7">
        <f>('P2'!AV7+'P2'!AV22*AV$2)/(AV$2+1)</f>
        <v>28.290410256410258</v>
      </c>
      <c r="AW7">
        <f>('P2'!AW7+'P2'!AW22*AW$2)/(AW$2+1)</f>
        <v>26.889461538461539</v>
      </c>
      <c r="AX7">
        <f>('P2'!AX7+'P2'!AX22*AX$2)/(AX$2+1)</f>
        <v>25.890105263157896</v>
      </c>
      <c r="AY7">
        <f>('P2'!AY7+'P2'!AY22*AY$2)/(AY$2+1)</f>
        <v>19.570116279069762</v>
      </c>
      <c r="AZ7">
        <f>('P2'!AZ7+'P2'!AZ22*AZ$2)/(AZ$2+1)</f>
        <v>22.05</v>
      </c>
      <c r="BA7">
        <f>('P2'!BA7+'P2'!BA22*BA$2)/(BA$2+1)</f>
        <v>36.439780487804882</v>
      </c>
      <c r="BB7">
        <f>('P2'!BB7+'P2'!BB22*BB$2)/(BB$2+1)</f>
        <v>38.810292682926828</v>
      </c>
      <c r="BC7">
        <f>('P2'!BC7+'P2'!BC22*BC$2)/(BC$2+1)</f>
        <v>33.839500000000008</v>
      </c>
      <c r="BD7">
        <f>('P2'!BD7+'P2'!BD22*BD$2)/(BD$2+1)</f>
        <v>30.580073170731712</v>
      </c>
      <c r="BE7">
        <f>('P2'!BE7+'P2'!BE22*BE$2)/(BE$2+1)</f>
        <v>27.310250000000003</v>
      </c>
      <c r="BF7">
        <f>('P2'!BF7+'P2'!BF22*BF$2)/(BF$2+1)</f>
        <v>31.460341463414636</v>
      </c>
      <c r="BG7">
        <f>('P2'!BG7+'P2'!BG22*BG$2)/(BG$2+1)</f>
        <v>28.859581395348833</v>
      </c>
      <c r="BH7">
        <f>('P2'!BH7+'P2'!BH22*BH$2)/(BH$2+1)</f>
        <v>28.699888888888893</v>
      </c>
      <c r="BI7">
        <f>('P2'!BI7+'P2'!BI22*BI$2)/(BI$2+1)</f>
        <v>27.429615384615385</v>
      </c>
      <c r="BJ7">
        <f>('P2'!BJ7+'P2'!BJ22*BJ$2)/(BJ$2+1)</f>
        <v>26.530368421052636</v>
      </c>
      <c r="BK7">
        <f>('P2'!BK7+'P2'!BK22*BK$2)/(BK$2+1)</f>
        <v>20.769372093023254</v>
      </c>
      <c r="BL7">
        <f>('P2'!BL7+'P2'!BL22*BL$2)/(BL$2+1)</f>
        <v>23.029736842105265</v>
      </c>
      <c r="BM7">
        <f>('P2'!BM7+'P2'!BM22*BM$2)/(BM$2+1)</f>
        <v>36.139883720930229</v>
      </c>
      <c r="BN7">
        <f>('P2'!BN7+'P2'!BN22*BN$2)/(BN$2+1)</f>
        <v>38.300564102564103</v>
      </c>
      <c r="BO7">
        <f>('P2'!BO7+'P2'!BO22*BO$2)/(BO$2+1)</f>
        <v>33.770250000000004</v>
      </c>
      <c r="BP7">
        <f>('P2'!BP7+'P2'!BP22*BP$2)/(BP$2+1)</f>
        <v>30.810073170731712</v>
      </c>
      <c r="BQ7">
        <f>('P2'!BQ7+'P2'!BQ22*BQ$2)/(BQ$2+1)</f>
        <v>27.840250000000001</v>
      </c>
      <c r="BR7">
        <f>('P2'!BR7+'P2'!BR22*BR$2)/(BR$2+1)</f>
        <v>31.620341463414636</v>
      </c>
      <c r="BS7">
        <f>('P2'!BS7+'P2'!BS22*BS$2)/(BS$2+1)</f>
        <v>29.210767441860462</v>
      </c>
      <c r="BT7">
        <f>('P2'!BT7+'P2'!BT22*BT$2)/(BT$2+1)</f>
        <v>29.080333333333332</v>
      </c>
      <c r="BU7">
        <f>('P2'!BU7+'P2'!BU22*BU$2)/(BU$2+1)</f>
        <v>27.929769230769232</v>
      </c>
      <c r="BV7">
        <f>('P2'!BV7+'P2'!BV22*BV$2)/(BV$2+1)</f>
        <v>27.119999999999997</v>
      </c>
      <c r="BW7">
        <f>('P2'!BW7+'P2'!BW22*BW$2)/(BW$2+1)</f>
        <v>21.889317073170734</v>
      </c>
      <c r="BX7">
        <f>('P2'!BX7+'P2'!BX22*BX$2)/(BX$2+1)</f>
        <v>23.950263157894739</v>
      </c>
      <c r="BY7">
        <f>('P2'!BY7+'P2'!BY22*BY$2)/(BY$2+1)</f>
        <v>35.899465116279067</v>
      </c>
      <c r="BZ7">
        <f>('P2'!BZ7+'P2'!BZ22*BZ$2)/(BZ$2+1)</f>
        <v>37.889871794871794</v>
      </c>
      <c r="CA7">
        <f>('P2'!CA7+'P2'!CA22*CA$2)/(CA$2+1)</f>
        <v>33.769500000000008</v>
      </c>
      <c r="CB7">
        <f>('P2'!CB7+'P2'!CB22*CB$2)/(CB$2+1)</f>
        <v>31.079341463414636</v>
      </c>
      <c r="CC7">
        <f>('P2'!CC7+'P2'!CC22*CC$2)/(CC$2+1)</f>
        <v>28.38</v>
      </c>
      <c r="CD7">
        <f>('P2'!CD7+'P2'!CD22*CD$2)/(CD$2+1)</f>
        <v>31.839767441860463</v>
      </c>
      <c r="CE7">
        <f>('P2'!CE7+'P2'!CE22*CE$2)/(CE$2+1)</f>
        <v>29.489634146341462</v>
      </c>
      <c r="CF7">
        <f>('P2'!CF7+'P2'!CF22*CF$2)/(CF$2+1)</f>
        <v>29.420111111111115</v>
      </c>
      <c r="CG7">
        <f>('P2'!CG7+'P2'!CG22*CG$2)/(CG$2+1)</f>
        <v>28.410102564102566</v>
      </c>
      <c r="CH7">
        <f>('P2'!CH7+'P2'!CH22*CH$2)/(CH$2+1)</f>
        <v>27.719999999999995</v>
      </c>
      <c r="CI7">
        <f>('P2'!CI7+'P2'!CI22*CI$2)/(CI$2+1)</f>
        <v>22.989634146341466</v>
      </c>
      <c r="CJ7">
        <f>('P2'!CJ7+'P2'!CJ22*CJ$2)/(CJ$2+1)</f>
        <v>24.91026315789474</v>
      </c>
      <c r="CK7">
        <f>('P2'!CK7+'P2'!CK22*CK$2)/(CK$2+1)</f>
        <v>35.880232558139532</v>
      </c>
      <c r="CL7">
        <f>('P2'!CL7+'P2'!CL22*CL$2)/(CL$2+1)</f>
        <v>37.749923076923082</v>
      </c>
      <c r="CM7">
        <f>('P2'!CM7+'P2'!CM22*CM$2)/(CM$2+1)</f>
        <v>34.03</v>
      </c>
      <c r="CN7">
        <f>('P2'!CN7+'P2'!CN22*CN$2)/(CN$2+1)</f>
        <v>31.610076923076925</v>
      </c>
      <c r="CO7">
        <f>('P2'!CO7+'P2'!CO22*CO$2)/(CO$2+1)</f>
        <v>29.169750000000001</v>
      </c>
      <c r="CP7">
        <f>('P2'!CP7+'P2'!CP22*CP$2)/(CP$2+1)</f>
        <v>32.399930232558134</v>
      </c>
      <c r="CQ7">
        <f>('P2'!CQ7+'P2'!CQ22*CQ$2)/(CQ$2+1)</f>
        <v>30.420219512195125</v>
      </c>
      <c r="CR7">
        <f>('P2'!CR7+'P2'!CR22*CR$2)/(CR$2+1)</f>
        <v>30.360486486486483</v>
      </c>
      <c r="CS7">
        <f>('P2'!CS7+'P2'!CS22*CS$2)/(CS$2+1)</f>
        <v>29.419707317073172</v>
      </c>
      <c r="CT7">
        <f>('P2'!CT7+'P2'!CT22*CT$2)/(CT$2+1)</f>
        <v>28.770000000000003</v>
      </c>
      <c r="CU7">
        <f>('P2'!CU7+'P2'!CU22*CU$2)/(CU$2+1)</f>
        <v>24.299926829268294</v>
      </c>
      <c r="CV7">
        <f>('P2'!CV7+'P2'!CV22*CV$2)/(CV$2+1)</f>
        <v>26.130750000000003</v>
      </c>
      <c r="CW7">
        <f>('P2'!CW7+'P2'!CW22*CW$2)/(CW$2+1)</f>
        <v>36.559926829268299</v>
      </c>
      <c r="CX7">
        <f>('P2'!CX7+'P2'!CX22*CX$2)/(CX$2+1)</f>
        <v>38.350121951219514</v>
      </c>
      <c r="CY7">
        <f>('P2'!CY7+'P2'!CY22*CY$2)/(CY$2+1)</f>
        <v>34.830250000000007</v>
      </c>
      <c r="CZ7">
        <f>('P2'!CZ7+'P2'!CZ22*CZ$2)/(CZ$2+1)</f>
        <v>32.54</v>
      </c>
      <c r="DA7">
        <f>('P2'!DA7+'P2'!DA22*DA$2)/(DA$2+1)</f>
        <v>30.240142857142864</v>
      </c>
      <c r="DB7">
        <f>('P2'!DB7+'P2'!DB22*DB$2)/(DB$2+1)</f>
        <v>33.320341463414636</v>
      </c>
      <c r="DC7">
        <f>('P2'!DC7+'P2'!DC22*DC$2)/(DC$2+1)</f>
        <v>31.490121951219514</v>
      </c>
      <c r="DD7">
        <f>('P2'!DD7+'P2'!DD22*DD$2)/(DD$2+1)</f>
        <v>31.429666666666673</v>
      </c>
      <c r="DE7">
        <f>('P2'!DE7+'P2'!DE22*DE$2)/(DE$2+1)</f>
        <v>30.549634146341464</v>
      </c>
      <c r="DF7">
        <f>('P2'!DF7+'P2'!DF22*DF$2)/(DF$2+1)</f>
        <v>29.929631578947369</v>
      </c>
      <c r="DG7">
        <f>('P2'!DG7+'P2'!DG22*DG$2)/(DG$2+1)</f>
        <v>25.679744186046509</v>
      </c>
      <c r="DH7">
        <f>('P2'!DH7+'P2'!DH22*DH$2)/(DH$2+1)</f>
        <v>27.430263157894736</v>
      </c>
      <c r="DI7">
        <f>('P2'!DI7+'P2'!DI22*DI$2)/(DI$2+1)</f>
        <v>37.350121951219514</v>
      </c>
      <c r="DJ7">
        <f>('P2'!DJ7+'P2'!DJ22*DJ$2)/(DJ$2+1)</f>
        <v>39.049463414634147</v>
      </c>
      <c r="DK7">
        <f>('P2'!DK7+'P2'!DK22*DK$2)/(DK$2+1)</f>
        <v>35.70975</v>
      </c>
      <c r="DL7">
        <f>('P2'!DL7+'P2'!DL22*DL$2)/(DL$2+1)</f>
        <v>33.540025641025643</v>
      </c>
      <c r="DM7">
        <f>('P2'!DM7+'P2'!DM22*DM$2)/(DM$2+1)</f>
        <v>31.360000000000003</v>
      </c>
      <c r="DN7">
        <f>('P2'!DN7+'P2'!DN22*DN$2)/(DN$2+1)</f>
        <v>34.290268292682924</v>
      </c>
      <c r="DO7">
        <f>('P2'!DO7+'P2'!DO22*DO$2)/(DO$2+1)</f>
        <v>32.549790697674418</v>
      </c>
      <c r="DP7">
        <f>('P2'!DP7+'P2'!DP22*DP$2)/(DP$2+1)</f>
        <v>32.510111111111115</v>
      </c>
      <c r="DQ7">
        <f>('P2'!DQ7+'P2'!DQ22*DQ$2)/(DQ$2+1)</f>
        <v>31.66976923076923</v>
      </c>
      <c r="DR7">
        <f>('P2'!DR7+'P2'!DR22*DR$2)/(DR$2+1)</f>
        <v>31.090157894736844</v>
      </c>
      <c r="DS7">
        <f>('P2'!DS7+'P2'!DS22*DS$2)/(DS$2+1)</f>
        <v>27.060000000000002</v>
      </c>
      <c r="DT7">
        <f>('P2'!DT7+'P2'!DT22*DT$2)/(DT$2+1)</f>
        <v>28.729736842105265</v>
      </c>
      <c r="DU7">
        <f>('P2'!DU7+'P2'!DU22*DU$2)/(DU$2+1)</f>
        <v>38.150512195121955</v>
      </c>
      <c r="DV7">
        <f>('P2'!DV7+'P2'!DV22*DV$2)/(DV$2+1)</f>
        <v>39.770414634146348</v>
      </c>
      <c r="DW7">
        <f>('P2'!DW7+'P2'!DW22*DW$2)/(DW$2+1)</f>
        <v>36.600500000000004</v>
      </c>
      <c r="DX7">
        <f>('P2'!DX7+'P2'!DX22*DX$2)/(DX$2+1)</f>
        <v>34.540121951219511</v>
      </c>
      <c r="DY7">
        <f>('P2'!DY7+'P2'!DY22*DY$2)/(DY$2+1)</f>
        <v>32.479750000000003</v>
      </c>
      <c r="DZ7">
        <f>('P2'!DZ7+'P2'!DZ22*DZ$2)/(DZ$2+1)</f>
        <v>35.26070731707317</v>
      </c>
      <c r="EA7">
        <f>('P2'!EA7+'P2'!EA22*EA$2)/(EA$2+1)</f>
        <v>33.610162790697672</v>
      </c>
      <c r="EB7">
        <f>('P2'!EB7+'P2'!EB22*EB$2)/(EB$2+1)</f>
        <v>33.56933333333334</v>
      </c>
      <c r="EC7">
        <f>('P2'!EC7+'P2'!EC22*EC$2)/(EC$2+1)</f>
        <v>32.760179487179485</v>
      </c>
      <c r="ED7">
        <f>('P2'!ED7+'P2'!ED22*ED$2)/(ED$2+1)</f>
        <v>32.200263157894739</v>
      </c>
      <c r="EE7">
        <f>('P2'!EE7+'P2'!EE22*EE$2)/(EE$2+1)</f>
        <v>28.290441860465116</v>
      </c>
      <c r="EF7">
        <f>('P2'!EF7+'P2'!EF22*EF$2)/(EF$2+1)</f>
        <v>29.910000000000004</v>
      </c>
      <c r="EG7">
        <f>('P2'!EG7+'P2'!EG22*EG$2)/(EG$2+1)</f>
        <v>39.049604651162788</v>
      </c>
      <c r="EH7">
        <f>('P2'!EH7+'P2'!EH22*EH$2)/(EH$2+1)</f>
        <v>40.630589743589738</v>
      </c>
      <c r="EI7">
        <f>('P2'!EI7+'P2'!EI22*EI$2)/(EI$2+1)</f>
        <v>37.56</v>
      </c>
      <c r="EJ7">
        <f>('P2'!EJ7+'P2'!EJ22*EJ$2)/(EJ$2+1)</f>
        <v>35.569829268292686</v>
      </c>
      <c r="EK7">
        <f>('P2'!EK7+'P2'!EK22*EK$2)/(EK$2+1)</f>
        <v>33.560250000000003</v>
      </c>
      <c r="EL7">
        <f>('P2'!EL7+'P2'!EL22*EL$2)/(EL$2+1)</f>
        <v>36.269512195121955</v>
      </c>
      <c r="EM7">
        <f>('P2'!EM7+'P2'!EM22*EM$2)/(EM$2+1)</f>
        <v>34.670674418604648</v>
      </c>
      <c r="EN7">
        <f>('P2'!EN7+'P2'!EN22*EN$2)/(EN$2+1)</f>
        <v>34.639918918918916</v>
      </c>
      <c r="EO7">
        <f>('P2'!EO7+'P2'!EO22*EO$2)/(EO$2+1)</f>
        <v>33.849512820512828</v>
      </c>
      <c r="EP7">
        <f>('P2'!EP7+'P2'!EP22*EP$2)/(EP$2+1)</f>
        <v>33.310250000000003</v>
      </c>
      <c r="EQ7">
        <f>('P2'!EQ7+'P2'!EQ22*EQ$2)/(EQ$2+1)</f>
        <v>29.529463414634144</v>
      </c>
      <c r="ER7">
        <f>('P2'!ER7+'P2'!ER22*ER$2)/(ER$2+1)</f>
        <v>31.099631578947374</v>
      </c>
      <c r="ES7">
        <f>('P2'!ES7+'P2'!ES22*ES$2)/(ES$2+1)</f>
        <v>39.960232558139531</v>
      </c>
      <c r="ET7">
        <f>('P2'!ET7+'P2'!ET22*ET$2)/(ET$2+1)</f>
        <v>41.490564102564107</v>
      </c>
      <c r="EU7">
        <f>('P2'!EU7+'P2'!EU22*EU$2)/(EU$2+1)</f>
        <v>38.520000000000003</v>
      </c>
      <c r="EV7">
        <f>('P2'!EV7+'P2'!EV22*EV$2)/(EV$2+1)</f>
        <v>36.590128205128202</v>
      </c>
      <c r="EW7">
        <f>('P2'!EW7+'P2'!EW22*EW$2)/(EW$2+1)</f>
        <v>34.650500000000008</v>
      </c>
      <c r="EX7">
        <f>('P2'!EX7+'P2'!EX22*EX$2)/(EX$2+1)</f>
        <v>37.280162790697673</v>
      </c>
      <c r="EY7">
        <f>('P2'!EY7+'P2'!EY22*EY$2)/(EY$2+1)</f>
        <v>35.729707317073178</v>
      </c>
      <c r="EZ7">
        <f>('P2'!EZ7+'P2'!EZ22*EZ$2)/(EZ$2+1)</f>
        <v>35.699555555555563</v>
      </c>
      <c r="FA7">
        <f>('P2'!FA7+'P2'!FA22*FA$2)/(FA$2+1)</f>
        <v>34.93965853658537</v>
      </c>
      <c r="FB7">
        <f>('P2'!FB7+'P2'!FB22*FB$2)/(FB$2+1)</f>
        <v>34.429736842105271</v>
      </c>
      <c r="FC7">
        <f>('P2'!FC7+'P2'!FC22*FC$2)/(FC$2+1)</f>
        <v>30.769463414634149</v>
      </c>
      <c r="FD7">
        <f>('P2'!FD7+'P2'!FD22*FD$2)/(FD$2+1)</f>
        <v>32.290000000000006</v>
      </c>
      <c r="FE7">
        <f>('P2'!FE7+'P2'!FE22*FE$2)/(FE$2+1)</f>
        <v>40.859804878048784</v>
      </c>
      <c r="FF7">
        <f>('P2'!FF7+'P2'!FF22*FF$2)/(FF$2+1)</f>
        <v>42.350282051282058</v>
      </c>
      <c r="FG7">
        <f>('P2'!FG7+'P2'!FG22*FG$2)/(FG$2+1)</f>
        <v>39.470000000000006</v>
      </c>
      <c r="FH7">
        <f>('P2'!FH7+'P2'!FH22*FH$2)/(FH$2+1)</f>
        <v>37.609589743589751</v>
      </c>
      <c r="FI7">
        <f>('P2'!FI7+'P2'!FI22*FI$2)/(FI$2+1)</f>
        <v>35.74</v>
      </c>
      <c r="FJ7">
        <f>('P2'!FJ7+'P2'!FJ22*FJ$2)/(FJ$2+1)</f>
        <v>38.279744186046507</v>
      </c>
      <c r="FK7">
        <f>('P2'!FK7+'P2'!FK22*FK$2)/(FK$2+1)</f>
        <v>36.790463414634154</v>
      </c>
      <c r="FL7">
        <f>('P2'!FL7+'P2'!FL22*FL$2)/(FL$2+1)</f>
        <v>36.74977777777778</v>
      </c>
      <c r="FM7">
        <f>('P2'!FM7+'P2'!FM22*FM$2)/(FM$2+1)</f>
        <v>36.009536585365851</v>
      </c>
      <c r="FN7">
        <f>('P2'!FN7+'P2'!FN22*FN$2)/(FN$2+1)</f>
        <v>35.500157894736844</v>
      </c>
      <c r="FO7">
        <f>('P2'!FO7+'P2'!FO22*FO$2)/(FO$2+1)</f>
        <v>31.879658536585367</v>
      </c>
      <c r="FP7">
        <f>('P2'!FP7+'P2'!FP22*FP$2)/(FP$2+1)</f>
        <v>33.389749999999999</v>
      </c>
      <c r="FQ7">
        <f>('P2'!FQ7+'P2'!FQ22*FQ$2)/(FQ$2+1)</f>
        <v>41.859902439024395</v>
      </c>
      <c r="FR7">
        <f>('P2'!FR7+'P2'!FR22*FR$2)/(FR$2+1)</f>
        <v>43.329975609756097</v>
      </c>
      <c r="FS7">
        <f>('P2'!FS7+'P2'!FS22*FS$2)/(FS$2+1)</f>
        <v>40.489500000000007</v>
      </c>
      <c r="FT7">
        <f>('P2'!FT7+'P2'!FT22*FT$2)/(FT$2+1)</f>
        <v>38.649871794871792</v>
      </c>
      <c r="FU7">
        <f>('P2'!FU7+'P2'!FU22*FU$2)/(FU$2+1)</f>
        <v>36.81</v>
      </c>
      <c r="FV7">
        <f>('P2'!FV7+'P2'!FV22*FV$2)/(FV$2+1)</f>
        <v>39.320682926829271</v>
      </c>
      <c r="FW7">
        <f>('P2'!FW7+'P2'!FW22*FW$2)/(FW$2+1)</f>
        <v>37.839651162790695</v>
      </c>
      <c r="FX7">
        <f>('P2'!FX7+'P2'!FX22*FX$2)/(FX$2+1)</f>
        <v>37.809578947368422</v>
      </c>
      <c r="FY7">
        <f>('P2'!FY7+'P2'!FY22*FY$2)/(FY$2+1)</f>
        <v>37.079926829268295</v>
      </c>
      <c r="FZ7">
        <f>('P2'!FZ7+'P2'!FZ22*FZ$2)/(FZ$2+1)</f>
        <v>36.569250000000004</v>
      </c>
      <c r="GA7">
        <f>('P2'!GA7+'P2'!GA22*GA$2)/(GA$2+1)</f>
        <v>33.010674418604651</v>
      </c>
      <c r="GB7">
        <f>('P2'!GB7+'P2'!GB22*GB$2)/(GB$2+1)</f>
        <v>34.499894736842109</v>
      </c>
      <c r="GC7">
        <f>('P2'!GC7+'P2'!GC22*GC$2)/(GC$2+1)</f>
        <v>42.849926829268291</v>
      </c>
      <c r="GD7">
        <f>('P2'!GD7+'P2'!GD22*GD$2)/(GD$2+1)</f>
        <v>44.299219512195123</v>
      </c>
      <c r="GE7">
        <f>('P2'!GE7+'P2'!GE22*GE$2)/(GE$2+1)</f>
        <v>41.500500000000002</v>
      </c>
      <c r="GF7">
        <f>('P2'!GF7+'P2'!GF22*GF$2)/(GF$2+1)</f>
        <v>39.69</v>
      </c>
      <c r="GG7">
        <f>('P2'!GG7+'P2'!GG22*GG$2)/(GG$2+1)</f>
        <v>37.870227272727277</v>
      </c>
      <c r="GH7">
        <f>('P2'!GH7+'P2'!GH22*GH$2)/(GH$2+1)</f>
        <v>40.349804878048779</v>
      </c>
      <c r="GI7">
        <f>('P2'!GI7+'P2'!GI22*GI$2)/(GI$2+1)</f>
        <v>38.890311111111117</v>
      </c>
      <c r="GJ7">
        <f>('P2'!GJ7+'P2'!GJ22*GJ$2)/(GJ$2+1)</f>
        <v>38.859820512820512</v>
      </c>
      <c r="GK7">
        <f>('P2'!GK7+'P2'!GK22*GK$2)/(GK$2+1)</f>
        <v>38.140170731707315</v>
      </c>
      <c r="GL7">
        <f>('P2'!GL7+'P2'!GL22*GL$2)/(GL$2+1)</f>
        <v>37.650105263157897</v>
      </c>
      <c r="GM7">
        <f>('P2'!GM7+'P2'!GM22*GM$2)/(GM$2+1)</f>
        <v>34.130279069767447</v>
      </c>
      <c r="GN7">
        <f>('P2'!GN7+'P2'!GN22*GN$2)/(GN$2+1)</f>
        <v>35.599736842105266</v>
      </c>
      <c r="GO7">
        <f>('P2'!GO7+'P2'!GO22*GO$2)/(GO$2+1)</f>
        <v>43.850534883720925</v>
      </c>
      <c r="GP7">
        <f>('P2'!GP7+'P2'!GP22*GP$2)/(GP$2+1)</f>
        <v>45.270025641025647</v>
      </c>
      <c r="GQ7">
        <f>('P2'!GQ7+'P2'!GQ22*GQ$2)/(GQ$2+1)</f>
        <v>42.520250000000004</v>
      </c>
      <c r="GR7">
        <f>('P2'!GR7+'P2'!GR22*GR$2)/(GR$2+1)</f>
        <v>40.730465116279071</v>
      </c>
      <c r="GS7">
        <f>('P2'!GS7+'P2'!GS22*GS$2)/(GS$2+1)</f>
        <v>38.940000000000005</v>
      </c>
      <c r="GT7">
        <f>('P2'!GT7+'P2'!GT22*GT$2)/(GT$2+1)</f>
        <v>41.38000000000001</v>
      </c>
      <c r="GU7">
        <f>('P2'!GU7+'P2'!GU22*GU$2)/(GU$2+1)</f>
        <v>39.939977777777777</v>
      </c>
      <c r="GV7">
        <f>('P2'!GV7+'P2'!GV22*GV$2)/(GV$2+1)</f>
        <v>39.899894736842107</v>
      </c>
      <c r="GW7">
        <f>('P2'!GW7+'P2'!GW22*GW$2)/(GW$2+1)</f>
        <v>39.159487179487179</v>
      </c>
      <c r="GX7">
        <f>('P2'!GX7+'P2'!GX22*GX$2)/(GX$2+1)</f>
        <v>38.650000000000006</v>
      </c>
      <c r="GY7">
        <f>('P2'!GY7+'P2'!GY22*GY$2)/(GY$2+1)</f>
        <v>35.040073170731709</v>
      </c>
      <c r="GZ7">
        <f>('P2'!GZ7+'P2'!GZ22*GZ$2)/(GZ$2+1)</f>
        <v>36.55026315789474</v>
      </c>
      <c r="HA7">
        <f>('P2'!HA7+'P2'!HA22*HA$2)/(HA$2+1)</f>
        <v>45.01011627906977</v>
      </c>
      <c r="HB7">
        <f>('P2'!HB7+'P2'!HB22*HB$2)/(HB$2+1)</f>
        <v>46.469743589743594</v>
      </c>
      <c r="HC7">
        <f>('P2'!HC7+'P2'!HC22*HC$2)/(HC$2+1)</f>
        <v>43.639750000000006</v>
      </c>
      <c r="HD7">
        <f>('P2'!HD7+'P2'!HD22*HD$2)/(HD$2+1)</f>
        <v>41.799837209302325</v>
      </c>
      <c r="HE7">
        <f>('P2'!HE7+'P2'!HE22*HE$2)/(HE$2+1)</f>
        <v>39.96</v>
      </c>
      <c r="HF7">
        <f>('P2'!HF7+'P2'!HF22*HF$2)/(HF$2+1)</f>
        <v>42.460325581395345</v>
      </c>
      <c r="HG7">
        <f>('P2'!HG7+'P2'!HG22*HG$2)/(HG$2+1)</f>
        <v>40.980069767441861</v>
      </c>
      <c r="HH7">
        <f>('P2'!HH7+'P2'!HH22*HH$2)/(HH$2+1)</f>
        <v>40.940210526315788</v>
      </c>
      <c r="HI7">
        <f>('P2'!HI7+'P2'!HI22*HI$2)/(HI$2+1)</f>
        <v>40.179878048780488</v>
      </c>
      <c r="HJ7">
        <f>('P2'!HJ7+'P2'!HJ22*HJ$2)/(HJ$2+1)</f>
        <v>39.649749999999997</v>
      </c>
      <c r="HK7">
        <f>('P2'!HK7+'P2'!HK22*HK$2)/(HK$2+1)</f>
        <v>35.950097560975614</v>
      </c>
      <c r="HL7">
        <f>('P2'!HL7+'P2'!HL22*HL$2)/(HL$2+1)</f>
        <v>37.489736842105259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23.437948717948718</v>
      </c>
      <c r="U9">
        <f>('P2'!U9+'P2'!U23*U$2)/(U$2+1)</f>
        <v>24.580250000000003</v>
      </c>
      <c r="V9">
        <f>('P2'!V9+'P2'!V23*V$2)/(V$2+1)</f>
        <v>30.499976744186043</v>
      </c>
      <c r="W9">
        <f>('P2'!W9+'P2'!W23*W$2)/(W$2+1)</f>
        <v>29.999829268292682</v>
      </c>
      <c r="X9">
        <f>('P2'!X9+'P2'!X23*X$2)/(X$2+1)</f>
        <v>29.249666666666673</v>
      </c>
      <c r="Y9">
        <f>('P2'!Y9+'P2'!Y23*Y$2)/(Y$2+1)</f>
        <v>27.750048780487806</v>
      </c>
      <c r="Z9">
        <f>('P2'!Z9+'P2'!Z23*Z$2)/(Z$2+1)</f>
        <v>23.749842105263159</v>
      </c>
      <c r="AA9">
        <f>('P2'!AA9+'P2'!AA23*AA$2)/(AA$2+1)</f>
        <v>25.500048780487806</v>
      </c>
      <c r="AB9">
        <f>('P2'!AB9+'P2'!AB23*AB$2)/(AB$2+1)</f>
        <v>27.999749999999999</v>
      </c>
      <c r="AC9">
        <f>('P2'!AC9+'P2'!AC23*AC$2)/(AC$2+1)</f>
        <v>32.249707317073174</v>
      </c>
      <c r="AD9">
        <f>('P2'!AD9+'P2'!AD23*AD$2)/(AD$2+1)</f>
        <v>33.75</v>
      </c>
      <c r="AE9">
        <f>('P2'!AE9+'P2'!AE23*AE$2)/(AE$2+1)</f>
        <v>32.25</v>
      </c>
      <c r="AF9">
        <f>('P2'!AF9+'P2'!AF23*AF$2)/(AF$2+1)</f>
        <v>27.249974358974359</v>
      </c>
      <c r="AG9">
        <f>('P2'!AG9+'P2'!AG23*AG$2)/(AG$2+1)</f>
        <v>28.250000000000004</v>
      </c>
      <c r="AH9">
        <f>('P2'!AH9+'P2'!AH23*AH$2)/(AH$2+1)</f>
        <v>30.000186046511626</v>
      </c>
      <c r="AI9">
        <f>('P2'!AI9+'P2'!AI23*AI$2)/(AI$2+1)</f>
        <v>29.749634146341464</v>
      </c>
      <c r="AJ9">
        <f>('P2'!AJ9+'P2'!AJ23*AJ$2)/(AJ$2+1)</f>
        <v>27.99955555555556</v>
      </c>
      <c r="AK9">
        <f>('P2'!AK9+'P2'!AK23*AK$2)/(AK$2+1)</f>
        <v>26.999902439024392</v>
      </c>
      <c r="AL9">
        <f>('P2'!AL9+'P2'!AL23*AL$2)/(AL$2+1)</f>
        <v>25.5</v>
      </c>
      <c r="AM9">
        <f>('P2'!AM9+'P2'!AM23*AM$2)/(AM$2+1)</f>
        <v>26.249853658536587</v>
      </c>
      <c r="AN9">
        <f>('P2'!AN9+'P2'!AN23*AN$2)/(AN$2+1)</f>
        <v>28.5</v>
      </c>
      <c r="AO9">
        <f>('P2'!AO9+'P2'!AO23*AO$2)/(AO$2+1)</f>
        <v>32.500268292682932</v>
      </c>
      <c r="AP9">
        <f>('P2'!AP9+'P2'!AP23*AP$2)/(AP$2+1)</f>
        <v>33.999951219512198</v>
      </c>
      <c r="AQ9">
        <f>('P2'!AQ9+'P2'!AQ23*AQ$2)/(AQ$2+1)</f>
        <v>32.501000000000005</v>
      </c>
      <c r="AR9">
        <f>('P2'!AR9+'P2'!AR23*AR$2)/(AR$2+1)</f>
        <v>28.500051282051285</v>
      </c>
      <c r="AS9">
        <f>('P2'!AS9+'P2'!AS23*AS$2)/(AS$2+1)</f>
        <v>28.250142857142862</v>
      </c>
      <c r="AT9">
        <f>('P2'!AT9+'P2'!AT23*AT$2)/(AT$2+1)</f>
        <v>30.249902439024389</v>
      </c>
      <c r="AU9">
        <f>('P2'!AU9+'P2'!AU23*AU$2)/(AU$2+1)</f>
        <v>29.559951219512197</v>
      </c>
      <c r="AV9">
        <f>('P2'!AV9+'P2'!AV23*AV$2)/(AV$2+1)</f>
        <v>28.199999999999996</v>
      </c>
      <c r="AW9">
        <f>('P2'!AW9+'P2'!AW23*AW$2)/(AW$2+1)</f>
        <v>27.400179487179489</v>
      </c>
      <c r="AX9">
        <f>('P2'!AX9+'P2'!AX23*AX$2)/(AX$2+1)</f>
        <v>26.11036842105263</v>
      </c>
      <c r="AY9">
        <f>('P2'!AY9+'P2'!AY23*AY$2)/(AY$2+1)</f>
        <v>26.739906976744184</v>
      </c>
      <c r="AZ9">
        <f>('P2'!AZ9+'P2'!AZ23*AZ$2)/(AZ$2+1)</f>
        <v>28.660263157894743</v>
      </c>
      <c r="BA9">
        <f>('P2'!BA9+'P2'!BA23*BA$2)/(BA$2+1)</f>
        <v>31.560121951219514</v>
      </c>
      <c r="BB9">
        <f>('P2'!BB9+'P2'!BB23*BB$2)/(BB$2+1)</f>
        <v>33.400121951219511</v>
      </c>
      <c r="BC9">
        <f>('P2'!BC9+'P2'!BC23*BC$2)/(BC$2+1)</f>
        <v>32.019750000000002</v>
      </c>
      <c r="BD9">
        <f>('P2'!BD9+'P2'!BD23*BD$2)/(BD$2+1)</f>
        <v>28.709634146341465</v>
      </c>
      <c r="BE9">
        <f>('P2'!BE9+'P2'!BE23*BE$2)/(BE$2+1)</f>
        <v>28.619999999999997</v>
      </c>
      <c r="BF9">
        <f>('P2'!BF9+'P2'!BF23*BF$2)/(BF$2+1)</f>
        <v>30.200414634146341</v>
      </c>
      <c r="BG9">
        <f>('P2'!BG9+'P2'!BG23*BG$2)/(BG$2+1)</f>
        <v>29.730325581395348</v>
      </c>
      <c r="BH9">
        <f>('P2'!BH9+'P2'!BH23*BH$2)/(BH$2+1)</f>
        <v>28.520333333333333</v>
      </c>
      <c r="BI9">
        <f>('P2'!BI9+'P2'!BI23*BI$2)/(BI$2+1)</f>
        <v>27.799999999999997</v>
      </c>
      <c r="BJ9">
        <f>('P2'!BJ9+'P2'!BJ23*BJ$2)/(BJ$2+1)</f>
        <v>26.580894736842108</v>
      </c>
      <c r="BK9">
        <f>('P2'!BK9+'P2'!BK23*BK$2)/(BK$2+1)</f>
        <v>27.159581395348837</v>
      </c>
      <c r="BL9">
        <f>('P2'!BL9+'P2'!BL23*BL$2)/(BL$2+1)</f>
        <v>28.920789473684213</v>
      </c>
      <c r="BM9">
        <f>('P2'!BM9+'P2'!BM23*BM$2)/(BM$2+1)</f>
        <v>31.360232558139533</v>
      </c>
      <c r="BN9">
        <f>('P2'!BN9+'P2'!BN23*BN$2)/(BN$2+1)</f>
        <v>33.32976923076923</v>
      </c>
      <c r="BO9">
        <f>('P2'!BO9+'P2'!BO23*BO$2)/(BO$2+1)</f>
        <v>31.989000000000004</v>
      </c>
      <c r="BP9">
        <f>('P2'!BP9+'P2'!BP23*BP$2)/(BP$2+1)</f>
        <v>28.959707317073171</v>
      </c>
      <c r="BQ9">
        <f>('P2'!BQ9+'P2'!BQ23*BQ$2)/(BQ$2+1)</f>
        <v>28.920249999999999</v>
      </c>
      <c r="BR9">
        <f>('P2'!BR9+'P2'!BR23*BR$2)/(BR$2+1)</f>
        <v>30.320146341463417</v>
      </c>
      <c r="BS9">
        <f>('P2'!BS9+'P2'!BS23*BS$2)/(BS$2+1)</f>
        <v>29.920441860465115</v>
      </c>
      <c r="BT9">
        <f>('P2'!BT9+'P2'!BT23*BT$2)/(BT$2+1)</f>
        <v>28.839888888888893</v>
      </c>
      <c r="BU9">
        <f>('P2'!BU9+'P2'!BU23*BU$2)/(BU$2+1)</f>
        <v>28.190230769230773</v>
      </c>
      <c r="BV9">
        <f>('P2'!BV9+'P2'!BV23*BV$2)/(BV$2+1)</f>
        <v>27.03</v>
      </c>
      <c r="BW9">
        <f>('P2'!BW9+'P2'!BW23*BW$2)/(BW$2+1)</f>
        <v>27.549951219512199</v>
      </c>
      <c r="BX9">
        <f>('P2'!BX9+'P2'!BX23*BX$2)/(BX$2+1)</f>
        <v>29.18042105263158</v>
      </c>
      <c r="BY9">
        <f>('P2'!BY9+'P2'!BY23*BY$2)/(BY$2+1)</f>
        <v>31.200069767441857</v>
      </c>
      <c r="BZ9">
        <f>('P2'!BZ9+'P2'!BZ23*BZ$2)/(BZ$2+1)</f>
        <v>33.279820512820514</v>
      </c>
      <c r="CA9">
        <f>('P2'!CA9+'P2'!CA23*CA$2)/(CA$2+1)</f>
        <v>31.960250000000002</v>
      </c>
      <c r="CB9">
        <f>('P2'!CB9+'P2'!CB23*CB$2)/(CB$2+1)</f>
        <v>29.179878048780491</v>
      </c>
      <c r="CC9">
        <f>('P2'!CC9+'P2'!CC23*CC$2)/(CC$2+1)</f>
        <v>29.19</v>
      </c>
      <c r="CD9">
        <f>('P2'!CD9+'P2'!CD23*CD$2)/(CD$2+1)</f>
        <v>30.42106976744186</v>
      </c>
      <c r="CE9">
        <f>('P2'!CE9+'P2'!CE23*CE$2)/(CE$2+1)</f>
        <v>29.999902439024392</v>
      </c>
      <c r="CF9">
        <f>('P2'!CF9+'P2'!CF23*CF$2)/(CF$2+1)</f>
        <v>29.039222222222229</v>
      </c>
      <c r="CG9">
        <f>('P2'!CG9+'P2'!CG23*CG$2)/(CG$2+1)</f>
        <v>28.449615384615385</v>
      </c>
      <c r="CH9">
        <f>('P2'!CH9+'P2'!CH23*CH$2)/(CH$2+1)</f>
        <v>27.450500000000002</v>
      </c>
      <c r="CI9">
        <f>('P2'!CI9+'P2'!CI23*CI$2)/(CI$2+1)</f>
        <v>27.930243902439031</v>
      </c>
      <c r="CJ9">
        <f>('P2'!CJ9+'P2'!CJ23*CJ$2)/(CJ$2+1)</f>
        <v>29.390421052631584</v>
      </c>
      <c r="CK9">
        <f>('P2'!CK9+'P2'!CK23*CK$2)/(CK$2+1)</f>
        <v>31.010069767441863</v>
      </c>
      <c r="CL9">
        <f>('P2'!CL9+'P2'!CL23*CL$2)/(CL$2+1)</f>
        <v>33.199948717948722</v>
      </c>
      <c r="CM9">
        <f>('P2'!CM9+'P2'!CM23*CM$2)/(CM$2+1)</f>
        <v>31.919142857142862</v>
      </c>
      <c r="CN9">
        <f>('P2'!CN9+'P2'!CN23*CN$2)/(CN$2+1)</f>
        <v>29.420128205128208</v>
      </c>
      <c r="CO9">
        <f>('P2'!CO9+'P2'!CO23*CO$2)/(CO$2+1)</f>
        <v>29.380500000000001</v>
      </c>
      <c r="CP9">
        <f>('P2'!CP9+'P2'!CP23*CP$2)/(CP$2+1)</f>
        <v>30.549581395348838</v>
      </c>
      <c r="CQ9">
        <f>('P2'!CQ9+'P2'!CQ23*CQ$2)/(CQ$2+1)</f>
        <v>30.22982926829269</v>
      </c>
      <c r="CR9">
        <f>('P2'!CR9+'P2'!CR23*CR$2)/(CR$2+1)</f>
        <v>29.369972972972974</v>
      </c>
      <c r="CS9">
        <f>('P2'!CS9+'P2'!CS23*CS$2)/(CS$2+1)</f>
        <v>28.809609756097561</v>
      </c>
      <c r="CT9">
        <f>('P2'!CT9+'P2'!CT23*CT$2)/(CT$2+1)</f>
        <v>27.860421052631583</v>
      </c>
      <c r="CU9">
        <f>('P2'!CU9+'P2'!CU23*CU$2)/(CU$2+1)</f>
        <v>28.310121951219514</v>
      </c>
      <c r="CV9">
        <f>('P2'!CV9+'P2'!CV23*CV$2)/(CV$2+1)</f>
        <v>29.670249999999999</v>
      </c>
      <c r="CW9">
        <f>('P2'!CW9+'P2'!CW23*CW$2)/(CW$2+1)</f>
        <v>31.020195121951222</v>
      </c>
      <c r="CX9">
        <f>('P2'!CX9+'P2'!CX23*CX$2)/(CX$2+1)</f>
        <v>33.291024390243905</v>
      </c>
      <c r="CY9">
        <f>('P2'!CY9+'P2'!CY23*CY$2)/(CY$2+1)</f>
        <v>32.029000000000003</v>
      </c>
      <c r="CZ9">
        <f>('P2'!CZ9+'P2'!CZ23*CZ$2)/(CZ$2+1)</f>
        <v>29.700205128205127</v>
      </c>
      <c r="DA9">
        <f>('P2'!DA9+'P2'!DA23*DA$2)/(DA$2+1)</f>
        <v>29.690000000000005</v>
      </c>
      <c r="DB9">
        <f>('P2'!DB9+'P2'!DB23*DB$2)/(DB$2+1)</f>
        <v>30.749902439024392</v>
      </c>
      <c r="DC9">
        <f>('P2'!DC9+'P2'!DC23*DC$2)/(DC$2+1)</f>
        <v>30.469268292682926</v>
      </c>
      <c r="DD9">
        <f>('P2'!DD9+'P2'!DD23*DD$2)/(DD$2+1)</f>
        <v>29.679555555555556</v>
      </c>
      <c r="DE9">
        <f>('P2'!DE9+'P2'!DE23*DE$2)/(DE$2+1)</f>
        <v>29.169560975609755</v>
      </c>
      <c r="DF9">
        <f>('P2'!DF9+'P2'!DF23*DF$2)/(DF$2+1)</f>
        <v>28.260789473684209</v>
      </c>
      <c r="DG9">
        <f>('P2'!DG9+'P2'!DG23*DG$2)/(DG$2+1)</f>
        <v>28.679697674418605</v>
      </c>
      <c r="DH9">
        <f>('P2'!DH9+'P2'!DH23*DH$2)/(DH$2+1)</f>
        <v>29.960526315789476</v>
      </c>
      <c r="DI9">
        <f>('P2'!DI9+'P2'!DI23*DI$2)/(DI$2+1)</f>
        <v>31.050390243902442</v>
      </c>
      <c r="DJ9">
        <f>('P2'!DJ9+'P2'!DJ23*DJ$2)/(DJ$2+1)</f>
        <v>33.39058536585366</v>
      </c>
      <c r="DK9">
        <f>('P2'!DK9+'P2'!DK23*DK$2)/(DK$2+1)</f>
        <v>32.149250000000002</v>
      </c>
      <c r="DL9">
        <f>('P2'!DL9+'P2'!DL23*DL$2)/(DL$2+1)</f>
        <v>29.980435897435896</v>
      </c>
      <c r="DM9">
        <f>('P2'!DM9+'P2'!DM23*DM$2)/(DM$2+1)</f>
        <v>30.000000000000004</v>
      </c>
      <c r="DN9">
        <f>('P2'!DN9+'P2'!DN23*DN$2)/(DN$2+1)</f>
        <v>30.949414634146343</v>
      </c>
      <c r="DO9">
        <f>('P2'!DO9+'P2'!DO23*DO$2)/(DO$2+1)</f>
        <v>30.700744186046506</v>
      </c>
      <c r="DP9">
        <f>('P2'!DP9+'P2'!DP23*DP$2)/(DP$2+1)</f>
        <v>29.989333333333335</v>
      </c>
      <c r="DQ9">
        <f>('P2'!DQ9+'P2'!DQ23*DQ$2)/(DQ$2+1)</f>
        <v>29.519461538461538</v>
      </c>
      <c r="DR9">
        <f>('P2'!DR9+'P2'!DR23*DR$2)/(DR$2+1)</f>
        <v>28.65078947368421</v>
      </c>
      <c r="DS9">
        <f>('P2'!DS9+'P2'!DS23*DS$2)/(DS$2+1)</f>
        <v>29.039093023255813</v>
      </c>
      <c r="DT9">
        <f>('P2'!DT9+'P2'!DT23*DT$2)/(DT$2+1)</f>
        <v>30.240105263157897</v>
      </c>
      <c r="DU9">
        <f>('P2'!DU9+'P2'!DU23*DU$2)/(DU$2+1)</f>
        <v>31.090536585365857</v>
      </c>
      <c r="DV9">
        <f>('P2'!DV9+'P2'!DV23*DV$2)/(DV$2+1)</f>
        <v>33.501048780487807</v>
      </c>
      <c r="DW9">
        <f>('P2'!DW9+'P2'!DW23*DW$2)/(DW$2+1)</f>
        <v>32.279000000000003</v>
      </c>
      <c r="DX9">
        <f>('P2'!DX9+'P2'!DX23*DX$2)/(DX$2+1)</f>
        <v>30.250341463414635</v>
      </c>
      <c r="DY9">
        <f>('P2'!DY9+'P2'!DY23*DY$2)/(DY$2+1)</f>
        <v>30.3</v>
      </c>
      <c r="DZ9">
        <f>('P2'!DZ9+'P2'!DZ23*DZ$2)/(DZ$2+1)</f>
        <v>31.159829268292686</v>
      </c>
      <c r="EA9">
        <f>('P2'!EA9+'P2'!EA23*EA$2)/(EA$2+1)</f>
        <v>30.950627906976745</v>
      </c>
      <c r="EB9">
        <f>('P2'!EB9+'P2'!EB23*EB$2)/(EB$2+1)</f>
        <v>30.289222222222225</v>
      </c>
      <c r="EC9">
        <f>('P2'!EC9+'P2'!EC23*EC$2)/(EC$2+1)</f>
        <v>29.839461538461538</v>
      </c>
      <c r="ED9">
        <f>('P2'!ED9+'P2'!ED23*ED$2)/(ED$2+1)</f>
        <v>28.990157894736843</v>
      </c>
      <c r="EE9">
        <f>('P2'!EE9+'P2'!EE23*EE$2)/(EE$2+1)</f>
        <v>29.359465116279068</v>
      </c>
      <c r="EF9">
        <f>('P2'!EF9+'P2'!EF23*EF$2)/(EF$2+1)</f>
        <v>30.520263157894739</v>
      </c>
      <c r="EG9">
        <f>('P2'!EG9+'P2'!EG23*EG$2)/(EG$2+1)</f>
        <v>31.210232558139538</v>
      </c>
      <c r="EH9">
        <f>('P2'!EH9+'P2'!EH23*EH$2)/(EH$2+1)</f>
        <v>33.660564102564102</v>
      </c>
      <c r="EI9">
        <f>('P2'!EI9+'P2'!EI23*EI$2)/(EI$2+1)</f>
        <v>32.449250000000006</v>
      </c>
      <c r="EJ9">
        <f>('P2'!EJ9+'P2'!EJ23*EJ$2)/(EJ$2+1)</f>
        <v>30.519731707317078</v>
      </c>
      <c r="EK9">
        <f>('P2'!EK9+'P2'!EK23*EK$2)/(EK$2+1)</f>
        <v>30.580500000000001</v>
      </c>
      <c r="EL9">
        <f>('P2'!EL9+'P2'!EL23*EL$2)/(EL$2+1)</f>
        <v>31.379878048780487</v>
      </c>
      <c r="EM9">
        <f>('P2'!EM9+'P2'!EM23*EM$2)/(EM$2+1)</f>
        <v>31.190418604651164</v>
      </c>
      <c r="EN9">
        <f>('P2'!EN9+'P2'!EN23*EN$2)/(EN$2+1)</f>
        <v>30.570216216216213</v>
      </c>
      <c r="EO9">
        <f>('P2'!EO9+'P2'!EO23*EO$2)/(EO$2+1)</f>
        <v>30.149435897435893</v>
      </c>
      <c r="EP9">
        <f>('P2'!EP9+'P2'!EP23*EP$2)/(EP$2+1)</f>
        <v>29.329500000000003</v>
      </c>
      <c r="EQ9">
        <f>('P2'!EQ9+'P2'!EQ23*EQ$2)/(EQ$2+1)</f>
        <v>29.679804878048781</v>
      </c>
      <c r="ER9">
        <f>('P2'!ER9+'P2'!ER23*ER$2)/(ER$2+1)</f>
        <v>30.790263157894742</v>
      </c>
      <c r="ES9">
        <f>('P2'!ES9+'P2'!ES23*ES$2)/(ES$2+1)</f>
        <v>31.329720930232554</v>
      </c>
      <c r="ET9">
        <f>('P2'!ET9+'P2'!ET23*ET$2)/(ET$2+1)</f>
        <v>33.820307692307694</v>
      </c>
      <c r="EU9">
        <f>('P2'!EU9+'P2'!EU23*EU$2)/(EU$2+1)</f>
        <v>32.619285714285716</v>
      </c>
      <c r="EV9">
        <f>('P2'!EV9+'P2'!EV23*EV$2)/(EV$2+1)</f>
        <v>30.780717948717946</v>
      </c>
      <c r="EW9">
        <f>('P2'!EW9+'P2'!EW23*EW$2)/(EW$2+1)</f>
        <v>30.870250000000002</v>
      </c>
      <c r="EX9">
        <f>('P2'!EX9+'P2'!EX23*EX$2)/(EX$2+1)</f>
        <v>31.6</v>
      </c>
      <c r="EY9">
        <f>('P2'!EY9+'P2'!EY23*EY$2)/(EY$2+1)</f>
        <v>31.429682926829269</v>
      </c>
      <c r="EZ9">
        <f>('P2'!EZ9+'P2'!EZ23*EZ$2)/(EZ$2+1)</f>
        <v>30.859222222222225</v>
      </c>
      <c r="FA9">
        <f>('P2'!FA9+'P2'!FA23*FA$2)/(FA$2+1)</f>
        <v>30.459902439024393</v>
      </c>
      <c r="FB9">
        <f>('P2'!FB9+'P2'!FB23*FB$2)/(FB$2+1)</f>
        <v>29.660631578947367</v>
      </c>
      <c r="FC9">
        <f>('P2'!FC9+'P2'!FC23*FC$2)/(FC$2+1)</f>
        <v>29.999951219512194</v>
      </c>
      <c r="FD9">
        <f>('P2'!FD9+'P2'!FD23*FD$2)/(FD$2+1)</f>
        <v>31.059750000000005</v>
      </c>
      <c r="FE9">
        <f>('P2'!FE9+'P2'!FE23*FE$2)/(FE$2+1)</f>
        <v>31.450487804878048</v>
      </c>
      <c r="FF9">
        <f>('P2'!FF9+'P2'!FF23*FF$2)/(FF$2+1)</f>
        <v>33.990153846153845</v>
      </c>
      <c r="FG9">
        <f>('P2'!FG9+'P2'!FG23*FG$2)/(FG$2+1)</f>
        <v>32.799285714285716</v>
      </c>
      <c r="FH9">
        <f>('P2'!FH9+'P2'!FH23*FH$2)/(FH$2+1)</f>
        <v>31.050820512820511</v>
      </c>
      <c r="FI9">
        <f>('P2'!FI9+'P2'!FI23*FI$2)/(FI$2+1)</f>
        <v>31.150250000000003</v>
      </c>
      <c r="FJ9">
        <f>('P2'!FJ9+'P2'!FJ23*FJ$2)/(FJ$2+1)</f>
        <v>31.82067441860465</v>
      </c>
      <c r="FK9">
        <f>('P2'!FK9+'P2'!FK23*FK$2)/(FK$2+1)</f>
        <v>31.669999999999998</v>
      </c>
      <c r="FL9">
        <f>('P2'!FL9+'P2'!FL23*FL$2)/(FL$2+1)</f>
        <v>31.129000000000005</v>
      </c>
      <c r="FM9">
        <f>('P2'!FM9+'P2'!FM23*FM$2)/(FM$2+1)</f>
        <v>30.750000000000004</v>
      </c>
      <c r="FN9">
        <f>('P2'!FN9+'P2'!FN23*FN$2)/(FN$2+1)</f>
        <v>29.960421052631585</v>
      </c>
      <c r="FO9">
        <f>('P2'!FO9+'P2'!FO23*FO$2)/(FO$2+1)</f>
        <v>30.290292682926836</v>
      </c>
      <c r="FP9">
        <f>('P2'!FP9+'P2'!FP23*FP$2)/(FP$2+1)</f>
        <v>31.320250000000001</v>
      </c>
      <c r="FQ9">
        <f>('P2'!FQ9+'P2'!FQ23*FQ$2)/(FQ$2+1)</f>
        <v>31.629951219512197</v>
      </c>
      <c r="FR9">
        <f>('P2'!FR9+'P2'!FR23*FR$2)/(FR$2+1)</f>
        <v>34.190756097560978</v>
      </c>
      <c r="FS9">
        <f>('P2'!FS9+'P2'!FS23*FS$2)/(FS$2+1)</f>
        <v>33.008750000000006</v>
      </c>
      <c r="FT9">
        <f>('P2'!FT9+'P2'!FT23*FT$2)/(FT$2+1)</f>
        <v>31.300256410256409</v>
      </c>
      <c r="FU9">
        <f>('P2'!FU9+'P2'!FU23*FU$2)/(FU$2+1)</f>
        <v>31.42</v>
      </c>
      <c r="FV9">
        <f>('P2'!FV9+'P2'!FV23*FV$2)/(FV$2+1)</f>
        <v>32.059341463414633</v>
      </c>
      <c r="FW9">
        <f>('P2'!FW9+'P2'!FW23*FW$2)/(FW$2+1)</f>
        <v>31.920395348837207</v>
      </c>
      <c r="FX9">
        <f>('P2'!FX9+'P2'!FX23*FX$2)/(FX$2+1)</f>
        <v>31.400105263157897</v>
      </c>
      <c r="FY9">
        <f>('P2'!FY9+'P2'!FY23*FY$2)/(FY$2+1)</f>
        <v>31.029951219512199</v>
      </c>
      <c r="FZ9">
        <f>('P2'!FZ9+'P2'!FZ23*FZ$2)/(FZ$2+1)</f>
        <v>30.259500000000003</v>
      </c>
      <c r="GA9">
        <f>('P2'!GA9+'P2'!GA23*GA$2)/(GA$2+1)</f>
        <v>30.569697674418602</v>
      </c>
      <c r="GB9">
        <f>('P2'!GB9+'P2'!GB23*GB$2)/(GB$2+1)</f>
        <v>31.580421052631586</v>
      </c>
      <c r="GC9">
        <f>('P2'!GC9+'P2'!GC23*GC$2)/(GC$2+1)</f>
        <v>31.810609756097563</v>
      </c>
      <c r="GD9">
        <f>('P2'!GD9+'P2'!GD23*GD$2)/(GD$2+1)</f>
        <v>34.390707317073172</v>
      </c>
      <c r="GE9">
        <f>('P2'!GE9+'P2'!GE23*GE$2)/(GE$2+1)</f>
        <v>33.218500000000006</v>
      </c>
      <c r="GF9">
        <f>('P2'!GF9+'P2'!GF23*GF$2)/(GF$2+1)</f>
        <v>31.559658536585367</v>
      </c>
      <c r="GG9">
        <f>('P2'!GG9+'P2'!GG23*GG$2)/(GG$2+1)</f>
        <v>31.689545454545453</v>
      </c>
      <c r="GH9">
        <f>('P2'!GH9+'P2'!GH23*GH$2)/(GH$2+1)</f>
        <v>32.289390243902439</v>
      </c>
      <c r="GI9">
        <f>('P2'!GI9+'P2'!GI23*GI$2)/(GI$2+1)</f>
        <v>32.160133333333334</v>
      </c>
      <c r="GJ9">
        <f>('P2'!GJ9+'P2'!GJ23*GJ$2)/(GJ$2+1)</f>
        <v>31.679230769230767</v>
      </c>
      <c r="GK9">
        <f>('P2'!GK9+'P2'!GK23*GK$2)/(GK$2+1)</f>
        <v>31.319975609756106</v>
      </c>
      <c r="GL9">
        <f>('P2'!GL9+'P2'!GL23*GL$2)/(GL$2+1)</f>
        <v>30.560526315789478</v>
      </c>
      <c r="GM9">
        <f>('P2'!GM9+'P2'!GM23*GM$2)/(GM$2+1)</f>
        <v>30.859232558139535</v>
      </c>
      <c r="GN9">
        <f>('P2'!GN9+'P2'!GN23*GN$2)/(GN$2+1)</f>
        <v>31.840368421052638</v>
      </c>
      <c r="GO9">
        <f>('P2'!GO9+'P2'!GO23*GO$2)/(GO$2+1)</f>
        <v>31.989651162790697</v>
      </c>
      <c r="GP9">
        <f>('P2'!GP9+'P2'!GP23*GP$2)/(GP$2+1)</f>
        <v>34.599974358974364</v>
      </c>
      <c r="GQ9">
        <f>('P2'!GQ9+'P2'!GQ23*GQ$2)/(GQ$2+1)</f>
        <v>33.429000000000002</v>
      </c>
      <c r="GR9">
        <f>('P2'!GR9+'P2'!GR23*GR$2)/(GR$2+1)</f>
        <v>31.821232558139535</v>
      </c>
      <c r="GS9">
        <f>('P2'!GS9+'P2'!GS23*GS$2)/(GS$2+1)</f>
        <v>31.950000000000006</v>
      </c>
      <c r="GT9">
        <f>('P2'!GT9+'P2'!GT23*GT$2)/(GT$2+1)</f>
        <v>32.529512195121953</v>
      </c>
      <c r="GU9">
        <f>('P2'!GU9+'P2'!GU23*GU$2)/(GU$2+1)</f>
        <v>32.410044444444445</v>
      </c>
      <c r="GV9">
        <f>('P2'!GV9+'P2'!GV23*GV$2)/(GV$2+1)</f>
        <v>31.920052631578947</v>
      </c>
      <c r="GW9">
        <f>('P2'!GW9+'P2'!GW23*GW$2)/(GW$2+1)</f>
        <v>31.559666666666665</v>
      </c>
      <c r="GX9">
        <f>('P2'!GX9+'P2'!GX23*GX$2)/(GX$2+1)</f>
        <v>30.789857142857148</v>
      </c>
      <c r="GY9">
        <f>('P2'!GY9+'P2'!GY23*GY$2)/(GY$2+1)</f>
        <v>31.100146341463415</v>
      </c>
      <c r="GZ9">
        <f>('P2'!GZ9+'P2'!GZ23*GZ$2)/(GZ$2+1)</f>
        <v>32.090421052631584</v>
      </c>
      <c r="HA9">
        <f>('P2'!HA9+'P2'!HA23*HA$2)/(HA$2+1)</f>
        <v>32.259720930232554</v>
      </c>
      <c r="HB9">
        <f>('P2'!HB9+'P2'!HB23*HB$2)/(HB$2+1)</f>
        <v>34.860230769230775</v>
      </c>
      <c r="HC9">
        <f>('P2'!HC9+'P2'!HC23*HC$2)/(HC$2+1)</f>
        <v>33.689250000000001</v>
      </c>
      <c r="HD9">
        <f>('P2'!HD9+'P2'!HD23*HD$2)/(HD$2+1)</f>
        <v>32.070976744186048</v>
      </c>
      <c r="HE9">
        <f>('P2'!HE9+'P2'!HE23*HE$2)/(HE$2+1)</f>
        <v>32.200000000000003</v>
      </c>
      <c r="HF9">
        <f>('P2'!HF9+'P2'!HF23*HF$2)/(HF$2+1)</f>
        <v>32.780558139534882</v>
      </c>
      <c r="HG9">
        <f>('P2'!HG9+'P2'!HG23*HG$2)/(HG$2+1)</f>
        <v>32.670186046511624</v>
      </c>
      <c r="HH9">
        <f>('P2'!HH9+'P2'!HH23*HH$2)/(HH$2+1)</f>
        <v>32.169894736842103</v>
      </c>
      <c r="HI9">
        <f>('P2'!HI9+'P2'!HI23*HI$2)/(HI$2+1)</f>
        <v>31.800048780487806</v>
      </c>
      <c r="HJ9">
        <f>('P2'!HJ9+'P2'!HJ23*HJ$2)/(HJ$2+1)</f>
        <v>31.03</v>
      </c>
      <c r="HK9">
        <f>('P2'!HK9+'P2'!HK23*HK$2)/(HK$2+1)</f>
        <v>31.340146341463416</v>
      </c>
      <c r="HL9">
        <f>('P2'!HL9+'P2'!HL23*HL$2)/(HL$2+1)</f>
        <v>32.340105263157902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26.500116279069765</v>
      </c>
      <c r="W11">
        <f>('P2'!W11+'P2'!W24*W$2)/(W$2+1)</f>
        <v>27.49978048780488</v>
      </c>
      <c r="X11">
        <f>('P2'!X11+'P2'!X24*X$2)/(X$2+1)</f>
        <v>26.500333333333334</v>
      </c>
      <c r="Y11">
        <f>('P2'!Y11+'P2'!Y24*Y$2)/(Y$2+1)</f>
        <v>25.500463414634147</v>
      </c>
      <c r="Z11">
        <f>('P2'!Z11+'P2'!Z24*Z$2)/(Z$2+1)</f>
        <v>23.749736842105264</v>
      </c>
      <c r="AA11">
        <f>('P2'!AA11+'P2'!AA24*AA$2)/(AA$2+1)</f>
        <v>25.500048780487806</v>
      </c>
      <c r="AB11">
        <f>('P2'!AB11+'P2'!AB24*AB$2)/(AB$2+1)</f>
        <v>27.75</v>
      </c>
      <c r="AC11">
        <f>('P2'!AC11+'P2'!AC24*AC$2)/(AC$2+1)</f>
        <v>32.250243902439031</v>
      </c>
      <c r="AD11">
        <f>('P2'!AD11+'P2'!AD24*AD$2)/(AD$2+1)</f>
        <v>33.75</v>
      </c>
      <c r="AE11">
        <f>('P2'!AE11+'P2'!AE24*AE$2)/(AE$2+1)</f>
        <v>30.250142857142858</v>
      </c>
      <c r="AF11">
        <f>('P2'!AF11+'P2'!AF24*AF$2)/(AF$2+1)</f>
        <v>27.00015384615385</v>
      </c>
      <c r="AG11">
        <f>('P2'!AG11+'P2'!AG24*AG$2)/(AG$2+1)</f>
        <v>25.5</v>
      </c>
      <c r="AH11">
        <f>('P2'!AH11+'P2'!AH24*AH$2)/(AH$2+1)</f>
        <v>28.499976744186046</v>
      </c>
      <c r="AI11">
        <f>('P2'!AI11+'P2'!AI24*AI$2)/(AI$2+1)</f>
        <v>17.750146341463413</v>
      </c>
      <c r="AJ11">
        <f>('P2'!AJ11+'P2'!AJ24*AJ$2)/(AJ$2+1)</f>
        <v>17.24988888888889</v>
      </c>
      <c r="AK11">
        <f>('P2'!AK11+'P2'!AK24*AK$2)/(AK$2+1)</f>
        <v>16.749975609756099</v>
      </c>
      <c r="AL11">
        <f>('P2'!AL11+'P2'!AL24*AL$2)/(AL$2+1)</f>
        <v>15.499736842105266</v>
      </c>
      <c r="AM11">
        <f>('P2'!AM11+'P2'!AM24*AM$2)/(AM$2+1)</f>
        <v>16.250195121951219</v>
      </c>
      <c r="AN11">
        <f>('P2'!AN11+'P2'!AN24*AN$2)/(AN$2+1)</f>
        <v>17.750250000000001</v>
      </c>
      <c r="AO11">
        <f>('P2'!AO11+'P2'!AO24*AO$2)/(AO$2+1)</f>
        <v>22.250341463414639</v>
      </c>
      <c r="AP11">
        <f>('P2'!AP11+'P2'!AP24*AP$2)/(AP$2+1)</f>
        <v>24.000292682926833</v>
      </c>
      <c r="AQ11">
        <f>('P2'!AQ11+'P2'!AQ24*AQ$2)/(AQ$2+1)</f>
        <v>22.5</v>
      </c>
      <c r="AR11">
        <f>('P2'!AR11+'P2'!AR24*AR$2)/(AR$2+1)</f>
        <v>16.500282051282053</v>
      </c>
      <c r="AS11">
        <f>('P2'!AS11+'P2'!AS24*AS$2)/(AS$2+1)</f>
        <v>16.25</v>
      </c>
      <c r="AT11">
        <f>('P2'!AT11+'P2'!AT24*AT$2)/(AT$2+1)</f>
        <v>19.000487804878052</v>
      </c>
      <c r="AU11">
        <f>('P2'!AU11+'P2'!AU24*AU$2)/(AU$2+1)</f>
        <v>16.334170731707317</v>
      </c>
      <c r="AV11">
        <f>('P2'!AV11+'P2'!AV24*AV$2)/(AV$2+1)</f>
        <v>17.103000000000002</v>
      </c>
      <c r="AW11">
        <f>('P2'!AW11+'P2'!AW24*AW$2)/(AW$2+1)</f>
        <v>15.989076923076922</v>
      </c>
      <c r="AX11">
        <f>('P2'!AX11+'P2'!AX24*AX$2)/(AX$2+1)</f>
        <v>16.85526315789474</v>
      </c>
      <c r="AY11">
        <f>('P2'!AY11+'P2'!AY24*AY$2)/(AY$2+1)</f>
        <v>15.690093023255812</v>
      </c>
      <c r="AZ11">
        <f>('P2'!AZ11+'P2'!AZ24*AZ$2)/(AZ$2+1)</f>
        <v>16.526052631578949</v>
      </c>
      <c r="BA11">
        <f>('P2'!BA11+'P2'!BA24*BA$2)/(BA$2+1)</f>
        <v>18.629756097560978</v>
      </c>
      <c r="BB11">
        <f>('P2'!BB11+'P2'!BB24*BB$2)/(BB$2+1)</f>
        <v>22.64546341463415</v>
      </c>
      <c r="BC11">
        <f>('P2'!BC11+'P2'!BC24*BC$2)/(BC$2+1)</f>
        <v>21.39875</v>
      </c>
      <c r="BD11">
        <f>('P2'!BD11+'P2'!BD24*BD$2)/(BD$2+1)</f>
        <v>17.284853658536587</v>
      </c>
      <c r="BE11">
        <f>('P2'!BE11+'P2'!BE24*BE$2)/(BE$2+1)</f>
        <v>15.694875000000001</v>
      </c>
      <c r="BF11">
        <f>('P2'!BF11+'P2'!BF24*BF$2)/(BF$2+1)</f>
        <v>18.420829268292685</v>
      </c>
      <c r="BG11">
        <f>('P2'!BG11+'P2'!BG24*BG$2)/(BG$2+1)</f>
        <v>17.470093023255814</v>
      </c>
      <c r="BH11">
        <f>('P2'!BH11+'P2'!BH24*BH$2)/(BH$2+1)</f>
        <v>18.436222222222224</v>
      </c>
      <c r="BI11">
        <f>('P2'!BI11+'P2'!BI24*BI$2)/(BI$2+1)</f>
        <v>17.345923076923079</v>
      </c>
      <c r="BJ11">
        <f>('P2'!BJ11+'P2'!BJ24*BJ$2)/(BJ$2+1)</f>
        <v>17.528684210526318</v>
      </c>
      <c r="BK11">
        <f>('P2'!BK11+'P2'!BK24*BK$2)/(BK$2+1)</f>
        <v>16.205325581395346</v>
      </c>
      <c r="BL11">
        <f>('P2'!BL11+'P2'!BL24*BL$2)/(BL$2+1)</f>
        <v>14.89263157894737</v>
      </c>
      <c r="BM11">
        <f>('P2'!BM11+'P2'!BM24*BM$2)/(BM$2+1)</f>
        <v>17.97879069767442</v>
      </c>
      <c r="BN11">
        <f>('P2'!BN11+'P2'!BN24*BN$2)/(BN$2+1)</f>
        <v>21.862333333333336</v>
      </c>
      <c r="BO11">
        <f>('P2'!BO11+'P2'!BO24*BO$2)/(BO$2+1)</f>
        <v>20.413250000000001</v>
      </c>
      <c r="BP11">
        <f>('P2'!BP11+'P2'!BP24*BP$2)/(BP$2+1)</f>
        <v>16.364829268292684</v>
      </c>
      <c r="BQ11">
        <f>('P2'!BQ11+'P2'!BQ24*BQ$2)/(BQ$2+1)</f>
        <v>15.552375</v>
      </c>
      <c r="BR11">
        <f>('P2'!BR11+'P2'!BR24*BR$2)/(BR$2+1)</f>
        <v>18.273512195121953</v>
      </c>
      <c r="BS11">
        <f>('P2'!BS11+'P2'!BS24*BS$2)/(BS$2+1)</f>
        <v>17.623209302325581</v>
      </c>
      <c r="BT11">
        <f>('P2'!BT11+'P2'!BT24*BT$2)/(BT$2+1)</f>
        <v>18.579111111111114</v>
      </c>
      <c r="BU11">
        <f>('P2'!BU11+'P2'!BU24*BU$2)/(BU$2+1)</f>
        <v>17.495769230769234</v>
      </c>
      <c r="BV11">
        <f>('P2'!BV11+'P2'!BV24*BV$2)/(BV$2+1)</f>
        <v>17.704249999999998</v>
      </c>
      <c r="BW11">
        <f>('P2'!BW11+'P2'!BW24*BW$2)/(BW$2+1)</f>
        <v>16.331536585365853</v>
      </c>
      <c r="BX11">
        <f>('P2'!BX11+'P2'!BX24*BX$2)/(BX$2+1)</f>
        <v>15.042736842105267</v>
      </c>
      <c r="BY11">
        <f>('P2'!BY11+'P2'!BY24*BY$2)/(BY$2+1)</f>
        <v>18.132186046511627</v>
      </c>
      <c r="BZ11">
        <f>('P2'!BZ11+'P2'!BZ24*BZ$2)/(BZ$2+1)</f>
        <v>22.01197435897436</v>
      </c>
      <c r="CA11">
        <f>('P2'!CA11+'P2'!CA24*CA$2)/(CA$2+1)</f>
        <v>20.547750000000004</v>
      </c>
      <c r="CB11">
        <f>('P2'!CB11+'P2'!CB24*CB$2)/(CB$2+1)</f>
        <v>16.424804878048782</v>
      </c>
      <c r="CC11">
        <f>('P2'!CC11+'P2'!CC24*CC$2)/(CC$2+1)</f>
        <v>15.609750000000002</v>
      </c>
      <c r="CD11">
        <f>('P2'!CD11+'P2'!CD24*CD$2)/(CD$2+1)</f>
        <v>18.286976744186045</v>
      </c>
      <c r="CE11">
        <f>('P2'!CE11+'P2'!CE24*CE$2)/(CE$2+1)</f>
        <v>20.671341463414631</v>
      </c>
      <c r="CF11">
        <f>('P2'!CF11+'P2'!CF24*CF$2)/(CF$2+1)</f>
        <v>21.535</v>
      </c>
      <c r="CG11">
        <f>('P2'!CG11+'P2'!CG24*CG$2)/(CG$2+1)</f>
        <v>20.431666666666665</v>
      </c>
      <c r="CH11">
        <f>('P2'!CH11+'P2'!CH24*CH$2)/(CH$2+1)</f>
        <v>20.685750000000002</v>
      </c>
      <c r="CI11">
        <f>('P2'!CI11+'P2'!CI24*CI$2)/(CI$2+1)</f>
        <v>19.305219512195123</v>
      </c>
      <c r="CJ11">
        <f>('P2'!CJ11+'P2'!CJ24*CJ$2)/(CJ$2+1)</f>
        <v>20.299736842105265</v>
      </c>
      <c r="CK11">
        <f>('P2'!CK11+'P2'!CK24*CK$2)/(CK$2+1)</f>
        <v>26.613837209302321</v>
      </c>
      <c r="CL11">
        <f>('P2'!CL11+'P2'!CL24*CL$2)/(CL$2+1)</f>
        <v>31.024102564102567</v>
      </c>
      <c r="CM11">
        <f>('P2'!CM11+'P2'!CM24*CM$2)/(CM$2+1)</f>
        <v>27.748714285714293</v>
      </c>
      <c r="CN11">
        <f>('P2'!CN11+'P2'!CN24*CN$2)/(CN$2+1)</f>
        <v>21.785923076923076</v>
      </c>
      <c r="CO11">
        <f>('P2'!CO11+'P2'!CO24*CO$2)/(CO$2+1)</f>
        <v>20.062124999999998</v>
      </c>
      <c r="CP11">
        <f>('P2'!CP11+'P2'!CP24*CP$2)/(CP$2+1)</f>
        <v>22.765604651162789</v>
      </c>
      <c r="CQ11">
        <f>('P2'!CQ11+'P2'!CQ24*CQ$2)/(CQ$2+1)</f>
        <v>20.870829268292685</v>
      </c>
      <c r="CR11">
        <f>('P2'!CR11+'P2'!CR24*CR$2)/(CR$2+1)</f>
        <v>21.732405405405405</v>
      </c>
      <c r="CS11">
        <f>('P2'!CS11+'P2'!CS24*CS$2)/(CS$2+1)</f>
        <v>20.614780487804882</v>
      </c>
      <c r="CT11">
        <f>('P2'!CT11+'P2'!CT24*CT$2)/(CT$2+1)</f>
        <v>20.884631578947371</v>
      </c>
      <c r="CU11">
        <f>('P2'!CU11+'P2'!CU24*CU$2)/(CU$2+1)</f>
        <v>19.505219512195122</v>
      </c>
      <c r="CV11">
        <f>('P2'!CV11+'P2'!CV24*CV$2)/(CV$2+1)</f>
        <v>20.250250000000001</v>
      </c>
      <c r="CW11">
        <f>('P2'!CW11+'P2'!CW24*CW$2)/(CW$2+1)</f>
        <v>26.814487804878048</v>
      </c>
      <c r="CX11">
        <f>('P2'!CX11+'P2'!CX24*CX$2)/(CX$2+1)</f>
        <v>31.655097560975612</v>
      </c>
      <c r="CY11">
        <f>('P2'!CY11+'P2'!CY24*CY$2)/(CY$2+1)</f>
        <v>28.398</v>
      </c>
      <c r="CZ11">
        <f>('P2'!CZ11+'P2'!CZ24*CZ$2)/(CZ$2+1)</f>
        <v>21.982153846153846</v>
      </c>
      <c r="DA11">
        <f>('P2'!DA11+'P2'!DA24*DA$2)/(DA$2+1)</f>
        <v>20.251428571428576</v>
      </c>
      <c r="DB11">
        <f>('P2'!DB11+'P2'!DB24*DB$2)/(DB$2+1)</f>
        <v>23.025512195121951</v>
      </c>
      <c r="DC11">
        <f>('P2'!DC11+'P2'!DC24*DC$2)/(DC$2+1)</f>
        <v>21.068146341463414</v>
      </c>
      <c r="DD11">
        <f>('P2'!DD11+'P2'!DD24*DD$2)/(DD$2+1)</f>
        <v>21.933222222222224</v>
      </c>
      <c r="DE11">
        <f>('P2'!DE11+'P2'!DE24*DE$2)/(DE$2+1)</f>
        <v>20.812097560975612</v>
      </c>
      <c r="DF11">
        <f>('P2'!DF11+'P2'!DF24*DF$2)/(DF$2+1)</f>
        <v>21.090000000000003</v>
      </c>
      <c r="DG11">
        <f>('P2'!DG11+'P2'!DG24*DG$2)/(DG$2+1)</f>
        <v>19.705720930232559</v>
      </c>
      <c r="DH11">
        <f>('P2'!DH11+'P2'!DH24*DH$2)/(DH$2+1)</f>
        <v>20.702368421052636</v>
      </c>
      <c r="DI11">
        <f>('P2'!DI11+'P2'!DI24*DI$2)/(DI$2+1)</f>
        <v>27.013512195121955</v>
      </c>
      <c r="DJ11">
        <f>('P2'!DJ11+'P2'!DJ24*DJ$2)/(DJ$2+1)</f>
        <v>31.852609756097564</v>
      </c>
      <c r="DK11">
        <f>('P2'!DK11+'P2'!DK24*DK$2)/(DK$2+1)</f>
        <v>28.557749999999999</v>
      </c>
      <c r="DL11">
        <f>('P2'!DL11+'P2'!DL24*DL$2)/(DL$2+1)</f>
        <v>22.186102564102566</v>
      </c>
      <c r="DM11">
        <f>('P2'!DM11+'P2'!DM24*DM$2)/(DM$2+1)</f>
        <v>20.455000000000002</v>
      </c>
      <c r="DN11">
        <f>('P2'!DN11+'P2'!DN24*DN$2)/(DN$2+1)</f>
        <v>23.222829268292685</v>
      </c>
      <c r="DO11">
        <f>('P2'!DO11+'P2'!DO24*DO$2)/(DO$2+1)</f>
        <v>21.215930232558136</v>
      </c>
      <c r="DP11">
        <f>('P2'!DP11+'P2'!DP24*DP$2)/(DP$2+1)</f>
        <v>22.179888888888893</v>
      </c>
      <c r="DQ11">
        <f>('P2'!DQ11+'P2'!DQ24*DQ$2)/(DQ$2+1)</f>
        <v>21.075641025641026</v>
      </c>
      <c r="DR11">
        <f>('P2'!DR11+'P2'!DR24*DR$2)/(DR$2+1)</f>
        <v>21.334842105263164</v>
      </c>
      <c r="DS11">
        <f>('P2'!DS11+'P2'!DS24*DS$2)/(DS$2+1)</f>
        <v>19.956558139534884</v>
      </c>
      <c r="DT11">
        <f>('P2'!DT11+'P2'!DT24*DT$2)/(DT$2+1)</f>
        <v>20.994578947368424</v>
      </c>
      <c r="DU11">
        <f>('P2'!DU11+'P2'!DU24*DU$2)/(DU$2+1)</f>
        <v>27.264243902439024</v>
      </c>
      <c r="DV11">
        <f>('P2'!DV11+'P2'!DV24*DV$2)/(DV$2+1)</f>
        <v>32.103853658536586</v>
      </c>
      <c r="DW11">
        <f>('P2'!DW11+'P2'!DW24*DW$2)/(DW$2+1)</f>
        <v>28.724999999999998</v>
      </c>
      <c r="DX11">
        <f>('P2'!DX11+'P2'!DX24*DX$2)/(DX$2+1)</f>
        <v>22.434341463414636</v>
      </c>
      <c r="DY11">
        <f>('P2'!DY11+'P2'!DY24*DY$2)/(DY$2+1)</f>
        <v>20.708250000000003</v>
      </c>
      <c r="DZ11">
        <f>('P2'!DZ11+'P2'!DZ24*DZ$2)/(DZ$2+1)</f>
        <v>23.420146341463415</v>
      </c>
      <c r="EA11">
        <f>('P2'!EA11+'P2'!EA24*EA$2)/(EA$2+1)</f>
        <v>21.464767441860463</v>
      </c>
      <c r="EB11">
        <f>('P2'!EB11+'P2'!EB24*EB$2)/(EB$2+1)</f>
        <v>22.434333333333335</v>
      </c>
      <c r="EC11">
        <f>('P2'!EC11+'P2'!EC24*EC$2)/(EC$2+1)</f>
        <v>21.327435897435898</v>
      </c>
      <c r="ED11">
        <f>('P2'!ED11+'P2'!ED24*ED$2)/(ED$2+1)</f>
        <v>21.587473684210529</v>
      </c>
      <c r="EE11">
        <f>('P2'!EE11+'P2'!EE24*EE$2)/(EE$2+1)</f>
        <v>20.205395348837207</v>
      </c>
      <c r="EF11">
        <f>('P2'!EF11+'P2'!EF24*EF$2)/(EF$2+1)</f>
        <v>21.24721052631579</v>
      </c>
      <c r="EG11">
        <f>('P2'!EG11+'P2'!EG24*EG$2)/(EG$2+1)</f>
        <v>27.510953488372092</v>
      </c>
      <c r="EH11">
        <f>('P2'!EH11+'P2'!EH24*EH$2)/(EH$2+1)</f>
        <v>31.919128205128203</v>
      </c>
      <c r="EI11">
        <f>('P2'!EI11+'P2'!EI24*EI$2)/(EI$2+1)</f>
        <v>28.945500000000003</v>
      </c>
      <c r="EJ11">
        <f>('P2'!EJ11+'P2'!EJ24*EJ$2)/(EJ$2+1)</f>
        <v>22.68458536585366</v>
      </c>
      <c r="EK11">
        <f>('P2'!EK11+'P2'!EK24*EK$2)/(EK$2+1)</f>
        <v>20.959500000000002</v>
      </c>
      <c r="EL11">
        <f>('P2'!EL11+'P2'!EL24*EL$2)/(EL$2+1)</f>
        <v>23.670390243902443</v>
      </c>
      <c r="EM11">
        <f>('P2'!EM11+'P2'!EM24*EM$2)/(EM$2+1)</f>
        <v>21.718813953488372</v>
      </c>
      <c r="EN11">
        <f>('P2'!EN11+'P2'!EN24*EN$2)/(EN$2+1)</f>
        <v>22.682513513513513</v>
      </c>
      <c r="EO11">
        <f>('P2'!EO11+'P2'!EO24*EO$2)/(EO$2+1)</f>
        <v>21.581410256410258</v>
      </c>
      <c r="EP11">
        <f>('P2'!EP11+'P2'!EP24*EP$2)/(EP$2+1)</f>
        <v>21.8415</v>
      </c>
      <c r="EQ11">
        <f>('P2'!EQ11+'P2'!EQ24*EQ$2)/(EQ$2+1)</f>
        <v>20.454975609756101</v>
      </c>
      <c r="ER11">
        <f>('P2'!ER11+'P2'!ER24*ER$2)/(ER$2+1)</f>
        <v>21.491842105263157</v>
      </c>
      <c r="ES11">
        <f>('P2'!ES11+'P2'!ES24*ES$2)/(ES$2+1)</f>
        <v>27.757790697674416</v>
      </c>
      <c r="ET11">
        <f>('P2'!ET11+'P2'!ET24*ET$2)/(ET$2+1)</f>
        <v>32.17230769230769</v>
      </c>
      <c r="EU11">
        <f>('P2'!EU11+'P2'!EU24*EU$2)/(EU$2+1)</f>
        <v>28.684142857142859</v>
      </c>
      <c r="EV11">
        <f>('P2'!EV11+'P2'!EV24*EV$2)/(EV$2+1)</f>
        <v>22.933538461538465</v>
      </c>
      <c r="EW11">
        <f>('P2'!EW11+'P2'!EW24*EW$2)/(EW$2+1)</f>
        <v>21.208875000000003</v>
      </c>
      <c r="EX11">
        <f>('P2'!EX11+'P2'!EX24*EX$2)/(EX$2+1)</f>
        <v>23.853976744186049</v>
      </c>
      <c r="EY11">
        <f>('P2'!EY11+'P2'!EY24*EY$2)/(EY$2+1)</f>
        <v>22.159853658536587</v>
      </c>
      <c r="EZ11">
        <f>('P2'!EZ11+'P2'!EZ24*EZ$2)/(EZ$2+1)</f>
        <v>22.935444444444446</v>
      </c>
      <c r="FA11">
        <f>('P2'!FA11+'P2'!FA24*FA$2)/(FA$2+1)</f>
        <v>21.813073170731709</v>
      </c>
      <c r="FB11">
        <f>('P2'!FB11+'P2'!FB24*FB$2)/(FB$2+1)</f>
        <v>22.08484210526316</v>
      </c>
      <c r="FC11">
        <f>('P2'!FC11+'P2'!FC24*FC$2)/(FC$2+1)</f>
        <v>20.705707317073173</v>
      </c>
      <c r="FD11">
        <f>('P2'!FD11+'P2'!FD24*FD$2)/(FD$2+1)</f>
        <v>21.59975</v>
      </c>
      <c r="FE11">
        <f>('P2'!FE11+'P2'!FE24*FE$2)/(FE$2+1)</f>
        <v>28.014975609756103</v>
      </c>
      <c r="FF11">
        <f>('P2'!FF11+'P2'!FF24*FF$2)/(FF$2+1)</f>
        <v>32.422717948717946</v>
      </c>
      <c r="FG11">
        <f>('P2'!FG11+'P2'!FG24*FG$2)/(FG$2+1)</f>
        <v>28.805000000000007</v>
      </c>
      <c r="FH11">
        <f>('P2'!FH11+'P2'!FH24*FH$2)/(FH$2+1)</f>
        <v>23.18394871794872</v>
      </c>
      <c r="FI11">
        <f>('P2'!FI11+'P2'!FI24*FI$2)/(FI$2+1)</f>
        <v>21.46125</v>
      </c>
      <c r="FJ11">
        <f>('P2'!FJ11+'P2'!FJ24*FJ$2)/(FJ$2+1)</f>
        <v>24.000604651162792</v>
      </c>
      <c r="FK11">
        <f>('P2'!FK11+'P2'!FK24*FK$2)/(FK$2+1)</f>
        <v>22.501829268292681</v>
      </c>
      <c r="FL11">
        <f>('P2'!FL11+'P2'!FL24*FL$2)/(FL$2+1)</f>
        <v>23.185000000000002</v>
      </c>
      <c r="FM11">
        <f>('P2'!FM11+'P2'!FM24*FM$2)/(FM$2+1)</f>
        <v>22.063804878048781</v>
      </c>
      <c r="FN11">
        <f>('P2'!FN11+'P2'!FN24*FN$2)/(FN$2+1)</f>
        <v>22.337368421052634</v>
      </c>
      <c r="FO11">
        <f>('P2'!FO11+'P2'!FO24*FO$2)/(FO$2+1)</f>
        <v>20.956195121951222</v>
      </c>
      <c r="FP11">
        <f>('P2'!FP11+'P2'!FP24*FP$2)/(FP$2+1)</f>
        <v>21.942</v>
      </c>
      <c r="FQ11">
        <f>('P2'!FQ11+'P2'!FQ24*FQ$2)/(FQ$2+1)</f>
        <v>28.265463414634148</v>
      </c>
      <c r="FR11">
        <f>('P2'!FR11+'P2'!FR24*FR$2)/(FR$2+1)</f>
        <v>33.096804878048786</v>
      </c>
      <c r="FS11">
        <f>('P2'!FS11+'P2'!FS24*FS$2)/(FS$2+1)</f>
        <v>29.457250000000002</v>
      </c>
      <c r="FT11">
        <f>('P2'!FT11+'P2'!FT24*FT$2)/(FT$2+1)</f>
        <v>23.434564102564103</v>
      </c>
      <c r="FU11">
        <f>('P2'!FU11+'P2'!FU24*FU$2)/(FU$2+1)</f>
        <v>21.705000000000002</v>
      </c>
      <c r="FV11">
        <f>('P2'!FV11+'P2'!FV24*FV$2)/(FV$2+1)</f>
        <v>24.23717073170732</v>
      </c>
      <c r="FW11">
        <f>('P2'!FW11+'P2'!FW24*FW$2)/(FW$2+1)</f>
        <v>22.781046511627903</v>
      </c>
      <c r="FX11">
        <f>('P2'!FX11+'P2'!FX24*FX$2)/(FX$2+1)</f>
        <v>23.41836842105263</v>
      </c>
      <c r="FY11">
        <f>('P2'!FY11+'P2'!FY24*FY$2)/(FY$2+1)</f>
        <v>22.31429268292683</v>
      </c>
      <c r="FZ11">
        <f>('P2'!FZ11+'P2'!FZ24*FZ$2)/(FZ$2+1)</f>
        <v>22.585250000000002</v>
      </c>
      <c r="GA11">
        <f>('P2'!GA11+'P2'!GA24*GA$2)/(GA$2+1)</f>
        <v>21.204465116279071</v>
      </c>
      <c r="GB11">
        <f>('P2'!GB11+'P2'!GB24*GB$2)/(GB$2+1)</f>
        <v>22.478789473684213</v>
      </c>
      <c r="GC11">
        <f>('P2'!GC11+'P2'!GC24*GC$2)/(GC$2+1)</f>
        <v>28.51619512195122</v>
      </c>
      <c r="GD11">
        <f>('P2'!GD11+'P2'!GD24*GD$2)/(GD$2+1)</f>
        <v>33.254317073170732</v>
      </c>
      <c r="GE11">
        <f>('P2'!GE11+'P2'!GE24*GE$2)/(GE$2+1)</f>
        <v>29.602499999999999</v>
      </c>
      <c r="GF11">
        <f>('P2'!GF11+'P2'!GF24*GF$2)/(GF$2+1)</f>
        <v>23.68629268292683</v>
      </c>
      <c r="GG11">
        <f>('P2'!GG11+'P2'!GG24*GG$2)/(GG$2+1)</f>
        <v>21.940909090909088</v>
      </c>
      <c r="GH11">
        <f>('P2'!GH11+'P2'!GH24*GH$2)/(GH$2+1)</f>
        <v>24.397707317073174</v>
      </c>
      <c r="GI11">
        <f>('P2'!GI11+'P2'!GI24*GI$2)/(GI$2+1)</f>
        <v>22.928355555555559</v>
      </c>
      <c r="GJ11">
        <f>('P2'!GJ11+'P2'!GJ24*GJ$2)/(GJ$2+1)</f>
        <v>23.670897435897437</v>
      </c>
      <c r="GK11">
        <f>('P2'!GK11+'P2'!GK24*GK$2)/(GK$2+1)</f>
        <v>22.565512195121951</v>
      </c>
      <c r="GL11">
        <f>('P2'!GL11+'P2'!GL24*GL$2)/(GL$2+1)</f>
        <v>22.834736842105265</v>
      </c>
      <c r="GM11">
        <f>('P2'!GM11+'P2'!GM24*GM$2)/(GM$2+1)</f>
        <v>21.452697674418602</v>
      </c>
      <c r="GN11">
        <f>('P2'!GN11+'P2'!GN24*GN$2)/(GN$2+1)</f>
        <v>22.699736842105263</v>
      </c>
      <c r="GO11">
        <f>('P2'!GO11+'P2'!GO24*GO$2)/(GO$2+1)</f>
        <v>28.758255813953486</v>
      </c>
      <c r="GP11">
        <f>('P2'!GP11+'P2'!GP24*GP$2)/(GP$2+1)</f>
        <v>33.116051282051281</v>
      </c>
      <c r="GQ11">
        <f>('P2'!GQ11+'P2'!GQ24*GQ$2)/(GQ$2+1)</f>
        <v>29.8735</v>
      </c>
      <c r="GR11">
        <f>('P2'!GR11+'P2'!GR24*GR$2)/(GR$2+1)</f>
        <v>23.929511627906979</v>
      </c>
      <c r="GS11">
        <f>('P2'!GS11+'P2'!GS24*GS$2)/(GS$2+1)</f>
        <v>22.205000000000005</v>
      </c>
      <c r="GT11">
        <f>('P2'!GT11+'P2'!GT24*GT$2)/(GT$2+1)</f>
        <v>24.684000000000005</v>
      </c>
      <c r="GU11">
        <f>('P2'!GU11+'P2'!GU24*GU$2)/(GU$2+1)</f>
        <v>23.132755555555555</v>
      </c>
      <c r="GV11">
        <f>('P2'!GV11+'P2'!GV24*GV$2)/(GV$2+1)</f>
        <v>23.91731578947368</v>
      </c>
      <c r="GW11">
        <f>('P2'!GW11+'P2'!GW24*GW$2)/(GW$2+1)</f>
        <v>22.825358974358974</v>
      </c>
      <c r="GX11">
        <f>('P2'!GX11+'P2'!GX24*GX$2)/(GX$2+1)</f>
        <v>23.090142857142858</v>
      </c>
      <c r="GY11">
        <f>('P2'!GY11+'P2'!GY24*GY$2)/(GY$2+1)</f>
        <v>21.701560975609759</v>
      </c>
      <c r="GZ11">
        <f>('P2'!GZ11+'P2'!GZ24*GZ$2)/(GZ$2+1)</f>
        <v>22.920894736842108</v>
      </c>
      <c r="HA11">
        <f>('P2'!HA11+'P2'!HA24*HA$2)/(HA$2+1)</f>
        <v>29.013976744186042</v>
      </c>
      <c r="HB11">
        <f>('P2'!HB11+'P2'!HB24*HB$2)/(HB$2+1)</f>
        <v>33.400820512820516</v>
      </c>
      <c r="HC11">
        <f>('P2'!HC11+'P2'!HC24*HC$2)/(HC$2+1)</f>
        <v>30.144749999999998</v>
      </c>
      <c r="HD11">
        <f>('P2'!HD11+'P2'!HD24*HD$2)/(HD$2+1)</f>
        <v>24.178465116279071</v>
      </c>
      <c r="HE11">
        <f>('P2'!HE11+'P2'!HE24*HE$2)/(HE$2+1)</f>
        <v>22.451428571428576</v>
      </c>
      <c r="HF11">
        <f>('P2'!HF11+'P2'!HF24*HF$2)/(HF$2+1)</f>
        <v>24.873162790697677</v>
      </c>
      <c r="HG11">
        <f>('P2'!HG11+'P2'!HG24*HG$2)/(HG$2+1)</f>
        <v>23.403465116279069</v>
      </c>
      <c r="HH11">
        <f>('P2'!HH11+'P2'!HH24*HH$2)/(HH$2+1)</f>
        <v>24.169473684210526</v>
      </c>
      <c r="HI11">
        <f>('P2'!HI11+'P2'!HI24*HI$2)/(HI$2+1)</f>
        <v>23.060146341463419</v>
      </c>
      <c r="HJ11">
        <f>('P2'!HJ11+'P2'!HJ24*HJ$2)/(HJ$2+1)</f>
        <v>23.34075</v>
      </c>
      <c r="HK11">
        <f>('P2'!HK11+'P2'!HK24*HK$2)/(HK$2+1)</f>
        <v>21.952536585365856</v>
      </c>
      <c r="HL11">
        <f>('P2'!HL11+'P2'!HL24*HL$2)/(HL$2+1)</f>
        <v>23.133947368421055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22.468974358974357</v>
      </c>
      <c r="U13">
        <f>('P2'!U13+'P2'!U25*U$2)/(U$2+1)</f>
        <v>21.75</v>
      </c>
      <c r="V13">
        <f>('P2'!V13+'P2'!V25*V$2)/(V$2+1)</f>
        <v>26.500116279069765</v>
      </c>
      <c r="W13">
        <f>('P2'!W13+'P2'!W25*W$2)/(W$2+1)</f>
        <v>27.49978048780488</v>
      </c>
      <c r="X13">
        <f>('P2'!X13+'P2'!X25*X$2)/(X$2+1)</f>
        <v>26.500333333333334</v>
      </c>
      <c r="Y13">
        <f>('P2'!Y13+'P2'!Y25*Y$2)/(Y$2+1)</f>
        <v>25.500463414634147</v>
      </c>
      <c r="Z13">
        <f>('P2'!Z13+'P2'!Z25*Z$2)/(Z$2+1)</f>
        <v>25.5</v>
      </c>
      <c r="AA13">
        <f>('P2'!AA13+'P2'!AA25*AA$2)/(AA$2+1)</f>
        <v>26.250024390243905</v>
      </c>
      <c r="AB13">
        <f>('P2'!AB13+'P2'!AB25*AB$2)/(AB$2+1)</f>
        <v>27.75</v>
      </c>
      <c r="AC13">
        <f>('P2'!AC13+'P2'!AC25*AC$2)/(AC$2+1)</f>
        <v>33.249804878048778</v>
      </c>
      <c r="AD13">
        <f>('P2'!AD13+'P2'!AD25*AD$2)/(AD$2+1)</f>
        <v>34.750384615384618</v>
      </c>
      <c r="AE13">
        <f>('P2'!AE13+'P2'!AE25*AE$2)/(AE$2+1)</f>
        <v>30.250142857142858</v>
      </c>
      <c r="AF13">
        <f>('P2'!AF13+'P2'!AF25*AF$2)/(AF$2+1)</f>
        <v>27.00015384615385</v>
      </c>
      <c r="AG13">
        <f>('P2'!AG13+'P2'!AG25*AG$2)/(AG$2+1)</f>
        <v>25.5</v>
      </c>
      <c r="AH13">
        <f>('P2'!AH13+'P2'!AH25*AH$2)/(AH$2+1)</f>
        <v>28.499976744186046</v>
      </c>
      <c r="AI13">
        <f>('P2'!AI13+'P2'!AI25*AI$2)/(AI$2+1)</f>
        <v>27.749804878048781</v>
      </c>
      <c r="AJ13">
        <f>('P2'!AJ13+'P2'!AJ25*AJ$2)/(AJ$2+1)</f>
        <v>27.24966666666667</v>
      </c>
      <c r="AK13">
        <f>('P2'!AK13+'P2'!AK25*AK$2)/(AK$2+1)</f>
        <v>26.750097560975615</v>
      </c>
      <c r="AL13">
        <f>('P2'!AL13+'P2'!AL25*AL$2)/(AL$2+1)</f>
        <v>26.25</v>
      </c>
      <c r="AM13">
        <f>('P2'!AM13+'P2'!AM25*AM$2)/(AM$2+1)</f>
        <v>26.250317073170734</v>
      </c>
      <c r="AN13">
        <f>('P2'!AN13+'P2'!AN25*AN$2)/(AN$2+1)</f>
        <v>27.749750000000002</v>
      </c>
      <c r="AO13">
        <f>('P2'!AO13+'P2'!AO25*AO$2)/(AO$2+1)</f>
        <v>32.250536585365857</v>
      </c>
      <c r="AP13">
        <f>('P2'!AP13+'P2'!AP25*AP$2)/(AP$2+1)</f>
        <v>36.250268292682925</v>
      </c>
      <c r="AQ13">
        <f>('P2'!AQ13+'P2'!AQ25*AQ$2)/(AQ$2+1)</f>
        <v>32.750250000000001</v>
      </c>
      <c r="AR13">
        <f>('P2'!AR13+'P2'!AR25*AR$2)/(AR$2+1)</f>
        <v>26.500769230769233</v>
      </c>
      <c r="AS13">
        <f>('P2'!AS13+'P2'!AS25*AS$2)/(AS$2+1)</f>
        <v>26.25</v>
      </c>
      <c r="AT13">
        <f>('P2'!AT13+'P2'!AT25*AT$2)/(AT$2+1)</f>
        <v>29.000146341463417</v>
      </c>
      <c r="AU13">
        <f>('P2'!AU13+'P2'!AU25*AU$2)/(AU$2+1)</f>
        <v>27.665975609756103</v>
      </c>
      <c r="AV13">
        <f>('P2'!AV13+'P2'!AV25*AV$2)/(AV$2+1)</f>
        <v>27.456641025641026</v>
      </c>
      <c r="AW13">
        <f>('P2'!AW13+'P2'!AW25*AW$2)/(AW$2+1)</f>
        <v>27.064743589743589</v>
      </c>
      <c r="AX13">
        <f>('P2'!AX13+'P2'!AX25*AX$2)/(AX$2+1)</f>
        <v>26.88078947368421</v>
      </c>
      <c r="AY13">
        <f>('P2'!AY13+'P2'!AY25*AY$2)/(AY$2+1)</f>
        <v>26.88009302325581</v>
      </c>
      <c r="AZ13">
        <f>('P2'!AZ13+'P2'!AZ25*AZ$2)/(AZ$2+1)</f>
        <v>28.119368421052638</v>
      </c>
      <c r="BA13">
        <f>('P2'!BA13+'P2'!BA25*BA$2)/(BA$2+1)</f>
        <v>31.839634146341464</v>
      </c>
      <c r="BB13">
        <f>('P2'!BB13+'P2'!BB25*BB$2)/(BB$2+1)</f>
        <v>35.150365853658542</v>
      </c>
      <c r="BC13">
        <f>('P2'!BC13+'P2'!BC25*BC$2)/(BC$2+1)</f>
        <v>32.2605</v>
      </c>
      <c r="BD13">
        <f>('P2'!BD13+'P2'!BD25*BD$2)/(BD$2+1)</f>
        <v>26.70968292682927</v>
      </c>
      <c r="BE13">
        <f>('P2'!BE13+'P2'!BE25*BE$2)/(BE$2+1)</f>
        <v>26.873750000000005</v>
      </c>
      <c r="BF13">
        <f>('P2'!BF13+'P2'!BF25*BF$2)/(BF$2+1)</f>
        <v>29.479560975609758</v>
      </c>
      <c r="BG13">
        <f>('P2'!BG13+'P2'!BG25*BG$2)/(BG$2+1)</f>
        <v>28.509953488372094</v>
      </c>
      <c r="BH13">
        <f>('P2'!BH13+'P2'!BH25*BH$2)/(BH$2+1)</f>
        <v>28.010555555555559</v>
      </c>
      <c r="BI13">
        <f>('P2'!BI13+'P2'!BI25*BI$2)/(BI$2+1)</f>
        <v>27.64028205128205</v>
      </c>
      <c r="BJ13">
        <f>('P2'!BJ13+'P2'!BJ25*BJ$2)/(BJ$2+1)</f>
        <v>27.100263157894737</v>
      </c>
      <c r="BK13">
        <f>('P2'!BK13+'P2'!BK25*BK$2)/(BK$2+1)</f>
        <v>27.067604651162792</v>
      </c>
      <c r="BL13">
        <f>('P2'!BL13+'P2'!BL25*BL$2)/(BL$2+1)</f>
        <v>28.375947368421055</v>
      </c>
      <c r="BM13">
        <f>('P2'!BM13+'P2'!BM25*BM$2)/(BM$2+1)</f>
        <v>32.281604651162787</v>
      </c>
      <c r="BN13">
        <f>('P2'!BN13+'P2'!BN25*BN$2)/(BN$2+1)</f>
        <v>35.312641025641028</v>
      </c>
      <c r="BO13">
        <f>('P2'!BO13+'P2'!BO25*BO$2)/(BO$2+1)</f>
        <v>32.380250000000004</v>
      </c>
      <c r="BP13">
        <f>('P2'!BP13+'P2'!BP25*BP$2)/(BP$2+1)</f>
        <v>26.69146341463415</v>
      </c>
      <c r="BQ13">
        <f>('P2'!BQ13+'P2'!BQ25*BQ$2)/(BQ$2+1)</f>
        <v>27.039750000000005</v>
      </c>
      <c r="BR13">
        <f>('P2'!BR13+'P2'!BR25*BR$2)/(BR$2+1)</f>
        <v>29.606951219512197</v>
      </c>
      <c r="BS13">
        <f>('P2'!BS13+'P2'!BS25*BS$2)/(BS$2+1)</f>
        <v>28.191720930232556</v>
      </c>
      <c r="BT13">
        <f>('P2'!BT13+'P2'!BT25*BT$2)/(BT$2+1)</f>
        <v>28.095333333333333</v>
      </c>
      <c r="BU13">
        <f>('P2'!BU13+'P2'!BU25*BU$2)/(BU$2+1)</f>
        <v>27.754205128205129</v>
      </c>
      <c r="BV13">
        <f>('P2'!BV13+'P2'!BV25*BV$2)/(BV$2+1)</f>
        <v>27.436</v>
      </c>
      <c r="BW13">
        <f>('P2'!BW13+'P2'!BW25*BW$2)/(BW$2+1)</f>
        <v>27.473731707317071</v>
      </c>
      <c r="BX13">
        <f>('P2'!BX13+'P2'!BX25*BX$2)/(BX$2+1)</f>
        <v>28.646052631578947</v>
      </c>
      <c r="BY13">
        <f>('P2'!BY13+'P2'!BY25*BY$2)/(BY$2+1)</f>
        <v>32.246372093023254</v>
      </c>
      <c r="BZ13">
        <f>('P2'!BZ13+'P2'!BZ25*BZ$2)/(BZ$2+1)</f>
        <v>34.993820512820513</v>
      </c>
      <c r="CA13">
        <f>('P2'!CA13+'P2'!CA25*CA$2)/(CA$2+1)</f>
        <v>32.300500000000007</v>
      </c>
      <c r="CB13">
        <f>('P2'!CB13+'P2'!CB25*CB$2)/(CB$2+1)</f>
        <v>27.119536585365854</v>
      </c>
      <c r="CC13">
        <f>('P2'!CC13+'P2'!CC25*CC$2)/(CC$2+1)</f>
        <v>27.653250000000003</v>
      </c>
      <c r="CD13">
        <f>('P2'!CD13+'P2'!CD25*CD$2)/(CD$2+1)</f>
        <v>30.130767441860467</v>
      </c>
      <c r="CE13">
        <f>('P2'!CE13+'P2'!CE25*CE$2)/(CE$2+1)</f>
        <v>29.099756097560974</v>
      </c>
      <c r="CF13">
        <f>('P2'!CF13+'P2'!CF25*CF$2)/(CF$2+1)</f>
        <v>28.599888888888895</v>
      </c>
      <c r="CG13">
        <f>('P2'!CG13+'P2'!CG25*CG$2)/(CG$2+1)</f>
        <v>28.299743589743596</v>
      </c>
      <c r="CH13">
        <f>('P2'!CH13+'P2'!CH25*CH$2)/(CH$2+1)</f>
        <v>27.999999999999996</v>
      </c>
      <c r="CI13">
        <f>('P2'!CI13+'P2'!CI25*CI$2)/(CI$2+1)</f>
        <v>28.01048780487805</v>
      </c>
      <c r="CJ13">
        <f>('P2'!CJ13+'P2'!CJ25*CJ$2)/(CJ$2+1)</f>
        <v>28.928789473684215</v>
      </c>
      <c r="CK13">
        <f>('P2'!CK13+'P2'!CK25*CK$2)/(CK$2+1)</f>
        <v>31.710813953488369</v>
      </c>
      <c r="CL13">
        <f>('P2'!CL13+'P2'!CL25*CL$2)/(CL$2+1)</f>
        <v>34.180051282051288</v>
      </c>
      <c r="CM13">
        <f>('P2'!CM13+'P2'!CM25*CM$2)/(CM$2+1)</f>
        <v>32.03</v>
      </c>
      <c r="CN13">
        <f>('P2'!CN13+'P2'!CN25*CN$2)/(CN$2+1)</f>
        <v>27.138153846153848</v>
      </c>
      <c r="CO13">
        <f>('P2'!CO13+'P2'!CO25*CO$2)/(CO$2+1)</f>
        <v>27.775750000000002</v>
      </c>
      <c r="CP13">
        <f>('P2'!CP13+'P2'!CP25*CP$2)/(CP$2+1)</f>
        <v>30.216767441860462</v>
      </c>
      <c r="CQ13">
        <f>('P2'!CQ13+'P2'!CQ25*CQ$2)/(CQ$2+1)</f>
        <v>28.813317073170733</v>
      </c>
      <c r="CR13">
        <f>('P2'!CR13+'P2'!CR25*CR$2)/(CR$2+1)</f>
        <v>28.659891891891888</v>
      </c>
      <c r="CS13">
        <f>('P2'!CS13+'P2'!CS25*CS$2)/(CS$2+1)</f>
        <v>28.319658536585369</v>
      </c>
      <c r="CT13">
        <f>('P2'!CT13+'P2'!CT25*CT$2)/(CT$2+1)</f>
        <v>28.13684210526316</v>
      </c>
      <c r="CU13">
        <f>('P2'!CU13+'P2'!CU25*CU$2)/(CU$2+1)</f>
        <v>28.141219512195121</v>
      </c>
      <c r="CV13">
        <f>('P2'!CV13+'P2'!CV25*CV$2)/(CV$2+1)</f>
        <v>29.153750000000002</v>
      </c>
      <c r="CW13">
        <f>('P2'!CW13+'P2'!CW25*CW$2)/(CW$2+1)</f>
        <v>32.206414634146341</v>
      </c>
      <c r="CX13">
        <f>('P2'!CX13+'P2'!CX25*CX$2)/(CX$2+1)</f>
        <v>34.695682926829271</v>
      </c>
      <c r="CY13">
        <f>('P2'!CY13+'P2'!CY25*CY$2)/(CY$2+1)</f>
        <v>32.274500000000003</v>
      </c>
      <c r="CZ13">
        <f>('P2'!CZ13+'P2'!CZ25*CZ$2)/(CZ$2+1)</f>
        <v>27.334743589743592</v>
      </c>
      <c r="DA13">
        <f>('P2'!DA13+'P2'!DA25*DA$2)/(DA$2+1)</f>
        <v>28.086285714285719</v>
      </c>
      <c r="DB13">
        <f>('P2'!DB13+'P2'!DB25*DB$2)/(DB$2+1)</f>
        <v>30.493390243902446</v>
      </c>
      <c r="DC13">
        <f>('P2'!DC13+'P2'!DC25*DC$2)/(DC$2+1)</f>
        <v>29.068048780487807</v>
      </c>
      <c r="DD13">
        <f>('P2'!DD13+'P2'!DD25*DD$2)/(DD$2+1)</f>
        <v>28.912111111111113</v>
      </c>
      <c r="DE13">
        <f>('P2'!DE13+'P2'!DE25*DE$2)/(DE$2+1)</f>
        <v>28.599341463414635</v>
      </c>
      <c r="DF13">
        <f>('P2'!DF13+'P2'!DF25*DF$2)/(DF$2+1)</f>
        <v>28.610421052631583</v>
      </c>
      <c r="DG13">
        <f>('P2'!DG13+'P2'!DG25*DG$2)/(DG$2+1)</f>
        <v>28.620441860465114</v>
      </c>
      <c r="DH13">
        <f>('P2'!DH13+'P2'!DH25*DH$2)/(DH$2+1)</f>
        <v>29.419736842105266</v>
      </c>
      <c r="DI13">
        <f>('P2'!DI13+'P2'!DI25*DI$2)/(DI$2+1)</f>
        <v>31.809487804878053</v>
      </c>
      <c r="DJ13">
        <f>('P2'!DJ13+'P2'!DJ25*DJ$2)/(DJ$2+1)</f>
        <v>33.930536585365857</v>
      </c>
      <c r="DK13">
        <f>('P2'!DK13+'P2'!DK25*DK$2)/(DK$2+1)</f>
        <v>32.090250000000005</v>
      </c>
      <c r="DL13">
        <f>('P2'!DL13+'P2'!DL25*DL$2)/(DL$2+1)</f>
        <v>27.730102564102562</v>
      </c>
      <c r="DM13">
        <f>('P2'!DM13+'P2'!DM25*DM$2)/(DM$2+1)</f>
        <v>28.670000000000005</v>
      </c>
      <c r="DN13">
        <f>('P2'!DN13+'P2'!DN25*DN$2)/(DN$2+1)</f>
        <v>30.959707317073175</v>
      </c>
      <c r="DO13">
        <f>('P2'!DO13+'P2'!DO25*DO$2)/(DO$2+1)</f>
        <v>29.870302325581392</v>
      </c>
      <c r="DP13">
        <f>('P2'!DP13+'P2'!DP25*DP$2)/(DP$2+1)</f>
        <v>29.380111111111116</v>
      </c>
      <c r="DQ13">
        <f>('P2'!DQ13+'P2'!DQ25*DQ$2)/(DQ$2+1)</f>
        <v>29.15023076923077</v>
      </c>
      <c r="DR13">
        <f>('P2'!DR13+'P2'!DR25*DR$2)/(DR$2+1)</f>
        <v>28.735368421052634</v>
      </c>
      <c r="DS13">
        <f>('P2'!DS13+'P2'!DS25*DS$2)/(DS$2+1)</f>
        <v>28.715953488372094</v>
      </c>
      <c r="DT13">
        <f>('P2'!DT13+'P2'!DT25*DT$2)/(DT$2+1)</f>
        <v>29.63594736842105</v>
      </c>
      <c r="DU13">
        <f>('P2'!DU13+'P2'!DU25*DU$2)/(DU$2+1)</f>
        <v>32.335804878048783</v>
      </c>
      <c r="DV13">
        <f>('P2'!DV13+'P2'!DV25*DV$2)/(DV$2+1)</f>
        <v>34.503000000000007</v>
      </c>
      <c r="DW13">
        <f>('P2'!DW13+'P2'!DW25*DW$2)/(DW$2+1)</f>
        <v>32.355750000000008</v>
      </c>
      <c r="DX13">
        <f>('P2'!DX13+'P2'!DX25*DX$2)/(DX$2+1)</f>
        <v>27.697975609756103</v>
      </c>
      <c r="DY13">
        <f>('P2'!DY13+'P2'!DY25*DY$2)/(DY$2+1)</f>
        <v>28.700249999999997</v>
      </c>
      <c r="DZ13">
        <f>('P2'!DZ13+'P2'!DZ25*DZ$2)/(DZ$2+1)</f>
        <v>31.021073170731707</v>
      </c>
      <c r="EA13">
        <f>('P2'!EA13+'P2'!EA25*EA$2)/(EA$2+1)</f>
        <v>29.472697674418601</v>
      </c>
      <c r="EB13">
        <f>('P2'!EB13+'P2'!EB25*EB$2)/(EB$2+1)</f>
        <v>29.400333333333332</v>
      </c>
      <c r="EC13">
        <f>('P2'!EC13+'P2'!EC25*EC$2)/(EC$2+1)</f>
        <v>29.172948717948721</v>
      </c>
      <c r="ED13">
        <f>('P2'!ED13+'P2'!ED25*ED$2)/(ED$2+1)</f>
        <v>28.993421052631582</v>
      </c>
      <c r="EE13">
        <f>('P2'!EE13+'P2'!EE25*EE$2)/(EE$2+1)</f>
        <v>28.976116279069764</v>
      </c>
      <c r="EF13">
        <f>('P2'!EF13+'P2'!EF25*EF$2)/(EF$2+1)</f>
        <v>29.86726315789474</v>
      </c>
      <c r="EG13">
        <f>('P2'!EG13+'P2'!EG25*EG$2)/(EG$2+1)</f>
        <v>32.515093023255815</v>
      </c>
      <c r="EH13">
        <f>('P2'!EH13+'P2'!EH25*EH$2)/(EH$2+1)</f>
        <v>34.400589743589748</v>
      </c>
      <c r="EI13">
        <f>('P2'!EI13+'P2'!EI25*EI$2)/(EI$2+1)</f>
        <v>32.457500000000003</v>
      </c>
      <c r="EJ13">
        <f>('P2'!EJ13+'P2'!EJ25*EJ$2)/(EJ$2+1)</f>
        <v>28.139463414634147</v>
      </c>
      <c r="EK13">
        <f>('P2'!EK13+'P2'!EK25*EK$2)/(EK$2+1)</f>
        <v>29.213750000000001</v>
      </c>
      <c r="EL13">
        <f>('P2'!EL13+'P2'!EL25*EL$2)/(EL$2+1)</f>
        <v>31.460487804878049</v>
      </c>
      <c r="EM13">
        <f>('P2'!EM13+'P2'!EM25*EM$2)/(EM$2+1)</f>
        <v>30.349767441860461</v>
      </c>
      <c r="EN13">
        <f>('P2'!EN13+'P2'!EN25*EN$2)/(EN$2+1)</f>
        <v>29.859486486486485</v>
      </c>
      <c r="EO13">
        <f>('P2'!EO13+'P2'!EO25*EO$2)/(EO$2+1)</f>
        <v>29.650128205128208</v>
      </c>
      <c r="EP13">
        <f>('P2'!EP13+'P2'!EP25*EP$2)/(EP$2+1)</f>
        <v>29.43975</v>
      </c>
      <c r="EQ13">
        <f>('P2'!EQ13+'P2'!EQ25*EQ$2)/(EQ$2+1)</f>
        <v>29.450731707317075</v>
      </c>
      <c r="ER13">
        <f>('P2'!ER13+'P2'!ER25*ER$2)/(ER$2+1)</f>
        <v>30.108947368421052</v>
      </c>
      <c r="ES13">
        <f>('P2'!ES13+'P2'!ES25*ES$2)/(ES$2+1)</f>
        <v>32.09027906976744</v>
      </c>
      <c r="ET13">
        <f>('P2'!ET13+'P2'!ET25*ET$2)/(ET$2+1)</f>
        <v>33.860256410256412</v>
      </c>
      <c r="EU13">
        <f>('P2'!EU13+'P2'!EU25*EU$2)/(EU$2+1)</f>
        <v>32.330000000000005</v>
      </c>
      <c r="EV13">
        <f>('P2'!EV13+'P2'!EV25*EV$2)/(EV$2+1)</f>
        <v>28.141717948717947</v>
      </c>
      <c r="EW13">
        <f>('P2'!EW13+'P2'!EW25*EW$2)/(EW$2+1)</f>
        <v>29.226500000000005</v>
      </c>
      <c r="EX13">
        <f>('P2'!EX13+'P2'!EX25*EX$2)/(EX$2+1)</f>
        <v>31.492767441860462</v>
      </c>
      <c r="EY13">
        <f>('P2'!EY13+'P2'!EY25*EY$2)/(EY$2+1)</f>
        <v>30.017292682926829</v>
      </c>
      <c r="EZ13">
        <f>('P2'!EZ13+'P2'!EZ25*EZ$2)/(EZ$2+1)</f>
        <v>29.867555555555558</v>
      </c>
      <c r="FA13">
        <f>('P2'!FA13+'P2'!FA25*FA$2)/(FA$2+1)</f>
        <v>29.617756097560978</v>
      </c>
      <c r="FB13">
        <f>('P2'!FB13+'P2'!FB25*FB$2)/(FB$2+1)</f>
        <v>29.512210526315794</v>
      </c>
      <c r="FC13">
        <f>('P2'!FC13+'P2'!FC25*FC$2)/(FC$2+1)</f>
        <v>29.520219512195126</v>
      </c>
      <c r="FD13">
        <f>('P2'!FD13+'P2'!FD25*FD$2)/(FD$2+1)</f>
        <v>30.315000000000001</v>
      </c>
      <c r="FE13">
        <f>('P2'!FE13+'P2'!FE25*FE$2)/(FE$2+1)</f>
        <v>32.684609756097565</v>
      </c>
      <c r="FF13">
        <f>('P2'!FF13+'P2'!FF25*FF$2)/(FF$2+1)</f>
        <v>34.447000000000003</v>
      </c>
      <c r="FG13">
        <f>('P2'!FG13+'P2'!FG25*FG$2)/(FG$2+1)</f>
        <v>32.706571428571436</v>
      </c>
      <c r="FH13">
        <f>('P2'!FH13+'P2'!FH25*FH$2)/(FH$2+1)</f>
        <v>28.342128205128208</v>
      </c>
      <c r="FI13">
        <f>('P2'!FI13+'P2'!FI25*FI$2)/(FI$2+1)</f>
        <v>29.486249999999998</v>
      </c>
      <c r="FJ13">
        <f>('P2'!FJ13+'P2'!FJ25*FJ$2)/(FJ$2+1)</f>
        <v>31.730813953488372</v>
      </c>
      <c r="FK13">
        <f>('P2'!FK13+'P2'!FK25*FK$2)/(FK$2+1)</f>
        <v>30.233146341463421</v>
      </c>
      <c r="FL13">
        <f>('P2'!FL13+'P2'!FL25*FL$2)/(FL$2+1)</f>
        <v>30.087444444444447</v>
      </c>
      <c r="FM13">
        <f>('P2'!FM13+'P2'!FM25*FM$2)/(FM$2+1)</f>
        <v>29.847536585365855</v>
      </c>
      <c r="FN13">
        <f>('P2'!FN13+'P2'!FN25*FN$2)/(FN$2+1)</f>
        <v>29.929842105263159</v>
      </c>
      <c r="FO13">
        <f>('P2'!FO13+'P2'!FO25*FO$2)/(FO$2+1)</f>
        <v>29.940536585365855</v>
      </c>
      <c r="FP13">
        <f>('P2'!FP13+'P2'!FP25*FP$2)/(FP$2+1)</f>
        <v>30.550249999999998</v>
      </c>
      <c r="FQ13">
        <f>('P2'!FQ13+'P2'!FQ25*FQ$2)/(FQ$2+1)</f>
        <v>32.360268292682932</v>
      </c>
      <c r="FR13">
        <f>('P2'!FR13+'P2'!FR25*FR$2)/(FR$2+1)</f>
        <v>33.980512195121953</v>
      </c>
      <c r="FS13">
        <f>('P2'!FS13+'P2'!FS25*FS$2)/(FS$2+1)</f>
        <v>32.579500000000003</v>
      </c>
      <c r="FT13">
        <f>('P2'!FT13+'P2'!FT25*FT$2)/(FT$2+1)</f>
        <v>28.739871794871796</v>
      </c>
      <c r="FU13">
        <f>('P2'!FU13+'P2'!FU25*FU$2)/(FU$2+1)</f>
        <v>30.000000000000004</v>
      </c>
      <c r="FV13">
        <f>('P2'!FV13+'P2'!FV25*FV$2)/(FV$2+1)</f>
        <v>32.159853658536584</v>
      </c>
      <c r="FW13">
        <f>('P2'!FW13+'P2'!FW25*FW$2)/(FW$2+1)</f>
        <v>31.020627906976742</v>
      </c>
      <c r="FX13">
        <f>('P2'!FX13+'P2'!FX25*FX$2)/(FX$2+1)</f>
        <v>30.530105263157896</v>
      </c>
      <c r="FY13">
        <f>('P2'!FY13+'P2'!FY25*FY$2)/(FY$2+1)</f>
        <v>30.339682926829273</v>
      </c>
      <c r="FZ13">
        <f>('P2'!FZ13+'P2'!FZ25*FZ$2)/(FZ$2+1)</f>
        <v>29.946750000000002</v>
      </c>
      <c r="GA13">
        <f>('P2'!GA13+'P2'!GA25*GA$2)/(GA$2+1)</f>
        <v>29.963744186046508</v>
      </c>
      <c r="GB13">
        <f>('P2'!GB13+'P2'!GB25*GB$2)/(GB$2+1)</f>
        <v>30.737368421052633</v>
      </c>
      <c r="GC13">
        <f>('P2'!GC13+'P2'!GC25*GC$2)/(GC$2+1)</f>
        <v>33.002024390243903</v>
      </c>
      <c r="GD13">
        <f>('P2'!GD13+'P2'!GD25*GD$2)/(GD$2+1)</f>
        <v>34.763170731707326</v>
      </c>
      <c r="GE13">
        <f>('P2'!GE13+'P2'!GE25*GE$2)/(GE$2+1)</f>
        <v>32.965500000000006</v>
      </c>
      <c r="GF13">
        <f>('P2'!GF13+'P2'!GF25*GF$2)/(GF$2+1)</f>
        <v>28.702536585365856</v>
      </c>
      <c r="GG13">
        <f>('P2'!GG13+'P2'!GG25*GG$2)/(GG$2+1)</f>
        <v>29.93540909090909</v>
      </c>
      <c r="GH13">
        <f>('P2'!GH13+'P2'!GH25*GH$2)/(GH$2+1)</f>
        <v>32.177365853658543</v>
      </c>
      <c r="GI13">
        <f>('P2'!GI13+'P2'!GI25*GI$2)/(GI$2+1)</f>
        <v>30.510733333333334</v>
      </c>
      <c r="GJ13">
        <f>('P2'!GJ13+'P2'!GJ25*GJ$2)/(GJ$2+1)</f>
        <v>30.491102564102565</v>
      </c>
      <c r="GK13">
        <f>('P2'!GK13+'P2'!GK25*GK$2)/(GK$2+1)</f>
        <v>30.295756097560979</v>
      </c>
      <c r="GL13">
        <f>('P2'!GL13+'P2'!GL25*GL$2)/(GL$2+1)</f>
        <v>30.212368421052631</v>
      </c>
      <c r="GM13">
        <f>('P2'!GM13+'P2'!GM25*GM$2)/(GM$2+1)</f>
        <v>30.191906976744185</v>
      </c>
      <c r="GN13">
        <f>('P2'!GN13+'P2'!GN25*GN$2)/(GN$2+1)</f>
        <v>30.959210526315793</v>
      </c>
      <c r="GO13">
        <f>('P2'!GO13+'P2'!GO25*GO$2)/(GO$2+1)</f>
        <v>33.226186046511621</v>
      </c>
      <c r="GP13">
        <f>('P2'!GP13+'P2'!GP25*GP$2)/(GP$2+1)</f>
        <v>34.758076923076921</v>
      </c>
      <c r="GQ13">
        <f>('P2'!GQ13+'P2'!GQ25*GQ$2)/(GQ$2+1)</f>
        <v>33.116750000000003</v>
      </c>
      <c r="GR13">
        <f>('P2'!GR13+'P2'!GR25*GR$2)/(GR$2+1)</f>
        <v>29.140348837209302</v>
      </c>
      <c r="GS13">
        <f>('P2'!GS13+'P2'!GS25*GS$2)/(GS$2+1)</f>
        <v>30.469857142857148</v>
      </c>
      <c r="GT13">
        <f>('P2'!GT13+'P2'!GT25*GT$2)/(GT$2+1)</f>
        <v>32.599829268292687</v>
      </c>
      <c r="GU13">
        <f>('P2'!GU13+'P2'!GU25*GU$2)/(GU$2+1)</f>
        <v>31.429755555555555</v>
      </c>
      <c r="GV13">
        <f>('P2'!GV13+'P2'!GV25*GV$2)/(GV$2+1)</f>
        <v>30.939894736842106</v>
      </c>
      <c r="GW13">
        <f>('P2'!GW13+'P2'!GW25*GW$2)/(GW$2+1)</f>
        <v>30.760102564102564</v>
      </c>
      <c r="GX13">
        <f>('P2'!GX13+'P2'!GX25*GX$2)/(GX$2+1)</f>
        <v>30.590142857142858</v>
      </c>
      <c r="GY13">
        <f>('P2'!GY13+'P2'!GY25*GY$2)/(GY$2+1)</f>
        <v>30.600390243902442</v>
      </c>
      <c r="GZ13">
        <f>('P2'!GZ13+'P2'!GZ25*GZ$2)/(GZ$2+1)</f>
        <v>31.169105263157899</v>
      </c>
      <c r="HA13">
        <f>('P2'!HA13+'P2'!HA25*HA$2)/(HA$2+1)</f>
        <v>32.880953488372093</v>
      </c>
      <c r="HB13">
        <f>('P2'!HB13+'P2'!HB25*HB$2)/(HB$2+1)</f>
        <v>34.400512820512823</v>
      </c>
      <c r="HC13">
        <f>('P2'!HC13+'P2'!HC25*HC$2)/(HC$2+1)</f>
        <v>33.090000000000003</v>
      </c>
      <c r="HD13">
        <f>('P2'!HD13+'P2'!HD25*HD$2)/(HD$2+1)</f>
        <v>29.066232558139536</v>
      </c>
      <c r="HE13">
        <f>('P2'!HE13+'P2'!HE25*HE$2)/(HE$2+1)</f>
        <v>30.36928571428572</v>
      </c>
      <c r="HF13">
        <f>('P2'!HF13+'P2'!HF25*HF$2)/(HF$2+1)</f>
        <v>32.586813953488367</v>
      </c>
      <c r="HG13">
        <f>('P2'!HG13+'P2'!HG25*HG$2)/(HG$2+1)</f>
        <v>30.969348837209299</v>
      </c>
      <c r="HH13">
        <f>('P2'!HH13+'P2'!HH25*HH$2)/(HH$2+1)</f>
        <v>30.870368421052628</v>
      </c>
      <c r="HI13">
        <f>('P2'!HI13+'P2'!HI25*HI$2)/(HI$2+1)</f>
        <v>30.687463414634145</v>
      </c>
      <c r="HJ13">
        <f>('P2'!HJ13+'P2'!HJ25*HJ$2)/(HJ$2+1)</f>
        <v>30.566750000000003</v>
      </c>
      <c r="HK13">
        <f>('P2'!HK13+'P2'!HK25*HK$2)/(HK$2+1)</f>
        <v>30.607634146341468</v>
      </c>
      <c r="HL13">
        <f>('P2'!HL13+'P2'!HL25*HL$2)/(HL$2+1)</f>
        <v>31.349210526315787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21.87282051282051</v>
      </c>
      <c r="U15" s="247">
        <f>('P2'!U15+'P2'!U26*U$2)/(U$2+1)</f>
        <v>20.18675</v>
      </c>
      <c r="V15" s="247">
        <f>('P2'!V15+'P2'!V26*V$2)/(V$2+1)</f>
        <v>24.499953488372093</v>
      </c>
      <c r="W15" s="247">
        <f>('P2'!W15+'P2'!W26*W$2)/(W$2+1)</f>
        <v>24.500195121951219</v>
      </c>
      <c r="X15" s="247">
        <f>('P2'!X15+'P2'!X26*X$2)/(X$2+1)</f>
        <v>24.499888888888893</v>
      </c>
      <c r="Y15" s="247">
        <f>('P2'!Y15+'P2'!Y26*Y$2)/(Y$2+1)</f>
        <v>23.999975609756099</v>
      </c>
      <c r="Z15" s="247">
        <f>('P2'!Z15+'P2'!Z26*Z$2)/(Z$2+1)</f>
        <v>24.000000000000004</v>
      </c>
      <c r="AA15" s="247">
        <f>('P2'!AA15+'P2'!AA26*AA$2)/(AA$2+1)</f>
        <v>24.500317073170731</v>
      </c>
      <c r="AB15" s="247">
        <f>('P2'!AB15+'P2'!AB26*AB$2)/(AB$2+1)</f>
        <v>24.999749999999999</v>
      </c>
      <c r="AC15" s="247">
        <f>('P2'!AC15+'P2'!AC26*AC$2)/(AC$2+1)</f>
        <v>33.000317073170734</v>
      </c>
      <c r="AD15" s="247">
        <f>('P2'!AD15+'P2'!AD26*AD$2)/(AD$2+1)</f>
        <v>34.999794871794876</v>
      </c>
      <c r="AE15" s="247">
        <f>('P2'!AE15+'P2'!AE26*AE$2)/(AE$2+1)</f>
        <v>30.000000000000004</v>
      </c>
      <c r="AF15" s="247">
        <f>('P2'!AF15+'P2'!AF26*AF$2)/(AF$2+1)</f>
        <v>25.50015384615385</v>
      </c>
      <c r="AG15" s="247">
        <f>('P2'!AG15+'P2'!AG26*AG$2)/(AG$2+1)</f>
        <v>24</v>
      </c>
      <c r="AH15" s="247">
        <f>('P2'!AH15+'P2'!AH26*AH$2)/(AH$2+1)</f>
        <v>24.000325581395348</v>
      </c>
      <c r="AI15" s="247">
        <f>('P2'!AI15+'P2'!AI26*AI$2)/(AI$2+1)</f>
        <v>24.500317073170731</v>
      </c>
      <c r="AJ15" s="247">
        <f>('P2'!AJ15+'P2'!AJ26*AJ$2)/(AJ$2+1)</f>
        <v>24.500333333333337</v>
      </c>
      <c r="AK15" s="247">
        <f>('P2'!AK15+'P2'!AK26*AK$2)/(AK$2+1)</f>
        <v>23.999804878048781</v>
      </c>
      <c r="AL15" s="247">
        <f>('P2'!AL15+'P2'!AL26*AL$2)/(AL$2+1)</f>
        <v>23.500263157894739</v>
      </c>
      <c r="AM15" s="247">
        <f>('P2'!AM15+'P2'!AM26*AM$2)/(AM$2+1)</f>
        <v>23.5</v>
      </c>
      <c r="AN15" s="247">
        <f>('P2'!AN15+'P2'!AN26*AN$2)/(AN$2+1)</f>
        <v>24.999749999999999</v>
      </c>
      <c r="AO15" s="247">
        <f>('P2'!AO15+'P2'!AO26*AO$2)/(AO$2+1)</f>
        <v>30.999634146341464</v>
      </c>
      <c r="AP15" s="247">
        <f>('P2'!AP15+'P2'!AP26*AP$2)/(AP$2+1)</f>
        <v>34.999756097560976</v>
      </c>
      <c r="AQ15" s="247">
        <f>('P2'!AQ15+'P2'!AQ26*AQ$2)/(AQ$2+1)</f>
        <v>31.5</v>
      </c>
      <c r="AR15" s="247">
        <f>('P2'!AR15+'P2'!AR26*AR$2)/(AR$2+1)</f>
        <v>26.499923076923078</v>
      </c>
      <c r="AS15" s="247">
        <f>('P2'!AS15+'P2'!AS26*AS$2)/(AS$2+1)</f>
        <v>23.5</v>
      </c>
      <c r="AT15" s="247">
        <f>('P2'!AT15+'P2'!AT26*AT$2)/(AT$2+1)</f>
        <v>23.999756097560976</v>
      </c>
      <c r="AU15" s="247">
        <f>('P2'!AU15+'P2'!AU26*AU$2)/(AU$2+1)</f>
        <v>25.010390243902439</v>
      </c>
      <c r="AV15" s="247">
        <f>('P2'!AV15+'P2'!AV26*AV$2)/(AV$2+1)</f>
        <v>25.009974358974361</v>
      </c>
      <c r="AW15" s="247">
        <f>('P2'!AW15+'P2'!AW26*AW$2)/(AW$2+1)</f>
        <v>24.599717948717952</v>
      </c>
      <c r="AX15" s="247">
        <f>('P2'!AX15+'P2'!AX26*AX$2)/(AX$2+1)</f>
        <v>24.190368421052636</v>
      </c>
      <c r="AY15" s="247">
        <f>('P2'!AY15+'P2'!AY26*AY$2)/(AY$2+1)</f>
        <v>24.199255813953485</v>
      </c>
      <c r="AZ15" s="247">
        <f>('P2'!AZ15+'P2'!AZ26*AZ$2)/(AZ$2+1)</f>
        <v>25.440000000000005</v>
      </c>
      <c r="BA15" s="247">
        <f>('P2'!BA15+'P2'!BA26*BA$2)/(BA$2+1)</f>
        <v>30.399243902439025</v>
      </c>
      <c r="BB15" s="247">
        <f>('P2'!BB15+'P2'!BB26*BB$2)/(BB$2+1)</f>
        <v>33.710121951219513</v>
      </c>
      <c r="BC15" s="247">
        <f>('P2'!BC15+'P2'!BC26*BC$2)/(BC$2+1)</f>
        <v>30.821000000000002</v>
      </c>
      <c r="BD15" s="247">
        <f>('P2'!BD15+'P2'!BD26*BD$2)/(BD$2+1)</f>
        <v>26.689682926829271</v>
      </c>
      <c r="BE15" s="247">
        <f>('P2'!BE15+'P2'!BE26*BE$2)/(BE$2+1)</f>
        <v>24.21</v>
      </c>
      <c r="BF15" s="247">
        <f>('P2'!BF15+'P2'!BF26*BF$2)/(BF$2+1)</f>
        <v>24.629975609756098</v>
      </c>
      <c r="BG15" s="247">
        <f>('P2'!BG15+'P2'!BG26*BG$2)/(BG$2+1)</f>
        <v>25.349488372093024</v>
      </c>
      <c r="BH15" s="247">
        <f>('P2'!BH15+'P2'!BH26*BH$2)/(BH$2+1)</f>
        <v>25.350222222222225</v>
      </c>
      <c r="BI15" s="247">
        <f>('P2'!BI15+'P2'!BI26*BI$2)/(BI$2+1)</f>
        <v>24.979923076923079</v>
      </c>
      <c r="BJ15" s="247">
        <f>('P2'!BJ15+'P2'!BJ26*BJ$2)/(BJ$2+1)</f>
        <v>24.610263157894735</v>
      </c>
      <c r="BK15" s="247">
        <f>('P2'!BK15+'P2'!BK26*BK$2)/(BK$2+1)</f>
        <v>24.620697674418601</v>
      </c>
      <c r="BL15" s="247">
        <f>('P2'!BL15+'P2'!BL26*BL$2)/(BL$2+1)</f>
        <v>25.740105263157897</v>
      </c>
      <c r="BM15" s="247">
        <f>('P2'!BM15+'P2'!BM26*BM$2)/(BM$2+1)</f>
        <v>30.239744186046511</v>
      </c>
      <c r="BN15" s="247">
        <f>('P2'!BN15+'P2'!BN26*BN$2)/(BN$2+1)</f>
        <v>33.249358974358977</v>
      </c>
      <c r="BO15" s="247">
        <f>('P2'!BO15+'P2'!BO26*BO$2)/(BO$2+1)</f>
        <v>30.63025</v>
      </c>
      <c r="BP15" s="247">
        <f>('P2'!BP15+'P2'!BP26*BP$2)/(BP$2+1)</f>
        <v>26.890414634146346</v>
      </c>
      <c r="BQ15" s="247">
        <f>('P2'!BQ15+'P2'!BQ26*BQ$2)/(BQ$2+1)</f>
        <v>24.639499999999998</v>
      </c>
      <c r="BR15" s="247">
        <f>('P2'!BR15+'P2'!BR26*BR$2)/(BR$2+1)</f>
        <v>25.020804878048779</v>
      </c>
      <c r="BS15" s="247">
        <f>('P2'!BS15+'P2'!BS26*BS$2)/(BS$2+1)</f>
        <v>25.669999999999998</v>
      </c>
      <c r="BT15" s="247">
        <f>('P2'!BT15+'P2'!BT26*BT$2)/(BT$2+1)</f>
        <v>25.680777777777777</v>
      </c>
      <c r="BU15" s="247">
        <f>('P2'!BU15+'P2'!BU26*BU$2)/(BU$2+1)</f>
        <v>25.349794871794874</v>
      </c>
      <c r="BV15" s="247">
        <f>('P2'!BV15+'P2'!BV26*BV$2)/(BV$2+1)</f>
        <v>25.010999999999999</v>
      </c>
      <c r="BW15" s="247">
        <f>('P2'!BW15+'P2'!BW26*BW$2)/(BW$2+1)</f>
        <v>25.019756097560979</v>
      </c>
      <c r="BX15" s="247">
        <f>('P2'!BX15+'P2'!BX26*BX$2)/(BX$2+1)</f>
        <v>26.040000000000003</v>
      </c>
      <c r="BY15" s="247">
        <f>('P2'!BY15+'P2'!BY26*BY$2)/(BY$2+1)</f>
        <v>30.119511627906974</v>
      </c>
      <c r="BZ15" s="247">
        <f>('P2'!BZ15+'P2'!BZ26*BZ$2)/(BZ$2+1)</f>
        <v>32.839282051282048</v>
      </c>
      <c r="CA15" s="247">
        <f>('P2'!CA15+'P2'!CA26*CA$2)/(CA$2+1)</f>
        <v>30.470250000000004</v>
      </c>
      <c r="CB15" s="247">
        <f>('P2'!CB15+'P2'!CB26*CB$2)/(CB$2+1)</f>
        <v>27.08</v>
      </c>
      <c r="CC15" s="247">
        <f>('P2'!CC15+'P2'!CC26*CC$2)/(CC$2+1)</f>
        <v>25.05</v>
      </c>
      <c r="CD15" s="247">
        <f>('P2'!CD15+'P2'!CD26*CD$2)/(CD$2+1)</f>
        <v>25.38974418604651</v>
      </c>
      <c r="CE15" s="247">
        <f>('P2'!CE15+'P2'!CE26*CE$2)/(CE$2+1)</f>
        <v>25.989756097560978</v>
      </c>
      <c r="CF15" s="247">
        <f>('P2'!CF15+'P2'!CF26*CF$2)/(CF$2+1)</f>
        <v>25.990111111111112</v>
      </c>
      <c r="CG15" s="247">
        <f>('P2'!CG15+'P2'!CG26*CG$2)/(CG$2+1)</f>
        <v>25.68946153846154</v>
      </c>
      <c r="CH15" s="247">
        <f>('P2'!CH15+'P2'!CH26*CH$2)/(CH$2+1)</f>
        <v>25.389750000000003</v>
      </c>
      <c r="CI15" s="247">
        <f>('P2'!CI15+'P2'!CI26*CI$2)/(CI$2+1)</f>
        <v>25.400000000000002</v>
      </c>
      <c r="CJ15" s="247">
        <f>('P2'!CJ15+'P2'!CJ26*CJ$2)/(CJ$2+1)</f>
        <v>26.329631578947371</v>
      </c>
      <c r="CK15" s="247">
        <f>('P2'!CK15+'P2'!CK26*CK$2)/(CK$2+1)</f>
        <v>30.029627906976739</v>
      </c>
      <c r="CL15" s="247">
        <f>('P2'!CL15+'P2'!CL26*CL$2)/(CL$2+1)</f>
        <v>32.499153846153845</v>
      </c>
      <c r="CM15" s="247">
        <f>('P2'!CM15+'P2'!CM26*CM$2)/(CM$2+1)</f>
        <v>30.349999999999998</v>
      </c>
      <c r="CN15" s="247">
        <f>('P2'!CN15+'P2'!CN26*CN$2)/(CN$2+1)</f>
        <v>27.279666666666671</v>
      </c>
      <c r="CO15" s="247">
        <f>('P2'!CO15+'P2'!CO26*CO$2)/(CO$2+1)</f>
        <v>25.440249999999999</v>
      </c>
      <c r="CP15" s="247">
        <f>('P2'!CP15+'P2'!CP26*CP$2)/(CP$2+1)</f>
        <v>25.749906976744189</v>
      </c>
      <c r="CQ15" s="247">
        <f>('P2'!CQ15+'P2'!CQ26*CQ$2)/(CQ$2+1)</f>
        <v>26.269439024390248</v>
      </c>
      <c r="CR15" s="247">
        <f>('P2'!CR15+'P2'!CR26*CR$2)/(CR$2+1)</f>
        <v>26.279540540540538</v>
      </c>
      <c r="CS15" s="247">
        <f>('P2'!CS15+'P2'!CS26*CS$2)/(CS$2+1)</f>
        <v>25.999853658536583</v>
      </c>
      <c r="CT15" s="247">
        <f>('P2'!CT15+'P2'!CT26*CT$2)/(CT$2+1)</f>
        <v>25.72036842105263</v>
      </c>
      <c r="CU15" s="247">
        <f>('P2'!CU15+'P2'!CU26*CU$2)/(CU$2+1)</f>
        <v>25.730024390243905</v>
      </c>
      <c r="CV15" s="247">
        <f>('P2'!CV15+'P2'!CV26*CV$2)/(CV$2+1)</f>
        <v>26.589750000000002</v>
      </c>
      <c r="CW15" s="247">
        <f>('P2'!CW15+'P2'!CW26*CW$2)/(CW$2+1)</f>
        <v>30.020048780487809</v>
      </c>
      <c r="CX15" s="247">
        <f>('P2'!CX15+'P2'!CX26*CX$2)/(CX$2+1)</f>
        <v>32.309926829268292</v>
      </c>
      <c r="CY15" s="247">
        <f>('P2'!CY15+'P2'!CY26*CY$2)/(CY$2+1)</f>
        <v>30.320250000000005</v>
      </c>
      <c r="CZ15" s="247">
        <f>('P2'!CZ15+'P2'!CZ26*CZ$2)/(CZ$2+1)</f>
        <v>27.469948717948721</v>
      </c>
      <c r="DA15" s="247">
        <f>('P2'!DA15+'P2'!DA26*DA$2)/(DA$2+1)</f>
        <v>25.770000000000003</v>
      </c>
      <c r="DB15" s="247">
        <f>('P2'!DB15+'P2'!DB26*DB$2)/(DB$2+1)</f>
        <v>26.060097560975613</v>
      </c>
      <c r="DC15" s="247">
        <f>('P2'!DC15+'P2'!DC26*DC$2)/(DC$2+1)</f>
        <v>26.540487804878051</v>
      </c>
      <c r="DD15" s="247">
        <f>('P2'!DD15+'P2'!DD26*DD$2)/(DD$2+1)</f>
        <v>26.550666666666668</v>
      </c>
      <c r="DE15" s="247">
        <f>('P2'!DE15+'P2'!DE26*DE$2)/(DE$2+1)</f>
        <v>26.300707317073172</v>
      </c>
      <c r="DF15" s="247">
        <f>('P2'!DF15+'P2'!DF26*DF$2)/(DF$2+1)</f>
        <v>26.039894736842104</v>
      </c>
      <c r="DG15" s="247">
        <f>('P2'!DG15+'P2'!DG26*DG$2)/(DG$2+1)</f>
        <v>26.050325581395349</v>
      </c>
      <c r="DH15" s="247">
        <f>('P2'!DH15+'P2'!DH26*DH$2)/(DH$2+1)</f>
        <v>26.850105263157896</v>
      </c>
      <c r="DI15" s="247">
        <f>('P2'!DI15+'P2'!DI26*DI$2)/(DI$2+1)</f>
        <v>30.029829268292687</v>
      </c>
      <c r="DJ15" s="247">
        <f>('P2'!DJ15+'P2'!DJ26*DJ$2)/(DJ$2+1)</f>
        <v>32.149536585365858</v>
      </c>
      <c r="DK15" s="247">
        <f>('P2'!DK15+'P2'!DK26*DK$2)/(DK$2+1)</f>
        <v>30.309749999999998</v>
      </c>
      <c r="DL15" s="247">
        <f>('P2'!DL15+'P2'!DL26*DL$2)/(DL$2+1)</f>
        <v>27.669410256410256</v>
      </c>
      <c r="DM15" s="247">
        <f>('P2'!DM15+'P2'!DM26*DM$2)/(DM$2+1)</f>
        <v>26.089857142857149</v>
      </c>
      <c r="DN15" s="247">
        <f>('P2'!DN15+'P2'!DN26*DN$2)/(DN$2+1)</f>
        <v>26.370463414634148</v>
      </c>
      <c r="DO15" s="247">
        <f>('P2'!DO15+'P2'!DO26*DO$2)/(DO$2+1)</f>
        <v>26.809813953488373</v>
      </c>
      <c r="DP15" s="247">
        <f>('P2'!DP15+'P2'!DP26*DP$2)/(DP$2+1)</f>
        <v>26.820333333333334</v>
      </c>
      <c r="DQ15" s="247">
        <f>('P2'!DQ15+'P2'!DQ26*DQ$2)/(DQ$2+1)</f>
        <v>26.59002564102564</v>
      </c>
      <c r="DR15" s="247">
        <f>('P2'!DR15+'P2'!DR26*DR$2)/(DR$2+1)</f>
        <v>26.350157894736842</v>
      </c>
      <c r="DS15" s="247">
        <f>('P2'!DS15+'P2'!DS26*DS$2)/(DS$2+1)</f>
        <v>26.360674418604649</v>
      </c>
      <c r="DT15" s="247">
        <f>('P2'!DT15+'P2'!DT26*DT$2)/(DT$2+1)</f>
        <v>27.100368421052636</v>
      </c>
      <c r="DU15" s="247">
        <f>('P2'!DU15+'P2'!DU26*DU$2)/(DU$2+1)</f>
        <v>30.050195121951223</v>
      </c>
      <c r="DV15" s="247">
        <f>('P2'!DV15+'P2'!DV26*DV$2)/(DV$2+1)</f>
        <v>32.019829268292682</v>
      </c>
      <c r="DW15" s="247">
        <f>('P2'!DW15+'P2'!DW26*DW$2)/(DW$2+1)</f>
        <v>30.310500000000001</v>
      </c>
      <c r="DX15" s="247">
        <f>('P2'!DX15+'P2'!DX26*DX$2)/(DX$2+1)</f>
        <v>27.870414634146346</v>
      </c>
      <c r="DY15" s="247">
        <f>('P2'!DY15+'P2'!DY26*DY$2)/(DY$2+1)</f>
        <v>26.409750000000003</v>
      </c>
      <c r="DZ15" s="247">
        <f>('P2'!DZ15+'P2'!DZ26*DZ$2)/(DZ$2+1)</f>
        <v>26.660926829268298</v>
      </c>
      <c r="EA15" s="247">
        <f>('P2'!EA15+'P2'!EA26*EA$2)/(EA$2+1)</f>
        <v>27.060116279069764</v>
      </c>
      <c r="EB15" s="247">
        <f>('P2'!EB15+'P2'!EB26*EB$2)/(EB$2+1)</f>
        <v>27.070555555555558</v>
      </c>
      <c r="EC15" s="247">
        <f>('P2'!EC15+'P2'!EC26*EC$2)/(EC$2+1)</f>
        <v>26.849205128205131</v>
      </c>
      <c r="ED15" s="247">
        <f>('P2'!ED15+'P2'!ED26*ED$2)/(ED$2+1)</f>
        <v>26.62026315789474</v>
      </c>
      <c r="EE15" s="247">
        <f>('P2'!EE15+'P2'!EE26*EE$2)/(EE$2+1)</f>
        <v>26.630441860465115</v>
      </c>
      <c r="EF15" s="247">
        <f>('P2'!EF15+'P2'!EF26*EF$2)/(EF$2+1)</f>
        <v>27.340263157894739</v>
      </c>
      <c r="EG15" s="247">
        <f>('P2'!EG15+'P2'!EG26*EG$2)/(EG$2+1)</f>
        <v>30.130767441860467</v>
      </c>
      <c r="EH15" s="247">
        <f>('P2'!EH15+'P2'!EH26*EH$2)/(EH$2+1)</f>
        <v>31.999948717948719</v>
      </c>
      <c r="EI15" s="247">
        <f>('P2'!EI15+'P2'!EI26*EI$2)/(EI$2+1)</f>
        <v>30.38025</v>
      </c>
      <c r="EJ15" s="247">
        <f>('P2'!EJ15+'P2'!EJ26*EJ$2)/(EJ$2+1)</f>
        <v>28.070390243902445</v>
      </c>
      <c r="EK15" s="247">
        <f>('P2'!EK15+'P2'!EK26*EK$2)/(EK$2+1)</f>
        <v>26.69</v>
      </c>
      <c r="EL15" s="247">
        <f>('P2'!EL15+'P2'!EL26*EL$2)/(EL$2+1)</f>
        <v>26.930024390243904</v>
      </c>
      <c r="EM15" s="247">
        <f>('P2'!EM15+'P2'!EM26*EM$2)/(EM$2+1)</f>
        <v>27.299813953488371</v>
      </c>
      <c r="EN15" s="247">
        <f>('P2'!EN15+'P2'!EN26*EN$2)/(EN$2+1)</f>
        <v>27.309513513513512</v>
      </c>
      <c r="EO15" s="247">
        <f>('P2'!EO15+'P2'!EO26*EO$2)/(EO$2+1)</f>
        <v>27.099846153846155</v>
      </c>
      <c r="EP15" s="247">
        <f>('P2'!EP15+'P2'!EP26*EP$2)/(EP$2+1)</f>
        <v>26.889750000000003</v>
      </c>
      <c r="EQ15" s="247">
        <f>('P2'!EQ15+'P2'!EQ26*EQ$2)/(EQ$2+1)</f>
        <v>26.900365853658538</v>
      </c>
      <c r="ER15" s="247">
        <f>('P2'!ER15+'P2'!ER26*ER$2)/(ER$2+1)</f>
        <v>27.569894736842112</v>
      </c>
      <c r="ES15" s="247">
        <f>('P2'!ES15+'P2'!ES26*ES$2)/(ES$2+1)</f>
        <v>30.21960465116279</v>
      </c>
      <c r="ET15" s="247">
        <f>('P2'!ET15+'P2'!ET26*ET$2)/(ET$2+1)</f>
        <v>31.979564102564108</v>
      </c>
      <c r="EU15" s="247">
        <f>('P2'!EU15+'P2'!EU26*EU$2)/(EU$2+1)</f>
        <v>30.450142857142861</v>
      </c>
      <c r="EV15" s="247">
        <f>('P2'!EV15+'P2'!EV26*EV$2)/(EV$2+1)</f>
        <v>28.269358974358973</v>
      </c>
      <c r="EW15" s="247">
        <f>('P2'!EW15+'P2'!EW26*EW$2)/(EW$2+1)</f>
        <v>26.960250000000002</v>
      </c>
      <c r="EX15" s="247">
        <f>('P2'!EX15+'P2'!EX26*EX$2)/(EX$2+1)</f>
        <v>27.190558139534879</v>
      </c>
      <c r="EY15" s="247">
        <f>('P2'!EY15+'P2'!EY26*EY$2)/(EY$2+1)</f>
        <v>27.549780487804878</v>
      </c>
      <c r="EZ15" s="247">
        <f>('P2'!EZ15+'P2'!EZ26*EZ$2)/(EZ$2+1)</f>
        <v>27.560111111111116</v>
      </c>
      <c r="FA15" s="247">
        <f>('P2'!FA15+'P2'!FA26*FA$2)/(FA$2+1)</f>
        <v>27.360219512195126</v>
      </c>
      <c r="FB15" s="247">
        <f>('P2'!FB15+'P2'!FB26*FB$2)/(FB$2+1)</f>
        <v>27.160263157894736</v>
      </c>
      <c r="FC15" s="247">
        <f>('P2'!FC15+'P2'!FC26*FC$2)/(FC$2+1)</f>
        <v>27.170219512195121</v>
      </c>
      <c r="FD15" s="247">
        <f>('P2'!FD15+'P2'!FD26*FD$2)/(FD$2+1)</f>
        <v>27.800250000000002</v>
      </c>
      <c r="FE15" s="247">
        <f>('P2'!FE15+'P2'!FE26*FE$2)/(FE$2+1)</f>
        <v>30.31070731707317</v>
      </c>
      <c r="FF15" s="247">
        <f>('P2'!FF15+'P2'!FF26*FF$2)/(FF$2+1)</f>
        <v>31.979641025641026</v>
      </c>
      <c r="FG15" s="247">
        <f>('P2'!FG15+'P2'!FG26*FG$2)/(FG$2+1)</f>
        <v>30.540142857142857</v>
      </c>
      <c r="FH15" s="247">
        <f>('P2'!FH15+'P2'!FH26*FH$2)/(FH$2+1)</f>
        <v>28.469974358974358</v>
      </c>
      <c r="FI15" s="247">
        <f>('P2'!FI15+'P2'!FI26*FI$2)/(FI$2+1)</f>
        <v>27.230499999999999</v>
      </c>
      <c r="FJ15" s="247">
        <f>('P2'!FJ15+'P2'!FJ26*FJ$2)/(FJ$2+1)</f>
        <v>27.450232558139533</v>
      </c>
      <c r="FK15" s="247">
        <f>('P2'!FK15+'P2'!FK26*FK$2)/(FK$2+1)</f>
        <v>27.77068292682927</v>
      </c>
      <c r="FL15" s="247">
        <f>('P2'!FL15+'P2'!FL26*FL$2)/(FL$2+1)</f>
        <v>27.780000000000005</v>
      </c>
      <c r="FM15" s="247">
        <f>('P2'!FM15+'P2'!FM26*FM$2)/(FM$2+1)</f>
        <v>27.590756097560977</v>
      </c>
      <c r="FN15" s="247">
        <f>('P2'!FN15+'P2'!FN26*FN$2)/(FN$2+1)</f>
        <v>27.400157894736846</v>
      </c>
      <c r="FO15" s="247">
        <f>('P2'!FO15+'P2'!FO26*FO$2)/(FO$2+1)</f>
        <v>27.410780487804882</v>
      </c>
      <c r="FP15" s="247">
        <f>('P2'!FP15+'P2'!FP26*FP$2)/(FP$2+1)</f>
        <v>28.020500000000002</v>
      </c>
      <c r="FQ15" s="247">
        <f>('P2'!FQ15+'P2'!FQ26*FQ$2)/(FQ$2+1)</f>
        <v>30.439707317073175</v>
      </c>
      <c r="FR15" s="247">
        <f>('P2'!FR15+'P2'!FR26*FR$2)/(FR$2+1)</f>
        <v>32.06</v>
      </c>
      <c r="FS15" s="247">
        <f>('P2'!FS15+'P2'!FS26*FS$2)/(FS$2+1)</f>
        <v>30.669250000000002</v>
      </c>
      <c r="FT15" s="247">
        <f>('P2'!FT15+'P2'!FT26*FT$2)/(FT$2+1)</f>
        <v>28.669435897435896</v>
      </c>
      <c r="FU15" s="247">
        <f>('P2'!FU15+'P2'!FU26*FU$2)/(FU$2+1)</f>
        <v>27.47</v>
      </c>
      <c r="FV15" s="247">
        <f>('P2'!FV15+'P2'!FV26*FV$2)/(FV$2+1)</f>
        <v>27.680487804878052</v>
      </c>
      <c r="FW15" s="247">
        <f>('P2'!FW15+'P2'!FW26*FW$2)/(FW$2+1)</f>
        <v>27.989860465116276</v>
      </c>
      <c r="FX15" s="247">
        <f>('P2'!FX15+'P2'!FX26*FX$2)/(FX$2+1)</f>
        <v>28.00926315789474</v>
      </c>
      <c r="FY15" s="247">
        <f>('P2'!FY15+'P2'!FY26*FY$2)/(FY$2+1)</f>
        <v>27.820536585365854</v>
      </c>
      <c r="FZ15" s="247">
        <f>('P2'!FZ15+'P2'!FZ26*FZ$2)/(FZ$2+1)</f>
        <v>27.64</v>
      </c>
      <c r="GA15" s="247">
        <f>('P2'!GA15+'P2'!GA26*GA$2)/(GA$2+1)</f>
        <v>27.650302325581393</v>
      </c>
      <c r="GB15" s="247">
        <f>('P2'!GB15+'P2'!GB26*GB$2)/(GB$2+1)</f>
        <v>28.240263157894738</v>
      </c>
      <c r="GC15" s="247">
        <f>('P2'!GC15+'P2'!GC26*GC$2)/(GC$2+1)</f>
        <v>30.579780487804879</v>
      </c>
      <c r="GD15" s="247">
        <f>('P2'!GD15+'P2'!GD26*GD$2)/(GD$2+1)</f>
        <v>32.150121951219518</v>
      </c>
      <c r="GE15" s="247">
        <f>('P2'!GE15+'P2'!GE26*GE$2)/(GE$2+1)</f>
        <v>30.800000000000004</v>
      </c>
      <c r="GF15" s="247">
        <f>('P2'!GF15+'P2'!GF26*GF$2)/(GF$2+1)</f>
        <v>28.860048780487805</v>
      </c>
      <c r="GG15" s="247">
        <f>('P2'!GG15+'P2'!GG26*GG$2)/(GG$2+1)</f>
        <v>27.709954545454544</v>
      </c>
      <c r="GH15" s="247">
        <f>('P2'!GH15+'P2'!GH26*GH$2)/(GH$2+1)</f>
        <v>27.910463414634147</v>
      </c>
      <c r="GI15" s="247">
        <f>('P2'!GI15+'P2'!GI26*GI$2)/(GI$2+1)</f>
        <v>28.220666666666666</v>
      </c>
      <c r="GJ15" s="247">
        <f>('P2'!GJ15+'P2'!GJ26*GJ$2)/(GJ$2+1)</f>
        <v>28.229897435897438</v>
      </c>
      <c r="GK15" s="247">
        <f>('P2'!GK15+'P2'!GK26*GK$2)/(GK$2+1)</f>
        <v>28.050317073170739</v>
      </c>
      <c r="GL15" s="247">
        <f>('P2'!GL15+'P2'!GL26*GL$2)/(GL$2+1)</f>
        <v>27.869894736842109</v>
      </c>
      <c r="GM15" s="247">
        <f>('P2'!GM15+'P2'!GM26*GM$2)/(GM$2+1)</f>
        <v>27.879906976744188</v>
      </c>
      <c r="GN15" s="247">
        <f>('P2'!GN15+'P2'!GN26*GN$2)/(GN$2+1)</f>
        <v>28.45963157894737</v>
      </c>
      <c r="GO15" s="247">
        <f>('P2'!GO15+'P2'!GO26*GO$2)/(GO$2+1)</f>
        <v>30.720139534883721</v>
      </c>
      <c r="GP15" s="247">
        <f>('P2'!GP15+'P2'!GP26*GP$2)/(GP$2+1)</f>
        <v>32.240205128205133</v>
      </c>
      <c r="GQ15" s="247">
        <f>('P2'!GQ15+'P2'!GQ26*GQ$2)/(GQ$2+1)</f>
        <v>30.930250000000001</v>
      </c>
      <c r="GR15" s="247">
        <f>('P2'!GR15+'P2'!GR26*GR$2)/(GR$2+1)</f>
        <v>29.059883720930227</v>
      </c>
      <c r="GS15" s="247">
        <f>('P2'!GS15+'P2'!GS26*GS$2)/(GS$2+1)</f>
        <v>27.950000000000003</v>
      </c>
      <c r="GT15" s="247">
        <f>('P2'!GT15+'P2'!GT26*GT$2)/(GT$2+1)</f>
        <v>28.150512195121955</v>
      </c>
      <c r="GU15" s="247">
        <f>('P2'!GU15+'P2'!GU26*GU$2)/(GU$2+1)</f>
        <v>28.40988888888889</v>
      </c>
      <c r="GV15" s="247">
        <f>('P2'!GV15+'P2'!GV26*GV$2)/(GV$2+1)</f>
        <v>28.419789473684208</v>
      </c>
      <c r="GW15" s="247">
        <f>('P2'!GW15+'P2'!GW26*GW$2)/(GW$2+1)</f>
        <v>28.249923076923078</v>
      </c>
      <c r="GX15" s="247">
        <f>('P2'!GX15+'P2'!GX26*GX$2)/(GX$2+1)</f>
        <v>28.070000000000004</v>
      </c>
      <c r="GY15" s="247">
        <f>('P2'!GY15+'P2'!GY26*GY$2)/(GY$2+1)</f>
        <v>28.080902439024392</v>
      </c>
      <c r="GZ15" s="247">
        <f>('P2'!GZ15+'P2'!GZ26*GZ$2)/(GZ$2+1)</f>
        <v>28.650000000000006</v>
      </c>
      <c r="HA15" s="247">
        <f>('P2'!HA15+'P2'!HA26*HA$2)/(HA$2+1)</f>
        <v>30.939744186046507</v>
      </c>
      <c r="HB15" s="247">
        <f>('P2'!HB15+'P2'!HB26*HB$2)/(HB$2+1)</f>
        <v>32.459666666666671</v>
      </c>
      <c r="HC15" s="247">
        <f>('P2'!HC15+'P2'!HC26*HC$2)/(HC$2+1)</f>
        <v>31.141250000000003</v>
      </c>
      <c r="HD15" s="247">
        <f>('P2'!HD15+'P2'!HD26*HD$2)/(HD$2+1)</f>
        <v>29.260511627906975</v>
      </c>
      <c r="HE15" s="247">
        <f>('P2'!HE15+'P2'!HE26*HE$2)/(HE$2+1)</f>
        <v>28.140142857142859</v>
      </c>
      <c r="HF15" s="247">
        <f>('P2'!HF15+'P2'!HF26*HF$2)/(HF$2+1)</f>
        <v>28.340395348837205</v>
      </c>
      <c r="HG15" s="247">
        <f>('P2'!HG15+'P2'!HG26*HG$2)/(HG$2+1)</f>
        <v>28.610255813953486</v>
      </c>
      <c r="HH15" s="247">
        <f>('P2'!HH15+'P2'!HH26*HH$2)/(HH$2+1)</f>
        <v>28.619947368421055</v>
      </c>
      <c r="HI15" s="247">
        <f>('P2'!HI15+'P2'!HI26*HI$2)/(HI$2+1)</f>
        <v>28.439804878048786</v>
      </c>
      <c r="HJ15" s="247">
        <f>('P2'!HJ15+'P2'!HJ26*HJ$2)/(HJ$2+1)</f>
        <v>28.26</v>
      </c>
      <c r="HK15" s="247">
        <f>('P2'!HK15+'P2'!HK26*HK$2)/(HK$2+1)</f>
        <v>28.270609756097564</v>
      </c>
      <c r="HL15" s="247">
        <f>('P2'!HL15+'P2'!HL26*HL$2)/(HL$2+1)</f>
        <v>28.849842105263161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22.270256410256408</v>
      </c>
      <c r="U17">
        <f>('P2'!U17+'P2'!U27*U$2)/(U$2+1)</f>
        <v>20.56175</v>
      </c>
      <c r="V17">
        <f>('P2'!V17+'P2'!V27*V$2)/(V$2+1)</f>
        <v>25.220883720930232</v>
      </c>
      <c r="W17">
        <f>('P2'!W17+'P2'!W27*W$2)/(W$2+1)</f>
        <v>25.067268292682925</v>
      </c>
      <c r="X17">
        <f>('P2'!X17+'P2'!X27*X$2)/(X$2+1)</f>
        <v>24.989888888888895</v>
      </c>
      <c r="Y17">
        <f>('P2'!Y17+'P2'!Y27*Y$2)/(Y$2+1)</f>
        <v>24.47631707317073</v>
      </c>
      <c r="Z17">
        <f>('P2'!Z17+'P2'!Z27*Z$2)/(Z$2+1)</f>
        <v>24.789473684210527</v>
      </c>
      <c r="AA17">
        <f>('P2'!AA17+'P2'!AA27*AA$2)/(AA$2+1)</f>
        <v>25.634463414634148</v>
      </c>
      <c r="AB17">
        <f>('P2'!AB17+'P2'!AB27*AB$2)/(AB$2+1)</f>
        <v>26.874749999999999</v>
      </c>
      <c r="AC17">
        <f>('P2'!AC17+'P2'!AC27*AC$2)/(AC$2+1)</f>
        <v>35.646658536585363</v>
      </c>
      <c r="AD17">
        <f>('P2'!AD17+'P2'!AD27*AD$2)/(AD$2+1)</f>
        <v>38.974153846153847</v>
      </c>
      <c r="AE17">
        <f>('P2'!AE17+'P2'!AE27*AE$2)/(AE$2+1)</f>
        <v>32.5</v>
      </c>
      <c r="AF17">
        <f>('P2'!AF17+'P2'!AF27*AF$2)/(AF$2+1)</f>
        <v>26.493743589743591</v>
      </c>
      <c r="AG17">
        <f>('P2'!AG17+'P2'!AG27*AG$2)/(AG$2+1)</f>
        <v>24.75</v>
      </c>
      <c r="AH17">
        <f>('P2'!AH17+'P2'!AH27*AH$2)/(AH$2+1)</f>
        <v>24.721255813953487</v>
      </c>
      <c r="AI17">
        <f>('P2'!AI17+'P2'!AI27*AI$2)/(AI$2+1)</f>
        <v>25.256414634146342</v>
      </c>
      <c r="AJ17">
        <f>('P2'!AJ17+'P2'!AJ27*AJ$2)/(AJ$2+1)</f>
        <v>25.278111111111112</v>
      </c>
      <c r="AK17">
        <f>('P2'!AK17+'P2'!AK27*AK$2)/(AK$2+1)</f>
        <v>24.755902439024389</v>
      </c>
      <c r="AL17">
        <f>('P2'!AL17+'P2'!AL27*AL$2)/(AL$2+1)</f>
        <v>24.289736842105267</v>
      </c>
      <c r="AM17">
        <f>('P2'!AM17+'P2'!AM27*AM$2)/(AM$2+1)</f>
        <v>24.256097560975608</v>
      </c>
      <c r="AN17">
        <f>('P2'!AN17+'P2'!AN27*AN$2)/(AN$2+1)</f>
        <v>26.687249999999999</v>
      </c>
      <c r="AO17">
        <f>('P2'!AO17+'P2'!AO27*AO$2)/(AO$2+1)</f>
        <v>33.267926829268298</v>
      </c>
      <c r="AP17">
        <f>('P2'!AP17+'P2'!AP27*AP$2)/(AP$2+1)</f>
        <v>38.024146341463414</v>
      </c>
      <c r="AQ17">
        <f>('P2'!AQ17+'P2'!AQ27*AQ$2)/(AQ$2+1)</f>
        <v>33.75</v>
      </c>
      <c r="AR17">
        <f>('P2'!AR17+'P2'!AR27*AR$2)/(AR$2+1)</f>
        <v>27.398128205128209</v>
      </c>
      <c r="AS17">
        <f>('P2'!AS17+'P2'!AS27*AS$2)/(AS$2+1)</f>
        <v>24.12857142857143</v>
      </c>
      <c r="AT17">
        <f>('P2'!AT17+'P2'!AT27*AT$2)/(AT$2+1)</f>
        <v>24.566829268292686</v>
      </c>
      <c r="AU17">
        <f>('P2'!AU17+'P2'!AU27*AU$2)/(AU$2+1)</f>
        <v>25.84209756097561</v>
      </c>
      <c r="AV17">
        <f>('P2'!AV17+'P2'!AV27*AV$2)/(AV$2+1)</f>
        <v>25.827923076923074</v>
      </c>
      <c r="AW17">
        <f>('P2'!AW17+'P2'!AW27*AW$2)/(AW$2+1)</f>
        <v>25.474076923076925</v>
      </c>
      <c r="AX17">
        <f>('P2'!AX17+'P2'!AX27*AX$2)/(AX$2+1)</f>
        <v>25.058789473684211</v>
      </c>
      <c r="AY17">
        <f>('P2'!AY17+'P2'!AY27*AY$2)/(AY$2+1)</f>
        <v>24.992279069767442</v>
      </c>
      <c r="AZ17">
        <f>('P2'!AZ17+'P2'!AZ27*AZ$2)/(AZ$2+1)</f>
        <v>27.145263157894739</v>
      </c>
      <c r="BA17">
        <f>('P2'!BA17+'P2'!BA27*BA$2)/(BA$2+1)</f>
        <v>32.516317073170732</v>
      </c>
      <c r="BB17">
        <f>('P2'!BB17+'P2'!BB27*BB$2)/(BB$2+1)</f>
        <v>36.469878048780487</v>
      </c>
      <c r="BC17">
        <f>('P2'!BC17+'P2'!BC27*BC$2)/(BC$2+1)</f>
        <v>32.920999999999999</v>
      </c>
      <c r="BD17">
        <f>('P2'!BD17+'P2'!BD27*BD$2)/(BD$2+1)</f>
        <v>27.597000000000001</v>
      </c>
      <c r="BE17">
        <f>('P2'!BE17+'P2'!BE27*BE$2)/(BE$2+1)</f>
        <v>24.952499999999997</v>
      </c>
      <c r="BF17">
        <f>('P2'!BF17+'P2'!BF27*BF$2)/(BF$2+1)</f>
        <v>25.30290243902439</v>
      </c>
      <c r="BG17">
        <f>('P2'!BG17+'P2'!BG27*BG$2)/(BG$2+1)</f>
        <v>26.185767441860463</v>
      </c>
      <c r="BH17">
        <f>('P2'!BH17+'P2'!BH27*BH$2)/(BH$2+1)</f>
        <v>26.252444444444446</v>
      </c>
      <c r="BI17">
        <f>('P2'!BI17+'P2'!BI27*BI$2)/(BI$2+1)</f>
        <v>25.901974358974361</v>
      </c>
      <c r="BJ17">
        <f>('P2'!BJ17+'P2'!BJ27*BJ$2)/(BJ$2+1)</f>
        <v>25.526052631578946</v>
      </c>
      <c r="BK17">
        <f>('P2'!BK17+'P2'!BK27*BK$2)/(BK$2+1)</f>
        <v>25.456976744186047</v>
      </c>
      <c r="BL17">
        <f>('P2'!BL17+'P2'!BL27*BL$2)/(BL$2+1)</f>
        <v>27.374315789473684</v>
      </c>
      <c r="BM17">
        <f>('P2'!BM17+'P2'!BM27*BM$2)/(BM$2+1)</f>
        <v>32.114162790697677</v>
      </c>
      <c r="BN17">
        <f>('P2'!BN17+'P2'!BN27*BN$2)/(BN$2+1)</f>
        <v>35.888333333333335</v>
      </c>
      <c r="BO17">
        <f>('P2'!BO17+'P2'!BO27*BO$2)/(BO$2+1)</f>
        <v>32.580250000000007</v>
      </c>
      <c r="BP17">
        <f>('P2'!BP17+'P2'!BP27*BP$2)/(BP$2+1)</f>
        <v>27.835536585365858</v>
      </c>
      <c r="BQ17">
        <f>('P2'!BQ17+'P2'!BQ27*BQ$2)/(BQ$2+1)</f>
        <v>25.442</v>
      </c>
      <c r="BR17">
        <f>('P2'!BR17+'P2'!BR27*BR$2)/(BR$2+1)</f>
        <v>25.761780487804881</v>
      </c>
      <c r="BS17">
        <f>('P2'!BS17+'P2'!BS27*BS$2)/(BS$2+1)</f>
        <v>26.542325581395342</v>
      </c>
      <c r="BT17">
        <f>('P2'!BT17+'P2'!BT27*BT$2)/(BT$2+1)</f>
        <v>26.62188888888889</v>
      </c>
      <c r="BU17">
        <f>('P2'!BU17+'P2'!BU27*BU$2)/(BU$2+1)</f>
        <v>26.311589743589746</v>
      </c>
      <c r="BV17">
        <f>('P2'!BV17+'P2'!BV27*BV$2)/(BV$2+1)</f>
        <v>25.918500000000002</v>
      </c>
      <c r="BW17">
        <f>('P2'!BW17+'P2'!BW27*BW$2)/(BW$2+1)</f>
        <v>25.934634146341466</v>
      </c>
      <c r="BX17">
        <f>('P2'!BX17+'P2'!BX27*BX$2)/(BX$2+1)</f>
        <v>27.603157894736842</v>
      </c>
      <c r="BY17">
        <f>('P2'!BY17+'P2'!BY27*BY$2)/(BY$2+1)</f>
        <v>31.871372093023258</v>
      </c>
      <c r="BZ17">
        <f>('P2'!BZ17+'P2'!BZ27*BZ$2)/(BZ$2+1)</f>
        <v>35.255692307692307</v>
      </c>
      <c r="CA17">
        <f>('P2'!CA17+'P2'!CA27*CA$2)/(CA$2+1)</f>
        <v>32.292750000000005</v>
      </c>
      <c r="CB17">
        <f>('P2'!CB17+'P2'!CB27*CB$2)/(CB$2+1)</f>
        <v>28.04780487804878</v>
      </c>
      <c r="CC17">
        <f>('P2'!CC17+'P2'!CC27*CC$2)/(CC$2+1)</f>
        <v>25.897500000000001</v>
      </c>
      <c r="CD17">
        <f>('P2'!CD17+'P2'!CD27*CD$2)/(CD$2+1)</f>
        <v>26.146720930232554</v>
      </c>
      <c r="CE17">
        <f>('P2'!CE17+'P2'!CE27*CE$2)/(CE$2+1)</f>
        <v>26.919756097560974</v>
      </c>
      <c r="CF17">
        <f>('P2'!CF17+'P2'!CF27*CF$2)/(CF$2+1)</f>
        <v>26.946777777777779</v>
      </c>
      <c r="CG17">
        <f>('P2'!CG17+'P2'!CG27*CG$2)/(CG$2+1)</f>
        <v>26.667153846153845</v>
      </c>
      <c r="CH17">
        <f>('P2'!CH17+'P2'!CH27*CH$2)/(CH$2+1)</f>
        <v>26.312249999999999</v>
      </c>
      <c r="CI17">
        <f>('P2'!CI17+'P2'!CI27*CI$2)/(CI$2+1)</f>
        <v>26.33</v>
      </c>
      <c r="CJ17">
        <f>('P2'!CJ17+'P2'!CJ27*CJ$2)/(CJ$2+1)</f>
        <v>27.845421052631579</v>
      </c>
      <c r="CK17">
        <f>('P2'!CK17+'P2'!CK27*CK$2)/(CK$2+1)</f>
        <v>31.702186046511628</v>
      </c>
      <c r="CL17">
        <f>('P2'!CL17+'P2'!CL27*CL$2)/(CL$2+1)</f>
        <v>34.7804358974359</v>
      </c>
      <c r="CM17">
        <f>('P2'!CM17+'P2'!CM27*CM$2)/(CM$2+1)</f>
        <v>32.00714285714286</v>
      </c>
      <c r="CN17">
        <f>('P2'!CN17+'P2'!CN27*CN$2)/(CN$2+1)</f>
        <v>28.305051282051281</v>
      </c>
      <c r="CO17">
        <f>('P2'!CO17+'P2'!CO27*CO$2)/(CO$2+1)</f>
        <v>26.310249999999996</v>
      </c>
      <c r="CP17">
        <f>('P2'!CP17+'P2'!CP27*CP$2)/(CP$2+1)</f>
        <v>26.52851162790698</v>
      </c>
      <c r="CQ17">
        <f>('P2'!CQ17+'P2'!CQ27*CQ$2)/(CQ$2+1)</f>
        <v>27.199439024390244</v>
      </c>
      <c r="CR17">
        <f>('P2'!CR17+'P2'!CR27*CR$2)/(CR$2+1)</f>
        <v>27.243594594594594</v>
      </c>
      <c r="CS17">
        <f>('P2'!CS17+'P2'!CS27*CS$2)/(CS$2+1)</f>
        <v>26.929853658536587</v>
      </c>
      <c r="CT17">
        <f>('P2'!CT17+'P2'!CT27*CT$2)/(CT$2+1)</f>
        <v>26.691421052631583</v>
      </c>
      <c r="CU17">
        <f>('P2'!CU17+'P2'!CU27*CU$2)/(CU$2+1)</f>
        <v>26.660024390243908</v>
      </c>
      <c r="CV17">
        <f>('P2'!CV17+'P2'!CV27*CV$2)/(CV$2+1)</f>
        <v>27.992250000000002</v>
      </c>
      <c r="CW17">
        <f>('P2'!CW17+'P2'!CW27*CW$2)/(CW$2+1)</f>
        <v>31.706146341463416</v>
      </c>
      <c r="CX17">
        <f>('P2'!CX17+'P2'!CX27*CX$2)/(CX$2+1)</f>
        <v>34.381634146341469</v>
      </c>
      <c r="CY17">
        <f>('P2'!CY17+'P2'!CY27*CY$2)/(CY$2+1)</f>
        <v>32.000250000000001</v>
      </c>
      <c r="CZ17">
        <f>('P2'!CZ17+'P2'!CZ27*CZ$2)/(CZ$2+1)</f>
        <v>28.495333333333331</v>
      </c>
      <c r="DA17">
        <f>('P2'!DA17+'P2'!DA27*DA$2)/(DA$2+1)</f>
        <v>26.605714285714292</v>
      </c>
      <c r="DB17">
        <f>('P2'!DB17+'P2'!DB27*DB$2)/(DB$2+1)</f>
        <v>26.891804878048784</v>
      </c>
      <c r="DC17">
        <f>('P2'!DC17+'P2'!DC27*DC$2)/(DC$2+1)</f>
        <v>27.470487804878054</v>
      </c>
      <c r="DD17">
        <f>('P2'!DD17+'P2'!DD27*DD$2)/(DD$2+1)</f>
        <v>27.507333333333335</v>
      </c>
      <c r="DE17">
        <f>('P2'!DE17+'P2'!DE27*DE$2)/(DE$2+1)</f>
        <v>27.238268292682928</v>
      </c>
      <c r="DF17">
        <f>('P2'!DF17+'P2'!DF27*DF$2)/(DF$2+1)</f>
        <v>27.018842105263158</v>
      </c>
      <c r="DG17">
        <f>('P2'!DG17+'P2'!DG27*DG$2)/(DG$2+1)</f>
        <v>26.94427906976744</v>
      </c>
      <c r="DH17">
        <f>('P2'!DH17+'P2'!DH27*DH$2)/(DH$2+1)</f>
        <v>28.286947368421057</v>
      </c>
      <c r="DI17">
        <f>('P2'!DI17+'P2'!DI27*DI$2)/(DI$2+1)</f>
        <v>31.655439024390247</v>
      </c>
      <c r="DJ17">
        <f>('P2'!DJ17+'P2'!DJ27*DJ$2)/(DJ$2+1)</f>
        <v>34.130512195121952</v>
      </c>
      <c r="DK17">
        <f>('P2'!DK17+'P2'!DK27*DK$2)/(DK$2+1)</f>
        <v>31.929750000000002</v>
      </c>
      <c r="DL17">
        <f>('P2'!DL17+'P2'!DL27*DL$2)/(DL$2+1)</f>
        <v>28.694794871794873</v>
      </c>
      <c r="DM17">
        <f>('P2'!DM17+'P2'!DM27*DM$2)/(DM$2+1)</f>
        <v>26.925571428571434</v>
      </c>
      <c r="DN17">
        <f>('P2'!DN17+'P2'!DN27*DN$2)/(DN$2+1)</f>
        <v>27.209731707317079</v>
      </c>
      <c r="DO17">
        <f>('P2'!DO17+'P2'!DO27*DO$2)/(DO$2+1)</f>
        <v>27.682139534883721</v>
      </c>
      <c r="DP17">
        <f>('P2'!DP17+'P2'!DP27*DP$2)/(DP$2+1)</f>
        <v>27.761444444444447</v>
      </c>
      <c r="DQ17">
        <f>('P2'!DQ17+'P2'!DQ27*DQ$2)/(DQ$2+1)</f>
        <v>27.551820512820512</v>
      </c>
      <c r="DR17">
        <f>('P2'!DR17+'P2'!DR27*DR$2)/(DR$2+1)</f>
        <v>27.30542105263158</v>
      </c>
      <c r="DS17">
        <f>('P2'!DS17+'P2'!DS27*DS$2)/(DS$2+1)</f>
        <v>27.232999999999997</v>
      </c>
      <c r="DT17">
        <f>('P2'!DT17+'P2'!DT27*DT$2)/(DT$2+1)</f>
        <v>28.481947368421057</v>
      </c>
      <c r="DU17">
        <f>('P2'!DU17+'P2'!DU27*DU$2)/(DU$2+1)</f>
        <v>31.60019512195122</v>
      </c>
      <c r="DV17">
        <f>('P2'!DV17+'P2'!DV27*DV$2)/(DV$2+1)</f>
        <v>33.887390243902445</v>
      </c>
      <c r="DW17">
        <f>('P2'!DW17+'P2'!DW27*DW$2)/(DW$2+1)</f>
        <v>31.847999999999999</v>
      </c>
      <c r="DX17">
        <f>('P2'!DX17+'P2'!DX27*DX$2)/(DX$2+1)</f>
        <v>28.823097560975611</v>
      </c>
      <c r="DY17">
        <f>('P2'!DY17+'P2'!DY27*DY$2)/(DY$2+1)</f>
        <v>27.27225</v>
      </c>
      <c r="DZ17">
        <f>('P2'!DZ17+'P2'!DZ27*DZ$2)/(DZ$2+1)</f>
        <v>27.492634146341466</v>
      </c>
      <c r="EA17">
        <f>('P2'!EA17+'P2'!EA27*EA$2)/(EA$2+1)</f>
        <v>27.918023255813953</v>
      </c>
      <c r="EB17">
        <f>('P2'!EB17+'P2'!EB27*EB$2)/(EB$2+1)</f>
        <v>27.996111111111112</v>
      </c>
      <c r="EC17">
        <f>('P2'!EC17+'P2'!EC27*EC$2)/(EC$2+1)</f>
        <v>27.795102564102567</v>
      </c>
      <c r="ED17">
        <f>('P2'!ED17+'P2'!ED27*ED$2)/(ED$2+1)</f>
        <v>27.55973684210527</v>
      </c>
      <c r="EE17">
        <f>('P2'!EE17+'P2'!EE27*EE$2)/(EE$2+1)</f>
        <v>27.488348837209305</v>
      </c>
      <c r="EF17">
        <f>('P2'!EF17+'P2'!EF27*EF$2)/(EF$2+1)</f>
        <v>28.666578947368428</v>
      </c>
      <c r="EG17">
        <f>('P2'!EG17+'P2'!EG27*EG$2)/(EG$2+1)</f>
        <v>31.536581395348836</v>
      </c>
      <c r="EH17">
        <f>('P2'!EH17+'P2'!EH27*EH$2)/(EH$2+1)</f>
        <v>33.859948717948726</v>
      </c>
      <c r="EI17">
        <f>('P2'!EI17+'P2'!EI27*EI$2)/(EI$2+1)</f>
        <v>31.842750000000002</v>
      </c>
      <c r="EJ17">
        <f>('P2'!EJ17+'P2'!EJ27*EJ$2)/(EJ$2+1)</f>
        <v>29.000390243902441</v>
      </c>
      <c r="EK17">
        <f>('P2'!EK17+'P2'!EK27*EK$2)/(EK$2+1)</f>
        <v>27.537500000000001</v>
      </c>
      <c r="EL17">
        <f>('P2'!EL17+'P2'!EL27*EL$2)/(EL$2+1)</f>
        <v>27.746609756097559</v>
      </c>
      <c r="EM17">
        <f>('P2'!EM17+'P2'!EM27*EM$2)/(EM$2+1)</f>
        <v>28.136093023255814</v>
      </c>
      <c r="EN17">
        <f>('P2'!EN17+'P2'!EN27*EN$2)/(EN$2+1)</f>
        <v>28.218702702702704</v>
      </c>
      <c r="EO17">
        <f>('P2'!EO17+'P2'!EO27*EO$2)/(EO$2+1)</f>
        <v>28.02189743589744</v>
      </c>
      <c r="EP17">
        <f>('P2'!EP17+'P2'!EP27*EP$2)/(EP$2+1)</f>
        <v>27.75975</v>
      </c>
      <c r="EQ17">
        <f>('P2'!EQ17+'P2'!EQ27*EQ$2)/(EQ$2+1)</f>
        <v>27.777439024390244</v>
      </c>
      <c r="ER17">
        <f>('P2'!ER17+'P2'!ER27*ER$2)/(ER$2+1)</f>
        <v>28.840947368421059</v>
      </c>
      <c r="ES17">
        <f>('P2'!ES17+'P2'!ES27*ES$2)/(ES$2+1)</f>
        <v>31.553325581395349</v>
      </c>
      <c r="ET17">
        <f>('P2'!ET17+'P2'!ET27*ET$2)/(ET$2+1)</f>
        <v>33.736230769230772</v>
      </c>
      <c r="EU17">
        <f>('P2'!EU17+'P2'!EU27*EU$2)/(EU$2+1)</f>
        <v>31.77871428571429</v>
      </c>
      <c r="EV17">
        <f>('P2'!EV17+'P2'!EV27*EV$2)/(EV$2+1)</f>
        <v>29.22320512820513</v>
      </c>
      <c r="EW17">
        <f>('P2'!EW17+'P2'!EW27*EW$2)/(EW$2+1)</f>
        <v>27.792750000000002</v>
      </c>
      <c r="EX17">
        <f>('P2'!EX17+'P2'!EX27*EX$2)/(EX$2+1)</f>
        <v>27.954744186046508</v>
      </c>
      <c r="EY17">
        <f>('P2'!EY17+'P2'!EY27*EY$2)/(EY$2+1)</f>
        <v>28.389048780487805</v>
      </c>
      <c r="EZ17">
        <f>('P2'!EZ17+'P2'!EZ27*EZ$2)/(EZ$2+1)</f>
        <v>28.423444444444449</v>
      </c>
      <c r="FA17">
        <f>('P2'!FA17+'P2'!FA27*FA$2)/(FA$2+1)</f>
        <v>28.199487804878054</v>
      </c>
      <c r="FB17">
        <f>('P2'!FB17+'P2'!FB27*FB$2)/(FB$2+1)</f>
        <v>28.036578947368426</v>
      </c>
      <c r="FC17">
        <f>('P2'!FC17+'P2'!FC27*FC$2)/(FC$2+1)</f>
        <v>28.009487804878049</v>
      </c>
      <c r="FD17">
        <f>('P2'!FD17+'P2'!FD27*FD$2)/(FD$2+1)</f>
        <v>28.97775</v>
      </c>
      <c r="FE17">
        <f>('P2'!FE17+'P2'!FE27*FE$2)/(FE$2+1)</f>
        <v>31.664121951219517</v>
      </c>
      <c r="FF17">
        <f>('P2'!FF17+'P2'!FF27*FF$2)/(FF$2+1)</f>
        <v>33.688615384615382</v>
      </c>
      <c r="FG17">
        <f>('P2'!FG17+'P2'!FG27*FG$2)/(FG$2+1)</f>
        <v>31.825857142857149</v>
      </c>
      <c r="FH17">
        <f>('P2'!FH17+'P2'!FH27*FH$2)/(FH$2+1)</f>
        <v>29.384076923076925</v>
      </c>
      <c r="FI17">
        <f>('P2'!FI17+'P2'!FI27*FI$2)/(FI$2+1)</f>
        <v>28.025500000000001</v>
      </c>
      <c r="FJ17">
        <f>('P2'!FJ17+'P2'!FJ27*FJ$2)/(FJ$2+1)</f>
        <v>28.178372093023253</v>
      </c>
      <c r="FK17">
        <f>('P2'!FK17+'P2'!FK27*FK$2)/(FK$2+1)</f>
        <v>28.572146341463412</v>
      </c>
      <c r="FL17">
        <f>('P2'!FL17+'P2'!FL27*FL$2)/(FL$2+1)</f>
        <v>28.60444444444445</v>
      </c>
      <c r="FM17">
        <f>('P2'!FM17+'P2'!FM27*FM$2)/(FM$2+1)</f>
        <v>28.399780487804879</v>
      </c>
      <c r="FN17">
        <f>('P2'!FN17+'P2'!FN27*FN$2)/(FN$2+1)</f>
        <v>28.244894736842109</v>
      </c>
      <c r="FO17">
        <f>('P2'!FO17+'P2'!FO27*FO$2)/(FO$2+1)</f>
        <v>28.219804878048784</v>
      </c>
      <c r="FP17">
        <f>('P2'!FP17+'P2'!FP27*FP$2)/(FP$2+1)</f>
        <v>29.160500000000003</v>
      </c>
      <c r="FQ17">
        <f>('P2'!FQ17+'P2'!FQ27*FQ$2)/(FQ$2+1)</f>
        <v>31.755317073170737</v>
      </c>
      <c r="FR17">
        <f>('P2'!FR17+'P2'!FR27*FR$2)/(FR$2+1)</f>
        <v>33.640243902439025</v>
      </c>
      <c r="FS17">
        <f>('P2'!FS17+'P2'!FS27*FS$2)/(FS$2+1)</f>
        <v>31.981750000000002</v>
      </c>
      <c r="FT17">
        <f>('P2'!FT17+'P2'!FT27*FT$2)/(FT$2+1)</f>
        <v>29.543794871794876</v>
      </c>
      <c r="FU17">
        <f>('P2'!FU17+'P2'!FU27*FU$2)/(FU$2+1)</f>
        <v>28.191428571428577</v>
      </c>
      <c r="FV17">
        <f>('P2'!FV17+'P2'!FV27*FV$2)/(FV$2+1)</f>
        <v>28.406341463414638</v>
      </c>
      <c r="FW17">
        <f>('P2'!FW17+'P2'!FW27*FW$2)/(FW$2+1)</f>
        <v>28.703581395348834</v>
      </c>
      <c r="FX17">
        <f>('P2'!FX17+'P2'!FX27*FX$2)/(FX$2+1)</f>
        <v>28.738736842105261</v>
      </c>
      <c r="FY17">
        <f>('P2'!FY17+'P2'!FY27*FY$2)/(FY$2+1)</f>
        <v>28.576634146341465</v>
      </c>
      <c r="FZ17">
        <f>('P2'!FZ17+'P2'!FZ27*FZ$2)/(FZ$2+1)</f>
        <v>28.39</v>
      </c>
      <c r="GA17">
        <f>('P2'!GA17+'P2'!GA27*GA$2)/(GA$2+1)</f>
        <v>28.371232558139532</v>
      </c>
      <c r="GB17">
        <f>('P2'!GB17+'P2'!GB27*GB$2)/(GB$2+1)</f>
        <v>29.377105263157894</v>
      </c>
      <c r="GC17">
        <f>('P2'!GC17+'P2'!GC27*GC$2)/(GC$2+1)</f>
        <v>31.827341463414641</v>
      </c>
      <c r="GD17">
        <f>('P2'!GD17+'P2'!GD27*GD$2)/(GD$2+1)</f>
        <v>33.662317073170733</v>
      </c>
      <c r="GE17">
        <f>('P2'!GE17+'P2'!GE27*GE$2)/(GE$2+1)</f>
        <v>32.045000000000002</v>
      </c>
      <c r="GF17">
        <f>('P2'!GF17+'P2'!GF27*GF$2)/(GF$2+1)</f>
        <v>29.638829268292685</v>
      </c>
      <c r="GG17">
        <f>('P2'!GG17+'P2'!GG27*GG$2)/(GG$2+1)</f>
        <v>28.350863636363634</v>
      </c>
      <c r="GH17">
        <f>('P2'!GH17+'P2'!GH27*GH$2)/(GH$2+1)</f>
        <v>28.583390243902443</v>
      </c>
      <c r="GI17">
        <f>('P2'!GI17+'P2'!GI27*GI$2)/(GI$2+1)</f>
        <v>28.854444444444443</v>
      </c>
      <c r="GJ17">
        <f>('P2'!GJ17+'P2'!GJ27*GJ$2)/(GJ$2+1)</f>
        <v>28.914000000000001</v>
      </c>
      <c r="GK17">
        <f>('P2'!GK17+'P2'!GK27*GK$2)/(GK$2+1)</f>
        <v>28.745926829268296</v>
      </c>
      <c r="GL17">
        <f>('P2'!GL17+'P2'!GL27*GL$2)/(GL$2+1)</f>
        <v>28.604105263157898</v>
      </c>
      <c r="GM17">
        <f>('P2'!GM17+'P2'!GM27*GM$2)/(GM$2+1)</f>
        <v>28.550372093023253</v>
      </c>
      <c r="GN17">
        <f>('P2'!GN17+'P2'!GN27*GN$2)/(GN$2+1)</f>
        <v>29.54121052631579</v>
      </c>
      <c r="GO17">
        <f>('P2'!GO17+'P2'!GO27*GO$2)/(GO$2+1)</f>
        <v>31.851999999999997</v>
      </c>
      <c r="GP17">
        <f>('P2'!GP17+'P2'!GP27*GP$2)/(GP$2+1)</f>
        <v>33.758410256410258</v>
      </c>
      <c r="GQ17">
        <f>('P2'!GQ17+'P2'!GQ27*GQ$2)/(GQ$2+1)</f>
        <v>32.115250000000003</v>
      </c>
      <c r="GR17">
        <f>('P2'!GR17+'P2'!GR27*GR$2)/(GR$2+1)</f>
        <v>29.744767441860461</v>
      </c>
      <c r="GS17">
        <f>('P2'!GS17+'P2'!GS27*GS$2)/(GS$2+1)</f>
        <v>28.571428571428573</v>
      </c>
      <c r="GT17">
        <f>('P2'!GT17+'P2'!GT27*GT$2)/(GT$2+1)</f>
        <v>28.770512195121952</v>
      </c>
      <c r="GU17">
        <f>('P2'!GU17+'P2'!GU27*GU$2)/(GU$2+1)</f>
        <v>28.995444444444445</v>
      </c>
      <c r="GV17">
        <f>('P2'!GV17+'P2'!GV27*GV$2)/(GV$2+1)</f>
        <v>29.046105263157898</v>
      </c>
      <c r="GW17">
        <f>('P2'!GW17+'P2'!GW27*GW$2)/(GW$2+1)</f>
        <v>28.925564102564106</v>
      </c>
      <c r="GX17">
        <f>('P2'!GX17+'P2'!GX27*GX$2)/(GX$2+1)</f>
        <v>28.684285714285718</v>
      </c>
      <c r="GY17">
        <f>('P2'!GY17+'P2'!GY27*GY$2)/(GY$2+1)</f>
        <v>28.723585365853658</v>
      </c>
      <c r="GZ17">
        <f>('P2'!GZ17+'P2'!GZ27*GZ$2)/(GZ$2+1)</f>
        <v>29.676315789473687</v>
      </c>
      <c r="HA17">
        <f>('P2'!HA17+'P2'!HA27*HA$2)/(HA$2+1)</f>
        <v>32.006720930232561</v>
      </c>
      <c r="HB17">
        <f>('P2'!HB17+'P2'!HB27*HB$2)/(HB$2+1)</f>
        <v>33.914282051282051</v>
      </c>
      <c r="HC17">
        <f>('P2'!HC17+'P2'!HC27*HC$2)/(HC$2+1)</f>
        <v>32.266250000000007</v>
      </c>
      <c r="HD17">
        <f>('P2'!HD17+'P2'!HD27*HD$2)/(HD$2+1)</f>
        <v>29.894930232558135</v>
      </c>
      <c r="HE17">
        <f>('P2'!HE17+'P2'!HE27*HE$2)/(HE$2+1)</f>
        <v>28.711571428571435</v>
      </c>
      <c r="HF17">
        <f>('P2'!HF17+'P2'!HF27*HF$2)/(HF$2+1)</f>
        <v>28.881093023255811</v>
      </c>
      <c r="HG17">
        <f>('P2'!HG17+'P2'!HG27*HG$2)/(HG$2+1)</f>
        <v>29.165372093023258</v>
      </c>
      <c r="HH17">
        <f>('P2'!HH17+'P2'!HH27*HH$2)/(HH$2+1)</f>
        <v>29.194684210526315</v>
      </c>
      <c r="HI17">
        <f>('P2'!HI17+'P2'!HI27*HI$2)/(HI$2+1)</f>
        <v>29.029560975609758</v>
      </c>
      <c r="HJ17">
        <f>('P2'!HJ17+'P2'!HJ27*HJ$2)/(HJ$2+1)</f>
        <v>28.844999999999995</v>
      </c>
      <c r="HK17">
        <f>('P2'!HK17+'P2'!HK27*HK$2)/(HK$2+1)</f>
        <v>28.860365853658539</v>
      </c>
      <c r="HL17">
        <f>('P2'!HL17+'P2'!HL27*HL$2)/(HL$2+1)</f>
        <v>29.813000000000002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15.126999999999988</v>
      </c>
      <c r="U24" s="250">
        <f t="shared" si="0"/>
        <v>13.313500000000001</v>
      </c>
      <c r="V24" s="250">
        <f t="shared" si="0"/>
        <v>9.0000930232558076</v>
      </c>
      <c r="W24" s="250">
        <f t="shared" si="0"/>
        <v>9.0000975609755791</v>
      </c>
      <c r="X24" s="250">
        <f t="shared" si="0"/>
        <v>6.5000000000000071</v>
      </c>
      <c r="Y24" s="250">
        <f t="shared" si="0"/>
        <v>4.9997560975610007</v>
      </c>
      <c r="Z24" s="250">
        <f t="shared" si="0"/>
        <v>4.9997368421052961</v>
      </c>
      <c r="AA24" s="250">
        <f t="shared" si="0"/>
        <v>4.499414634146369</v>
      </c>
      <c r="AB24" s="250">
        <f t="shared" si="0"/>
        <v>19.000500000000002</v>
      </c>
      <c r="AC24" s="250">
        <f t="shared" si="0"/>
        <v>20.000073170731667</v>
      </c>
      <c r="AD24" s="250">
        <f t="shared" si="0"/>
        <v>37.307794871794826</v>
      </c>
      <c r="AE24" s="250">
        <f t="shared" si="0"/>
        <v>16.999999999999996</v>
      </c>
      <c r="AF24" s="250">
        <f t="shared" si="0"/>
        <v>12.499948717948747</v>
      </c>
      <c r="AG24" s="250">
        <f t="shared" si="0"/>
        <v>3</v>
      </c>
      <c r="AH24" s="250">
        <f t="shared" si="0"/>
        <v>2.9991860465116531</v>
      </c>
      <c r="AI24" s="250">
        <f t="shared" si="0"/>
        <v>2.5003902439024692</v>
      </c>
      <c r="AJ24" s="250">
        <f t="shared" si="0"/>
        <v>3.4991111111110627</v>
      </c>
      <c r="AK24" s="250">
        <f t="shared" si="0"/>
        <v>1.0005121951219174</v>
      </c>
      <c r="AL24" s="250">
        <f t="shared" si="0"/>
        <v>1.4999999999999609</v>
      </c>
      <c r="AM24" s="250">
        <f t="shared" si="0"/>
        <v>1.5004146341462992</v>
      </c>
      <c r="AN24" s="250">
        <f t="shared" si="0"/>
        <v>10.000500000000002</v>
      </c>
      <c r="AO24" s="250">
        <f t="shared" si="0"/>
        <v>11.000682926829235</v>
      </c>
      <c r="AP24" s="250">
        <f t="shared" si="0"/>
        <v>21.188243902439027</v>
      </c>
      <c r="AQ24" s="250">
        <f t="shared" si="0"/>
        <v>7.5</v>
      </c>
      <c r="AR24" s="250">
        <f t="shared" si="0"/>
        <v>7.5007948717948203</v>
      </c>
      <c r="AS24" s="250">
        <f t="shared" si="0"/>
        <v>2.5</v>
      </c>
      <c r="AT24" s="250">
        <f t="shared" si="0"/>
        <v>2.0000243902439259</v>
      </c>
      <c r="AU24" s="250">
        <f t="shared" si="0"/>
        <v>-7.9951219512238936E-2</v>
      </c>
      <c r="AV24" s="250">
        <f t="shared" si="0"/>
        <v>1.0601282051282404</v>
      </c>
      <c r="AW24" s="250">
        <f t="shared" si="0"/>
        <v>-0.59953846153845092</v>
      </c>
      <c r="AX24" s="250">
        <f t="shared" si="0"/>
        <v>-6.0000000000034248E-2</v>
      </c>
      <c r="AY24" s="250">
        <f t="shared" si="0"/>
        <v>6.1325581395315965E-2</v>
      </c>
      <c r="AZ24" s="250">
        <f t="shared" si="0"/>
        <v>6.5298421052631959</v>
      </c>
      <c r="BA24" s="250">
        <f t="shared" si="0"/>
        <v>7.1107317073170719</v>
      </c>
      <c r="BB24" s="250">
        <f t="shared" si="0"/>
        <v>14.737926829268289</v>
      </c>
      <c r="BC24" s="250">
        <f t="shared" si="0"/>
        <v>4.6089999999999982</v>
      </c>
      <c r="BD24" s="250">
        <f t="shared" si="0"/>
        <v>5.0601707317073306</v>
      </c>
      <c r="BE24" s="250">
        <f t="shared" si="0"/>
        <v>1.4699999999999989</v>
      </c>
      <c r="BF24" s="252">
        <f t="shared" si="0"/>
        <v>1.2002439024390021</v>
      </c>
      <c r="BG24" s="252">
        <f t="shared" si="0"/>
        <v>0.23055813953487458</v>
      </c>
      <c r="BH24" s="250">
        <f t="shared" si="0"/>
        <v>1.3604444444444752</v>
      </c>
      <c r="BI24" s="250">
        <f t="shared" si="0"/>
        <v>-0.1492820512820785</v>
      </c>
      <c r="BJ24" s="250">
        <f t="shared" si="0"/>
        <v>0.33957894736846583</v>
      </c>
      <c r="BK24" s="250">
        <f t="shared" si="0"/>
        <v>0.44979069767439839</v>
      </c>
      <c r="BL24" s="250">
        <f t="shared" si="0"/>
        <v>6.3298947368421032</v>
      </c>
      <c r="BM24" s="250">
        <f t="shared" si="0"/>
        <v>6.8502325581394921</v>
      </c>
      <c r="BN24" s="250">
        <f t="shared" si="0"/>
        <v>13.819128205128223</v>
      </c>
      <c r="BO24" s="250">
        <f t="shared" si="0"/>
        <v>4.4897499999999972</v>
      </c>
      <c r="BP24" s="250">
        <f t="shared" si="0"/>
        <v>4.8998292682926525</v>
      </c>
      <c r="BQ24" s="250">
        <f t="shared" si="0"/>
        <v>1.6312500000000014</v>
      </c>
      <c r="BR24" s="250">
        <f t="shared" si="0"/>
        <v>1.3984634146341222</v>
      </c>
      <c r="BS24" s="250">
        <f t="shared" si="0"/>
        <v>0.52041860465120138</v>
      </c>
      <c r="BT24" s="250">
        <f t="shared" si="0"/>
        <v>1.6290000000000227</v>
      </c>
      <c r="BU24" s="250">
        <f t="shared" si="0"/>
        <v>0.25028205128202785</v>
      </c>
      <c r="BV24" s="250">
        <f t="shared" si="0"/>
        <v>0.7085000000000008</v>
      </c>
      <c r="BW24" s="250">
        <f t="shared" si="0"/>
        <v>0.81002439024392103</v>
      </c>
      <c r="BX24" s="250">
        <f t="shared" si="0"/>
        <v>6.1398421052631953</v>
      </c>
      <c r="BY24" s="250">
        <f t="shared" si="0"/>
        <v>6.6202790697674274</v>
      </c>
      <c r="BZ24" s="250">
        <f t="shared" si="0"/>
        <v>12.898871794871752</v>
      </c>
      <c r="CA24" s="250">
        <f t="shared" si="0"/>
        <v>4.3897499999999958</v>
      </c>
      <c r="CB24" s="250">
        <f t="shared" si="0"/>
        <v>4.7605609756098026</v>
      </c>
      <c r="CC24" s="250">
        <f t="shared" si="0"/>
        <v>1.7899999999999991</v>
      </c>
      <c r="CD24" s="250">
        <f t="shared" si="0"/>
        <v>1.5798604651162904</v>
      </c>
      <c r="CE24" s="250">
        <f t="shared" ref="CE24:EP24" si="1">CE20-CE15</f>
        <v>0.78007317073172189</v>
      </c>
      <c r="CF24" s="250">
        <f t="shared" si="1"/>
        <v>1.8902222222221887</v>
      </c>
      <c r="CG24" s="250">
        <f t="shared" si="1"/>
        <v>0.64023076923076161</v>
      </c>
      <c r="CH24" s="250">
        <f t="shared" si="1"/>
        <v>1.0499999999999972</v>
      </c>
      <c r="CI24" s="250">
        <f t="shared" si="1"/>
        <v>1.1407560975609989</v>
      </c>
      <c r="CJ24" s="250">
        <f t="shared" si="1"/>
        <v>5.9804736842105299</v>
      </c>
      <c r="CK24" s="250">
        <f t="shared" si="1"/>
        <v>6.4203255813953639</v>
      </c>
      <c r="CL24" s="250">
        <f t="shared" si="1"/>
        <v>12.038794871794856</v>
      </c>
      <c r="CM24" s="250">
        <f t="shared" si="1"/>
        <v>4.3001428571429052</v>
      </c>
      <c r="CN24" s="250">
        <f t="shared" si="1"/>
        <v>4.6306153846154281</v>
      </c>
      <c r="CO24" s="250">
        <f t="shared" si="1"/>
        <v>1.9392500000000013</v>
      </c>
      <c r="CP24" s="250">
        <f t="shared" si="1"/>
        <v>1.7498837209302103</v>
      </c>
      <c r="CQ24" s="250">
        <f t="shared" si="1"/>
        <v>0.98104878048775035</v>
      </c>
      <c r="CR24" s="250">
        <f t="shared" si="1"/>
        <v>2.0807567567567631</v>
      </c>
      <c r="CS24" s="250">
        <f t="shared" si="1"/>
        <v>0.92017073170731578</v>
      </c>
      <c r="CT24" s="250">
        <f t="shared" si="1"/>
        <v>1.2993684210526695</v>
      </c>
      <c r="CU24" s="250">
        <f t="shared" si="1"/>
        <v>1.3902439024389963</v>
      </c>
      <c r="CV24" s="250">
        <f t="shared" si="1"/>
        <v>5.8804999999999978</v>
      </c>
      <c r="CW24" s="250">
        <f t="shared" si="1"/>
        <v>6.2897073170731908</v>
      </c>
      <c r="CX24" s="250">
        <f t="shared" si="1"/>
        <v>11.338317073170707</v>
      </c>
      <c r="CY24" s="250">
        <f t="shared" si="1"/>
        <v>4.2499999999999964</v>
      </c>
      <c r="CZ24" s="250">
        <f t="shared" si="1"/>
        <v>4.5699487179486802</v>
      </c>
      <c r="DA24" s="250">
        <f t="shared" si="1"/>
        <v>2.0599999999999952</v>
      </c>
      <c r="DB24" s="250">
        <f t="shared" si="1"/>
        <v>1.8903414634145861</v>
      </c>
      <c r="DC24" s="250">
        <f t="shared" si="1"/>
        <v>1.1798780487804486</v>
      </c>
      <c r="DD24" s="250">
        <f t="shared" si="1"/>
        <v>2.2690000000000303</v>
      </c>
      <c r="DE24" s="250">
        <f t="shared" si="1"/>
        <v>1.1894146341463276</v>
      </c>
      <c r="DF24" s="250">
        <f t="shared" si="1"/>
        <v>1.5404736842104967</v>
      </c>
      <c r="DG24" s="250">
        <f t="shared" si="1"/>
        <v>1.6295813953488505</v>
      </c>
      <c r="DH24" s="250">
        <f t="shared" si="1"/>
        <v>5.7900000000000027</v>
      </c>
      <c r="DI24" s="250">
        <f t="shared" si="1"/>
        <v>6.1700487804878108</v>
      </c>
      <c r="DJ24" s="250">
        <f t="shared" si="1"/>
        <v>10.79824390243904</v>
      </c>
      <c r="DK24" s="250">
        <f t="shared" si="1"/>
        <v>4.2102500000000056</v>
      </c>
      <c r="DL24" s="250">
        <f t="shared" si="1"/>
        <v>4.5010512820512467</v>
      </c>
      <c r="DM24" s="250">
        <f t="shared" si="1"/>
        <v>2.1802857142857519</v>
      </c>
      <c r="DN24" s="250">
        <f t="shared" si="1"/>
        <v>2.0087317073170503</v>
      </c>
      <c r="DO24" s="250">
        <f t="shared" si="1"/>
        <v>1.3604186046511266</v>
      </c>
      <c r="DP24" s="250">
        <f t="shared" si="1"/>
        <v>2.4392222222222664</v>
      </c>
      <c r="DQ24" s="250">
        <f t="shared" si="1"/>
        <v>1.4398461538461582</v>
      </c>
      <c r="DR24" s="250">
        <f t="shared" si="1"/>
        <v>1.7701052631578591</v>
      </c>
      <c r="DS24" s="250">
        <f t="shared" si="1"/>
        <v>1.8495581395348495</v>
      </c>
      <c r="DT24" s="250">
        <f t="shared" si="1"/>
        <v>5.7094736842105647</v>
      </c>
      <c r="DU24" s="250">
        <f t="shared" si="1"/>
        <v>6.0598536585365785</v>
      </c>
      <c r="DV24" s="250">
        <f t="shared" si="1"/>
        <v>10.298073170731719</v>
      </c>
      <c r="DW24" s="250">
        <f t="shared" si="1"/>
        <v>4.1802499999999974</v>
      </c>
      <c r="DX24" s="250">
        <f t="shared" si="1"/>
        <v>4.440121951219556</v>
      </c>
      <c r="DY24" s="250">
        <f t="shared" si="1"/>
        <v>2.289749999999998</v>
      </c>
      <c r="DZ24" s="252">
        <f t="shared" si="1"/>
        <v>2.1392682926829032</v>
      </c>
      <c r="EA24" s="252">
        <f t="shared" si="1"/>
        <v>1.4907209302325377</v>
      </c>
      <c r="EB24" s="250">
        <f t="shared" si="1"/>
        <v>2.5695555555555423</v>
      </c>
      <c r="EC24" s="250">
        <f t="shared" si="1"/>
        <v>1.6308717948717693</v>
      </c>
      <c r="ED24" s="250">
        <f t="shared" si="1"/>
        <v>1.9398421052631605</v>
      </c>
      <c r="EE24" s="252">
        <f t="shared" si="1"/>
        <v>2.0195581395348832</v>
      </c>
      <c r="EF24" s="250">
        <f t="shared" si="1"/>
        <v>5.6701052631578577</v>
      </c>
      <c r="EG24" s="252">
        <f t="shared" si="1"/>
        <v>6.009534883720935</v>
      </c>
      <c r="EH24" s="250">
        <f t="shared" si="1"/>
        <v>10.088435897435879</v>
      </c>
      <c r="EI24" s="252">
        <f t="shared" si="1"/>
        <v>4.1699999999999982</v>
      </c>
      <c r="EJ24" s="250">
        <f t="shared" si="1"/>
        <v>4.4196341463414583</v>
      </c>
      <c r="EK24" s="252">
        <f t="shared" si="1"/>
        <v>2.3707499999999975</v>
      </c>
      <c r="EL24" s="252">
        <f t="shared" si="1"/>
        <v>2.2298536585365945</v>
      </c>
      <c r="EM24" s="252">
        <f t="shared" si="1"/>
        <v>1.6310465116279289</v>
      </c>
      <c r="EN24" s="250">
        <f t="shared" si="1"/>
        <v>2.7104324324323876</v>
      </c>
      <c r="EO24" s="250">
        <f t="shared" si="1"/>
        <v>1.8194102564102437</v>
      </c>
      <c r="EP24" s="250">
        <f t="shared" si="1"/>
        <v>2.1104999999999983</v>
      </c>
      <c r="EQ24" s="252">
        <f t="shared" ref="EQ24:HB24" si="2">EQ20-EQ15</f>
        <v>2.1799756097560632</v>
      </c>
      <c r="ER24" s="250">
        <f t="shared" si="2"/>
        <v>5.6402105263157871</v>
      </c>
      <c r="ES24" s="252">
        <f t="shared" si="2"/>
        <v>5.96046511627911</v>
      </c>
      <c r="ET24" s="250">
        <f t="shared" si="2"/>
        <v>9.7984358974358905</v>
      </c>
      <c r="EU24" s="252">
        <f t="shared" si="2"/>
        <v>4.1700000000000408</v>
      </c>
      <c r="EV24" s="250">
        <f t="shared" si="2"/>
        <v>4.400923076923128</v>
      </c>
      <c r="EW24" s="252">
        <f t="shared" si="2"/>
        <v>2.4702499999999965</v>
      </c>
      <c r="EX24" s="252">
        <f t="shared" si="2"/>
        <v>2.3293023255814198</v>
      </c>
      <c r="EY24" s="252">
        <f t="shared" si="2"/>
        <v>1.7506829268292208</v>
      </c>
      <c r="EZ24" s="250">
        <f t="shared" si="2"/>
        <v>2.8301111111110835</v>
      </c>
      <c r="FA24" s="250">
        <f t="shared" si="2"/>
        <v>1.9797073170731743</v>
      </c>
      <c r="FB24" s="250">
        <f t="shared" si="2"/>
        <v>2.259578947368464</v>
      </c>
      <c r="FC24" s="252">
        <f t="shared" si="2"/>
        <v>2.3291707317072792</v>
      </c>
      <c r="FD24" s="250">
        <f t="shared" si="2"/>
        <v>5.6097499999999947</v>
      </c>
      <c r="FE24" s="252">
        <f t="shared" si="2"/>
        <v>5.9200731707317296</v>
      </c>
      <c r="FF24" s="250">
        <f t="shared" si="2"/>
        <v>9.5185128205127718</v>
      </c>
      <c r="FG24" s="252">
        <f t="shared" si="2"/>
        <v>4.1598571428571454</v>
      </c>
      <c r="FH24" s="250">
        <f t="shared" si="2"/>
        <v>4.3804615384615424</v>
      </c>
      <c r="FI24" s="252">
        <f t="shared" si="2"/>
        <v>2.5497499999999995</v>
      </c>
      <c r="FJ24" s="252">
        <f t="shared" si="2"/>
        <v>2.4196976744185683</v>
      </c>
      <c r="FK24" s="252">
        <f t="shared" si="2"/>
        <v>1.8496585365853306</v>
      </c>
      <c r="FL24" s="250">
        <f t="shared" si="2"/>
        <v>2.920111111111094</v>
      </c>
      <c r="FM24" s="250">
        <f t="shared" si="2"/>
        <v>2.1086829268292213</v>
      </c>
      <c r="FN24" s="250">
        <f t="shared" si="2"/>
        <v>2.370210526315752</v>
      </c>
      <c r="FO24" s="252">
        <f t="shared" si="2"/>
        <v>2.438853658536619</v>
      </c>
      <c r="FP24" s="250">
        <f t="shared" si="2"/>
        <v>5.6197499999999998</v>
      </c>
      <c r="FQ24" s="252">
        <f t="shared" si="2"/>
        <v>5.9208048780487239</v>
      </c>
      <c r="FR24" s="250">
        <f t="shared" si="2"/>
        <v>9.2581707317072954</v>
      </c>
      <c r="FS24" s="252">
        <f t="shared" si="2"/>
        <v>4.1807499999999997</v>
      </c>
      <c r="FT24" s="250">
        <f t="shared" si="2"/>
        <v>4.3911538461538058</v>
      </c>
      <c r="FU24" s="252">
        <f t="shared" si="2"/>
        <v>2.620142857142902</v>
      </c>
      <c r="FV24" s="252">
        <f t="shared" si="2"/>
        <v>2.499682926829248</v>
      </c>
      <c r="FW24" s="252">
        <f t="shared" si="2"/>
        <v>1.951255813953523</v>
      </c>
      <c r="FX24" s="252">
        <f t="shared" si="2"/>
        <v>3.0107894736841594</v>
      </c>
      <c r="FY24" s="250">
        <f t="shared" si="2"/>
        <v>2.2295853658536444</v>
      </c>
      <c r="FZ24" s="250">
        <f t="shared" si="2"/>
        <v>2.4804999999999993</v>
      </c>
      <c r="GA24" s="250">
        <f t="shared" si="2"/>
        <v>2.5496279069767063</v>
      </c>
      <c r="GB24" s="250">
        <f t="shared" si="2"/>
        <v>5.6194736842105613</v>
      </c>
      <c r="GC24" s="252">
        <f t="shared" si="2"/>
        <v>5.9104634146341191</v>
      </c>
      <c r="GD24" s="250">
        <f t="shared" si="2"/>
        <v>9.117707317073183</v>
      </c>
      <c r="GE24" s="252">
        <f t="shared" si="2"/>
        <v>4.1999999999999957</v>
      </c>
      <c r="GF24" s="252">
        <f t="shared" si="2"/>
        <v>4.4105121951219921</v>
      </c>
      <c r="GG24" s="252">
        <f t="shared" si="2"/>
        <v>2.6998181818181557</v>
      </c>
      <c r="GH24" s="252">
        <f t="shared" si="2"/>
        <v>2.580073170731751</v>
      </c>
      <c r="GI24" s="250">
        <f t="shared" si="2"/>
        <v>-28.220666666666666</v>
      </c>
      <c r="GJ24" s="250">
        <f t="shared" si="2"/>
        <v>-28.229897435897438</v>
      </c>
      <c r="GK24" s="250">
        <f t="shared" si="2"/>
        <v>-28.050317073170739</v>
      </c>
      <c r="GL24" s="250">
        <f t="shared" si="2"/>
        <v>-27.869894736842109</v>
      </c>
      <c r="GM24" s="250">
        <f t="shared" si="2"/>
        <v>-27.879906976744188</v>
      </c>
      <c r="GN24" s="250">
        <f t="shared" si="2"/>
        <v>-28.45963157894737</v>
      </c>
      <c r="GO24" s="250">
        <f t="shared" si="2"/>
        <v>-30.720139534883721</v>
      </c>
      <c r="GP24" s="250">
        <f t="shared" si="2"/>
        <v>-32.240205128205133</v>
      </c>
      <c r="GQ24" s="250">
        <f t="shared" si="2"/>
        <v>-30.930250000000001</v>
      </c>
      <c r="GR24" s="250">
        <f t="shared" si="2"/>
        <v>-29.059883720930227</v>
      </c>
      <c r="GS24" s="250">
        <f t="shared" si="2"/>
        <v>-27.950000000000003</v>
      </c>
      <c r="GT24" s="250">
        <f t="shared" si="2"/>
        <v>-28.150512195121955</v>
      </c>
      <c r="GU24" s="250">
        <f t="shared" si="2"/>
        <v>-28.40988888888889</v>
      </c>
      <c r="GV24" s="250">
        <f t="shared" si="2"/>
        <v>-28.419789473684208</v>
      </c>
      <c r="GW24" s="250">
        <f t="shared" si="2"/>
        <v>-28.249923076923078</v>
      </c>
      <c r="GX24" s="250">
        <f t="shared" si="2"/>
        <v>-28.070000000000004</v>
      </c>
      <c r="GY24" s="250">
        <f t="shared" si="2"/>
        <v>-28.080902439024392</v>
      </c>
      <c r="GZ24" s="250">
        <f t="shared" si="2"/>
        <v>-28.650000000000006</v>
      </c>
      <c r="HA24" s="250">
        <f t="shared" si="2"/>
        <v>-30.939744186046507</v>
      </c>
      <c r="HB24" s="250">
        <f t="shared" si="2"/>
        <v>-32.459666666666671</v>
      </c>
      <c r="HC24" s="250">
        <f t="shared" ref="HC24:HL24" si="3">HC20-HC15</f>
        <v>-31.141250000000003</v>
      </c>
      <c r="HD24" s="250">
        <f t="shared" si="3"/>
        <v>-29.260511627906975</v>
      </c>
      <c r="HE24" s="250">
        <f t="shared" si="3"/>
        <v>-28.140142857142859</v>
      </c>
      <c r="HF24" s="250">
        <f t="shared" si="3"/>
        <v>-28.340395348837205</v>
      </c>
      <c r="HG24" s="250">
        <f t="shared" si="3"/>
        <v>-28.610255813953486</v>
      </c>
      <c r="HH24" s="250">
        <f t="shared" si="3"/>
        <v>-28.619947368421055</v>
      </c>
      <c r="HI24" s="250">
        <f t="shared" si="3"/>
        <v>-28.439804878048786</v>
      </c>
      <c r="HJ24" s="250">
        <f t="shared" si="3"/>
        <v>-28.26</v>
      </c>
      <c r="HK24" s="250">
        <f t="shared" si="3"/>
        <v>-28.270609756097564</v>
      </c>
      <c r="HL24" s="250">
        <f t="shared" si="3"/>
        <v>-28.849842105263161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28.5</v>
      </c>
      <c r="D4">
        <v>30</v>
      </c>
      <c r="E4">
        <v>38.5</v>
      </c>
      <c r="F4">
        <v>38.5</v>
      </c>
      <c r="G4">
        <v>36</v>
      </c>
      <c r="H4">
        <v>32.75</v>
      </c>
      <c r="I4">
        <v>30.5</v>
      </c>
      <c r="J4">
        <v>28.5</v>
      </c>
      <c r="K4">
        <v>29.5</v>
      </c>
      <c r="L4">
        <v>43</v>
      </c>
      <c r="M4">
        <v>50</v>
      </c>
      <c r="N4">
        <v>43</v>
      </c>
      <c r="O4">
        <v>39</v>
      </c>
      <c r="P4">
        <v>37</v>
      </c>
      <c r="Q4">
        <v>38.5</v>
      </c>
      <c r="R4">
        <v>42</v>
      </c>
      <c r="S4">
        <v>41</v>
      </c>
      <c r="T4">
        <v>36</v>
      </c>
      <c r="U4">
        <v>33</v>
      </c>
      <c r="V4">
        <v>29</v>
      </c>
      <c r="W4">
        <v>30</v>
      </c>
      <c r="X4">
        <v>49</v>
      </c>
      <c r="Y4">
        <v>57</v>
      </c>
      <c r="Z4">
        <v>47</v>
      </c>
      <c r="AA4">
        <v>41</v>
      </c>
      <c r="AB4">
        <v>37</v>
      </c>
      <c r="AC4">
        <v>39</v>
      </c>
      <c r="AD4">
        <v>42.13</v>
      </c>
      <c r="AE4">
        <v>41.27</v>
      </c>
      <c r="AF4">
        <v>36.979999999999997</v>
      </c>
      <c r="AG4">
        <v>34.4</v>
      </c>
      <c r="AH4">
        <v>30.97</v>
      </c>
      <c r="AI4">
        <v>31.83</v>
      </c>
      <c r="AJ4">
        <v>48.14</v>
      </c>
      <c r="AK4">
        <v>55.01</v>
      </c>
      <c r="AL4">
        <v>46.42</v>
      </c>
      <c r="AM4">
        <v>41.27</v>
      </c>
      <c r="AN4">
        <v>37.840000000000003</v>
      </c>
      <c r="AO4">
        <v>39.56</v>
      </c>
      <c r="AP4">
        <v>42.24</v>
      </c>
      <c r="AQ4">
        <v>41.5</v>
      </c>
      <c r="AR4">
        <v>37.83</v>
      </c>
      <c r="AS4">
        <v>35.619999999999997</v>
      </c>
      <c r="AT4">
        <v>32.68</v>
      </c>
      <c r="AU4">
        <v>33.409999999999997</v>
      </c>
      <c r="AV4">
        <v>47.4</v>
      </c>
      <c r="AW4">
        <v>53.29</v>
      </c>
      <c r="AX4">
        <v>45.93</v>
      </c>
      <c r="AY4">
        <v>41.52</v>
      </c>
      <c r="AZ4">
        <v>38.57</v>
      </c>
      <c r="BA4">
        <v>40.049999999999997</v>
      </c>
      <c r="BB4">
        <v>42.51</v>
      </c>
      <c r="BC4">
        <v>41.84</v>
      </c>
      <c r="BD4">
        <v>38.5</v>
      </c>
      <c r="BE4">
        <v>36.49</v>
      </c>
      <c r="BF4">
        <v>33.82</v>
      </c>
      <c r="BG4">
        <v>34.49</v>
      </c>
      <c r="BH4">
        <v>47.2</v>
      </c>
      <c r="BI4">
        <v>52.56</v>
      </c>
      <c r="BJ4">
        <v>45.87</v>
      </c>
      <c r="BK4">
        <v>41.86</v>
      </c>
      <c r="BL4">
        <v>39.18</v>
      </c>
      <c r="BM4">
        <v>40.520000000000003</v>
      </c>
      <c r="BN4">
        <v>42.78</v>
      </c>
      <c r="BO4">
        <v>42.18</v>
      </c>
      <c r="BP4">
        <v>39.14</v>
      </c>
      <c r="BQ4">
        <v>37.32</v>
      </c>
      <c r="BR4">
        <v>34.89</v>
      </c>
      <c r="BS4">
        <v>35.51</v>
      </c>
      <c r="BT4">
        <v>47.06</v>
      </c>
      <c r="BU4">
        <v>51.93</v>
      </c>
      <c r="BV4">
        <v>45.85</v>
      </c>
      <c r="BW4">
        <v>42.21</v>
      </c>
      <c r="BX4">
        <v>39.78</v>
      </c>
      <c r="BY4">
        <v>41</v>
      </c>
      <c r="BZ4">
        <v>43.2</v>
      </c>
      <c r="CA4">
        <v>42.64</v>
      </c>
      <c r="CB4">
        <v>39.81</v>
      </c>
      <c r="CC4">
        <v>38.119999999999997</v>
      </c>
      <c r="CD4">
        <v>35.86</v>
      </c>
      <c r="CE4">
        <v>36.43</v>
      </c>
      <c r="CF4">
        <v>47.19</v>
      </c>
      <c r="CG4">
        <v>51.72</v>
      </c>
      <c r="CH4">
        <v>46.06</v>
      </c>
      <c r="CI4">
        <v>42.67</v>
      </c>
      <c r="CJ4">
        <v>40.409999999999997</v>
      </c>
      <c r="CK4">
        <v>41.54</v>
      </c>
      <c r="CL4">
        <v>43.62</v>
      </c>
      <c r="CM4">
        <v>43.1</v>
      </c>
      <c r="CN4">
        <v>40.47</v>
      </c>
      <c r="CO4">
        <v>38.9</v>
      </c>
      <c r="CP4">
        <v>36.79</v>
      </c>
      <c r="CQ4">
        <v>37.32</v>
      </c>
      <c r="CR4">
        <v>47.34</v>
      </c>
      <c r="CS4">
        <v>51.56</v>
      </c>
      <c r="CT4">
        <v>46.29</v>
      </c>
      <c r="CU4">
        <v>43.13</v>
      </c>
      <c r="CV4">
        <v>41.03</v>
      </c>
      <c r="CW4">
        <v>42.09</v>
      </c>
      <c r="CX4">
        <v>44.05</v>
      </c>
      <c r="CY4">
        <v>43.57</v>
      </c>
      <c r="CZ4">
        <v>41.12</v>
      </c>
      <c r="DA4">
        <v>39.65</v>
      </c>
      <c r="DB4">
        <v>37.700000000000003</v>
      </c>
      <c r="DC4">
        <v>38.19</v>
      </c>
      <c r="DD4">
        <v>47.51</v>
      </c>
      <c r="DE4">
        <v>51.44</v>
      </c>
      <c r="DF4">
        <v>46.54</v>
      </c>
      <c r="DG4">
        <v>43.6</v>
      </c>
      <c r="DH4">
        <v>41.64</v>
      </c>
      <c r="DI4">
        <v>42.63</v>
      </c>
      <c r="DJ4">
        <v>44.49</v>
      </c>
      <c r="DK4">
        <v>44.04</v>
      </c>
      <c r="DL4">
        <v>41.76</v>
      </c>
      <c r="DM4">
        <v>40.39</v>
      </c>
      <c r="DN4">
        <v>38.57</v>
      </c>
      <c r="DO4">
        <v>39.03</v>
      </c>
      <c r="DP4">
        <v>47.71</v>
      </c>
      <c r="DQ4">
        <v>51.37</v>
      </c>
      <c r="DR4">
        <v>46.81</v>
      </c>
      <c r="DS4">
        <v>44.07</v>
      </c>
      <c r="DT4">
        <v>42.25</v>
      </c>
      <c r="DU4">
        <v>43.17</v>
      </c>
      <c r="DV4">
        <v>44.93</v>
      </c>
      <c r="DW4">
        <v>44.51</v>
      </c>
      <c r="DX4">
        <v>42.39</v>
      </c>
      <c r="DY4">
        <v>41.12</v>
      </c>
      <c r="DZ4">
        <v>39.42</v>
      </c>
      <c r="EA4">
        <v>39.85</v>
      </c>
      <c r="EB4">
        <v>47.93</v>
      </c>
      <c r="EC4">
        <v>51.33</v>
      </c>
      <c r="ED4">
        <v>47.09</v>
      </c>
      <c r="EE4">
        <v>44.54</v>
      </c>
      <c r="EF4">
        <v>42.85</v>
      </c>
      <c r="EG4">
        <v>43.7</v>
      </c>
      <c r="EH4">
        <v>45.44</v>
      </c>
      <c r="EI4">
        <v>45.01</v>
      </c>
      <c r="EJ4">
        <v>42.87</v>
      </c>
      <c r="EK4">
        <v>41.58</v>
      </c>
      <c r="EL4">
        <v>39.869999999999997</v>
      </c>
      <c r="EM4">
        <v>40.299999999999997</v>
      </c>
      <c r="EN4">
        <v>48.47</v>
      </c>
      <c r="EO4">
        <v>51.91</v>
      </c>
      <c r="EP4">
        <v>47.62</v>
      </c>
      <c r="EQ4">
        <v>45.05</v>
      </c>
      <c r="ER4">
        <v>43.33</v>
      </c>
      <c r="ES4">
        <v>44.2</v>
      </c>
      <c r="ET4">
        <v>45.94</v>
      </c>
      <c r="EU4">
        <v>45.51</v>
      </c>
      <c r="EV4">
        <v>43.35</v>
      </c>
      <c r="EW4">
        <v>42.05</v>
      </c>
      <c r="EX4">
        <v>40.32</v>
      </c>
      <c r="EY4">
        <v>40.76</v>
      </c>
      <c r="EZ4">
        <v>49.01</v>
      </c>
      <c r="FA4">
        <v>52.49</v>
      </c>
      <c r="FB4">
        <v>48.15</v>
      </c>
      <c r="FC4">
        <v>45.55</v>
      </c>
      <c r="FD4">
        <v>43.82</v>
      </c>
      <c r="FE4">
        <v>44.69</v>
      </c>
      <c r="FF4">
        <v>46.45</v>
      </c>
      <c r="FG4">
        <v>46.02</v>
      </c>
      <c r="FH4">
        <v>43.83</v>
      </c>
      <c r="FI4">
        <v>42.52</v>
      </c>
      <c r="FJ4">
        <v>40.76</v>
      </c>
      <c r="FK4">
        <v>41.21</v>
      </c>
      <c r="FL4">
        <v>49.56</v>
      </c>
      <c r="FM4">
        <v>53.07</v>
      </c>
      <c r="FN4">
        <v>48.69</v>
      </c>
      <c r="FO4">
        <v>46.06</v>
      </c>
      <c r="FP4">
        <v>44.3</v>
      </c>
      <c r="FQ4">
        <v>45.19</v>
      </c>
      <c r="FR4">
        <v>46.96</v>
      </c>
      <c r="FS4">
        <v>46.52</v>
      </c>
      <c r="FT4">
        <v>44.31</v>
      </c>
      <c r="FU4">
        <v>42.98</v>
      </c>
      <c r="FV4">
        <v>41.21</v>
      </c>
      <c r="FW4">
        <v>41.66</v>
      </c>
      <c r="FX4">
        <v>50.1</v>
      </c>
      <c r="FY4">
        <v>53.65</v>
      </c>
      <c r="FZ4">
        <v>49.22</v>
      </c>
      <c r="GA4">
        <v>46.56</v>
      </c>
      <c r="GB4">
        <v>44.79</v>
      </c>
      <c r="GC4">
        <v>45.68</v>
      </c>
      <c r="GD4">
        <v>47.47</v>
      </c>
      <c r="GE4">
        <v>47.03</v>
      </c>
      <c r="GF4">
        <v>44.79</v>
      </c>
      <c r="GG4">
        <v>43.45</v>
      </c>
      <c r="GH4">
        <v>41.66</v>
      </c>
      <c r="GI4">
        <v>42.11</v>
      </c>
      <c r="GJ4">
        <v>50.64</v>
      </c>
      <c r="GK4">
        <v>54.24</v>
      </c>
      <c r="GL4">
        <v>49.75</v>
      </c>
      <c r="GM4">
        <v>47.06</v>
      </c>
      <c r="GN4">
        <v>45.27</v>
      </c>
      <c r="GO4">
        <v>46.18</v>
      </c>
      <c r="GP4">
        <v>47.98</v>
      </c>
      <c r="GQ4">
        <v>47.53</v>
      </c>
      <c r="GR4">
        <v>45.27</v>
      </c>
      <c r="GS4">
        <v>43.91</v>
      </c>
      <c r="GT4">
        <v>42.1</v>
      </c>
      <c r="GU4">
        <v>42.56</v>
      </c>
      <c r="GV4">
        <v>51.18</v>
      </c>
      <c r="GW4">
        <v>54.82</v>
      </c>
      <c r="GX4">
        <v>50.29</v>
      </c>
    </row>
    <row r="5" spans="1:206" x14ac:dyDescent="0.15">
      <c r="A5" s="243" t="s">
        <v>130</v>
      </c>
      <c r="B5" s="244" t="s">
        <v>179</v>
      </c>
      <c r="C5">
        <v>24</v>
      </c>
      <c r="D5">
        <v>26.188000000000002</v>
      </c>
      <c r="E5">
        <v>29.048000000000002</v>
      </c>
      <c r="F5">
        <v>27.718</v>
      </c>
      <c r="G5">
        <v>26.036000000000001</v>
      </c>
      <c r="H5">
        <v>22.827000000000002</v>
      </c>
      <c r="I5">
        <v>18.917000000000002</v>
      </c>
      <c r="J5">
        <v>20.218</v>
      </c>
      <c r="K5">
        <v>21.292000000000002</v>
      </c>
      <c r="L5">
        <v>29.274000000000001</v>
      </c>
      <c r="M5">
        <v>33.097000000000001</v>
      </c>
      <c r="N5">
        <v>28.4</v>
      </c>
      <c r="O5">
        <v>26.42</v>
      </c>
      <c r="P5">
        <v>22.75</v>
      </c>
      <c r="Q5">
        <v>29.049000000000003</v>
      </c>
      <c r="R5">
        <v>28.855</v>
      </c>
      <c r="S5">
        <v>27.857000000000003</v>
      </c>
      <c r="T5">
        <v>25.677</v>
      </c>
      <c r="U5">
        <v>22.533000000000001</v>
      </c>
      <c r="V5">
        <v>12.161000000000001</v>
      </c>
      <c r="W5">
        <v>15.167000000000002</v>
      </c>
      <c r="X5">
        <v>35.758000000000003</v>
      </c>
      <c r="Y5">
        <v>37.79</v>
      </c>
      <c r="Z5">
        <v>32.251000000000005</v>
      </c>
      <c r="AA5">
        <v>28.549000000000003</v>
      </c>
      <c r="AB5">
        <v>23.9</v>
      </c>
      <c r="AC5">
        <v>30.242000000000001</v>
      </c>
      <c r="AD5">
        <v>28.149000000000001</v>
      </c>
      <c r="AE5">
        <v>27.264000000000003</v>
      </c>
      <c r="AF5">
        <v>25.791</v>
      </c>
      <c r="AG5">
        <v>23.229000000000003</v>
      </c>
      <c r="AH5">
        <v>14.353000000000002</v>
      </c>
      <c r="AI5">
        <v>17.574000000000002</v>
      </c>
      <c r="AJ5">
        <v>33.994999999999997</v>
      </c>
      <c r="AK5">
        <v>35.652999999999999</v>
      </c>
      <c r="AL5">
        <v>31.221</v>
      </c>
      <c r="AM5">
        <v>28.184999999999999</v>
      </c>
      <c r="AN5">
        <v>24.66</v>
      </c>
      <c r="AO5">
        <v>29.776</v>
      </c>
      <c r="AP5">
        <v>28.268000000000001</v>
      </c>
      <c r="AQ5">
        <v>27.762</v>
      </c>
      <c r="AR5">
        <v>26.231000000000002</v>
      </c>
      <c r="AS5">
        <v>23.846</v>
      </c>
      <c r="AT5">
        <v>15.661000000000001</v>
      </c>
      <c r="AU5">
        <v>18.664000000000001</v>
      </c>
      <c r="AV5">
        <v>33.733000000000004</v>
      </c>
      <c r="AW5">
        <v>35.630000000000003</v>
      </c>
      <c r="AX5">
        <v>31.264000000000003</v>
      </c>
      <c r="AY5">
        <v>28.429000000000002</v>
      </c>
      <c r="AZ5">
        <v>25.171000000000003</v>
      </c>
      <c r="BA5">
        <v>29.843</v>
      </c>
      <c r="BB5">
        <v>28.453000000000003</v>
      </c>
      <c r="BC5">
        <v>28.012</v>
      </c>
      <c r="BD5">
        <v>26.617000000000001</v>
      </c>
      <c r="BE5">
        <v>24.305</v>
      </c>
      <c r="BF5">
        <v>17.356999999999999</v>
      </c>
      <c r="BG5">
        <v>19.727</v>
      </c>
      <c r="BH5">
        <v>33.416000000000004</v>
      </c>
      <c r="BI5">
        <v>35.167999999999999</v>
      </c>
      <c r="BJ5">
        <v>31.159000000000002</v>
      </c>
      <c r="BK5">
        <v>28.585000000000001</v>
      </c>
      <c r="BL5">
        <v>25.618000000000002</v>
      </c>
      <c r="BM5">
        <v>29.849</v>
      </c>
      <c r="BN5">
        <v>28.719000000000001</v>
      </c>
      <c r="BO5">
        <v>28.182000000000002</v>
      </c>
      <c r="BP5">
        <v>26.933</v>
      </c>
      <c r="BQ5">
        <v>24.803000000000001</v>
      </c>
      <c r="BR5">
        <v>18.513000000000002</v>
      </c>
      <c r="BS5">
        <v>20.676000000000002</v>
      </c>
      <c r="BT5">
        <v>33.069000000000003</v>
      </c>
      <c r="BU5">
        <v>34.699000000000005</v>
      </c>
      <c r="BV5">
        <v>30.877000000000002</v>
      </c>
      <c r="BW5">
        <v>28.855</v>
      </c>
      <c r="BX5">
        <v>26.016000000000002</v>
      </c>
      <c r="BY5">
        <v>29.835000000000001</v>
      </c>
      <c r="BZ5">
        <v>28.842000000000002</v>
      </c>
      <c r="CA5">
        <v>28.382000000000001</v>
      </c>
      <c r="CB5">
        <v>27.07</v>
      </c>
      <c r="CC5">
        <v>25.373000000000001</v>
      </c>
      <c r="CD5">
        <v>19.363</v>
      </c>
      <c r="CE5">
        <v>21.093</v>
      </c>
      <c r="CF5">
        <v>32.969000000000001</v>
      </c>
      <c r="CG5">
        <v>34.187000000000005</v>
      </c>
      <c r="CH5">
        <v>31.004999999999999</v>
      </c>
      <c r="CI5">
        <v>28.993000000000002</v>
      </c>
      <c r="CJ5">
        <v>26.139000000000003</v>
      </c>
      <c r="CK5">
        <v>29.932000000000002</v>
      </c>
      <c r="CL5">
        <v>28.952000000000002</v>
      </c>
      <c r="CM5">
        <v>28.526</v>
      </c>
      <c r="CN5">
        <v>27.32</v>
      </c>
      <c r="CO5">
        <v>25.774000000000001</v>
      </c>
      <c r="CP5">
        <v>19.821000000000002</v>
      </c>
      <c r="CQ5">
        <v>22.1</v>
      </c>
      <c r="CR5">
        <v>32.799999999999997</v>
      </c>
      <c r="CS5">
        <v>33.922000000000004</v>
      </c>
      <c r="CT5">
        <v>30.974</v>
      </c>
      <c r="CU5">
        <v>29.143000000000001</v>
      </c>
      <c r="CV5">
        <v>26.457000000000001</v>
      </c>
      <c r="CW5">
        <v>29.997</v>
      </c>
      <c r="CX5">
        <v>28.894000000000002</v>
      </c>
      <c r="CY5">
        <v>28.695</v>
      </c>
      <c r="CZ5">
        <v>27.733000000000001</v>
      </c>
      <c r="DA5">
        <v>26.156000000000002</v>
      </c>
      <c r="DB5">
        <v>20.597000000000001</v>
      </c>
      <c r="DC5">
        <v>22.749000000000002</v>
      </c>
      <c r="DD5">
        <v>32.667000000000002</v>
      </c>
      <c r="DE5">
        <v>33.700000000000003</v>
      </c>
      <c r="DF5">
        <v>30.965</v>
      </c>
      <c r="DG5">
        <v>29.129000000000001</v>
      </c>
      <c r="DH5">
        <v>26.977</v>
      </c>
      <c r="DI5">
        <v>30.064</v>
      </c>
      <c r="DJ5">
        <v>29.043000000000003</v>
      </c>
      <c r="DK5">
        <v>28.89</v>
      </c>
      <c r="DL5">
        <v>27.974</v>
      </c>
      <c r="DM5">
        <v>26.477</v>
      </c>
      <c r="DN5">
        <v>21.163</v>
      </c>
      <c r="DO5">
        <v>23.24</v>
      </c>
      <c r="DP5">
        <v>32.506</v>
      </c>
      <c r="DQ5">
        <v>33.901000000000003</v>
      </c>
      <c r="DR5">
        <v>31.044</v>
      </c>
      <c r="DS5">
        <v>29.293000000000003</v>
      </c>
      <c r="DT5">
        <v>27.238</v>
      </c>
      <c r="DU5">
        <v>30.184999999999999</v>
      </c>
      <c r="DV5">
        <v>29.192</v>
      </c>
      <c r="DW5">
        <v>29.105</v>
      </c>
      <c r="DX5">
        <v>28.217000000000002</v>
      </c>
      <c r="DY5">
        <v>26.573</v>
      </c>
      <c r="DZ5">
        <v>22.059000000000001</v>
      </c>
      <c r="EA5">
        <v>23.722000000000001</v>
      </c>
      <c r="EB5">
        <v>32.511000000000003</v>
      </c>
      <c r="EC5">
        <v>33.871000000000002</v>
      </c>
      <c r="ED5">
        <v>30.925000000000001</v>
      </c>
      <c r="EE5">
        <v>29.65</v>
      </c>
      <c r="EF5">
        <v>27.502000000000002</v>
      </c>
      <c r="EG5">
        <v>30.189</v>
      </c>
      <c r="EH5">
        <v>29.557000000000002</v>
      </c>
      <c r="EI5">
        <v>29.261000000000003</v>
      </c>
      <c r="EJ5">
        <v>28.288</v>
      </c>
      <c r="EK5">
        <v>27.138000000000002</v>
      </c>
      <c r="EL5">
        <v>22.677</v>
      </c>
      <c r="EM5">
        <v>23.939</v>
      </c>
      <c r="EN5">
        <v>32.606999999999999</v>
      </c>
      <c r="EO5">
        <v>33.747</v>
      </c>
      <c r="EP5">
        <v>30.934000000000001</v>
      </c>
      <c r="EQ5">
        <v>29.828000000000003</v>
      </c>
      <c r="ER5">
        <v>27.794</v>
      </c>
      <c r="ES5">
        <v>30.307000000000002</v>
      </c>
      <c r="ET5">
        <v>29.727</v>
      </c>
      <c r="EU5">
        <v>29.462</v>
      </c>
      <c r="EV5">
        <v>28.529</v>
      </c>
      <c r="EW5">
        <v>27.437000000000001</v>
      </c>
      <c r="EX5">
        <v>23.137</v>
      </c>
      <c r="EY5">
        <v>24.343</v>
      </c>
      <c r="EZ5">
        <v>32.661000000000001</v>
      </c>
      <c r="FA5">
        <v>33.459000000000003</v>
      </c>
      <c r="FB5">
        <v>31.269000000000002</v>
      </c>
      <c r="FC5">
        <v>30.02</v>
      </c>
      <c r="FD5">
        <v>27.818000000000001</v>
      </c>
      <c r="FE5">
        <v>30.611000000000001</v>
      </c>
      <c r="FF5">
        <v>29.667000000000002</v>
      </c>
      <c r="FG5">
        <v>29.379000000000001</v>
      </c>
      <c r="FH5">
        <v>28.77</v>
      </c>
      <c r="FI5">
        <v>27.517000000000003</v>
      </c>
      <c r="FJ5">
        <v>23.246000000000002</v>
      </c>
      <c r="FK5">
        <v>25.059000000000001</v>
      </c>
      <c r="FL5">
        <v>32.713000000000001</v>
      </c>
      <c r="FM5">
        <v>33.451000000000001</v>
      </c>
      <c r="FN5">
        <v>31.375</v>
      </c>
      <c r="FO5">
        <v>29.988000000000003</v>
      </c>
      <c r="FP5">
        <v>27.82</v>
      </c>
      <c r="FQ5">
        <v>30.781000000000002</v>
      </c>
      <c r="FR5">
        <v>29.573</v>
      </c>
      <c r="FS5">
        <v>29.619</v>
      </c>
      <c r="FT5">
        <v>29.01</v>
      </c>
      <c r="FU5">
        <v>28.036000000000001</v>
      </c>
      <c r="FV5">
        <v>23.684000000000001</v>
      </c>
      <c r="FW5">
        <v>25.45</v>
      </c>
      <c r="FX5">
        <v>32.533000000000001</v>
      </c>
      <c r="FY5">
        <v>33.786999999999999</v>
      </c>
      <c r="FZ5">
        <v>31.482000000000003</v>
      </c>
      <c r="GA5">
        <v>29.94</v>
      </c>
      <c r="GB5">
        <v>28.311</v>
      </c>
      <c r="GC5">
        <v>30.953000000000003</v>
      </c>
      <c r="GD5">
        <v>29.778000000000002</v>
      </c>
      <c r="GE5">
        <v>29.787000000000003</v>
      </c>
      <c r="GF5">
        <v>29.438000000000002</v>
      </c>
      <c r="GG5">
        <v>27.789000000000001</v>
      </c>
      <c r="GH5">
        <v>24.189</v>
      </c>
      <c r="GI5">
        <v>25.639000000000003</v>
      </c>
      <c r="GJ5">
        <v>32.764000000000003</v>
      </c>
      <c r="GK5">
        <v>34.024999999999999</v>
      </c>
      <c r="GL5">
        <v>31.709000000000003</v>
      </c>
      <c r="GM5">
        <v>30.155000000000001</v>
      </c>
      <c r="GN5">
        <v>28.517000000000003</v>
      </c>
      <c r="GO5">
        <v>31.008000000000003</v>
      </c>
      <c r="GP5">
        <v>30.234999999999999</v>
      </c>
      <c r="GQ5">
        <v>29.991000000000003</v>
      </c>
      <c r="GR5">
        <v>29.426000000000002</v>
      </c>
      <c r="GS5">
        <v>28.209</v>
      </c>
      <c r="GT5">
        <v>24.36</v>
      </c>
      <c r="GU5">
        <v>25.827000000000002</v>
      </c>
      <c r="GV5">
        <v>32.981999999999999</v>
      </c>
      <c r="GW5">
        <v>34.277999999999999</v>
      </c>
      <c r="GX5">
        <v>31.631</v>
      </c>
    </row>
    <row r="6" spans="1:206" x14ac:dyDescent="0.15">
      <c r="A6" s="243" t="s">
        <v>129</v>
      </c>
      <c r="B6" s="244" t="s">
        <v>149</v>
      </c>
      <c r="C6">
        <v>29</v>
      </c>
      <c r="D6">
        <v>30.75</v>
      </c>
      <c r="E6">
        <v>38.75</v>
      </c>
      <c r="F6">
        <v>38.5</v>
      </c>
      <c r="G6">
        <v>35.9</v>
      </c>
      <c r="H6">
        <v>32.75</v>
      </c>
      <c r="I6">
        <v>32.5</v>
      </c>
      <c r="J6">
        <v>31</v>
      </c>
      <c r="K6">
        <v>32</v>
      </c>
      <c r="L6">
        <v>46</v>
      </c>
      <c r="M6">
        <v>52.5</v>
      </c>
      <c r="N6">
        <v>46.5</v>
      </c>
      <c r="O6">
        <v>39</v>
      </c>
      <c r="P6">
        <v>37</v>
      </c>
      <c r="Q6">
        <v>38.5</v>
      </c>
      <c r="R6">
        <v>42.25</v>
      </c>
      <c r="S6">
        <v>41.5</v>
      </c>
      <c r="T6">
        <v>36.75</v>
      </c>
      <c r="U6">
        <v>36.5</v>
      </c>
      <c r="V6">
        <v>32.5</v>
      </c>
      <c r="W6">
        <v>30.75</v>
      </c>
      <c r="X6">
        <v>53.5</v>
      </c>
      <c r="Y6">
        <v>60.5</v>
      </c>
      <c r="Z6">
        <v>50.5</v>
      </c>
      <c r="AA6">
        <v>41.5</v>
      </c>
      <c r="AB6">
        <v>37.5</v>
      </c>
      <c r="AC6">
        <v>39.25</v>
      </c>
      <c r="AD6">
        <v>42.61</v>
      </c>
      <c r="AE6">
        <v>41.96</v>
      </c>
      <c r="AF6">
        <v>37.89</v>
      </c>
      <c r="AG6">
        <v>37.67</v>
      </c>
      <c r="AH6">
        <v>34.24</v>
      </c>
      <c r="AI6">
        <v>32.74</v>
      </c>
      <c r="AJ6">
        <v>52.26</v>
      </c>
      <c r="AK6">
        <v>58.27</v>
      </c>
      <c r="AL6">
        <v>49.69</v>
      </c>
      <c r="AM6">
        <v>41.96</v>
      </c>
      <c r="AN6">
        <v>38.53</v>
      </c>
      <c r="AO6">
        <v>40.03</v>
      </c>
      <c r="AP6">
        <v>42.88</v>
      </c>
      <c r="AQ6">
        <v>42.34</v>
      </c>
      <c r="AR6">
        <v>38.85</v>
      </c>
      <c r="AS6">
        <v>38.67</v>
      </c>
      <c r="AT6">
        <v>35.74</v>
      </c>
      <c r="AU6">
        <v>34.46</v>
      </c>
      <c r="AV6">
        <v>51.2</v>
      </c>
      <c r="AW6">
        <v>56.35</v>
      </c>
      <c r="AX6">
        <v>49</v>
      </c>
      <c r="AY6">
        <v>42.39</v>
      </c>
      <c r="AZ6">
        <v>39.450000000000003</v>
      </c>
      <c r="BA6">
        <v>40.74</v>
      </c>
      <c r="BB6">
        <v>43.61</v>
      </c>
      <c r="BC6">
        <v>43.11</v>
      </c>
      <c r="BD6">
        <v>39.92</v>
      </c>
      <c r="BE6">
        <v>39.76</v>
      </c>
      <c r="BF6">
        <v>37.07</v>
      </c>
      <c r="BG6">
        <v>35.9</v>
      </c>
      <c r="BH6">
        <v>51.23</v>
      </c>
      <c r="BI6">
        <v>55.95</v>
      </c>
      <c r="BJ6">
        <v>49.22</v>
      </c>
      <c r="BK6">
        <v>43.16</v>
      </c>
      <c r="BL6">
        <v>40.479999999999997</v>
      </c>
      <c r="BM6">
        <v>41.66</v>
      </c>
      <c r="BN6">
        <v>44.34</v>
      </c>
      <c r="BO6">
        <v>43.88</v>
      </c>
      <c r="BP6">
        <v>40.96</v>
      </c>
      <c r="BQ6">
        <v>40.82</v>
      </c>
      <c r="BR6">
        <v>38.36</v>
      </c>
      <c r="BS6">
        <v>37.28</v>
      </c>
      <c r="BT6">
        <v>51.32</v>
      </c>
      <c r="BU6">
        <v>55.65</v>
      </c>
      <c r="BV6">
        <v>49.48</v>
      </c>
      <c r="BW6">
        <v>43.94</v>
      </c>
      <c r="BX6">
        <v>41.48</v>
      </c>
      <c r="BY6">
        <v>42.57</v>
      </c>
      <c r="BZ6">
        <v>45.07</v>
      </c>
      <c r="CA6">
        <v>44.65</v>
      </c>
      <c r="CB6">
        <v>41.92</v>
      </c>
      <c r="CC6">
        <v>41.78</v>
      </c>
      <c r="CD6">
        <v>39.479999999999997</v>
      </c>
      <c r="CE6">
        <v>38.479999999999997</v>
      </c>
      <c r="CF6">
        <v>51.61</v>
      </c>
      <c r="CG6">
        <v>55.66</v>
      </c>
      <c r="CH6">
        <v>49.89</v>
      </c>
      <c r="CI6">
        <v>44.71</v>
      </c>
      <c r="CJ6">
        <v>42.41</v>
      </c>
      <c r="CK6">
        <v>43.42</v>
      </c>
      <c r="CL6">
        <v>45.81</v>
      </c>
      <c r="CM6">
        <v>45.41</v>
      </c>
      <c r="CN6">
        <v>42.86</v>
      </c>
      <c r="CO6">
        <v>42.73</v>
      </c>
      <c r="CP6">
        <v>40.58</v>
      </c>
      <c r="CQ6">
        <v>39.64</v>
      </c>
      <c r="CR6">
        <v>51.93</v>
      </c>
      <c r="CS6">
        <v>55.71</v>
      </c>
      <c r="CT6">
        <v>50.32</v>
      </c>
      <c r="CU6">
        <v>45.47</v>
      </c>
      <c r="CV6">
        <v>43.32</v>
      </c>
      <c r="CW6">
        <v>44.27</v>
      </c>
      <c r="CX6">
        <v>46.55</v>
      </c>
      <c r="CY6">
        <v>46.18</v>
      </c>
      <c r="CZ6">
        <v>43.79</v>
      </c>
      <c r="DA6">
        <v>43.67</v>
      </c>
      <c r="DB6">
        <v>41.66</v>
      </c>
      <c r="DC6">
        <v>40.78</v>
      </c>
      <c r="DD6">
        <v>52.27</v>
      </c>
      <c r="DE6">
        <v>55.81</v>
      </c>
      <c r="DF6">
        <v>50.77</v>
      </c>
      <c r="DG6">
        <v>46.24</v>
      </c>
      <c r="DH6">
        <v>44.23</v>
      </c>
      <c r="DI6">
        <v>45.12</v>
      </c>
      <c r="DJ6">
        <v>47.29</v>
      </c>
      <c r="DK6">
        <v>46.94</v>
      </c>
      <c r="DL6">
        <v>44.71</v>
      </c>
      <c r="DM6">
        <v>44.6</v>
      </c>
      <c r="DN6">
        <v>42.72</v>
      </c>
      <c r="DO6">
        <v>41.9</v>
      </c>
      <c r="DP6">
        <v>52.64</v>
      </c>
      <c r="DQ6">
        <v>55.95</v>
      </c>
      <c r="DR6">
        <v>51.24</v>
      </c>
      <c r="DS6">
        <v>47</v>
      </c>
      <c r="DT6">
        <v>45.12</v>
      </c>
      <c r="DU6">
        <v>45.96</v>
      </c>
      <c r="DV6">
        <v>48.01</v>
      </c>
      <c r="DW6">
        <v>47.69</v>
      </c>
      <c r="DX6">
        <v>45.61</v>
      </c>
      <c r="DY6">
        <v>45.51</v>
      </c>
      <c r="DZ6">
        <v>43.76</v>
      </c>
      <c r="EA6">
        <v>42.99</v>
      </c>
      <c r="EB6">
        <v>53.04</v>
      </c>
      <c r="EC6">
        <v>56.14</v>
      </c>
      <c r="ED6">
        <v>51.74</v>
      </c>
      <c r="EE6">
        <v>47.78</v>
      </c>
      <c r="EF6">
        <v>46.03</v>
      </c>
      <c r="EG6">
        <v>46.81</v>
      </c>
      <c r="EH6">
        <v>49.01</v>
      </c>
      <c r="EI6">
        <v>48.69</v>
      </c>
      <c r="EJ6">
        <v>46.56</v>
      </c>
      <c r="EK6">
        <v>46.46</v>
      </c>
      <c r="EL6">
        <v>44.67</v>
      </c>
      <c r="EM6">
        <v>43.89</v>
      </c>
      <c r="EN6">
        <v>54.14</v>
      </c>
      <c r="EO6">
        <v>57.31</v>
      </c>
      <c r="EP6">
        <v>52.82</v>
      </c>
      <c r="EQ6">
        <v>48.78</v>
      </c>
      <c r="ER6">
        <v>46.99</v>
      </c>
      <c r="ES6">
        <v>47.79</v>
      </c>
      <c r="ET6">
        <v>50.01</v>
      </c>
      <c r="EU6">
        <v>49.68</v>
      </c>
      <c r="EV6">
        <v>47.51</v>
      </c>
      <c r="EW6">
        <v>47.41</v>
      </c>
      <c r="EX6">
        <v>45.58</v>
      </c>
      <c r="EY6">
        <v>44.79</v>
      </c>
      <c r="EZ6">
        <v>55.25</v>
      </c>
      <c r="FA6">
        <v>58.48</v>
      </c>
      <c r="FB6">
        <v>53.9</v>
      </c>
      <c r="FC6">
        <v>49.77</v>
      </c>
      <c r="FD6">
        <v>47.94</v>
      </c>
      <c r="FE6">
        <v>48.76</v>
      </c>
      <c r="FF6">
        <v>51.02</v>
      </c>
      <c r="FG6">
        <v>50.68</v>
      </c>
      <c r="FH6">
        <v>48.46</v>
      </c>
      <c r="FI6">
        <v>48.36</v>
      </c>
      <c r="FJ6">
        <v>46.5</v>
      </c>
      <c r="FK6">
        <v>45.69</v>
      </c>
      <c r="FL6">
        <v>56.36</v>
      </c>
      <c r="FM6">
        <v>59.65</v>
      </c>
      <c r="FN6">
        <v>54.98</v>
      </c>
      <c r="FO6">
        <v>50.77</v>
      </c>
      <c r="FP6">
        <v>48.9</v>
      </c>
      <c r="FQ6">
        <v>49.74</v>
      </c>
      <c r="FR6">
        <v>52.02</v>
      </c>
      <c r="FS6">
        <v>51.67</v>
      </c>
      <c r="FT6">
        <v>49.42</v>
      </c>
      <c r="FU6">
        <v>49.31</v>
      </c>
      <c r="FV6">
        <v>47.41</v>
      </c>
      <c r="FW6">
        <v>46.58</v>
      </c>
      <c r="FX6">
        <v>57.46</v>
      </c>
      <c r="FY6">
        <v>60.82</v>
      </c>
      <c r="FZ6">
        <v>56.05</v>
      </c>
      <c r="GA6">
        <v>51.76</v>
      </c>
      <c r="GB6">
        <v>49.86</v>
      </c>
      <c r="GC6">
        <v>50.71</v>
      </c>
      <c r="GD6">
        <v>53.02</v>
      </c>
      <c r="GE6">
        <v>52.67</v>
      </c>
      <c r="GF6">
        <v>50.37</v>
      </c>
      <c r="GG6">
        <v>50.26</v>
      </c>
      <c r="GH6">
        <v>48.32</v>
      </c>
      <c r="GI6">
        <v>47.48</v>
      </c>
      <c r="GJ6">
        <v>58.57</v>
      </c>
      <c r="GK6">
        <v>61.99</v>
      </c>
      <c r="GL6">
        <v>57.13</v>
      </c>
      <c r="GM6">
        <v>52.76</v>
      </c>
      <c r="GN6">
        <v>50.82</v>
      </c>
      <c r="GO6">
        <v>51.69</v>
      </c>
      <c r="GP6">
        <v>54.03</v>
      </c>
      <c r="GQ6">
        <v>53.67</v>
      </c>
      <c r="GR6">
        <v>51.32</v>
      </c>
      <c r="GS6">
        <v>51.21</v>
      </c>
      <c r="GT6">
        <v>49.24</v>
      </c>
      <c r="GU6">
        <v>48.38</v>
      </c>
      <c r="GV6">
        <v>59.68</v>
      </c>
      <c r="GW6">
        <v>63.16</v>
      </c>
      <c r="GX6">
        <v>58.21</v>
      </c>
    </row>
    <row r="7" spans="1:206" x14ac:dyDescent="0.15">
      <c r="A7" s="243" t="s">
        <v>129</v>
      </c>
      <c r="B7" s="244" t="s">
        <v>179</v>
      </c>
      <c r="C7">
        <v>24</v>
      </c>
      <c r="D7">
        <v>26</v>
      </c>
      <c r="E7">
        <v>28.282</v>
      </c>
      <c r="F7">
        <v>27.057000000000002</v>
      </c>
      <c r="G7">
        <v>25.736000000000001</v>
      </c>
      <c r="H7">
        <v>23.819000000000003</v>
      </c>
      <c r="I7">
        <v>20.100000000000001</v>
      </c>
      <c r="J7">
        <v>21.597000000000001</v>
      </c>
      <c r="K7">
        <v>22.667000000000002</v>
      </c>
      <c r="L7">
        <v>31.194000000000003</v>
      </c>
      <c r="M7">
        <v>35.758000000000003</v>
      </c>
      <c r="N7">
        <v>30.15</v>
      </c>
      <c r="O7">
        <v>29.25</v>
      </c>
      <c r="P7">
        <v>22.083000000000002</v>
      </c>
      <c r="Q7">
        <v>27.662000000000003</v>
      </c>
      <c r="R7">
        <v>27.472000000000001</v>
      </c>
      <c r="S7">
        <v>27.428000000000001</v>
      </c>
      <c r="T7">
        <v>26.157</v>
      </c>
      <c r="U7">
        <v>24.683</v>
      </c>
      <c r="V7">
        <v>15.282</v>
      </c>
      <c r="W7">
        <v>19.646000000000001</v>
      </c>
      <c r="X7">
        <v>37.314</v>
      </c>
      <c r="Y7">
        <v>39.39</v>
      </c>
      <c r="Z7">
        <v>33.709000000000003</v>
      </c>
      <c r="AA7">
        <v>30.653000000000002</v>
      </c>
      <c r="AB7">
        <v>26.2</v>
      </c>
      <c r="AC7">
        <v>32.496000000000002</v>
      </c>
      <c r="AD7">
        <v>27.344999999999999</v>
      </c>
      <c r="AE7">
        <v>27.194000000000003</v>
      </c>
      <c r="AF7">
        <v>26.495000000000001</v>
      </c>
      <c r="AG7">
        <v>25.26</v>
      </c>
      <c r="AH7">
        <v>17.204999999999998</v>
      </c>
      <c r="AI7">
        <v>21.382000000000001</v>
      </c>
      <c r="AJ7">
        <v>35.551000000000002</v>
      </c>
      <c r="AK7">
        <v>37.231999999999999</v>
      </c>
      <c r="AL7">
        <v>32.697000000000003</v>
      </c>
      <c r="AM7">
        <v>30.293000000000003</v>
      </c>
      <c r="AN7">
        <v>26.781000000000002</v>
      </c>
      <c r="AO7">
        <v>31.924000000000003</v>
      </c>
      <c r="AP7">
        <v>27.582000000000001</v>
      </c>
      <c r="AQ7">
        <v>27.827000000000002</v>
      </c>
      <c r="AR7">
        <v>26.989000000000001</v>
      </c>
      <c r="AS7">
        <v>25.871000000000002</v>
      </c>
      <c r="AT7">
        <v>18.433</v>
      </c>
      <c r="AU7">
        <v>22.279</v>
      </c>
      <c r="AV7">
        <v>35.265000000000001</v>
      </c>
      <c r="AW7">
        <v>37.277999999999999</v>
      </c>
      <c r="AX7">
        <v>32.777000000000001</v>
      </c>
      <c r="AY7">
        <v>30.493000000000002</v>
      </c>
      <c r="AZ7">
        <v>27.258000000000003</v>
      </c>
      <c r="BA7">
        <v>31.964000000000002</v>
      </c>
      <c r="BB7">
        <v>27.857000000000003</v>
      </c>
      <c r="BC7">
        <v>28.151</v>
      </c>
      <c r="BD7">
        <v>27.411000000000001</v>
      </c>
      <c r="BE7">
        <v>26.22</v>
      </c>
      <c r="BF7">
        <v>19.981999999999999</v>
      </c>
      <c r="BG7">
        <v>23.157</v>
      </c>
      <c r="BH7">
        <v>34.923000000000002</v>
      </c>
      <c r="BI7">
        <v>36.838999999999999</v>
      </c>
      <c r="BJ7">
        <v>32.721000000000004</v>
      </c>
      <c r="BK7">
        <v>30.663</v>
      </c>
      <c r="BL7">
        <v>27.72</v>
      </c>
      <c r="BM7">
        <v>32.07</v>
      </c>
      <c r="BN7">
        <v>28.274999999999999</v>
      </c>
      <c r="BO7">
        <v>28.423000000000002</v>
      </c>
      <c r="BP7">
        <v>27.814</v>
      </c>
      <c r="BQ7">
        <v>26.754999999999999</v>
      </c>
      <c r="BR7">
        <v>21.125</v>
      </c>
      <c r="BS7">
        <v>24.097000000000001</v>
      </c>
      <c r="BT7">
        <v>34.869999999999997</v>
      </c>
      <c r="BU7">
        <v>36.721000000000004</v>
      </c>
      <c r="BV7">
        <v>32.798000000000002</v>
      </c>
      <c r="BW7">
        <v>31.263000000000002</v>
      </c>
      <c r="BX7">
        <v>28.523</v>
      </c>
      <c r="BY7">
        <v>32.582999999999998</v>
      </c>
      <c r="BZ7">
        <v>29.329000000000001</v>
      </c>
      <c r="CA7">
        <v>29.498000000000001</v>
      </c>
      <c r="CB7">
        <v>28.768000000000001</v>
      </c>
      <c r="CC7">
        <v>28.086000000000002</v>
      </c>
      <c r="CD7">
        <v>22.587</v>
      </c>
      <c r="CE7">
        <v>25.221</v>
      </c>
      <c r="CF7">
        <v>35.867000000000004</v>
      </c>
      <c r="CG7">
        <v>37.255000000000003</v>
      </c>
      <c r="CH7">
        <v>33.968000000000004</v>
      </c>
      <c r="CI7">
        <v>32.283999999999999</v>
      </c>
      <c r="CJ7">
        <v>29.613000000000003</v>
      </c>
      <c r="CK7">
        <v>33.564</v>
      </c>
      <c r="CL7">
        <v>30.565000000000001</v>
      </c>
      <c r="CM7">
        <v>30.679000000000002</v>
      </c>
      <c r="CN7">
        <v>30.035</v>
      </c>
      <c r="CO7">
        <v>29.364999999999998</v>
      </c>
      <c r="CP7">
        <v>23.839000000000002</v>
      </c>
      <c r="CQ7">
        <v>26.817</v>
      </c>
      <c r="CR7">
        <v>36.835000000000001</v>
      </c>
      <c r="CS7">
        <v>38.167999999999999</v>
      </c>
      <c r="CT7">
        <v>35.033000000000001</v>
      </c>
      <c r="CU7">
        <v>33.395000000000003</v>
      </c>
      <c r="CV7">
        <v>30.908000000000001</v>
      </c>
      <c r="CW7">
        <v>34.640999999999998</v>
      </c>
      <c r="CX7">
        <v>31.635000000000002</v>
      </c>
      <c r="CY7">
        <v>31.903000000000002</v>
      </c>
      <c r="CZ7">
        <v>31.367000000000001</v>
      </c>
      <c r="DA7">
        <v>30.647000000000002</v>
      </c>
      <c r="DB7">
        <v>25.44</v>
      </c>
      <c r="DC7">
        <v>28.234999999999999</v>
      </c>
      <c r="DD7">
        <v>37.811</v>
      </c>
      <c r="DE7">
        <v>39.097000000000001</v>
      </c>
      <c r="DF7">
        <v>36.108000000000004</v>
      </c>
      <c r="DG7">
        <v>34.494999999999997</v>
      </c>
      <c r="DH7">
        <v>32.249000000000002</v>
      </c>
      <c r="DI7">
        <v>35.719000000000001</v>
      </c>
      <c r="DJ7">
        <v>32.890999999999998</v>
      </c>
      <c r="DK7">
        <v>33.102000000000004</v>
      </c>
      <c r="DL7">
        <v>32.561</v>
      </c>
      <c r="DM7">
        <v>31.867000000000001</v>
      </c>
      <c r="DN7">
        <v>26.839000000000002</v>
      </c>
      <c r="DO7">
        <v>29.506</v>
      </c>
      <c r="DP7">
        <v>38.883000000000003</v>
      </c>
      <c r="DQ7">
        <v>40.286999999999999</v>
      </c>
      <c r="DR7">
        <v>37.270000000000003</v>
      </c>
      <c r="DS7">
        <v>35.673000000000002</v>
      </c>
      <c r="DT7">
        <v>33.466999999999999</v>
      </c>
      <c r="DU7">
        <v>36.85</v>
      </c>
      <c r="DV7">
        <v>34.152999999999999</v>
      </c>
      <c r="DW7">
        <v>34.329000000000001</v>
      </c>
      <c r="DX7">
        <v>33.757000000000005</v>
      </c>
      <c r="DY7">
        <v>33.036000000000001</v>
      </c>
      <c r="DZ7">
        <v>28.468</v>
      </c>
      <c r="EA7">
        <v>30.795000000000002</v>
      </c>
      <c r="EB7">
        <v>40.03</v>
      </c>
      <c r="EC7">
        <v>41.332000000000001</v>
      </c>
      <c r="ED7">
        <v>38.405999999999999</v>
      </c>
      <c r="EE7">
        <v>36.784999999999997</v>
      </c>
      <c r="EF7">
        <v>34.693000000000005</v>
      </c>
      <c r="EG7">
        <v>38.121000000000002</v>
      </c>
      <c r="EH7">
        <v>35.398000000000003</v>
      </c>
      <c r="EI7">
        <v>35.466000000000001</v>
      </c>
      <c r="EJ7">
        <v>34.946000000000005</v>
      </c>
      <c r="EK7">
        <v>34.319000000000003</v>
      </c>
      <c r="EL7">
        <v>29.888000000000002</v>
      </c>
      <c r="EM7">
        <v>32.081000000000003</v>
      </c>
      <c r="EN7">
        <v>40.942</v>
      </c>
      <c r="EO7">
        <v>42.187000000000005</v>
      </c>
      <c r="EP7">
        <v>39.411999999999999</v>
      </c>
      <c r="EQ7">
        <v>37.874000000000002</v>
      </c>
      <c r="ER7">
        <v>35.905999999999999</v>
      </c>
      <c r="ES7">
        <v>39.222999999999999</v>
      </c>
      <c r="ET7">
        <v>36.559000000000005</v>
      </c>
      <c r="EU7">
        <v>36.603999999999999</v>
      </c>
      <c r="EV7">
        <v>36.131</v>
      </c>
      <c r="EW7">
        <v>35.484999999999999</v>
      </c>
      <c r="EX7">
        <v>31.136000000000003</v>
      </c>
      <c r="EY7">
        <v>33.322000000000003</v>
      </c>
      <c r="EZ7">
        <v>41.996000000000002</v>
      </c>
      <c r="FA7">
        <v>43.158999999999999</v>
      </c>
      <c r="FB7">
        <v>40.511000000000003</v>
      </c>
      <c r="FC7">
        <v>38.991</v>
      </c>
      <c r="FD7">
        <v>37.152000000000001</v>
      </c>
      <c r="FE7">
        <v>40.207999999999998</v>
      </c>
      <c r="FF7">
        <v>37.674999999999997</v>
      </c>
      <c r="FG7">
        <v>37.738</v>
      </c>
      <c r="FH7">
        <v>37.317</v>
      </c>
      <c r="FI7">
        <v>36.669000000000004</v>
      </c>
      <c r="FJ7">
        <v>32.289000000000001</v>
      </c>
      <c r="FK7">
        <v>34.562000000000005</v>
      </c>
      <c r="FL7">
        <v>43.036999999999999</v>
      </c>
      <c r="FM7">
        <v>44.158000000000001</v>
      </c>
      <c r="FN7">
        <v>41.588999999999999</v>
      </c>
      <c r="FO7">
        <v>40.21</v>
      </c>
      <c r="FP7">
        <v>38.428000000000004</v>
      </c>
      <c r="FQ7">
        <v>41.332000000000001</v>
      </c>
      <c r="FR7">
        <v>38.834000000000003</v>
      </c>
      <c r="FS7">
        <v>38.896999999999998</v>
      </c>
      <c r="FT7">
        <v>38.487000000000002</v>
      </c>
      <c r="FU7">
        <v>37.828000000000003</v>
      </c>
      <c r="FV7">
        <v>33.578000000000003</v>
      </c>
      <c r="FW7">
        <v>35.777000000000001</v>
      </c>
      <c r="FX7">
        <v>44.143000000000001</v>
      </c>
      <c r="FY7">
        <v>45.181000000000004</v>
      </c>
      <c r="FZ7">
        <v>42.681000000000004</v>
      </c>
      <c r="GA7">
        <v>41.47</v>
      </c>
      <c r="GB7">
        <v>39.558</v>
      </c>
      <c r="GC7">
        <v>42.46</v>
      </c>
      <c r="GD7">
        <v>40.019000000000005</v>
      </c>
      <c r="GE7">
        <v>40.042000000000002</v>
      </c>
      <c r="GF7">
        <v>39.516000000000005</v>
      </c>
      <c r="GG7">
        <v>39.032000000000004</v>
      </c>
      <c r="GH7">
        <v>34.652999999999999</v>
      </c>
      <c r="GI7">
        <v>36.801000000000002</v>
      </c>
      <c r="GJ7">
        <v>45.429000000000002</v>
      </c>
      <c r="GK7">
        <v>46.464000000000006</v>
      </c>
      <c r="GL7">
        <v>43.904000000000003</v>
      </c>
      <c r="GM7">
        <v>42.663000000000004</v>
      </c>
      <c r="GN7">
        <v>40.698</v>
      </c>
      <c r="GO7">
        <v>43.89</v>
      </c>
      <c r="GP7">
        <v>41.157000000000004</v>
      </c>
      <c r="GQ7">
        <v>41.186</v>
      </c>
      <c r="GR7">
        <v>40.725000000000001</v>
      </c>
      <c r="GS7">
        <v>40.064</v>
      </c>
      <c r="GT7">
        <v>35.634</v>
      </c>
      <c r="GU7">
        <v>37.811</v>
      </c>
      <c r="GV7">
        <v>46.702000000000005</v>
      </c>
      <c r="GW7">
        <v>47.734999999999999</v>
      </c>
      <c r="GX7">
        <v>45.201000000000001</v>
      </c>
    </row>
    <row r="8" spans="1:206" x14ac:dyDescent="0.15">
      <c r="A8" s="243" t="s">
        <v>131</v>
      </c>
      <c r="B8" s="244" t="s">
        <v>149</v>
      </c>
      <c r="C8">
        <v>28.35</v>
      </c>
      <c r="D8">
        <v>30</v>
      </c>
      <c r="E8">
        <v>38.5</v>
      </c>
      <c r="F8">
        <v>38.25</v>
      </c>
      <c r="G8">
        <v>37.5</v>
      </c>
      <c r="H8">
        <v>36</v>
      </c>
      <c r="I8">
        <v>33.25</v>
      </c>
      <c r="J8">
        <v>33</v>
      </c>
      <c r="K8">
        <v>39.5</v>
      </c>
      <c r="L8">
        <v>49</v>
      </c>
      <c r="M8">
        <v>55.25</v>
      </c>
      <c r="N8">
        <v>48</v>
      </c>
      <c r="O8">
        <v>40.75</v>
      </c>
      <c r="P8">
        <v>39.75</v>
      </c>
      <c r="Q8">
        <v>41.75</v>
      </c>
      <c r="R8">
        <v>42</v>
      </c>
      <c r="S8">
        <v>40</v>
      </c>
      <c r="T8">
        <v>38</v>
      </c>
      <c r="U8">
        <v>37.5</v>
      </c>
      <c r="V8">
        <v>38</v>
      </c>
      <c r="W8">
        <v>43</v>
      </c>
      <c r="X8">
        <v>53.25</v>
      </c>
      <c r="Y8">
        <v>61.75</v>
      </c>
      <c r="Z8">
        <v>56.75</v>
      </c>
      <c r="AA8">
        <v>39.25</v>
      </c>
      <c r="AB8">
        <v>39.25</v>
      </c>
      <c r="AC8">
        <v>42.25</v>
      </c>
      <c r="AD8">
        <v>42.48</v>
      </c>
      <c r="AE8">
        <v>40.770000000000003</v>
      </c>
      <c r="AF8">
        <v>39.049999999999997</v>
      </c>
      <c r="AG8">
        <v>39.049999999999997</v>
      </c>
      <c r="AH8">
        <v>39.51</v>
      </c>
      <c r="AI8">
        <v>43.8</v>
      </c>
      <c r="AJ8">
        <v>52.6</v>
      </c>
      <c r="AK8">
        <v>59.89</v>
      </c>
      <c r="AL8">
        <v>55.56</v>
      </c>
      <c r="AM8">
        <v>39.909999999999997</v>
      </c>
      <c r="AN8">
        <v>40.159999999999997</v>
      </c>
      <c r="AO8">
        <v>43.05</v>
      </c>
      <c r="AP8">
        <v>42.9</v>
      </c>
      <c r="AQ8">
        <v>41.43</v>
      </c>
      <c r="AR8">
        <v>39.96</v>
      </c>
      <c r="AS8">
        <v>40.39</v>
      </c>
      <c r="AT8">
        <v>40.82</v>
      </c>
      <c r="AU8">
        <v>44.5</v>
      </c>
      <c r="AV8">
        <v>52.03</v>
      </c>
      <c r="AW8">
        <v>58.28</v>
      </c>
      <c r="AX8">
        <v>54.54</v>
      </c>
      <c r="AY8">
        <v>40.479999999999997</v>
      </c>
      <c r="AZ8">
        <v>40.950000000000003</v>
      </c>
      <c r="BA8">
        <v>43.75</v>
      </c>
      <c r="BB8">
        <v>43.24</v>
      </c>
      <c r="BC8">
        <v>41.91</v>
      </c>
      <c r="BD8">
        <v>40.57</v>
      </c>
      <c r="BE8">
        <v>41.24</v>
      </c>
      <c r="BF8">
        <v>41.66</v>
      </c>
      <c r="BG8">
        <v>44.99</v>
      </c>
      <c r="BH8">
        <v>51.82</v>
      </c>
      <c r="BI8">
        <v>57.48</v>
      </c>
      <c r="BJ8">
        <v>54.07</v>
      </c>
      <c r="BK8">
        <v>40.909999999999997</v>
      </c>
      <c r="BL8">
        <v>41.5</v>
      </c>
      <c r="BM8">
        <v>44.25</v>
      </c>
      <c r="BN8">
        <v>43.57</v>
      </c>
      <c r="BO8">
        <v>42.37</v>
      </c>
      <c r="BP8">
        <v>41.16</v>
      </c>
      <c r="BQ8">
        <v>42.05</v>
      </c>
      <c r="BR8">
        <v>42.45</v>
      </c>
      <c r="BS8">
        <v>45.47</v>
      </c>
      <c r="BT8">
        <v>51.65</v>
      </c>
      <c r="BU8">
        <v>56.78</v>
      </c>
      <c r="BV8">
        <v>53.67</v>
      </c>
      <c r="BW8">
        <v>41.32</v>
      </c>
      <c r="BX8">
        <v>42.02</v>
      </c>
      <c r="BY8">
        <v>44.72</v>
      </c>
      <c r="BZ8">
        <v>43.89</v>
      </c>
      <c r="CA8">
        <v>42.78</v>
      </c>
      <c r="CB8">
        <v>41.66</v>
      </c>
      <c r="CC8">
        <v>42.71</v>
      </c>
      <c r="CD8">
        <v>43.1</v>
      </c>
      <c r="CE8">
        <v>45.89</v>
      </c>
      <c r="CF8">
        <v>51.62</v>
      </c>
      <c r="CG8">
        <v>56.37</v>
      </c>
      <c r="CH8">
        <v>53.47</v>
      </c>
      <c r="CI8">
        <v>41.71</v>
      </c>
      <c r="CJ8">
        <v>42.48</v>
      </c>
      <c r="CK8">
        <v>45.15</v>
      </c>
      <c r="CL8">
        <v>44.26</v>
      </c>
      <c r="CM8">
        <v>43.23</v>
      </c>
      <c r="CN8">
        <v>42.19</v>
      </c>
      <c r="CO8">
        <v>43.38</v>
      </c>
      <c r="CP8">
        <v>43.76</v>
      </c>
      <c r="CQ8">
        <v>46.36</v>
      </c>
      <c r="CR8">
        <v>51.67</v>
      </c>
      <c r="CS8">
        <v>56.08</v>
      </c>
      <c r="CT8">
        <v>53.37</v>
      </c>
      <c r="CU8">
        <v>42.13</v>
      </c>
      <c r="CV8">
        <v>42.98</v>
      </c>
      <c r="CW8">
        <v>45.62</v>
      </c>
      <c r="CX8">
        <v>44.63</v>
      </c>
      <c r="CY8">
        <v>43.67</v>
      </c>
      <c r="CZ8">
        <v>42.72</v>
      </c>
      <c r="DA8">
        <v>44.04</v>
      </c>
      <c r="DB8">
        <v>44.41</v>
      </c>
      <c r="DC8">
        <v>46.81</v>
      </c>
      <c r="DD8">
        <v>51.74</v>
      </c>
      <c r="DE8">
        <v>55.82</v>
      </c>
      <c r="DF8">
        <v>53.29</v>
      </c>
      <c r="DG8">
        <v>42.55</v>
      </c>
      <c r="DH8">
        <v>43.46</v>
      </c>
      <c r="DI8">
        <v>46.08</v>
      </c>
      <c r="DJ8">
        <v>45</v>
      </c>
      <c r="DK8">
        <v>44.11</v>
      </c>
      <c r="DL8">
        <v>43.23</v>
      </c>
      <c r="DM8">
        <v>44.67</v>
      </c>
      <c r="DN8">
        <v>45.03</v>
      </c>
      <c r="DO8">
        <v>47.26</v>
      </c>
      <c r="DP8">
        <v>51.83</v>
      </c>
      <c r="DQ8">
        <v>55.62</v>
      </c>
      <c r="DR8">
        <v>53.25</v>
      </c>
      <c r="DS8">
        <v>42.97</v>
      </c>
      <c r="DT8">
        <v>43.94</v>
      </c>
      <c r="DU8">
        <v>46.53</v>
      </c>
      <c r="DV8">
        <v>45.37</v>
      </c>
      <c r="DW8">
        <v>44.55</v>
      </c>
      <c r="DX8">
        <v>43.72</v>
      </c>
      <c r="DY8">
        <v>45.28</v>
      </c>
      <c r="DZ8">
        <v>45.64</v>
      </c>
      <c r="EA8">
        <v>47.7</v>
      </c>
      <c r="EB8">
        <v>51.94</v>
      </c>
      <c r="EC8">
        <v>55.45</v>
      </c>
      <c r="ED8">
        <v>53.24</v>
      </c>
      <c r="EE8">
        <v>43.38</v>
      </c>
      <c r="EF8">
        <v>44.41</v>
      </c>
      <c r="EG8">
        <v>46.97</v>
      </c>
      <c r="EH8">
        <v>45.72</v>
      </c>
      <c r="EI8">
        <v>44.89</v>
      </c>
      <c r="EJ8">
        <v>44.06</v>
      </c>
      <c r="EK8">
        <v>45.61</v>
      </c>
      <c r="EL8">
        <v>45.96</v>
      </c>
      <c r="EM8">
        <v>48.04</v>
      </c>
      <c r="EN8">
        <v>52.31</v>
      </c>
      <c r="EO8">
        <v>55.85</v>
      </c>
      <c r="EP8">
        <v>53.62</v>
      </c>
      <c r="EQ8">
        <v>43.72</v>
      </c>
      <c r="ER8">
        <v>44.75</v>
      </c>
      <c r="ES8">
        <v>47.31</v>
      </c>
      <c r="ET8">
        <v>46.07</v>
      </c>
      <c r="EU8">
        <v>45.23</v>
      </c>
      <c r="EV8">
        <v>44.39</v>
      </c>
      <c r="EW8">
        <v>45.93</v>
      </c>
      <c r="EX8">
        <v>46.29</v>
      </c>
      <c r="EY8">
        <v>48.39</v>
      </c>
      <c r="EZ8">
        <v>52.68</v>
      </c>
      <c r="FA8">
        <v>56.25</v>
      </c>
      <c r="FB8">
        <v>54.01</v>
      </c>
      <c r="FC8">
        <v>44.06</v>
      </c>
      <c r="FD8">
        <v>45.08</v>
      </c>
      <c r="FE8">
        <v>47.65</v>
      </c>
      <c r="FF8">
        <v>46.41</v>
      </c>
      <c r="FG8">
        <v>45.57</v>
      </c>
      <c r="FH8">
        <v>44.73</v>
      </c>
      <c r="FI8">
        <v>46.26</v>
      </c>
      <c r="FJ8">
        <v>46.61</v>
      </c>
      <c r="FK8">
        <v>48.73</v>
      </c>
      <c r="FL8">
        <v>53.06</v>
      </c>
      <c r="FM8">
        <v>56.65</v>
      </c>
      <c r="FN8">
        <v>54.39</v>
      </c>
      <c r="FO8">
        <v>44.41</v>
      </c>
      <c r="FP8">
        <v>45.42</v>
      </c>
      <c r="FQ8">
        <v>47.99</v>
      </c>
      <c r="FR8">
        <v>46.76</v>
      </c>
      <c r="FS8">
        <v>45.91</v>
      </c>
      <c r="FT8">
        <v>45.07</v>
      </c>
      <c r="FU8">
        <v>46.58</v>
      </c>
      <c r="FV8">
        <v>46.94</v>
      </c>
      <c r="FW8">
        <v>49.07</v>
      </c>
      <c r="FX8">
        <v>53.43</v>
      </c>
      <c r="FY8">
        <v>57.04</v>
      </c>
      <c r="FZ8">
        <v>54.78</v>
      </c>
      <c r="GA8">
        <v>44.75</v>
      </c>
      <c r="GB8">
        <v>45.76</v>
      </c>
      <c r="GC8">
        <v>48.33</v>
      </c>
      <c r="GD8">
        <v>47.11</v>
      </c>
      <c r="GE8">
        <v>46.26</v>
      </c>
      <c r="GF8">
        <v>45.4</v>
      </c>
      <c r="GG8">
        <v>46.91</v>
      </c>
      <c r="GH8">
        <v>47.27</v>
      </c>
      <c r="GI8">
        <v>49.41</v>
      </c>
      <c r="GJ8">
        <v>53.8</v>
      </c>
      <c r="GK8">
        <v>57.44</v>
      </c>
      <c r="GL8">
        <v>55.16</v>
      </c>
      <c r="GM8">
        <v>45.1</v>
      </c>
      <c r="GN8">
        <v>46.1</v>
      </c>
      <c r="GO8">
        <v>48.67</v>
      </c>
      <c r="GP8">
        <v>47.46</v>
      </c>
      <c r="GQ8">
        <v>46.6</v>
      </c>
      <c r="GR8">
        <v>45.74</v>
      </c>
      <c r="GS8">
        <v>47.23</v>
      </c>
      <c r="GT8">
        <v>47.59</v>
      </c>
      <c r="GU8">
        <v>49.75</v>
      </c>
      <c r="GV8">
        <v>54.17</v>
      </c>
      <c r="GW8">
        <v>57.84</v>
      </c>
      <c r="GX8">
        <v>55.55</v>
      </c>
    </row>
    <row r="9" spans="1:206" x14ac:dyDescent="0.15">
      <c r="A9" s="243" t="s">
        <v>131</v>
      </c>
      <c r="B9" s="244" t="s">
        <v>179</v>
      </c>
      <c r="C9">
        <v>24</v>
      </c>
      <c r="D9">
        <v>24.897000000000002</v>
      </c>
      <c r="E9">
        <v>31.129000000000001</v>
      </c>
      <c r="F9">
        <v>30.423000000000002</v>
      </c>
      <c r="G9">
        <v>29.571000000000002</v>
      </c>
      <c r="H9">
        <v>27.992000000000001</v>
      </c>
      <c r="I9">
        <v>23.433</v>
      </c>
      <c r="J9">
        <v>25.742000000000001</v>
      </c>
      <c r="K9">
        <v>27.458000000000002</v>
      </c>
      <c r="L9">
        <v>30.798000000000002</v>
      </c>
      <c r="M9">
        <v>31.766000000000002</v>
      </c>
      <c r="N9">
        <v>30.75</v>
      </c>
      <c r="O9">
        <v>26.395</v>
      </c>
      <c r="P9">
        <v>27.729000000000003</v>
      </c>
      <c r="Q9">
        <v>29.492000000000001</v>
      </c>
      <c r="R9">
        <v>29.184999999999999</v>
      </c>
      <c r="S9">
        <v>27.428000000000001</v>
      </c>
      <c r="T9">
        <v>26.516000000000002</v>
      </c>
      <c r="U9">
        <v>24.8</v>
      </c>
      <c r="V9">
        <v>25.524000000000001</v>
      </c>
      <c r="W9">
        <v>27.25</v>
      </c>
      <c r="X9">
        <v>30.101000000000003</v>
      </c>
      <c r="Y9">
        <v>30.028000000000002</v>
      </c>
      <c r="Z9">
        <v>29.147000000000002</v>
      </c>
      <c r="AA9">
        <v>28.258000000000003</v>
      </c>
      <c r="AB9">
        <v>27.774999999999999</v>
      </c>
      <c r="AC9">
        <v>29.786000000000001</v>
      </c>
      <c r="AD9">
        <v>28.818000000000001</v>
      </c>
      <c r="AE9">
        <v>27.38</v>
      </c>
      <c r="AF9">
        <v>26.913</v>
      </c>
      <c r="AG9">
        <v>25.263000000000002</v>
      </c>
      <c r="AH9">
        <v>25.62</v>
      </c>
      <c r="AI9">
        <v>27.543000000000003</v>
      </c>
      <c r="AJ9">
        <v>29.015000000000001</v>
      </c>
      <c r="AK9">
        <v>29.684999999999999</v>
      </c>
      <c r="AL9">
        <v>28.803000000000001</v>
      </c>
      <c r="AM9">
        <v>28.315000000000001</v>
      </c>
      <c r="AN9">
        <v>28.12</v>
      </c>
      <c r="AO9">
        <v>29.527000000000001</v>
      </c>
      <c r="AP9">
        <v>28.784000000000002</v>
      </c>
      <c r="AQ9">
        <v>27.791</v>
      </c>
      <c r="AR9">
        <v>27.24</v>
      </c>
      <c r="AS9">
        <v>25.591000000000001</v>
      </c>
      <c r="AT9">
        <v>25.822000000000003</v>
      </c>
      <c r="AU9">
        <v>27.733000000000001</v>
      </c>
      <c r="AV9">
        <v>28.394000000000002</v>
      </c>
      <c r="AW9">
        <v>30.651</v>
      </c>
      <c r="AX9">
        <v>29.017000000000003</v>
      </c>
      <c r="AY9">
        <v>28.508000000000003</v>
      </c>
      <c r="AZ9">
        <v>28.323</v>
      </c>
      <c r="BA9">
        <v>29.516000000000002</v>
      </c>
      <c r="BB9">
        <v>28.949000000000002</v>
      </c>
      <c r="BC9">
        <v>28.099</v>
      </c>
      <c r="BD9">
        <v>27.613000000000003</v>
      </c>
      <c r="BE9">
        <v>25.73</v>
      </c>
      <c r="BF9">
        <v>26.358000000000001</v>
      </c>
      <c r="BG9">
        <v>27.964000000000002</v>
      </c>
      <c r="BH9">
        <v>28.233000000000001</v>
      </c>
      <c r="BI9">
        <v>30.743000000000002</v>
      </c>
      <c r="BJ9">
        <v>29.096</v>
      </c>
      <c r="BK9">
        <v>28.695</v>
      </c>
      <c r="BL9">
        <v>28.545000000000002</v>
      </c>
      <c r="BM9">
        <v>29.35</v>
      </c>
      <c r="BN9">
        <v>29.136000000000003</v>
      </c>
      <c r="BO9">
        <v>28.257000000000001</v>
      </c>
      <c r="BP9">
        <v>27.824999999999999</v>
      </c>
      <c r="BQ9">
        <v>26.088000000000001</v>
      </c>
      <c r="BR9">
        <v>26.67</v>
      </c>
      <c r="BS9">
        <v>28.134</v>
      </c>
      <c r="BT9">
        <v>28.019000000000002</v>
      </c>
      <c r="BU9">
        <v>30.778000000000002</v>
      </c>
      <c r="BV9">
        <v>28.586000000000002</v>
      </c>
      <c r="BW9">
        <v>29.015000000000001</v>
      </c>
      <c r="BX9">
        <v>28.669</v>
      </c>
      <c r="BY9">
        <v>29.392000000000003</v>
      </c>
      <c r="BZ9">
        <v>29.363000000000003</v>
      </c>
      <c r="CA9">
        <v>28.621000000000002</v>
      </c>
      <c r="CB9">
        <v>28.024000000000001</v>
      </c>
      <c r="CC9">
        <v>26.748000000000001</v>
      </c>
      <c r="CD9">
        <v>27.015000000000001</v>
      </c>
      <c r="CE9">
        <v>28.088000000000001</v>
      </c>
      <c r="CF9">
        <v>28.538</v>
      </c>
      <c r="CG9">
        <v>30.392000000000003</v>
      </c>
      <c r="CH9">
        <v>29.338000000000001</v>
      </c>
      <c r="CI9">
        <v>29.292000000000002</v>
      </c>
      <c r="CJ9">
        <v>28.822000000000003</v>
      </c>
      <c r="CK9">
        <v>29.746000000000002</v>
      </c>
      <c r="CL9">
        <v>29.59</v>
      </c>
      <c r="CM9">
        <v>28.896000000000001</v>
      </c>
      <c r="CN9">
        <v>28.372</v>
      </c>
      <c r="CO9">
        <v>27.121000000000002</v>
      </c>
      <c r="CP9">
        <v>27.077000000000002</v>
      </c>
      <c r="CQ9">
        <v>28.678000000000001</v>
      </c>
      <c r="CR9">
        <v>28.566000000000003</v>
      </c>
      <c r="CS9">
        <v>30.594000000000001</v>
      </c>
      <c r="CT9">
        <v>29.523</v>
      </c>
      <c r="CU9">
        <v>29.563000000000002</v>
      </c>
      <c r="CV9">
        <v>29.106000000000002</v>
      </c>
      <c r="CW9">
        <v>29.896000000000001</v>
      </c>
      <c r="CX9">
        <v>29.628</v>
      </c>
      <c r="CY9">
        <v>29.2</v>
      </c>
      <c r="CZ9">
        <v>28.869</v>
      </c>
      <c r="DA9">
        <v>27.483000000000001</v>
      </c>
      <c r="DB9">
        <v>27.387</v>
      </c>
      <c r="DC9">
        <v>28.942</v>
      </c>
      <c r="DD9">
        <v>28.602</v>
      </c>
      <c r="DE9">
        <v>30.803000000000001</v>
      </c>
      <c r="DF9">
        <v>29.716000000000001</v>
      </c>
      <c r="DG9">
        <v>29.714000000000002</v>
      </c>
      <c r="DH9">
        <v>29.535</v>
      </c>
      <c r="DI9">
        <v>30.063000000000002</v>
      </c>
      <c r="DJ9">
        <v>29.867000000000001</v>
      </c>
      <c r="DK9">
        <v>29.491</v>
      </c>
      <c r="DL9">
        <v>29.173000000000002</v>
      </c>
      <c r="DM9">
        <v>27.787000000000003</v>
      </c>
      <c r="DN9">
        <v>27.651</v>
      </c>
      <c r="DO9">
        <v>29.207000000000001</v>
      </c>
      <c r="DP9">
        <v>28.244</v>
      </c>
      <c r="DQ9">
        <v>31.582000000000001</v>
      </c>
      <c r="DR9">
        <v>29.953000000000003</v>
      </c>
      <c r="DS9">
        <v>29.969000000000001</v>
      </c>
      <c r="DT9">
        <v>29.789000000000001</v>
      </c>
      <c r="DU9">
        <v>30.245000000000001</v>
      </c>
      <c r="DV9">
        <v>30.092000000000002</v>
      </c>
      <c r="DW9">
        <v>29.786000000000001</v>
      </c>
      <c r="DX9">
        <v>29.468</v>
      </c>
      <c r="DY9">
        <v>27.786000000000001</v>
      </c>
      <c r="DZ9">
        <v>28.212</v>
      </c>
      <c r="EA9">
        <v>29.461000000000002</v>
      </c>
      <c r="EB9">
        <v>28.378</v>
      </c>
      <c r="EC9">
        <v>31.816000000000003</v>
      </c>
      <c r="ED9">
        <v>29.695</v>
      </c>
      <c r="EE9">
        <v>30.328000000000003</v>
      </c>
      <c r="EF9">
        <v>30.058</v>
      </c>
      <c r="EG9">
        <v>30.196000000000002</v>
      </c>
      <c r="EH9">
        <v>30.507000000000001</v>
      </c>
      <c r="EI9">
        <v>30.057000000000002</v>
      </c>
      <c r="EJ9">
        <v>29.626000000000001</v>
      </c>
      <c r="EK9">
        <v>28.448</v>
      </c>
      <c r="EL9">
        <v>28.558</v>
      </c>
      <c r="EM9">
        <v>29.403000000000002</v>
      </c>
      <c r="EN9">
        <v>28.94</v>
      </c>
      <c r="EO9">
        <v>31.952000000000002</v>
      </c>
      <c r="EP9">
        <v>29.833000000000002</v>
      </c>
      <c r="EQ9">
        <v>30.602</v>
      </c>
      <c r="ER9">
        <v>30.346</v>
      </c>
      <c r="ES9">
        <v>30.403000000000002</v>
      </c>
      <c r="ET9">
        <v>30.74</v>
      </c>
      <c r="EU9">
        <v>30.331000000000003</v>
      </c>
      <c r="EV9">
        <v>29.93</v>
      </c>
      <c r="EW9">
        <v>28.764000000000003</v>
      </c>
      <c r="EX9">
        <v>28.862000000000002</v>
      </c>
      <c r="EY9">
        <v>29.663</v>
      </c>
      <c r="EZ9">
        <v>29.088000000000001</v>
      </c>
      <c r="FA9">
        <v>31.611000000000001</v>
      </c>
      <c r="FB9">
        <v>30.509</v>
      </c>
      <c r="FC9">
        <v>30.85</v>
      </c>
      <c r="FD9">
        <v>30.464000000000002</v>
      </c>
      <c r="FE9">
        <v>30.873000000000001</v>
      </c>
      <c r="FF9">
        <v>30.803000000000001</v>
      </c>
      <c r="FG9">
        <v>30.408000000000001</v>
      </c>
      <c r="FH9">
        <v>30.218</v>
      </c>
      <c r="FI9">
        <v>28.781000000000002</v>
      </c>
      <c r="FJ9">
        <v>28.871000000000002</v>
      </c>
      <c r="FK9">
        <v>30.256</v>
      </c>
      <c r="FL9">
        <v>29.234999999999999</v>
      </c>
      <c r="FM9">
        <v>31.779</v>
      </c>
      <c r="FN9">
        <v>30.694000000000003</v>
      </c>
      <c r="FO9">
        <v>30.996000000000002</v>
      </c>
      <c r="FP9">
        <v>30.581000000000003</v>
      </c>
      <c r="FQ9">
        <v>31.094999999999999</v>
      </c>
      <c r="FR9">
        <v>30.846</v>
      </c>
      <c r="FS9">
        <v>30.73</v>
      </c>
      <c r="FT9">
        <v>30.519000000000002</v>
      </c>
      <c r="FU9">
        <v>29.394000000000002</v>
      </c>
      <c r="FV9">
        <v>29.177000000000003</v>
      </c>
      <c r="FW9">
        <v>30.517000000000003</v>
      </c>
      <c r="FX9">
        <v>28.861000000000001</v>
      </c>
      <c r="FY9">
        <v>32.489000000000004</v>
      </c>
      <c r="FZ9">
        <v>30.877000000000002</v>
      </c>
      <c r="GA9">
        <v>31.147000000000002</v>
      </c>
      <c r="GB9">
        <v>31.002000000000002</v>
      </c>
      <c r="GC9">
        <v>31.33</v>
      </c>
      <c r="GD9">
        <v>31.09</v>
      </c>
      <c r="GE9">
        <v>30.929000000000002</v>
      </c>
      <c r="GF9">
        <v>30.917000000000002</v>
      </c>
      <c r="GG9">
        <v>29.033000000000001</v>
      </c>
      <c r="GH9">
        <v>29.696000000000002</v>
      </c>
      <c r="GI9">
        <v>30.766000000000002</v>
      </c>
      <c r="GJ9">
        <v>29.128</v>
      </c>
      <c r="GK9">
        <v>32.739000000000004</v>
      </c>
      <c r="GL9">
        <v>31.129000000000001</v>
      </c>
      <c r="GM9">
        <v>31.392000000000003</v>
      </c>
      <c r="GN9">
        <v>31.25</v>
      </c>
      <c r="GO9">
        <v>31.34</v>
      </c>
      <c r="GP9">
        <v>31.538</v>
      </c>
      <c r="GQ9">
        <v>31.177000000000003</v>
      </c>
      <c r="GR9">
        <v>30.992000000000001</v>
      </c>
      <c r="GS9">
        <v>29.566000000000003</v>
      </c>
      <c r="GT9">
        <v>29.936</v>
      </c>
      <c r="GU9">
        <v>31.014000000000003</v>
      </c>
      <c r="GV9">
        <v>29.395</v>
      </c>
      <c r="GW9">
        <v>32.989000000000004</v>
      </c>
      <c r="GX9">
        <v>30.864000000000001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35.75</v>
      </c>
      <c r="F10">
        <v>36</v>
      </c>
      <c r="G10">
        <v>35.75</v>
      </c>
      <c r="H10">
        <v>34.75</v>
      </c>
      <c r="I10">
        <v>33</v>
      </c>
      <c r="J10">
        <v>33</v>
      </c>
      <c r="K10">
        <v>39.5</v>
      </c>
      <c r="L10">
        <v>48.25</v>
      </c>
      <c r="M10">
        <v>55.25</v>
      </c>
      <c r="N10">
        <v>47.75</v>
      </c>
      <c r="O10">
        <v>40</v>
      </c>
      <c r="P10">
        <v>39</v>
      </c>
      <c r="Q10">
        <v>41</v>
      </c>
      <c r="R10">
        <v>31</v>
      </c>
      <c r="S10">
        <v>29.5</v>
      </c>
      <c r="T10">
        <v>28</v>
      </c>
      <c r="U10">
        <v>27.5</v>
      </c>
      <c r="V10">
        <v>28</v>
      </c>
      <c r="W10">
        <v>33</v>
      </c>
      <c r="X10">
        <v>43.25</v>
      </c>
      <c r="Y10">
        <v>51.75</v>
      </c>
      <c r="Z10">
        <v>40.5</v>
      </c>
      <c r="AA10">
        <v>29.25</v>
      </c>
      <c r="AB10">
        <v>29.25</v>
      </c>
      <c r="AC10">
        <v>30.75</v>
      </c>
      <c r="AD10">
        <v>21.75</v>
      </c>
      <c r="AE10">
        <v>23.5</v>
      </c>
      <c r="AF10">
        <v>21.5</v>
      </c>
      <c r="AG10">
        <v>30.5</v>
      </c>
      <c r="AH10">
        <v>30</v>
      </c>
      <c r="AI10">
        <v>37</v>
      </c>
      <c r="AJ10">
        <v>41</v>
      </c>
      <c r="AK10">
        <v>49.75</v>
      </c>
      <c r="AL10">
        <v>32.25</v>
      </c>
      <c r="AM10">
        <v>31.75</v>
      </c>
      <c r="AN10">
        <v>29.75</v>
      </c>
      <c r="AO10">
        <v>30.5</v>
      </c>
      <c r="AP10">
        <v>21.75</v>
      </c>
      <c r="AQ10">
        <v>23.5</v>
      </c>
      <c r="AR10">
        <v>21.5</v>
      </c>
      <c r="AS10">
        <v>29.5</v>
      </c>
      <c r="AT10">
        <v>29</v>
      </c>
      <c r="AU10">
        <v>35</v>
      </c>
      <c r="AV10">
        <v>32</v>
      </c>
      <c r="AW10">
        <v>40.75</v>
      </c>
      <c r="AX10">
        <v>26.25</v>
      </c>
      <c r="AY10">
        <v>28.75</v>
      </c>
      <c r="AZ10">
        <v>27.25</v>
      </c>
      <c r="BA10">
        <v>28</v>
      </c>
      <c r="BB10">
        <v>22</v>
      </c>
      <c r="BC10">
        <v>23.75</v>
      </c>
      <c r="BD10">
        <v>21.75</v>
      </c>
      <c r="BE10">
        <v>29.75</v>
      </c>
      <c r="BF10">
        <v>29.25</v>
      </c>
      <c r="BG10">
        <v>35.25</v>
      </c>
      <c r="BH10">
        <v>32.25</v>
      </c>
      <c r="BI10">
        <v>41</v>
      </c>
      <c r="BJ10">
        <v>26.5</v>
      </c>
      <c r="BK10">
        <v>29</v>
      </c>
      <c r="BL10">
        <v>27.5</v>
      </c>
      <c r="BM10">
        <v>28.25</v>
      </c>
      <c r="BN10">
        <v>31.35</v>
      </c>
      <c r="BO10">
        <v>33.1</v>
      </c>
      <c r="BP10">
        <v>31.1</v>
      </c>
      <c r="BQ10">
        <v>39.1</v>
      </c>
      <c r="BR10">
        <v>38.6</v>
      </c>
      <c r="BS10">
        <v>45.6</v>
      </c>
      <c r="BT10">
        <v>52.6</v>
      </c>
      <c r="BU10">
        <v>61.35</v>
      </c>
      <c r="BV10">
        <v>42.85</v>
      </c>
      <c r="BW10">
        <v>41.35</v>
      </c>
      <c r="BX10">
        <v>39.85</v>
      </c>
      <c r="BY10">
        <v>40.6</v>
      </c>
      <c r="BZ10">
        <v>31.7</v>
      </c>
      <c r="CA10">
        <v>33.450000000000003</v>
      </c>
      <c r="CB10">
        <v>31.45</v>
      </c>
      <c r="CC10">
        <v>39.450000000000003</v>
      </c>
      <c r="CD10">
        <v>38.950000000000003</v>
      </c>
      <c r="CE10">
        <v>45.95</v>
      </c>
      <c r="CF10">
        <v>52.95</v>
      </c>
      <c r="CG10">
        <v>61.7</v>
      </c>
      <c r="CH10">
        <v>43.2</v>
      </c>
      <c r="CI10">
        <v>41.7</v>
      </c>
      <c r="CJ10">
        <v>40.200000000000003</v>
      </c>
      <c r="CK10">
        <v>40.950000000000003</v>
      </c>
      <c r="CL10">
        <v>32.200000000000003</v>
      </c>
      <c r="CM10">
        <v>33.950000000000003</v>
      </c>
      <c r="CN10">
        <v>31.95</v>
      </c>
      <c r="CO10">
        <v>40</v>
      </c>
      <c r="CP10">
        <v>39.5</v>
      </c>
      <c r="CQ10">
        <v>46.5</v>
      </c>
      <c r="CR10">
        <v>53.5</v>
      </c>
      <c r="CS10">
        <v>62.25</v>
      </c>
      <c r="CT10">
        <v>43.7</v>
      </c>
      <c r="CU10">
        <v>42.25</v>
      </c>
      <c r="CV10">
        <v>40.75</v>
      </c>
      <c r="CW10">
        <v>41.45</v>
      </c>
      <c r="CX10">
        <v>32.700000000000003</v>
      </c>
      <c r="CY10">
        <v>34.450000000000003</v>
      </c>
      <c r="CZ10">
        <v>32.450000000000003</v>
      </c>
      <c r="DA10">
        <v>40.75</v>
      </c>
      <c r="DB10">
        <v>40.25</v>
      </c>
      <c r="DC10">
        <v>47.25</v>
      </c>
      <c r="DD10">
        <v>54.25</v>
      </c>
      <c r="DE10">
        <v>63</v>
      </c>
      <c r="DF10">
        <v>44.2</v>
      </c>
      <c r="DG10">
        <v>43</v>
      </c>
      <c r="DH10">
        <v>41.5</v>
      </c>
      <c r="DI10">
        <v>41.95</v>
      </c>
      <c r="DJ10">
        <v>33.200000000000003</v>
      </c>
      <c r="DK10">
        <v>34.950000000000003</v>
      </c>
      <c r="DL10">
        <v>32.950000000000003</v>
      </c>
      <c r="DM10">
        <v>41.25</v>
      </c>
      <c r="DN10">
        <v>40.75</v>
      </c>
      <c r="DO10">
        <v>47.75</v>
      </c>
      <c r="DP10">
        <v>54.75</v>
      </c>
      <c r="DQ10">
        <v>63.5</v>
      </c>
      <c r="DR10">
        <v>44.7</v>
      </c>
      <c r="DS10">
        <v>43.5</v>
      </c>
      <c r="DT10">
        <v>42</v>
      </c>
      <c r="DU10">
        <v>42.45</v>
      </c>
      <c r="DV10">
        <v>33.450000000000003</v>
      </c>
      <c r="DW10">
        <v>35.200000000000003</v>
      </c>
      <c r="DX10">
        <v>33.200000000000003</v>
      </c>
      <c r="DY10">
        <v>41.5</v>
      </c>
      <c r="DZ10">
        <v>41</v>
      </c>
      <c r="EA10">
        <v>48</v>
      </c>
      <c r="EB10">
        <v>55</v>
      </c>
      <c r="EC10">
        <v>63.75</v>
      </c>
      <c r="ED10">
        <v>44.95</v>
      </c>
      <c r="EE10">
        <v>43.75</v>
      </c>
      <c r="EF10">
        <v>42.25</v>
      </c>
      <c r="EG10">
        <v>42.7</v>
      </c>
      <c r="EH10">
        <v>34.200000000000003</v>
      </c>
      <c r="EI10">
        <v>35.950000000000003</v>
      </c>
      <c r="EJ10">
        <v>33.950000000000003</v>
      </c>
      <c r="EK10">
        <v>42.25</v>
      </c>
      <c r="EL10">
        <v>41.75</v>
      </c>
      <c r="EM10">
        <v>48.75</v>
      </c>
      <c r="EN10">
        <v>55.75</v>
      </c>
      <c r="EO10">
        <v>64.5</v>
      </c>
      <c r="EP10">
        <v>45.2</v>
      </c>
      <c r="EQ10">
        <v>44.5</v>
      </c>
      <c r="ER10">
        <v>43</v>
      </c>
      <c r="ES10">
        <v>42.95</v>
      </c>
      <c r="ET10">
        <v>34.950000000000003</v>
      </c>
      <c r="EU10">
        <v>36.700000000000003</v>
      </c>
      <c r="EV10">
        <v>34.700000000000003</v>
      </c>
      <c r="EW10">
        <v>43</v>
      </c>
      <c r="EX10">
        <v>42.5</v>
      </c>
      <c r="EY10">
        <v>49.5</v>
      </c>
      <c r="EZ10">
        <v>56.5</v>
      </c>
      <c r="FA10">
        <v>65.2</v>
      </c>
      <c r="FB10">
        <v>45.45</v>
      </c>
      <c r="FC10">
        <v>45.25</v>
      </c>
      <c r="FD10">
        <v>43.75</v>
      </c>
      <c r="FE10">
        <v>43.2</v>
      </c>
      <c r="FF10">
        <v>35.700000000000003</v>
      </c>
      <c r="FG10">
        <v>37.450000000000003</v>
      </c>
      <c r="FH10">
        <v>35.450000000000003</v>
      </c>
      <c r="FI10">
        <v>43.75</v>
      </c>
      <c r="FJ10">
        <v>43.25</v>
      </c>
      <c r="FK10">
        <v>50.25</v>
      </c>
      <c r="FL10">
        <v>57.25</v>
      </c>
      <c r="FM10">
        <v>65.45</v>
      </c>
      <c r="FN10">
        <v>45.7</v>
      </c>
      <c r="FO10">
        <v>46</v>
      </c>
      <c r="FP10">
        <v>44.5</v>
      </c>
      <c r="FQ10">
        <v>43.45</v>
      </c>
      <c r="FR10">
        <v>35.75</v>
      </c>
      <c r="FS10">
        <v>37.5</v>
      </c>
      <c r="FT10">
        <v>35.5</v>
      </c>
      <c r="FU10">
        <v>43.8</v>
      </c>
      <c r="FV10">
        <v>43.3</v>
      </c>
      <c r="FW10">
        <v>50.3</v>
      </c>
      <c r="FX10">
        <v>57.3</v>
      </c>
      <c r="FY10">
        <v>65.7</v>
      </c>
      <c r="FZ10">
        <v>45.95</v>
      </c>
      <c r="GA10">
        <v>46.05</v>
      </c>
      <c r="GB10">
        <v>44.55</v>
      </c>
      <c r="GC10">
        <v>43.7</v>
      </c>
      <c r="GD10">
        <v>35.799999999999997</v>
      </c>
      <c r="GE10">
        <v>37.549999999999997</v>
      </c>
      <c r="GF10">
        <v>35.549999999999997</v>
      </c>
      <c r="GG10">
        <v>43.85</v>
      </c>
      <c r="GH10">
        <v>43.35</v>
      </c>
      <c r="GI10">
        <v>50.35</v>
      </c>
      <c r="GJ10">
        <v>57.35</v>
      </c>
      <c r="GK10">
        <v>65.95</v>
      </c>
      <c r="GL10">
        <v>46.2</v>
      </c>
      <c r="GM10">
        <v>46.1</v>
      </c>
      <c r="GN10">
        <v>44.6</v>
      </c>
      <c r="GO10">
        <v>43.95</v>
      </c>
      <c r="GP10">
        <v>35.85</v>
      </c>
      <c r="GQ10">
        <v>37.6</v>
      </c>
      <c r="GR10">
        <v>35.6</v>
      </c>
      <c r="GS10">
        <v>43.9</v>
      </c>
      <c r="GT10">
        <v>43.4</v>
      </c>
      <c r="GU10">
        <v>50.4</v>
      </c>
      <c r="GV10">
        <v>57.4</v>
      </c>
      <c r="GW10">
        <v>66.150000000000006</v>
      </c>
      <c r="GX10">
        <v>46.45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20.942</v>
      </c>
      <c r="E11">
        <v>26.379000000000001</v>
      </c>
      <c r="F11">
        <v>27.661000000000001</v>
      </c>
      <c r="G11">
        <v>26.411000000000001</v>
      </c>
      <c r="H11">
        <v>25.319000000000003</v>
      </c>
      <c r="I11">
        <v>23.483000000000001</v>
      </c>
      <c r="J11">
        <v>25.742000000000001</v>
      </c>
      <c r="K11">
        <v>27.125</v>
      </c>
      <c r="L11">
        <v>30.98</v>
      </c>
      <c r="M11">
        <v>31.766000000000002</v>
      </c>
      <c r="N11">
        <v>28.024999999999999</v>
      </c>
      <c r="O11">
        <v>26.226000000000003</v>
      </c>
      <c r="P11">
        <v>24.25</v>
      </c>
      <c r="Q11">
        <v>27.629000000000001</v>
      </c>
      <c r="R11">
        <v>15.976000000000001</v>
      </c>
      <c r="S11">
        <v>15.857000000000001</v>
      </c>
      <c r="T11">
        <v>15.379000000000001</v>
      </c>
      <c r="U11">
        <v>14.133000000000001</v>
      </c>
      <c r="V11">
        <v>14.718</v>
      </c>
      <c r="W11">
        <v>15.417000000000002</v>
      </c>
      <c r="X11">
        <v>18.964000000000002</v>
      </c>
      <c r="Y11">
        <v>19.222000000000001</v>
      </c>
      <c r="Z11">
        <v>19.875</v>
      </c>
      <c r="AA11">
        <v>15.097000000000001</v>
      </c>
      <c r="AB11">
        <v>13.975</v>
      </c>
      <c r="AC11">
        <v>17.690000000000001</v>
      </c>
      <c r="AD11">
        <v>16.341000000000001</v>
      </c>
      <c r="AE11">
        <v>16.923000000000002</v>
      </c>
      <c r="AF11">
        <v>15.954000000000001</v>
      </c>
      <c r="AG11">
        <v>15.25</v>
      </c>
      <c r="AH11">
        <v>13.054</v>
      </c>
      <c r="AI11">
        <v>13.533000000000001</v>
      </c>
      <c r="AJ11">
        <v>14.72</v>
      </c>
      <c r="AK11">
        <v>17.914000000000001</v>
      </c>
      <c r="AL11">
        <v>20.469000000000001</v>
      </c>
      <c r="AM11">
        <v>15.179</v>
      </c>
      <c r="AN11">
        <v>13.489000000000001</v>
      </c>
      <c r="AO11">
        <v>16.984000000000002</v>
      </c>
      <c r="AP11">
        <v>17.917999999999999</v>
      </c>
      <c r="AQ11">
        <v>18.667999999999999</v>
      </c>
      <c r="AR11">
        <v>17.661000000000001</v>
      </c>
      <c r="AS11">
        <v>16.303000000000001</v>
      </c>
      <c r="AT11">
        <v>14.059000000000001</v>
      </c>
      <c r="AU11">
        <v>11.864000000000001</v>
      </c>
      <c r="AV11">
        <v>15.648000000000001</v>
      </c>
      <c r="AW11">
        <v>19.617000000000001</v>
      </c>
      <c r="AX11">
        <v>20.655000000000001</v>
      </c>
      <c r="AY11">
        <v>14.688000000000001</v>
      </c>
      <c r="AZ11">
        <v>13.924000000000001</v>
      </c>
      <c r="BA11">
        <v>17.394000000000002</v>
      </c>
      <c r="BB11">
        <v>18.058</v>
      </c>
      <c r="BC11">
        <v>18.798000000000002</v>
      </c>
      <c r="BD11">
        <v>17.801000000000002</v>
      </c>
      <c r="BE11">
        <v>16.167999999999999</v>
      </c>
      <c r="BF11">
        <v>14.523000000000001</v>
      </c>
      <c r="BG11">
        <v>12.004000000000001</v>
      </c>
      <c r="BH11">
        <v>15.788</v>
      </c>
      <c r="BI11">
        <v>19.757000000000001</v>
      </c>
      <c r="BJ11">
        <v>20.772000000000002</v>
      </c>
      <c r="BK11">
        <v>14.707000000000001</v>
      </c>
      <c r="BL11">
        <v>13.938000000000001</v>
      </c>
      <c r="BM11">
        <v>17.164000000000001</v>
      </c>
      <c r="BN11">
        <v>19.754999999999999</v>
      </c>
      <c r="BO11">
        <v>20.594999999999999</v>
      </c>
      <c r="BP11">
        <v>19.684999999999999</v>
      </c>
      <c r="BQ11">
        <v>17.806000000000001</v>
      </c>
      <c r="BR11">
        <v>16.193999999999999</v>
      </c>
      <c r="BS11">
        <v>16.593</v>
      </c>
      <c r="BT11">
        <v>21.645</v>
      </c>
      <c r="BU11">
        <v>27.156000000000002</v>
      </c>
      <c r="BV11">
        <v>25.993000000000002</v>
      </c>
      <c r="BW11">
        <v>19.405000000000001</v>
      </c>
      <c r="BX11">
        <v>16.786999999999999</v>
      </c>
      <c r="BY11">
        <v>19.791</v>
      </c>
      <c r="BZ11">
        <v>19.934000000000001</v>
      </c>
      <c r="CA11">
        <v>20.807000000000002</v>
      </c>
      <c r="CB11">
        <v>19.656000000000002</v>
      </c>
      <c r="CC11">
        <v>18.564</v>
      </c>
      <c r="CD11">
        <v>16.374000000000002</v>
      </c>
      <c r="CE11">
        <v>15.513</v>
      </c>
      <c r="CF11">
        <v>22.654</v>
      </c>
      <c r="CG11">
        <v>26.939</v>
      </c>
      <c r="CH11">
        <v>27.064</v>
      </c>
      <c r="CI11">
        <v>19.584</v>
      </c>
      <c r="CJ11">
        <v>16.292000000000002</v>
      </c>
      <c r="CK11">
        <v>20.545999999999999</v>
      </c>
      <c r="CL11">
        <v>20.074000000000002</v>
      </c>
      <c r="CM11">
        <v>20.925000000000001</v>
      </c>
      <c r="CN11">
        <v>19.795999999999999</v>
      </c>
      <c r="CO11">
        <v>18.714000000000002</v>
      </c>
      <c r="CP11">
        <v>15.866000000000001</v>
      </c>
      <c r="CQ11">
        <v>16.923000000000002</v>
      </c>
      <c r="CR11">
        <v>22.784000000000002</v>
      </c>
      <c r="CS11">
        <v>27.067</v>
      </c>
      <c r="CT11">
        <v>27.152000000000001</v>
      </c>
      <c r="CU11">
        <v>19.734000000000002</v>
      </c>
      <c r="CV11">
        <v>16.411999999999999</v>
      </c>
      <c r="CW11">
        <v>20.686</v>
      </c>
      <c r="CX11">
        <v>19.934999999999999</v>
      </c>
      <c r="CY11">
        <v>21.135000000000002</v>
      </c>
      <c r="CZ11">
        <v>20.234000000000002</v>
      </c>
      <c r="DA11">
        <v>18.874000000000002</v>
      </c>
      <c r="DB11">
        <v>15.996</v>
      </c>
      <c r="DC11">
        <v>17.143000000000001</v>
      </c>
      <c r="DD11">
        <v>22.934000000000001</v>
      </c>
      <c r="DE11">
        <v>27.218</v>
      </c>
      <c r="DF11">
        <v>27.25</v>
      </c>
      <c r="DG11">
        <v>19.268000000000001</v>
      </c>
      <c r="DH11">
        <v>17.236000000000001</v>
      </c>
      <c r="DI11">
        <v>20.826000000000001</v>
      </c>
      <c r="DJ11">
        <v>20.135000000000002</v>
      </c>
      <c r="DK11">
        <v>21.355</v>
      </c>
      <c r="DL11">
        <v>20.454000000000001</v>
      </c>
      <c r="DM11">
        <v>19.094000000000001</v>
      </c>
      <c r="DN11">
        <v>16.196000000000002</v>
      </c>
      <c r="DO11">
        <v>17.363</v>
      </c>
      <c r="DP11">
        <v>22.265000000000001</v>
      </c>
      <c r="DQ11">
        <v>27.866</v>
      </c>
      <c r="DR11">
        <v>27.419</v>
      </c>
      <c r="DS11">
        <v>19.478000000000002</v>
      </c>
      <c r="DT11">
        <v>17.446000000000002</v>
      </c>
      <c r="DU11">
        <v>21.036000000000001</v>
      </c>
      <c r="DV11">
        <v>20.414999999999999</v>
      </c>
      <c r="DW11">
        <v>21.657</v>
      </c>
      <c r="DX11">
        <v>20.725000000000001</v>
      </c>
      <c r="DY11">
        <v>18.747</v>
      </c>
      <c r="DZ11">
        <v>17.134</v>
      </c>
      <c r="EA11">
        <v>17.623000000000001</v>
      </c>
      <c r="EB11">
        <v>22.535</v>
      </c>
      <c r="EC11">
        <v>28.136000000000003</v>
      </c>
      <c r="ED11">
        <v>26.673000000000002</v>
      </c>
      <c r="EE11">
        <v>20.384</v>
      </c>
      <c r="EF11">
        <v>17.716000000000001</v>
      </c>
      <c r="EG11">
        <v>20.691000000000003</v>
      </c>
      <c r="EH11">
        <v>21.034000000000002</v>
      </c>
      <c r="EI11">
        <v>21.785</v>
      </c>
      <c r="EJ11">
        <v>20.635999999999999</v>
      </c>
      <c r="EK11">
        <v>19.524000000000001</v>
      </c>
      <c r="EL11">
        <v>17.284000000000002</v>
      </c>
      <c r="EM11">
        <v>16.612000000000002</v>
      </c>
      <c r="EN11">
        <v>23.564</v>
      </c>
      <c r="EO11">
        <v>28.306000000000001</v>
      </c>
      <c r="EP11">
        <v>26.767000000000003</v>
      </c>
      <c r="EQ11">
        <v>20.554000000000002</v>
      </c>
      <c r="ER11">
        <v>17.864999999999998</v>
      </c>
      <c r="ES11">
        <v>20.822000000000003</v>
      </c>
      <c r="ET11">
        <v>21.305</v>
      </c>
      <c r="EU11">
        <v>21.945</v>
      </c>
      <c r="EV11">
        <v>20.786000000000001</v>
      </c>
      <c r="EW11">
        <v>19.694000000000003</v>
      </c>
      <c r="EX11">
        <v>17.434000000000001</v>
      </c>
      <c r="EY11">
        <v>16.881</v>
      </c>
      <c r="EZ11">
        <v>23.714000000000002</v>
      </c>
      <c r="FA11">
        <v>27.999000000000002</v>
      </c>
      <c r="FB11">
        <v>27.914000000000001</v>
      </c>
      <c r="FC11">
        <v>20.724</v>
      </c>
      <c r="FD11">
        <v>17.262</v>
      </c>
      <c r="FE11">
        <v>21.604000000000003</v>
      </c>
      <c r="FF11">
        <v>21.234999999999999</v>
      </c>
      <c r="FG11">
        <v>21.751000000000001</v>
      </c>
      <c r="FH11">
        <v>20.936</v>
      </c>
      <c r="FI11">
        <v>19.176000000000002</v>
      </c>
      <c r="FJ11">
        <v>16.856000000000002</v>
      </c>
      <c r="FK11">
        <v>18.423000000000002</v>
      </c>
      <c r="FL11">
        <v>23.864000000000001</v>
      </c>
      <c r="FM11">
        <v>28.147000000000002</v>
      </c>
      <c r="FN11">
        <v>28.045000000000002</v>
      </c>
      <c r="FO11">
        <v>20.198</v>
      </c>
      <c r="FP11">
        <v>16.605</v>
      </c>
      <c r="FQ11">
        <v>21.756</v>
      </c>
      <c r="FR11">
        <v>21.173999999999999</v>
      </c>
      <c r="FS11">
        <v>22.135000000000002</v>
      </c>
      <c r="FT11">
        <v>21.256</v>
      </c>
      <c r="FU11">
        <v>20.164000000000001</v>
      </c>
      <c r="FV11">
        <v>17.186</v>
      </c>
      <c r="FW11">
        <v>18.693000000000001</v>
      </c>
      <c r="FX11">
        <v>23.254999999999999</v>
      </c>
      <c r="FY11">
        <v>28.946000000000002</v>
      </c>
      <c r="FZ11">
        <v>28.344000000000001</v>
      </c>
      <c r="GA11">
        <v>19.823</v>
      </c>
      <c r="GB11">
        <v>17.722000000000001</v>
      </c>
      <c r="GC11">
        <v>22.074000000000002</v>
      </c>
      <c r="GD11">
        <v>21.454000000000001</v>
      </c>
      <c r="GE11">
        <v>22.401</v>
      </c>
      <c r="GF11">
        <v>21.835000000000001</v>
      </c>
      <c r="GG11">
        <v>19.170999999999999</v>
      </c>
      <c r="GH11">
        <v>18.214000000000002</v>
      </c>
      <c r="GI11">
        <v>18.963000000000001</v>
      </c>
      <c r="GJ11">
        <v>23.594999999999999</v>
      </c>
      <c r="GK11">
        <v>29.256</v>
      </c>
      <c r="GL11">
        <v>28.643000000000001</v>
      </c>
      <c r="GM11">
        <v>20.154</v>
      </c>
      <c r="GN11">
        <v>18.052</v>
      </c>
      <c r="GO11">
        <v>21.742000000000001</v>
      </c>
      <c r="GP11">
        <v>22.055</v>
      </c>
      <c r="GQ11">
        <v>22.73</v>
      </c>
      <c r="GR11">
        <v>21.886000000000003</v>
      </c>
      <c r="GS11">
        <v>20.146000000000001</v>
      </c>
      <c r="GT11">
        <v>18.534000000000002</v>
      </c>
      <c r="GU11">
        <v>19.223000000000003</v>
      </c>
      <c r="GV11">
        <v>23.926000000000002</v>
      </c>
      <c r="GW11">
        <v>29.556000000000001</v>
      </c>
      <c r="GX11">
        <v>27.903000000000002</v>
      </c>
    </row>
    <row r="12" spans="1:206" x14ac:dyDescent="0.15">
      <c r="A12" s="243" t="s">
        <v>132</v>
      </c>
      <c r="B12" s="244" t="s">
        <v>149</v>
      </c>
      <c r="C12">
        <v>28.5</v>
      </c>
      <c r="D12">
        <v>30</v>
      </c>
      <c r="E12">
        <v>35.75</v>
      </c>
      <c r="F12">
        <v>36</v>
      </c>
      <c r="G12">
        <v>35.75</v>
      </c>
      <c r="H12">
        <v>34.75</v>
      </c>
      <c r="I12">
        <v>33</v>
      </c>
      <c r="J12">
        <v>34.5</v>
      </c>
      <c r="K12">
        <v>40.5</v>
      </c>
      <c r="L12">
        <v>48.25</v>
      </c>
      <c r="M12">
        <v>56.25</v>
      </c>
      <c r="N12">
        <v>47.75</v>
      </c>
      <c r="O12">
        <v>40</v>
      </c>
      <c r="P12">
        <v>39</v>
      </c>
      <c r="Q12">
        <v>41</v>
      </c>
      <c r="R12">
        <v>41</v>
      </c>
      <c r="S12">
        <v>39.5</v>
      </c>
      <c r="T12">
        <v>38.75</v>
      </c>
      <c r="U12">
        <v>38</v>
      </c>
      <c r="V12">
        <v>38.75</v>
      </c>
      <c r="W12">
        <v>43.25</v>
      </c>
      <c r="X12">
        <v>57.75</v>
      </c>
      <c r="Y12">
        <v>63.5</v>
      </c>
      <c r="Z12">
        <v>50.5</v>
      </c>
      <c r="AA12">
        <v>39.75</v>
      </c>
      <c r="AB12">
        <v>39.5</v>
      </c>
      <c r="AC12">
        <v>40.75</v>
      </c>
      <c r="AD12">
        <v>39</v>
      </c>
      <c r="AE12">
        <v>39.26</v>
      </c>
      <c r="AF12">
        <v>38.43</v>
      </c>
      <c r="AG12">
        <v>37.6</v>
      </c>
      <c r="AH12">
        <v>38.43</v>
      </c>
      <c r="AI12">
        <v>43.41</v>
      </c>
      <c r="AJ12">
        <v>59.46</v>
      </c>
      <c r="AK12">
        <v>65.819999999999993</v>
      </c>
      <c r="AL12">
        <v>51.44</v>
      </c>
      <c r="AM12">
        <v>39.549999999999997</v>
      </c>
      <c r="AN12">
        <v>39.270000000000003</v>
      </c>
      <c r="AO12">
        <v>40.659999999999997</v>
      </c>
      <c r="AP12">
        <v>39.26</v>
      </c>
      <c r="AQ12">
        <v>39.520000000000003</v>
      </c>
      <c r="AR12">
        <v>38.69</v>
      </c>
      <c r="AS12">
        <v>37.86</v>
      </c>
      <c r="AT12">
        <v>38.69</v>
      </c>
      <c r="AU12">
        <v>43.71</v>
      </c>
      <c r="AV12">
        <v>59.86</v>
      </c>
      <c r="AW12">
        <v>66.27</v>
      </c>
      <c r="AX12">
        <v>51.79</v>
      </c>
      <c r="AY12">
        <v>39.81</v>
      </c>
      <c r="AZ12">
        <v>39.54</v>
      </c>
      <c r="BA12">
        <v>40.93</v>
      </c>
      <c r="BB12">
        <v>39.53</v>
      </c>
      <c r="BC12">
        <v>39.79</v>
      </c>
      <c r="BD12">
        <v>38.950000000000003</v>
      </c>
      <c r="BE12">
        <v>38.11</v>
      </c>
      <c r="BF12">
        <v>38.950000000000003</v>
      </c>
      <c r="BG12">
        <v>44</v>
      </c>
      <c r="BH12">
        <v>60.26</v>
      </c>
      <c r="BI12">
        <v>66.709999999999994</v>
      </c>
      <c r="BJ12">
        <v>52.13</v>
      </c>
      <c r="BK12">
        <v>40.08</v>
      </c>
      <c r="BL12">
        <v>39.799999999999997</v>
      </c>
      <c r="BM12">
        <v>41.2</v>
      </c>
      <c r="BN12">
        <v>39.79</v>
      </c>
      <c r="BO12">
        <v>40.06</v>
      </c>
      <c r="BP12">
        <v>39.21</v>
      </c>
      <c r="BQ12">
        <v>38.369999999999997</v>
      </c>
      <c r="BR12">
        <v>39.21</v>
      </c>
      <c r="BS12">
        <v>44.29</v>
      </c>
      <c r="BT12">
        <v>60.66</v>
      </c>
      <c r="BU12">
        <v>67.16</v>
      </c>
      <c r="BV12">
        <v>52.48</v>
      </c>
      <c r="BW12">
        <v>40.35</v>
      </c>
      <c r="BX12">
        <v>40.07</v>
      </c>
      <c r="BY12">
        <v>41.48</v>
      </c>
      <c r="BZ12">
        <v>40.06</v>
      </c>
      <c r="CA12">
        <v>40.32</v>
      </c>
      <c r="CB12">
        <v>39.47</v>
      </c>
      <c r="CC12">
        <v>38.619999999999997</v>
      </c>
      <c r="CD12">
        <v>39.47</v>
      </c>
      <c r="CE12">
        <v>44.59</v>
      </c>
      <c r="CF12">
        <v>61.06</v>
      </c>
      <c r="CG12">
        <v>67.599999999999994</v>
      </c>
      <c r="CH12">
        <v>52.83</v>
      </c>
      <c r="CI12">
        <v>40.61</v>
      </c>
      <c r="CJ12">
        <v>40.33</v>
      </c>
      <c r="CK12">
        <v>41.75</v>
      </c>
      <c r="CL12">
        <v>40.32</v>
      </c>
      <c r="CM12">
        <v>40.590000000000003</v>
      </c>
      <c r="CN12">
        <v>39.729999999999997</v>
      </c>
      <c r="CO12">
        <v>38.869999999999997</v>
      </c>
      <c r="CP12">
        <v>39.729999999999997</v>
      </c>
      <c r="CQ12">
        <v>44.88</v>
      </c>
      <c r="CR12">
        <v>61.47</v>
      </c>
      <c r="CS12">
        <v>68.05</v>
      </c>
      <c r="CT12">
        <v>53.18</v>
      </c>
      <c r="CU12">
        <v>40.880000000000003</v>
      </c>
      <c r="CV12">
        <v>40.6</v>
      </c>
      <c r="CW12">
        <v>42.03</v>
      </c>
      <c r="CX12">
        <v>40.590000000000003</v>
      </c>
      <c r="CY12">
        <v>40.85</v>
      </c>
      <c r="CZ12">
        <v>39.99</v>
      </c>
      <c r="DA12">
        <v>39.130000000000003</v>
      </c>
      <c r="DB12">
        <v>39.99</v>
      </c>
      <c r="DC12">
        <v>45.17</v>
      </c>
      <c r="DD12">
        <v>61.87</v>
      </c>
      <c r="DE12">
        <v>68.489999999999995</v>
      </c>
      <c r="DF12">
        <v>53.52</v>
      </c>
      <c r="DG12">
        <v>41.15</v>
      </c>
      <c r="DH12">
        <v>40.86</v>
      </c>
      <c r="DI12">
        <v>42.3</v>
      </c>
      <c r="DJ12">
        <v>40.85</v>
      </c>
      <c r="DK12">
        <v>41.12</v>
      </c>
      <c r="DL12">
        <v>40.25</v>
      </c>
      <c r="DM12">
        <v>39.380000000000003</v>
      </c>
      <c r="DN12">
        <v>40.25</v>
      </c>
      <c r="DO12">
        <v>45.47</v>
      </c>
      <c r="DP12">
        <v>62.27</v>
      </c>
      <c r="DQ12">
        <v>68.930000000000007</v>
      </c>
      <c r="DR12">
        <v>53.87</v>
      </c>
      <c r="DS12">
        <v>41.41</v>
      </c>
      <c r="DT12">
        <v>41.13</v>
      </c>
      <c r="DU12">
        <v>42.57</v>
      </c>
      <c r="DV12">
        <v>41.12</v>
      </c>
      <c r="DW12">
        <v>41.39</v>
      </c>
      <c r="DX12">
        <v>40.51</v>
      </c>
      <c r="DY12">
        <v>39.64</v>
      </c>
      <c r="DZ12">
        <v>40.51</v>
      </c>
      <c r="EA12">
        <v>45.76</v>
      </c>
      <c r="EB12">
        <v>62.67</v>
      </c>
      <c r="EC12">
        <v>69.38</v>
      </c>
      <c r="ED12">
        <v>54.22</v>
      </c>
      <c r="EE12">
        <v>41.68</v>
      </c>
      <c r="EF12">
        <v>41.39</v>
      </c>
      <c r="EG12">
        <v>42.85</v>
      </c>
      <c r="EH12">
        <v>41.38</v>
      </c>
      <c r="EI12">
        <v>41.65</v>
      </c>
      <c r="EJ12">
        <v>40.770000000000003</v>
      </c>
      <c r="EK12">
        <v>39.89</v>
      </c>
      <c r="EL12">
        <v>40.770000000000003</v>
      </c>
      <c r="EM12">
        <v>46.06</v>
      </c>
      <c r="EN12">
        <v>63.07</v>
      </c>
      <c r="EO12">
        <v>69.819999999999993</v>
      </c>
      <c r="EP12">
        <v>54.57</v>
      </c>
      <c r="EQ12">
        <v>41.95</v>
      </c>
      <c r="ER12">
        <v>41.66</v>
      </c>
      <c r="ES12">
        <v>43.12</v>
      </c>
      <c r="ET12">
        <v>41.65</v>
      </c>
      <c r="EU12">
        <v>41.92</v>
      </c>
      <c r="EV12">
        <v>41.03</v>
      </c>
      <c r="EW12">
        <v>40.15</v>
      </c>
      <c r="EX12">
        <v>41.03</v>
      </c>
      <c r="EY12">
        <v>46.35</v>
      </c>
      <c r="EZ12">
        <v>63.48</v>
      </c>
      <c r="FA12">
        <v>70.27</v>
      </c>
      <c r="FB12">
        <v>54.91</v>
      </c>
      <c r="FC12">
        <v>42.22</v>
      </c>
      <c r="FD12">
        <v>41.92</v>
      </c>
      <c r="FE12">
        <v>43.4</v>
      </c>
      <c r="FF12">
        <v>41.91</v>
      </c>
      <c r="FG12">
        <v>42.19</v>
      </c>
      <c r="FH12">
        <v>41.29</v>
      </c>
      <c r="FI12">
        <v>40.4</v>
      </c>
      <c r="FJ12">
        <v>41.29</v>
      </c>
      <c r="FK12">
        <v>46.64</v>
      </c>
      <c r="FL12">
        <v>63.88</v>
      </c>
      <c r="FM12">
        <v>70.709999999999994</v>
      </c>
      <c r="FN12">
        <v>55.26</v>
      </c>
      <c r="FO12">
        <v>42.48</v>
      </c>
      <c r="FP12">
        <v>42.19</v>
      </c>
      <c r="FQ12">
        <v>43.67</v>
      </c>
      <c r="FR12">
        <v>42.18</v>
      </c>
      <c r="FS12">
        <v>42.45</v>
      </c>
      <c r="FT12">
        <v>41.55</v>
      </c>
      <c r="FU12">
        <v>40.659999999999997</v>
      </c>
      <c r="FV12">
        <v>41.55</v>
      </c>
      <c r="FW12">
        <v>46.94</v>
      </c>
      <c r="FX12">
        <v>64.28</v>
      </c>
      <c r="FY12">
        <v>71.16</v>
      </c>
      <c r="FZ12">
        <v>55.61</v>
      </c>
      <c r="GA12">
        <v>42.75</v>
      </c>
      <c r="GB12">
        <v>42.45</v>
      </c>
      <c r="GC12">
        <v>43.95</v>
      </c>
      <c r="GD12">
        <v>42.44</v>
      </c>
      <c r="GE12">
        <v>42.72</v>
      </c>
      <c r="GF12">
        <v>41.82</v>
      </c>
      <c r="GG12">
        <v>40.909999999999997</v>
      </c>
      <c r="GH12">
        <v>41.81</v>
      </c>
      <c r="GI12">
        <v>47.23</v>
      </c>
      <c r="GJ12">
        <v>64.680000000000007</v>
      </c>
      <c r="GK12">
        <v>71.599999999999994</v>
      </c>
      <c r="GL12">
        <v>55.96</v>
      </c>
      <c r="GM12">
        <v>43.02</v>
      </c>
      <c r="GN12">
        <v>42.72</v>
      </c>
      <c r="GO12">
        <v>44.22</v>
      </c>
      <c r="GP12">
        <v>42.71</v>
      </c>
      <c r="GQ12">
        <v>42.98</v>
      </c>
      <c r="GR12">
        <v>42.08</v>
      </c>
      <c r="GS12">
        <v>41.17</v>
      </c>
      <c r="GT12">
        <v>42.07</v>
      </c>
      <c r="GU12">
        <v>47.52</v>
      </c>
      <c r="GV12">
        <v>65.08</v>
      </c>
      <c r="GW12">
        <v>72.05</v>
      </c>
      <c r="GX12">
        <v>56.3</v>
      </c>
    </row>
    <row r="13" spans="1:206" x14ac:dyDescent="0.15">
      <c r="A13" s="243" t="s">
        <v>132</v>
      </c>
      <c r="B13" s="244" t="s">
        <v>179</v>
      </c>
      <c r="C13">
        <v>22.75</v>
      </c>
      <c r="D13">
        <v>21.5</v>
      </c>
      <c r="E13">
        <v>26.379000000000001</v>
      </c>
      <c r="F13">
        <v>27.661000000000001</v>
      </c>
      <c r="G13">
        <v>26.411000000000001</v>
      </c>
      <c r="H13">
        <v>25.319000000000003</v>
      </c>
      <c r="I13">
        <v>25.7</v>
      </c>
      <c r="J13">
        <v>26.371000000000002</v>
      </c>
      <c r="K13">
        <v>26.875</v>
      </c>
      <c r="L13">
        <v>32.302</v>
      </c>
      <c r="M13">
        <v>32.831000000000003</v>
      </c>
      <c r="N13">
        <v>28.024999999999999</v>
      </c>
      <c r="O13">
        <v>26.226000000000003</v>
      </c>
      <c r="P13">
        <v>24.25</v>
      </c>
      <c r="Q13">
        <v>27.629000000000001</v>
      </c>
      <c r="R13">
        <v>26.782</v>
      </c>
      <c r="S13">
        <v>26.571000000000002</v>
      </c>
      <c r="T13">
        <v>26.004000000000001</v>
      </c>
      <c r="U13">
        <v>25.65</v>
      </c>
      <c r="V13">
        <v>25.343</v>
      </c>
      <c r="W13">
        <v>26.187000000000001</v>
      </c>
      <c r="X13">
        <v>28.682000000000002</v>
      </c>
      <c r="Y13">
        <v>32.581000000000003</v>
      </c>
      <c r="Z13">
        <v>31.042000000000002</v>
      </c>
      <c r="AA13">
        <v>25.646000000000001</v>
      </c>
      <c r="AB13">
        <v>24.9</v>
      </c>
      <c r="AC13">
        <v>28.496000000000002</v>
      </c>
      <c r="AD13">
        <v>27.155000000000001</v>
      </c>
      <c r="AE13">
        <v>26.771000000000001</v>
      </c>
      <c r="AF13">
        <v>26.611000000000001</v>
      </c>
      <c r="AG13">
        <v>26.529</v>
      </c>
      <c r="AH13">
        <v>26.128</v>
      </c>
      <c r="AI13">
        <v>26.936</v>
      </c>
      <c r="AJ13">
        <v>27.725000000000001</v>
      </c>
      <c r="AK13">
        <v>30.565000000000001</v>
      </c>
      <c r="AL13">
        <v>30.154</v>
      </c>
      <c r="AM13">
        <v>25.757000000000001</v>
      </c>
      <c r="AN13">
        <v>26.014000000000003</v>
      </c>
      <c r="AO13">
        <v>29.152000000000001</v>
      </c>
      <c r="AP13">
        <v>28.148</v>
      </c>
      <c r="AQ13">
        <v>27.545000000000002</v>
      </c>
      <c r="AR13">
        <v>27.285</v>
      </c>
      <c r="AS13">
        <v>26.754999999999999</v>
      </c>
      <c r="AT13">
        <v>26.313000000000002</v>
      </c>
      <c r="AU13">
        <v>27.201000000000001</v>
      </c>
      <c r="AV13">
        <v>27.399000000000001</v>
      </c>
      <c r="AW13">
        <v>31.599</v>
      </c>
      <c r="AX13">
        <v>30.226000000000003</v>
      </c>
      <c r="AY13">
        <v>25.67</v>
      </c>
      <c r="AZ13">
        <v>26.168000000000003</v>
      </c>
      <c r="BA13">
        <v>29.254999999999999</v>
      </c>
      <c r="BB13">
        <v>27.628</v>
      </c>
      <c r="BC13">
        <v>27.596</v>
      </c>
      <c r="BD13">
        <v>27.378</v>
      </c>
      <c r="BE13">
        <v>27.054000000000002</v>
      </c>
      <c r="BF13">
        <v>26.913</v>
      </c>
      <c r="BG13">
        <v>27.484999999999999</v>
      </c>
      <c r="BH13">
        <v>27.234000000000002</v>
      </c>
      <c r="BI13">
        <v>31.113000000000003</v>
      </c>
      <c r="BJ13">
        <v>30.035</v>
      </c>
      <c r="BK13">
        <v>26.171000000000003</v>
      </c>
      <c r="BL13">
        <v>26.921000000000003</v>
      </c>
      <c r="BM13">
        <v>29.833000000000002</v>
      </c>
      <c r="BN13">
        <v>28.86</v>
      </c>
      <c r="BO13">
        <v>28.187000000000001</v>
      </c>
      <c r="BP13">
        <v>28.014000000000003</v>
      </c>
      <c r="BQ13">
        <v>27.741</v>
      </c>
      <c r="BR13">
        <v>27.56</v>
      </c>
      <c r="BS13">
        <v>27.785</v>
      </c>
      <c r="BT13">
        <v>26.375</v>
      </c>
      <c r="BU13">
        <v>30.002000000000002</v>
      </c>
      <c r="BV13">
        <v>29.098000000000003</v>
      </c>
      <c r="BW13">
        <v>26.332000000000001</v>
      </c>
      <c r="BX13">
        <v>27.017000000000003</v>
      </c>
      <c r="BY13">
        <v>29.871000000000002</v>
      </c>
      <c r="BZ13">
        <v>28.416</v>
      </c>
      <c r="CA13">
        <v>28.224</v>
      </c>
      <c r="CB13">
        <v>27.906000000000002</v>
      </c>
      <c r="CC13">
        <v>27.916</v>
      </c>
      <c r="CD13">
        <v>27.67</v>
      </c>
      <c r="CE13">
        <v>27.724</v>
      </c>
      <c r="CF13">
        <v>27.823</v>
      </c>
      <c r="CG13">
        <v>29.533000000000001</v>
      </c>
      <c r="CH13">
        <v>29.824999999999999</v>
      </c>
      <c r="CI13">
        <v>26.529</v>
      </c>
      <c r="CJ13">
        <v>27.222000000000001</v>
      </c>
      <c r="CK13">
        <v>30.229000000000003</v>
      </c>
      <c r="CL13">
        <v>28.69</v>
      </c>
      <c r="CM13">
        <v>28.475000000000001</v>
      </c>
      <c r="CN13">
        <v>28.213000000000001</v>
      </c>
      <c r="CO13">
        <v>28.466000000000001</v>
      </c>
      <c r="CP13">
        <v>28.164999999999999</v>
      </c>
      <c r="CQ13">
        <v>28.289000000000001</v>
      </c>
      <c r="CR13">
        <v>27.199000000000002</v>
      </c>
      <c r="CS13">
        <v>28.412000000000003</v>
      </c>
      <c r="CT13">
        <v>29.492000000000001</v>
      </c>
      <c r="CU13">
        <v>26.974</v>
      </c>
      <c r="CV13">
        <v>27.958000000000002</v>
      </c>
      <c r="CW13">
        <v>30.778000000000002</v>
      </c>
      <c r="CX13">
        <v>29.649000000000001</v>
      </c>
      <c r="CY13">
        <v>29.021000000000001</v>
      </c>
      <c r="CZ13">
        <v>28.933</v>
      </c>
      <c r="DA13">
        <v>28.572000000000003</v>
      </c>
      <c r="DB13">
        <v>28.222000000000001</v>
      </c>
      <c r="DC13">
        <v>28.504999999999999</v>
      </c>
      <c r="DD13">
        <v>27.798000000000002</v>
      </c>
      <c r="DE13">
        <v>29.063000000000002</v>
      </c>
      <c r="DF13">
        <v>29.761000000000003</v>
      </c>
      <c r="DG13">
        <v>26.677</v>
      </c>
      <c r="DH13">
        <v>28.052</v>
      </c>
      <c r="DI13">
        <v>30.794</v>
      </c>
      <c r="DJ13">
        <v>29.022000000000002</v>
      </c>
      <c r="DK13">
        <v>28.989000000000001</v>
      </c>
      <c r="DL13">
        <v>28.911000000000001</v>
      </c>
      <c r="DM13">
        <v>28.849</v>
      </c>
      <c r="DN13">
        <v>28.507000000000001</v>
      </c>
      <c r="DO13">
        <v>28.738000000000003</v>
      </c>
      <c r="DP13">
        <v>27.023</v>
      </c>
      <c r="DQ13">
        <v>29.937000000000001</v>
      </c>
      <c r="DR13">
        <v>29.809000000000001</v>
      </c>
      <c r="DS13">
        <v>27.198</v>
      </c>
      <c r="DT13">
        <v>28.669</v>
      </c>
      <c r="DU13">
        <v>31.31</v>
      </c>
      <c r="DV13">
        <v>30.16</v>
      </c>
      <c r="DW13">
        <v>29.533000000000001</v>
      </c>
      <c r="DX13">
        <v>29.461000000000002</v>
      </c>
      <c r="DY13">
        <v>29.343</v>
      </c>
      <c r="DZ13">
        <v>29.15</v>
      </c>
      <c r="EA13">
        <v>28.986000000000001</v>
      </c>
      <c r="EB13">
        <v>26.318000000000001</v>
      </c>
      <c r="EC13">
        <v>29.17</v>
      </c>
      <c r="ED13">
        <v>28.996000000000002</v>
      </c>
      <c r="EE13">
        <v>27.337</v>
      </c>
      <c r="EF13">
        <v>28.621000000000002</v>
      </c>
      <c r="EG13">
        <v>31.243000000000002</v>
      </c>
      <c r="EH13">
        <v>29.689</v>
      </c>
      <c r="EI13">
        <v>29.476000000000003</v>
      </c>
      <c r="EJ13">
        <v>29.308</v>
      </c>
      <c r="EK13">
        <v>29.404</v>
      </c>
      <c r="EL13">
        <v>29.179000000000002</v>
      </c>
      <c r="EM13">
        <v>28.905000000000001</v>
      </c>
      <c r="EN13">
        <v>27.969000000000001</v>
      </c>
      <c r="EO13">
        <v>29.823</v>
      </c>
      <c r="EP13">
        <v>29.418000000000003</v>
      </c>
      <c r="EQ13">
        <v>27.537000000000003</v>
      </c>
      <c r="ER13">
        <v>28.9</v>
      </c>
      <c r="ES13">
        <v>31.495000000000001</v>
      </c>
      <c r="ET13">
        <v>29.909000000000002</v>
      </c>
      <c r="EU13">
        <v>29.701000000000001</v>
      </c>
      <c r="EV13">
        <v>29.549000000000003</v>
      </c>
      <c r="EW13">
        <v>29.881</v>
      </c>
      <c r="EX13">
        <v>29.672000000000001</v>
      </c>
      <c r="EY13">
        <v>29.146000000000001</v>
      </c>
      <c r="EZ13">
        <v>27.441000000000003</v>
      </c>
      <c r="FA13">
        <v>27.941000000000003</v>
      </c>
      <c r="FB13">
        <v>29.712</v>
      </c>
      <c r="FC13">
        <v>27.984999999999999</v>
      </c>
      <c r="FD13">
        <v>29.424000000000003</v>
      </c>
      <c r="FE13">
        <v>32.033999999999999</v>
      </c>
      <c r="FF13">
        <v>30.861000000000001</v>
      </c>
      <c r="FG13">
        <v>30.133000000000003</v>
      </c>
      <c r="FH13">
        <v>30.137</v>
      </c>
      <c r="FI13">
        <v>29.829000000000001</v>
      </c>
      <c r="FJ13">
        <v>29.574999999999999</v>
      </c>
      <c r="FK13">
        <v>29.606000000000002</v>
      </c>
      <c r="FL13">
        <v>28.193000000000001</v>
      </c>
      <c r="FM13">
        <v>28.87</v>
      </c>
      <c r="FN13">
        <v>30.139000000000003</v>
      </c>
      <c r="FO13">
        <v>27.684000000000001</v>
      </c>
      <c r="FP13">
        <v>29.139000000000003</v>
      </c>
      <c r="FQ13">
        <v>31.992000000000001</v>
      </c>
      <c r="FR13">
        <v>30.003</v>
      </c>
      <c r="FS13">
        <v>30.027000000000001</v>
      </c>
      <c r="FT13">
        <v>30.016000000000002</v>
      </c>
      <c r="FU13">
        <v>30.137</v>
      </c>
      <c r="FV13">
        <v>29.816000000000003</v>
      </c>
      <c r="FW13">
        <v>29.827000000000002</v>
      </c>
      <c r="FX13">
        <v>27.426000000000002</v>
      </c>
      <c r="FY13">
        <v>29.954999999999998</v>
      </c>
      <c r="FZ13">
        <v>30.253</v>
      </c>
      <c r="GA13">
        <v>28.009</v>
      </c>
      <c r="GB13">
        <v>29.923000000000002</v>
      </c>
      <c r="GC13">
        <v>32.483000000000004</v>
      </c>
      <c r="GD13">
        <v>31.249000000000002</v>
      </c>
      <c r="GE13">
        <v>30.547000000000001</v>
      </c>
      <c r="GF13">
        <v>30.604000000000003</v>
      </c>
      <c r="GG13">
        <v>30.553000000000001</v>
      </c>
      <c r="GH13">
        <v>30.356000000000002</v>
      </c>
      <c r="GI13">
        <v>30.035</v>
      </c>
      <c r="GJ13">
        <v>26.831</v>
      </c>
      <c r="GK13">
        <v>29.42</v>
      </c>
      <c r="GL13">
        <v>30.13</v>
      </c>
      <c r="GM13">
        <v>27.828000000000003</v>
      </c>
      <c r="GN13">
        <v>29.701000000000001</v>
      </c>
      <c r="GO13">
        <v>32.363</v>
      </c>
      <c r="GP13">
        <v>30.558</v>
      </c>
      <c r="GQ13">
        <v>30.383000000000003</v>
      </c>
      <c r="GR13">
        <v>30.406000000000002</v>
      </c>
      <c r="GS13">
        <v>30.463000000000001</v>
      </c>
      <c r="GT13">
        <v>30.303000000000001</v>
      </c>
      <c r="GU13">
        <v>30.204999999999998</v>
      </c>
      <c r="GV13">
        <v>27.788</v>
      </c>
      <c r="GW13">
        <v>30.346</v>
      </c>
      <c r="GX13">
        <v>30.112000000000002</v>
      </c>
    </row>
    <row r="14" spans="1:206" x14ac:dyDescent="0.15">
      <c r="A14" s="243" t="s">
        <v>128</v>
      </c>
      <c r="B14" s="244" t="s">
        <v>149</v>
      </c>
      <c r="C14">
        <v>28.5</v>
      </c>
      <c r="D14">
        <v>28.75</v>
      </c>
      <c r="E14">
        <v>33.5</v>
      </c>
      <c r="F14">
        <v>33.75</v>
      </c>
      <c r="G14">
        <v>32.75</v>
      </c>
      <c r="H14">
        <v>32.5</v>
      </c>
      <c r="I14">
        <v>31.5</v>
      </c>
      <c r="J14">
        <v>36.5</v>
      </c>
      <c r="K14">
        <v>44</v>
      </c>
      <c r="L14">
        <v>53</v>
      </c>
      <c r="M14">
        <v>62</v>
      </c>
      <c r="N14">
        <v>51</v>
      </c>
      <c r="O14">
        <v>38</v>
      </c>
      <c r="P14">
        <v>36</v>
      </c>
      <c r="Q14">
        <v>36.5</v>
      </c>
      <c r="R14">
        <v>36.5</v>
      </c>
      <c r="S14">
        <v>36.5</v>
      </c>
      <c r="T14">
        <v>36</v>
      </c>
      <c r="U14">
        <v>35.5</v>
      </c>
      <c r="V14">
        <v>36.5</v>
      </c>
      <c r="W14">
        <v>43.5</v>
      </c>
      <c r="X14">
        <v>54</v>
      </c>
      <c r="Y14">
        <v>62</v>
      </c>
      <c r="Z14">
        <v>51.5</v>
      </c>
      <c r="AA14">
        <v>38.5</v>
      </c>
      <c r="AB14">
        <v>37.5</v>
      </c>
      <c r="AC14">
        <v>37</v>
      </c>
      <c r="AD14">
        <v>37.21</v>
      </c>
      <c r="AE14">
        <v>37.21</v>
      </c>
      <c r="AF14">
        <v>36.75</v>
      </c>
      <c r="AG14">
        <v>36.29</v>
      </c>
      <c r="AH14">
        <v>37.21</v>
      </c>
      <c r="AI14">
        <v>43.7</v>
      </c>
      <c r="AJ14">
        <v>53.43</v>
      </c>
      <c r="AK14">
        <v>60.84</v>
      </c>
      <c r="AL14">
        <v>51.11</v>
      </c>
      <c r="AM14">
        <v>39.07</v>
      </c>
      <c r="AN14">
        <v>38.14</v>
      </c>
      <c r="AO14">
        <v>37.68</v>
      </c>
      <c r="AP14">
        <v>37.47</v>
      </c>
      <c r="AQ14">
        <v>37.47</v>
      </c>
      <c r="AR14">
        <v>37.01</v>
      </c>
      <c r="AS14">
        <v>36.54</v>
      </c>
      <c r="AT14">
        <v>37.479999999999997</v>
      </c>
      <c r="AU14">
        <v>44.01</v>
      </c>
      <c r="AV14">
        <v>53.81</v>
      </c>
      <c r="AW14">
        <v>61.27</v>
      </c>
      <c r="AX14">
        <v>51.47</v>
      </c>
      <c r="AY14">
        <v>39.340000000000003</v>
      </c>
      <c r="AZ14">
        <v>38.409999999999997</v>
      </c>
      <c r="BA14">
        <v>37.94</v>
      </c>
      <c r="BB14">
        <v>37.74</v>
      </c>
      <c r="BC14">
        <v>37.74</v>
      </c>
      <c r="BD14">
        <v>37.270000000000003</v>
      </c>
      <c r="BE14">
        <v>36.799999999999997</v>
      </c>
      <c r="BF14">
        <v>37.74</v>
      </c>
      <c r="BG14">
        <v>44.32</v>
      </c>
      <c r="BH14">
        <v>54.18</v>
      </c>
      <c r="BI14">
        <v>61.7</v>
      </c>
      <c r="BJ14">
        <v>51.84</v>
      </c>
      <c r="BK14">
        <v>39.619999999999997</v>
      </c>
      <c r="BL14">
        <v>38.68</v>
      </c>
      <c r="BM14">
        <v>38.21</v>
      </c>
      <c r="BN14">
        <v>38</v>
      </c>
      <c r="BO14">
        <v>38</v>
      </c>
      <c r="BP14">
        <v>37.53</v>
      </c>
      <c r="BQ14">
        <v>37.06</v>
      </c>
      <c r="BR14">
        <v>38</v>
      </c>
      <c r="BS14">
        <v>44.63</v>
      </c>
      <c r="BT14">
        <v>54.56</v>
      </c>
      <c r="BU14">
        <v>62.13</v>
      </c>
      <c r="BV14">
        <v>52.2</v>
      </c>
      <c r="BW14">
        <v>39.9</v>
      </c>
      <c r="BX14">
        <v>38.950000000000003</v>
      </c>
      <c r="BY14">
        <v>38.479999999999997</v>
      </c>
      <c r="BZ14">
        <v>38.26</v>
      </c>
      <c r="CA14">
        <v>38.270000000000003</v>
      </c>
      <c r="CB14">
        <v>37.79</v>
      </c>
      <c r="CC14">
        <v>37.31</v>
      </c>
      <c r="CD14">
        <v>38.270000000000003</v>
      </c>
      <c r="CE14">
        <v>44.94</v>
      </c>
      <c r="CF14">
        <v>54.94</v>
      </c>
      <c r="CG14">
        <v>62.56</v>
      </c>
      <c r="CH14">
        <v>52.56</v>
      </c>
      <c r="CI14">
        <v>40.17</v>
      </c>
      <c r="CJ14">
        <v>39.22</v>
      </c>
      <c r="CK14">
        <v>38.74</v>
      </c>
      <c r="CL14">
        <v>38.53</v>
      </c>
      <c r="CM14">
        <v>38.53</v>
      </c>
      <c r="CN14">
        <v>38.049999999999997</v>
      </c>
      <c r="CO14">
        <v>37.57</v>
      </c>
      <c r="CP14">
        <v>38.53</v>
      </c>
      <c r="CQ14">
        <v>45.25</v>
      </c>
      <c r="CR14">
        <v>55.32</v>
      </c>
      <c r="CS14">
        <v>62.99</v>
      </c>
      <c r="CT14">
        <v>52.92</v>
      </c>
      <c r="CU14">
        <v>40.450000000000003</v>
      </c>
      <c r="CV14">
        <v>39.49</v>
      </c>
      <c r="CW14">
        <v>39.01</v>
      </c>
      <c r="CX14">
        <v>38.79</v>
      </c>
      <c r="CY14">
        <v>38.79</v>
      </c>
      <c r="CZ14">
        <v>38.31</v>
      </c>
      <c r="DA14">
        <v>37.83</v>
      </c>
      <c r="DB14">
        <v>38.79</v>
      </c>
      <c r="DC14">
        <v>45.55</v>
      </c>
      <c r="DD14">
        <v>55.7</v>
      </c>
      <c r="DE14">
        <v>63.43</v>
      </c>
      <c r="DF14">
        <v>53.28</v>
      </c>
      <c r="DG14">
        <v>40.729999999999997</v>
      </c>
      <c r="DH14">
        <v>39.76</v>
      </c>
      <c r="DI14">
        <v>39.28</v>
      </c>
      <c r="DJ14">
        <v>39.06</v>
      </c>
      <c r="DK14">
        <v>39.06</v>
      </c>
      <c r="DL14">
        <v>38.57</v>
      </c>
      <c r="DM14">
        <v>38.08</v>
      </c>
      <c r="DN14">
        <v>39.06</v>
      </c>
      <c r="DO14">
        <v>45.86</v>
      </c>
      <c r="DP14">
        <v>56.08</v>
      </c>
      <c r="DQ14">
        <v>63.86</v>
      </c>
      <c r="DR14">
        <v>53.64</v>
      </c>
      <c r="DS14">
        <v>41</v>
      </c>
      <c r="DT14">
        <v>40.03</v>
      </c>
      <c r="DU14">
        <v>39.54</v>
      </c>
      <c r="DV14">
        <v>39.32</v>
      </c>
      <c r="DW14">
        <v>39.32</v>
      </c>
      <c r="DX14">
        <v>38.83</v>
      </c>
      <c r="DY14">
        <v>38.340000000000003</v>
      </c>
      <c r="DZ14">
        <v>39.32</v>
      </c>
      <c r="EA14">
        <v>46.17</v>
      </c>
      <c r="EB14">
        <v>56.45</v>
      </c>
      <c r="EC14">
        <v>64.290000000000006</v>
      </c>
      <c r="ED14">
        <v>54.01</v>
      </c>
      <c r="EE14">
        <v>41.28</v>
      </c>
      <c r="EF14">
        <v>40.299999999999997</v>
      </c>
      <c r="EG14">
        <v>39.81</v>
      </c>
      <c r="EH14">
        <v>39.58</v>
      </c>
      <c r="EI14">
        <v>39.58</v>
      </c>
      <c r="EJ14">
        <v>39.090000000000003</v>
      </c>
      <c r="EK14">
        <v>38.6</v>
      </c>
      <c r="EL14">
        <v>39.58</v>
      </c>
      <c r="EM14">
        <v>46.48</v>
      </c>
      <c r="EN14">
        <v>56.83</v>
      </c>
      <c r="EO14">
        <v>64.72</v>
      </c>
      <c r="EP14">
        <v>54.37</v>
      </c>
      <c r="EQ14">
        <v>41.55</v>
      </c>
      <c r="ER14">
        <v>40.57</v>
      </c>
      <c r="ES14">
        <v>40.08</v>
      </c>
      <c r="ET14">
        <v>39.85</v>
      </c>
      <c r="EU14">
        <v>39.85</v>
      </c>
      <c r="EV14">
        <v>39.35</v>
      </c>
      <c r="EW14">
        <v>38.85</v>
      </c>
      <c r="EX14">
        <v>39.85</v>
      </c>
      <c r="EY14">
        <v>46.79</v>
      </c>
      <c r="EZ14">
        <v>57.21</v>
      </c>
      <c r="FA14">
        <v>65.150000000000006</v>
      </c>
      <c r="FB14">
        <v>54.73</v>
      </c>
      <c r="FC14">
        <v>41.83</v>
      </c>
      <c r="FD14">
        <v>40.840000000000003</v>
      </c>
      <c r="FE14">
        <v>40.340000000000003</v>
      </c>
      <c r="FF14">
        <v>40.11</v>
      </c>
      <c r="FG14">
        <v>40.11</v>
      </c>
      <c r="FH14">
        <v>39.61</v>
      </c>
      <c r="FI14">
        <v>39.11</v>
      </c>
      <c r="FJ14">
        <v>40.11</v>
      </c>
      <c r="FK14">
        <v>47.1</v>
      </c>
      <c r="FL14">
        <v>57.59</v>
      </c>
      <c r="FM14">
        <v>65.58</v>
      </c>
      <c r="FN14">
        <v>55.09</v>
      </c>
      <c r="FO14">
        <v>42.11</v>
      </c>
      <c r="FP14">
        <v>41.11</v>
      </c>
      <c r="FQ14">
        <v>40.61</v>
      </c>
      <c r="FR14">
        <v>40.369999999999997</v>
      </c>
      <c r="FS14">
        <v>40.369999999999997</v>
      </c>
      <c r="FT14">
        <v>39.869999999999997</v>
      </c>
      <c r="FU14">
        <v>39.369999999999997</v>
      </c>
      <c r="FV14">
        <v>40.369999999999997</v>
      </c>
      <c r="FW14">
        <v>47.41</v>
      </c>
      <c r="FX14">
        <v>57.97</v>
      </c>
      <c r="FY14">
        <v>66.010000000000005</v>
      </c>
      <c r="FZ14">
        <v>55.45</v>
      </c>
      <c r="GA14">
        <v>42.38</v>
      </c>
      <c r="GB14">
        <v>41.38</v>
      </c>
      <c r="GC14">
        <v>40.880000000000003</v>
      </c>
      <c r="GD14">
        <v>40.64</v>
      </c>
      <c r="GE14">
        <v>40.64</v>
      </c>
      <c r="GF14">
        <v>40.130000000000003</v>
      </c>
      <c r="GG14">
        <v>39.619999999999997</v>
      </c>
      <c r="GH14">
        <v>40.64</v>
      </c>
      <c r="GI14">
        <v>47.72</v>
      </c>
      <c r="GJ14">
        <v>58.34</v>
      </c>
      <c r="GK14">
        <v>66.44</v>
      </c>
      <c r="GL14">
        <v>55.81</v>
      </c>
      <c r="GM14">
        <v>42.66</v>
      </c>
      <c r="GN14">
        <v>41.65</v>
      </c>
      <c r="GO14">
        <v>41.14</v>
      </c>
      <c r="GP14">
        <v>40.9</v>
      </c>
      <c r="GQ14">
        <v>40.9</v>
      </c>
      <c r="GR14">
        <v>40.39</v>
      </c>
      <c r="GS14">
        <v>39.880000000000003</v>
      </c>
      <c r="GT14">
        <v>40.9</v>
      </c>
      <c r="GU14">
        <v>48.03</v>
      </c>
      <c r="GV14">
        <v>58.72</v>
      </c>
      <c r="GW14">
        <v>66.87</v>
      </c>
      <c r="GX14">
        <v>56.18</v>
      </c>
    </row>
    <row r="15" spans="1:206" x14ac:dyDescent="0.15">
      <c r="A15" s="243" t="s">
        <v>128</v>
      </c>
      <c r="B15" s="244" t="s">
        <v>179</v>
      </c>
      <c r="C15">
        <v>22</v>
      </c>
      <c r="D15">
        <v>19.728999999999999</v>
      </c>
      <c r="E15">
        <v>24.258000000000003</v>
      </c>
      <c r="F15">
        <v>24.238</v>
      </c>
      <c r="G15">
        <v>24.482000000000003</v>
      </c>
      <c r="H15">
        <v>23.879000000000001</v>
      </c>
      <c r="I15">
        <v>24.1</v>
      </c>
      <c r="J15">
        <v>23.573</v>
      </c>
      <c r="K15">
        <v>22.333000000000002</v>
      </c>
      <c r="L15">
        <v>30.823</v>
      </c>
      <c r="M15">
        <v>32.032000000000004</v>
      </c>
      <c r="N15">
        <v>26.7</v>
      </c>
      <c r="O15">
        <v>24.726000000000003</v>
      </c>
      <c r="P15">
        <v>23</v>
      </c>
      <c r="Q15">
        <v>22.694000000000003</v>
      </c>
      <c r="R15">
        <v>23.573</v>
      </c>
      <c r="S15">
        <v>23.679000000000002</v>
      </c>
      <c r="T15">
        <v>23.032</v>
      </c>
      <c r="U15">
        <v>22.667000000000002</v>
      </c>
      <c r="V15">
        <v>22.25</v>
      </c>
      <c r="W15">
        <v>22.458000000000002</v>
      </c>
      <c r="X15">
        <v>27.934999999999999</v>
      </c>
      <c r="Y15">
        <v>31.29</v>
      </c>
      <c r="Z15">
        <v>29.125</v>
      </c>
      <c r="AA15">
        <v>25.887</v>
      </c>
      <c r="AB15">
        <v>21.65</v>
      </c>
      <c r="AC15">
        <v>22.79</v>
      </c>
      <c r="AD15">
        <v>24.076000000000001</v>
      </c>
      <c r="AE15">
        <v>24.011000000000003</v>
      </c>
      <c r="AF15">
        <v>23.835000000000001</v>
      </c>
      <c r="AG15">
        <v>23.383000000000003</v>
      </c>
      <c r="AH15">
        <v>22.763999999999999</v>
      </c>
      <c r="AI15">
        <v>23.484000000000002</v>
      </c>
      <c r="AJ15">
        <v>27.279</v>
      </c>
      <c r="AK15">
        <v>29.864999999999998</v>
      </c>
      <c r="AL15">
        <v>28.317</v>
      </c>
      <c r="AM15">
        <v>25.847000000000001</v>
      </c>
      <c r="AN15">
        <v>22.745000000000001</v>
      </c>
      <c r="AO15">
        <v>23.459</v>
      </c>
      <c r="AP15">
        <v>24.284000000000002</v>
      </c>
      <c r="AQ15">
        <v>24.564</v>
      </c>
      <c r="AR15">
        <v>24.263000000000002</v>
      </c>
      <c r="AS15">
        <v>23.864999999999998</v>
      </c>
      <c r="AT15">
        <v>23.27</v>
      </c>
      <c r="AU15">
        <v>23.802</v>
      </c>
      <c r="AV15">
        <v>26.323</v>
      </c>
      <c r="AW15">
        <v>29.971</v>
      </c>
      <c r="AX15">
        <v>27.973000000000003</v>
      </c>
      <c r="AY15">
        <v>26.047000000000001</v>
      </c>
      <c r="AZ15">
        <v>23.25</v>
      </c>
      <c r="BA15">
        <v>23.913</v>
      </c>
      <c r="BB15">
        <v>24.65</v>
      </c>
      <c r="BC15">
        <v>24.931000000000001</v>
      </c>
      <c r="BD15">
        <v>24.678000000000001</v>
      </c>
      <c r="BE15">
        <v>24.148</v>
      </c>
      <c r="BF15">
        <v>23.96</v>
      </c>
      <c r="BG15">
        <v>24.12</v>
      </c>
      <c r="BH15">
        <v>26.048999999999999</v>
      </c>
      <c r="BI15">
        <v>29.372</v>
      </c>
      <c r="BJ15">
        <v>27.667000000000002</v>
      </c>
      <c r="BK15">
        <v>26.23</v>
      </c>
      <c r="BL15">
        <v>23.73</v>
      </c>
      <c r="BM15">
        <v>24.125</v>
      </c>
      <c r="BN15">
        <v>25.18</v>
      </c>
      <c r="BO15">
        <v>25.273</v>
      </c>
      <c r="BP15">
        <v>25.055</v>
      </c>
      <c r="BQ15">
        <v>24.588000000000001</v>
      </c>
      <c r="BR15">
        <v>24.4</v>
      </c>
      <c r="BS15">
        <v>24.425000000000001</v>
      </c>
      <c r="BT15">
        <v>25.814</v>
      </c>
      <c r="BU15">
        <v>28.861000000000001</v>
      </c>
      <c r="BV15">
        <v>26.83</v>
      </c>
      <c r="BW15">
        <v>26.597000000000001</v>
      </c>
      <c r="BX15">
        <v>24.183</v>
      </c>
      <c r="BY15">
        <v>24.546000000000003</v>
      </c>
      <c r="BZ15">
        <v>25.487000000000002</v>
      </c>
      <c r="CA15">
        <v>25.611000000000001</v>
      </c>
      <c r="CB15">
        <v>25.244</v>
      </c>
      <c r="CC15">
        <v>25.117000000000001</v>
      </c>
      <c r="CD15">
        <v>24.771000000000001</v>
      </c>
      <c r="CE15">
        <v>24.218</v>
      </c>
      <c r="CF15">
        <v>26.412000000000003</v>
      </c>
      <c r="CG15">
        <v>27.597000000000001</v>
      </c>
      <c r="CH15">
        <v>27.287000000000003</v>
      </c>
      <c r="CI15">
        <v>26.784000000000002</v>
      </c>
      <c r="CJ15">
        <v>24.312000000000001</v>
      </c>
      <c r="CK15">
        <v>25.094000000000001</v>
      </c>
      <c r="CL15">
        <v>25.78</v>
      </c>
      <c r="CM15">
        <v>25.88</v>
      </c>
      <c r="CN15">
        <v>25.579000000000001</v>
      </c>
      <c r="CO15">
        <v>25.47</v>
      </c>
      <c r="CP15">
        <v>24.948</v>
      </c>
      <c r="CQ15">
        <v>24.96</v>
      </c>
      <c r="CR15">
        <v>26.333000000000002</v>
      </c>
      <c r="CS15">
        <v>27.281000000000002</v>
      </c>
      <c r="CT15">
        <v>27.183</v>
      </c>
      <c r="CU15">
        <v>26.981000000000002</v>
      </c>
      <c r="CV15">
        <v>24.679000000000002</v>
      </c>
      <c r="CW15">
        <v>25.439</v>
      </c>
      <c r="CX15">
        <v>25.926000000000002</v>
      </c>
      <c r="CY15">
        <v>26.171000000000003</v>
      </c>
      <c r="CZ15">
        <v>26.037000000000003</v>
      </c>
      <c r="DA15">
        <v>25.811</v>
      </c>
      <c r="DB15">
        <v>25.303000000000001</v>
      </c>
      <c r="DC15">
        <v>25.217000000000002</v>
      </c>
      <c r="DD15">
        <v>26.268000000000001</v>
      </c>
      <c r="DE15">
        <v>27.003</v>
      </c>
      <c r="DF15">
        <v>27.094000000000001</v>
      </c>
      <c r="DG15">
        <v>27.007000000000001</v>
      </c>
      <c r="DH15">
        <v>25.273</v>
      </c>
      <c r="DI15">
        <v>25.758000000000003</v>
      </c>
      <c r="DJ15">
        <v>26.195</v>
      </c>
      <c r="DK15">
        <v>26.434999999999999</v>
      </c>
      <c r="DL15">
        <v>26.313000000000002</v>
      </c>
      <c r="DM15">
        <v>26.103000000000002</v>
      </c>
      <c r="DN15">
        <v>25.599</v>
      </c>
      <c r="DO15">
        <v>25.459</v>
      </c>
      <c r="DP15">
        <v>25.513000000000002</v>
      </c>
      <c r="DQ15">
        <v>27.898</v>
      </c>
      <c r="DR15">
        <v>27.097000000000001</v>
      </c>
      <c r="DS15">
        <v>27.206000000000003</v>
      </c>
      <c r="DT15">
        <v>25.579000000000001</v>
      </c>
      <c r="DU15">
        <v>26.051000000000002</v>
      </c>
      <c r="DV15">
        <v>26.452000000000002</v>
      </c>
      <c r="DW15">
        <v>26.708000000000002</v>
      </c>
      <c r="DX15">
        <v>26.578000000000003</v>
      </c>
      <c r="DY15">
        <v>26.268000000000001</v>
      </c>
      <c r="DZ15">
        <v>26.065000000000001</v>
      </c>
      <c r="EA15">
        <v>25.688000000000002</v>
      </c>
      <c r="EB15">
        <v>25.529</v>
      </c>
      <c r="EC15">
        <v>27.789000000000001</v>
      </c>
      <c r="ED15">
        <v>26.427</v>
      </c>
      <c r="EE15">
        <v>27.574999999999999</v>
      </c>
      <c r="EF15">
        <v>25.872</v>
      </c>
      <c r="EG15">
        <v>26.158000000000001</v>
      </c>
      <c r="EH15">
        <v>26.861000000000001</v>
      </c>
      <c r="EI15">
        <v>26.953000000000003</v>
      </c>
      <c r="EJ15">
        <v>26.729000000000003</v>
      </c>
      <c r="EK15">
        <v>26.683</v>
      </c>
      <c r="EL15">
        <v>26.359000000000002</v>
      </c>
      <c r="EM15">
        <v>25.447000000000003</v>
      </c>
      <c r="EN15">
        <v>26.339000000000002</v>
      </c>
      <c r="EO15">
        <v>27.706000000000003</v>
      </c>
      <c r="EP15">
        <v>26.445</v>
      </c>
      <c r="EQ15">
        <v>27.774999999999999</v>
      </c>
      <c r="ER15">
        <v>26.164999999999999</v>
      </c>
      <c r="ES15">
        <v>26.44</v>
      </c>
      <c r="ET15">
        <v>27.088000000000001</v>
      </c>
      <c r="EU15">
        <v>27.178000000000001</v>
      </c>
      <c r="EV15">
        <v>26.971</v>
      </c>
      <c r="EW15">
        <v>26.937000000000001</v>
      </c>
      <c r="EX15">
        <v>26.612000000000002</v>
      </c>
      <c r="EY15">
        <v>25.663</v>
      </c>
      <c r="EZ15">
        <v>26.418000000000003</v>
      </c>
      <c r="FA15">
        <v>26.64</v>
      </c>
      <c r="FB15">
        <v>27.21</v>
      </c>
      <c r="FC15">
        <v>27.972000000000001</v>
      </c>
      <c r="FD15">
        <v>26.206</v>
      </c>
      <c r="FE15">
        <v>26.85</v>
      </c>
      <c r="FF15">
        <v>27.18</v>
      </c>
      <c r="FG15">
        <v>27.269000000000002</v>
      </c>
      <c r="FH15">
        <v>27.212</v>
      </c>
      <c r="FI15">
        <v>27.076000000000001</v>
      </c>
      <c r="FJ15">
        <v>26.709</v>
      </c>
      <c r="FK15">
        <v>26.351000000000003</v>
      </c>
      <c r="FL15">
        <v>26.511000000000003</v>
      </c>
      <c r="FM15">
        <v>26.655000000000001</v>
      </c>
      <c r="FN15">
        <v>27.294</v>
      </c>
      <c r="FO15">
        <v>27.982000000000003</v>
      </c>
      <c r="FP15">
        <v>26.253</v>
      </c>
      <c r="FQ15">
        <v>27.089000000000002</v>
      </c>
      <c r="FR15">
        <v>27.292000000000002</v>
      </c>
      <c r="FS15">
        <v>27.524000000000001</v>
      </c>
      <c r="FT15">
        <v>27.453000000000003</v>
      </c>
      <c r="FU15">
        <v>27.428000000000001</v>
      </c>
      <c r="FV15">
        <v>26.952000000000002</v>
      </c>
      <c r="FW15">
        <v>26.567</v>
      </c>
      <c r="FX15">
        <v>25.782</v>
      </c>
      <c r="FY15">
        <v>27.784000000000002</v>
      </c>
      <c r="FZ15">
        <v>27.378</v>
      </c>
      <c r="GA15">
        <v>28.004999999999999</v>
      </c>
      <c r="GB15">
        <v>26.716000000000001</v>
      </c>
      <c r="GC15">
        <v>27.341000000000001</v>
      </c>
      <c r="GD15">
        <v>27.475000000000001</v>
      </c>
      <c r="GE15">
        <v>27.684000000000001</v>
      </c>
      <c r="GF15">
        <v>27.773</v>
      </c>
      <c r="GG15">
        <v>27.412000000000003</v>
      </c>
      <c r="GH15">
        <v>27.307000000000002</v>
      </c>
      <c r="GI15">
        <v>26.746000000000002</v>
      </c>
      <c r="GJ15">
        <v>25.979000000000003</v>
      </c>
      <c r="GK15">
        <v>27.977</v>
      </c>
      <c r="GL15">
        <v>27.569000000000003</v>
      </c>
      <c r="GM15">
        <v>28.202000000000002</v>
      </c>
      <c r="GN15">
        <v>26.901</v>
      </c>
      <c r="GO15">
        <v>27.367000000000001</v>
      </c>
      <c r="GP15">
        <v>27.811</v>
      </c>
      <c r="GQ15">
        <v>27.886000000000003</v>
      </c>
      <c r="GR15">
        <v>27.842000000000002</v>
      </c>
      <c r="GS15">
        <v>27.71</v>
      </c>
      <c r="GT15">
        <v>27.495000000000001</v>
      </c>
      <c r="GU15">
        <v>26.937000000000001</v>
      </c>
      <c r="GV15">
        <v>26.161000000000001</v>
      </c>
      <c r="GW15">
        <v>28.171000000000003</v>
      </c>
      <c r="GX15">
        <v>27.05</v>
      </c>
    </row>
    <row r="16" spans="1:206" x14ac:dyDescent="0.15">
      <c r="A16" s="243" t="s">
        <v>133</v>
      </c>
      <c r="B16" s="244" t="s">
        <v>149</v>
      </c>
      <c r="C16">
        <v>29.5</v>
      </c>
      <c r="D16">
        <v>29.75</v>
      </c>
      <c r="E16">
        <v>35.5</v>
      </c>
      <c r="F16">
        <v>35.25</v>
      </c>
      <c r="G16">
        <v>34</v>
      </c>
      <c r="H16">
        <v>33.75</v>
      </c>
      <c r="I16">
        <v>33.5</v>
      </c>
      <c r="J16">
        <v>39.5</v>
      </c>
      <c r="K16">
        <v>49</v>
      </c>
      <c r="L16">
        <v>60</v>
      </c>
      <c r="M16">
        <v>72</v>
      </c>
      <c r="N16">
        <v>58</v>
      </c>
      <c r="O16">
        <v>40.5</v>
      </c>
      <c r="P16">
        <v>38</v>
      </c>
      <c r="Q16">
        <v>38.5</v>
      </c>
      <c r="R16">
        <v>38.5</v>
      </c>
      <c r="S16">
        <v>38.5</v>
      </c>
      <c r="T16">
        <v>38</v>
      </c>
      <c r="U16">
        <v>37.5</v>
      </c>
      <c r="V16">
        <v>38.5</v>
      </c>
      <c r="W16">
        <v>48</v>
      </c>
      <c r="X16">
        <v>60</v>
      </c>
      <c r="Y16">
        <v>70</v>
      </c>
      <c r="Z16">
        <v>57.5</v>
      </c>
      <c r="AA16">
        <v>40.75</v>
      </c>
      <c r="AB16">
        <v>39.25</v>
      </c>
      <c r="AC16">
        <v>38.5</v>
      </c>
      <c r="AD16">
        <v>39.409999999999997</v>
      </c>
      <c r="AE16">
        <v>39.409999999999997</v>
      </c>
      <c r="AF16">
        <v>38.950000000000003</v>
      </c>
      <c r="AG16">
        <v>38.49</v>
      </c>
      <c r="AH16">
        <v>39.409999999999997</v>
      </c>
      <c r="AI16">
        <v>48.03</v>
      </c>
      <c r="AJ16">
        <v>59.03</v>
      </c>
      <c r="AK16">
        <v>68.14</v>
      </c>
      <c r="AL16">
        <v>56.71</v>
      </c>
      <c r="AM16">
        <v>41.48</v>
      </c>
      <c r="AN16">
        <v>40.119999999999997</v>
      </c>
      <c r="AO16">
        <v>39.450000000000003</v>
      </c>
      <c r="AP16">
        <v>39.79</v>
      </c>
      <c r="AQ16">
        <v>39.79</v>
      </c>
      <c r="AR16">
        <v>39.33</v>
      </c>
      <c r="AS16">
        <v>38.86</v>
      </c>
      <c r="AT16">
        <v>39.799999999999997</v>
      </c>
      <c r="AU16">
        <v>48.14</v>
      </c>
      <c r="AV16">
        <v>59.01</v>
      </c>
      <c r="AW16">
        <v>67.91</v>
      </c>
      <c r="AX16">
        <v>56.67</v>
      </c>
      <c r="AY16">
        <v>41.84</v>
      </c>
      <c r="AZ16">
        <v>40.549999999999997</v>
      </c>
      <c r="BA16">
        <v>39.9</v>
      </c>
      <c r="BB16">
        <v>40.159999999999997</v>
      </c>
      <c r="BC16">
        <v>40.159999999999997</v>
      </c>
      <c r="BD16">
        <v>39.69</v>
      </c>
      <c r="BE16">
        <v>39.22</v>
      </c>
      <c r="BF16">
        <v>40.159999999999997</v>
      </c>
      <c r="BG16">
        <v>48.28</v>
      </c>
      <c r="BH16">
        <v>59.04</v>
      </c>
      <c r="BI16">
        <v>67.78</v>
      </c>
      <c r="BJ16">
        <v>56.7</v>
      </c>
      <c r="BK16">
        <v>42.19</v>
      </c>
      <c r="BL16">
        <v>40.94</v>
      </c>
      <c r="BM16">
        <v>40.32</v>
      </c>
      <c r="BN16">
        <v>40.450000000000003</v>
      </c>
      <c r="BO16">
        <v>40.450000000000003</v>
      </c>
      <c r="BP16">
        <v>39.979999999999997</v>
      </c>
      <c r="BQ16">
        <v>39.520000000000003</v>
      </c>
      <c r="BR16">
        <v>40.450000000000003</v>
      </c>
      <c r="BS16">
        <v>48.47</v>
      </c>
      <c r="BT16">
        <v>59.2</v>
      </c>
      <c r="BU16">
        <v>67.87</v>
      </c>
      <c r="BV16">
        <v>56.84</v>
      </c>
      <c r="BW16">
        <v>42.48</v>
      </c>
      <c r="BX16">
        <v>41.26</v>
      </c>
      <c r="BY16">
        <v>40.65</v>
      </c>
      <c r="BZ16">
        <v>40.72</v>
      </c>
      <c r="CA16">
        <v>40.729999999999997</v>
      </c>
      <c r="CB16">
        <v>40.25</v>
      </c>
      <c r="CC16">
        <v>39.78</v>
      </c>
      <c r="CD16">
        <v>40.74</v>
      </c>
      <c r="CE16">
        <v>48.68</v>
      </c>
      <c r="CF16">
        <v>59.41</v>
      </c>
      <c r="CG16">
        <v>68.040000000000006</v>
      </c>
      <c r="CH16">
        <v>57.03</v>
      </c>
      <c r="CI16">
        <v>42.75</v>
      </c>
      <c r="CJ16">
        <v>41.55</v>
      </c>
      <c r="CK16">
        <v>40.94</v>
      </c>
      <c r="CL16">
        <v>41</v>
      </c>
      <c r="CM16">
        <v>41</v>
      </c>
      <c r="CN16">
        <v>40.520000000000003</v>
      </c>
      <c r="CO16">
        <v>40.04</v>
      </c>
      <c r="CP16">
        <v>41</v>
      </c>
      <c r="CQ16">
        <v>48.9</v>
      </c>
      <c r="CR16">
        <v>59.62</v>
      </c>
      <c r="CS16">
        <v>68.22</v>
      </c>
      <c r="CT16">
        <v>57.23</v>
      </c>
      <c r="CU16">
        <v>43.02</v>
      </c>
      <c r="CV16">
        <v>41.83</v>
      </c>
      <c r="CW16">
        <v>41.23</v>
      </c>
      <c r="CX16">
        <v>41.21</v>
      </c>
      <c r="CY16">
        <v>41.21</v>
      </c>
      <c r="CZ16">
        <v>40.74</v>
      </c>
      <c r="DA16">
        <v>40.26</v>
      </c>
      <c r="DB16">
        <v>41.22</v>
      </c>
      <c r="DC16">
        <v>49.05</v>
      </c>
      <c r="DD16">
        <v>59.79</v>
      </c>
      <c r="DE16">
        <v>68.37</v>
      </c>
      <c r="DF16">
        <v>57.38</v>
      </c>
      <c r="DG16">
        <v>43.25</v>
      </c>
      <c r="DH16">
        <v>42.07</v>
      </c>
      <c r="DI16">
        <v>41.48</v>
      </c>
      <c r="DJ16">
        <v>41.43</v>
      </c>
      <c r="DK16">
        <v>41.43</v>
      </c>
      <c r="DL16">
        <v>40.950000000000003</v>
      </c>
      <c r="DM16">
        <v>40.46</v>
      </c>
      <c r="DN16">
        <v>41.44</v>
      </c>
      <c r="DO16">
        <v>49.22</v>
      </c>
      <c r="DP16">
        <v>59.97</v>
      </c>
      <c r="DQ16">
        <v>68.53</v>
      </c>
      <c r="DR16">
        <v>57.54</v>
      </c>
      <c r="DS16">
        <v>43.46</v>
      </c>
      <c r="DT16">
        <v>42.3</v>
      </c>
      <c r="DU16">
        <v>41.7</v>
      </c>
      <c r="DV16">
        <v>41.64</v>
      </c>
      <c r="DW16">
        <v>41.64</v>
      </c>
      <c r="DX16">
        <v>41.15</v>
      </c>
      <c r="DY16">
        <v>40.659999999999997</v>
      </c>
      <c r="DZ16">
        <v>41.64</v>
      </c>
      <c r="EA16">
        <v>49.4</v>
      </c>
      <c r="EB16">
        <v>60.15</v>
      </c>
      <c r="EC16">
        <v>68.7</v>
      </c>
      <c r="ED16">
        <v>57.72</v>
      </c>
      <c r="EE16">
        <v>43.67</v>
      </c>
      <c r="EF16">
        <v>42.52</v>
      </c>
      <c r="EG16">
        <v>41.93</v>
      </c>
      <c r="EH16">
        <v>41.8</v>
      </c>
      <c r="EI16">
        <v>41.8</v>
      </c>
      <c r="EJ16">
        <v>41.32</v>
      </c>
      <c r="EK16">
        <v>40.83</v>
      </c>
      <c r="EL16">
        <v>41.81</v>
      </c>
      <c r="EM16">
        <v>49.61</v>
      </c>
      <c r="EN16">
        <v>60.42</v>
      </c>
      <c r="EO16">
        <v>69.02</v>
      </c>
      <c r="EP16">
        <v>57.97</v>
      </c>
      <c r="EQ16">
        <v>43.85</v>
      </c>
      <c r="ER16">
        <v>42.7</v>
      </c>
      <c r="ES16">
        <v>42.11</v>
      </c>
      <c r="ET16">
        <v>41.97</v>
      </c>
      <c r="EU16">
        <v>41.98</v>
      </c>
      <c r="EV16">
        <v>41.48</v>
      </c>
      <c r="EW16">
        <v>40.99</v>
      </c>
      <c r="EX16">
        <v>41.98</v>
      </c>
      <c r="EY16">
        <v>49.82</v>
      </c>
      <c r="EZ16">
        <v>60.68</v>
      </c>
      <c r="FA16">
        <v>69.33</v>
      </c>
      <c r="FB16">
        <v>58.22</v>
      </c>
      <c r="FC16">
        <v>44.03</v>
      </c>
      <c r="FD16">
        <v>42.87</v>
      </c>
      <c r="FE16">
        <v>42.27</v>
      </c>
      <c r="FF16">
        <v>42.09</v>
      </c>
      <c r="FG16">
        <v>42.09</v>
      </c>
      <c r="FH16">
        <v>41.6</v>
      </c>
      <c r="FI16">
        <v>41.1</v>
      </c>
      <c r="FJ16">
        <v>42.1</v>
      </c>
      <c r="FK16">
        <v>49.99</v>
      </c>
      <c r="FL16">
        <v>60.9</v>
      </c>
      <c r="FM16">
        <v>69.58</v>
      </c>
      <c r="FN16">
        <v>58.42</v>
      </c>
      <c r="FO16">
        <v>44.16</v>
      </c>
      <c r="FP16">
        <v>43</v>
      </c>
      <c r="FQ16">
        <v>42.4</v>
      </c>
      <c r="FR16">
        <v>42.21</v>
      </c>
      <c r="FS16">
        <v>42.21</v>
      </c>
      <c r="FT16">
        <v>41.72</v>
      </c>
      <c r="FU16">
        <v>41.22</v>
      </c>
      <c r="FV16">
        <v>42.22</v>
      </c>
      <c r="FW16">
        <v>50.15</v>
      </c>
      <c r="FX16">
        <v>61.11</v>
      </c>
      <c r="FY16">
        <v>69.84</v>
      </c>
      <c r="FZ16">
        <v>58.61</v>
      </c>
      <c r="GA16">
        <v>44.29</v>
      </c>
      <c r="GB16">
        <v>43.12</v>
      </c>
      <c r="GC16">
        <v>42.53</v>
      </c>
      <c r="GD16">
        <v>42.33</v>
      </c>
      <c r="GE16">
        <v>42.34</v>
      </c>
      <c r="GF16">
        <v>41.84</v>
      </c>
      <c r="GG16">
        <v>41.33</v>
      </c>
      <c r="GH16">
        <v>42.35</v>
      </c>
      <c r="GI16">
        <v>50.31</v>
      </c>
      <c r="GJ16">
        <v>61.31</v>
      </c>
      <c r="GK16">
        <v>70.09</v>
      </c>
      <c r="GL16">
        <v>58.81</v>
      </c>
      <c r="GM16">
        <v>44.42</v>
      </c>
      <c r="GN16">
        <v>43.25</v>
      </c>
      <c r="GO16">
        <v>42.64</v>
      </c>
      <c r="GP16">
        <v>42.45</v>
      </c>
      <c r="GQ16">
        <v>42.45</v>
      </c>
      <c r="GR16">
        <v>41.95</v>
      </c>
      <c r="GS16">
        <v>41.45</v>
      </c>
      <c r="GT16">
        <v>42.47</v>
      </c>
      <c r="GU16">
        <v>50.47</v>
      </c>
      <c r="GV16">
        <v>61.52</v>
      </c>
      <c r="GW16">
        <v>70.34</v>
      </c>
      <c r="GX16">
        <v>59.01</v>
      </c>
    </row>
    <row r="17" spans="1:235" x14ac:dyDescent="0.15">
      <c r="A17" s="243" t="s">
        <v>133</v>
      </c>
      <c r="B17" s="244" t="s">
        <v>179</v>
      </c>
      <c r="C17">
        <v>22.5</v>
      </c>
      <c r="D17">
        <v>20.228999999999999</v>
      </c>
      <c r="E17">
        <v>25.258000000000003</v>
      </c>
      <c r="F17">
        <v>24.988</v>
      </c>
      <c r="G17">
        <v>25.112000000000002</v>
      </c>
      <c r="H17">
        <v>24.509</v>
      </c>
      <c r="I17">
        <v>25.1</v>
      </c>
      <c r="J17">
        <v>25.073</v>
      </c>
      <c r="K17">
        <v>24.833000000000002</v>
      </c>
      <c r="L17">
        <v>34.323</v>
      </c>
      <c r="M17">
        <v>37.032000000000004</v>
      </c>
      <c r="N17">
        <v>30.2</v>
      </c>
      <c r="O17">
        <v>25.976000000000003</v>
      </c>
      <c r="P17">
        <v>24</v>
      </c>
      <c r="Q17">
        <v>23.694000000000003</v>
      </c>
      <c r="R17">
        <v>24.573</v>
      </c>
      <c r="S17">
        <v>24.679000000000002</v>
      </c>
      <c r="T17">
        <v>24.032</v>
      </c>
      <c r="U17">
        <v>23.667000000000002</v>
      </c>
      <c r="V17">
        <v>23.25</v>
      </c>
      <c r="W17">
        <v>24.708000000000002</v>
      </c>
      <c r="X17">
        <v>30.934999999999999</v>
      </c>
      <c r="Y17">
        <v>35.29</v>
      </c>
      <c r="Z17">
        <v>32.125</v>
      </c>
      <c r="AA17">
        <v>27.017000000000003</v>
      </c>
      <c r="AB17">
        <v>22.53</v>
      </c>
      <c r="AC17">
        <v>23.54</v>
      </c>
      <c r="AD17">
        <v>25.176000000000002</v>
      </c>
      <c r="AE17">
        <v>25.111000000000001</v>
      </c>
      <c r="AF17">
        <v>24.934999999999999</v>
      </c>
      <c r="AG17">
        <v>24.483000000000001</v>
      </c>
      <c r="AH17">
        <v>23.864000000000001</v>
      </c>
      <c r="AI17">
        <v>25.644000000000002</v>
      </c>
      <c r="AJ17">
        <v>30.079000000000001</v>
      </c>
      <c r="AK17">
        <v>33.515000000000001</v>
      </c>
      <c r="AL17">
        <v>31.117000000000001</v>
      </c>
      <c r="AM17">
        <v>27.047000000000001</v>
      </c>
      <c r="AN17">
        <v>23.734999999999999</v>
      </c>
      <c r="AO17">
        <v>24.349</v>
      </c>
      <c r="AP17">
        <v>25.444000000000003</v>
      </c>
      <c r="AQ17">
        <v>25.724</v>
      </c>
      <c r="AR17">
        <v>25.423000000000002</v>
      </c>
      <c r="AS17">
        <v>25.024999999999999</v>
      </c>
      <c r="AT17">
        <v>24.43</v>
      </c>
      <c r="AU17">
        <v>25.872</v>
      </c>
      <c r="AV17">
        <v>28.923000000000002</v>
      </c>
      <c r="AW17">
        <v>33.291000000000004</v>
      </c>
      <c r="AX17">
        <v>30.573</v>
      </c>
      <c r="AY17">
        <v>27.297000000000001</v>
      </c>
      <c r="AZ17">
        <v>24.32</v>
      </c>
      <c r="BA17">
        <v>24.893000000000001</v>
      </c>
      <c r="BB17">
        <v>25.86</v>
      </c>
      <c r="BC17">
        <v>26.141000000000002</v>
      </c>
      <c r="BD17">
        <v>25.888000000000002</v>
      </c>
      <c r="BE17">
        <v>25.358000000000001</v>
      </c>
      <c r="BF17">
        <v>25.17</v>
      </c>
      <c r="BG17">
        <v>26.1</v>
      </c>
      <c r="BH17">
        <v>28.479000000000003</v>
      </c>
      <c r="BI17">
        <v>32.411999999999999</v>
      </c>
      <c r="BJ17">
        <v>30.097000000000001</v>
      </c>
      <c r="BK17">
        <v>27.51</v>
      </c>
      <c r="BL17">
        <v>24.86</v>
      </c>
      <c r="BM17">
        <v>25.175000000000001</v>
      </c>
      <c r="BN17">
        <v>26.41</v>
      </c>
      <c r="BO17">
        <v>26.503</v>
      </c>
      <c r="BP17">
        <v>26.285</v>
      </c>
      <c r="BQ17">
        <v>25.818000000000001</v>
      </c>
      <c r="BR17">
        <v>25.63</v>
      </c>
      <c r="BS17">
        <v>26.344999999999999</v>
      </c>
      <c r="BT17">
        <v>28.134</v>
      </c>
      <c r="BU17">
        <v>31.731000000000002</v>
      </c>
      <c r="BV17">
        <v>29.15</v>
      </c>
      <c r="BW17">
        <v>27.887</v>
      </c>
      <c r="BX17">
        <v>25.343</v>
      </c>
      <c r="BY17">
        <v>25.626000000000001</v>
      </c>
      <c r="BZ17">
        <v>26.717000000000002</v>
      </c>
      <c r="CA17">
        <v>26.841000000000001</v>
      </c>
      <c r="CB17">
        <v>26.474</v>
      </c>
      <c r="CC17">
        <v>26.347000000000001</v>
      </c>
      <c r="CD17">
        <v>26.001000000000001</v>
      </c>
      <c r="CE17">
        <v>26.088000000000001</v>
      </c>
      <c r="CF17">
        <v>28.642000000000003</v>
      </c>
      <c r="CG17">
        <v>30.337</v>
      </c>
      <c r="CH17">
        <v>29.527000000000001</v>
      </c>
      <c r="CI17">
        <v>28.074000000000002</v>
      </c>
      <c r="CJ17">
        <v>25.482000000000003</v>
      </c>
      <c r="CK17">
        <v>26.194000000000003</v>
      </c>
      <c r="CL17">
        <v>27.01</v>
      </c>
      <c r="CM17">
        <v>27.11</v>
      </c>
      <c r="CN17">
        <v>26.819000000000003</v>
      </c>
      <c r="CO17">
        <v>26.71</v>
      </c>
      <c r="CP17">
        <v>26.188000000000002</v>
      </c>
      <c r="CQ17">
        <v>26.78</v>
      </c>
      <c r="CR17">
        <v>28.483000000000001</v>
      </c>
      <c r="CS17">
        <v>29.901</v>
      </c>
      <c r="CT17">
        <v>29.343</v>
      </c>
      <c r="CU17">
        <v>28.271000000000001</v>
      </c>
      <c r="CV17">
        <v>25.849</v>
      </c>
      <c r="CW17">
        <v>26.549000000000003</v>
      </c>
      <c r="CX17">
        <v>27.136000000000003</v>
      </c>
      <c r="CY17">
        <v>27.381</v>
      </c>
      <c r="CZ17">
        <v>27.247</v>
      </c>
      <c r="DA17">
        <v>27.021000000000001</v>
      </c>
      <c r="DB17">
        <v>26.513000000000002</v>
      </c>
      <c r="DC17">
        <v>26.967000000000002</v>
      </c>
      <c r="DD17">
        <v>28.318000000000001</v>
      </c>
      <c r="DE17">
        <v>29.473000000000003</v>
      </c>
      <c r="DF17">
        <v>29.144000000000002</v>
      </c>
      <c r="DG17">
        <v>28.267000000000003</v>
      </c>
      <c r="DH17">
        <v>26.423000000000002</v>
      </c>
      <c r="DI17">
        <v>26.858000000000001</v>
      </c>
      <c r="DJ17">
        <v>27.385000000000002</v>
      </c>
      <c r="DK17">
        <v>27.625</v>
      </c>
      <c r="DL17">
        <v>27.503</v>
      </c>
      <c r="DM17">
        <v>27.293000000000003</v>
      </c>
      <c r="DN17">
        <v>26.789000000000001</v>
      </c>
      <c r="DO17">
        <v>27.139000000000003</v>
      </c>
      <c r="DP17">
        <v>27.463000000000001</v>
      </c>
      <c r="DQ17">
        <v>30.238000000000003</v>
      </c>
      <c r="DR17">
        <v>29.047000000000001</v>
      </c>
      <c r="DS17">
        <v>28.436</v>
      </c>
      <c r="DT17">
        <v>26.709</v>
      </c>
      <c r="DU17">
        <v>27.131</v>
      </c>
      <c r="DV17">
        <v>27.612000000000002</v>
      </c>
      <c r="DW17">
        <v>27.868000000000002</v>
      </c>
      <c r="DX17">
        <v>27.738000000000003</v>
      </c>
      <c r="DY17">
        <v>27.428000000000001</v>
      </c>
      <c r="DZ17">
        <v>27.225000000000001</v>
      </c>
      <c r="EA17">
        <v>27.298000000000002</v>
      </c>
      <c r="EB17">
        <v>27.379000000000001</v>
      </c>
      <c r="EC17">
        <v>29.999000000000002</v>
      </c>
      <c r="ED17">
        <v>28.287000000000003</v>
      </c>
      <c r="EE17">
        <v>28.774999999999999</v>
      </c>
      <c r="EF17">
        <v>26.982000000000003</v>
      </c>
      <c r="EG17">
        <v>27.218</v>
      </c>
      <c r="EH17">
        <v>27.971</v>
      </c>
      <c r="EI17">
        <v>28.063000000000002</v>
      </c>
      <c r="EJ17">
        <v>27.839000000000002</v>
      </c>
      <c r="EK17">
        <v>27.793000000000003</v>
      </c>
      <c r="EL17">
        <v>27.469000000000001</v>
      </c>
      <c r="EM17">
        <v>27.017000000000003</v>
      </c>
      <c r="EN17">
        <v>28.129000000000001</v>
      </c>
      <c r="EO17">
        <v>29.856000000000002</v>
      </c>
      <c r="EP17">
        <v>28.245000000000001</v>
      </c>
      <c r="EQ17">
        <v>28.925000000000001</v>
      </c>
      <c r="ER17">
        <v>27.225000000000001</v>
      </c>
      <c r="ES17">
        <v>27.45</v>
      </c>
      <c r="ET17">
        <v>28.148</v>
      </c>
      <c r="EU17">
        <v>28.238000000000003</v>
      </c>
      <c r="EV17">
        <v>28.041</v>
      </c>
      <c r="EW17">
        <v>28.007000000000001</v>
      </c>
      <c r="EX17">
        <v>27.682000000000002</v>
      </c>
      <c r="EY17">
        <v>27.183</v>
      </c>
      <c r="EZ17">
        <v>28.158000000000001</v>
      </c>
      <c r="FA17">
        <v>28.73</v>
      </c>
      <c r="FB17">
        <v>28.96</v>
      </c>
      <c r="FC17">
        <v>29.072000000000003</v>
      </c>
      <c r="FD17">
        <v>27.216000000000001</v>
      </c>
      <c r="FE17">
        <v>27.81</v>
      </c>
      <c r="FF17">
        <v>28.17</v>
      </c>
      <c r="FG17">
        <v>28.259</v>
      </c>
      <c r="FH17">
        <v>28.212</v>
      </c>
      <c r="FI17">
        <v>28.076000000000001</v>
      </c>
      <c r="FJ17">
        <v>27.709</v>
      </c>
      <c r="FK17">
        <v>27.791</v>
      </c>
      <c r="FL17">
        <v>28.161000000000001</v>
      </c>
      <c r="FM17">
        <v>28.655000000000001</v>
      </c>
      <c r="FN17">
        <v>28.954000000000001</v>
      </c>
      <c r="FO17">
        <v>29.012</v>
      </c>
      <c r="FP17">
        <v>27.193000000000001</v>
      </c>
      <c r="FQ17">
        <v>27.979000000000003</v>
      </c>
      <c r="FR17">
        <v>28.212</v>
      </c>
      <c r="FS17">
        <v>28.444000000000003</v>
      </c>
      <c r="FT17">
        <v>28.373000000000001</v>
      </c>
      <c r="FU17">
        <v>28.358000000000001</v>
      </c>
      <c r="FV17">
        <v>27.882000000000001</v>
      </c>
      <c r="FW17">
        <v>27.937000000000001</v>
      </c>
      <c r="FX17">
        <v>27.352</v>
      </c>
      <c r="FY17">
        <v>29.694000000000003</v>
      </c>
      <c r="FZ17">
        <v>28.958000000000002</v>
      </c>
      <c r="GA17">
        <v>28.954999999999998</v>
      </c>
      <c r="GB17">
        <v>27.586000000000002</v>
      </c>
      <c r="GC17">
        <v>28.161000000000001</v>
      </c>
      <c r="GD17">
        <v>28.324999999999999</v>
      </c>
      <c r="GE17">
        <v>28.534000000000002</v>
      </c>
      <c r="GF17">
        <v>28.623000000000001</v>
      </c>
      <c r="GG17">
        <v>28.272000000000002</v>
      </c>
      <c r="GH17">
        <v>28.157</v>
      </c>
      <c r="GI17">
        <v>28.046000000000003</v>
      </c>
      <c r="GJ17">
        <v>27.459</v>
      </c>
      <c r="GK17">
        <v>29.807000000000002</v>
      </c>
      <c r="GL17">
        <v>29.069000000000003</v>
      </c>
      <c r="GM17">
        <v>29.082000000000001</v>
      </c>
      <c r="GN17">
        <v>27.701000000000001</v>
      </c>
      <c r="GO17">
        <v>28.117000000000001</v>
      </c>
      <c r="GP17">
        <v>28.581000000000003</v>
      </c>
      <c r="GQ17">
        <v>28.666</v>
      </c>
      <c r="GR17">
        <v>28.622</v>
      </c>
      <c r="GS17">
        <v>28.49</v>
      </c>
      <c r="GT17">
        <v>28.274999999999999</v>
      </c>
      <c r="GU17">
        <v>28.157</v>
      </c>
      <c r="GV17">
        <v>27.561</v>
      </c>
      <c r="GW17">
        <v>29.911000000000001</v>
      </c>
      <c r="GX17">
        <v>28.47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28.875</v>
      </c>
      <c r="F21">
        <v>28.875</v>
      </c>
      <c r="G21">
        <v>27</v>
      </c>
      <c r="H21">
        <v>24.563000000000002</v>
      </c>
      <c r="I21">
        <v>22.875</v>
      </c>
      <c r="J21">
        <v>21.375</v>
      </c>
      <c r="K21">
        <v>22.125</v>
      </c>
      <c r="L21">
        <v>32.25</v>
      </c>
      <c r="M21">
        <v>37.5</v>
      </c>
      <c r="N21">
        <v>32.25</v>
      </c>
      <c r="O21">
        <v>29.25</v>
      </c>
      <c r="P21">
        <v>27.751000000000001</v>
      </c>
      <c r="Q21">
        <v>28.875</v>
      </c>
      <c r="R21">
        <v>31.5</v>
      </c>
      <c r="S21">
        <v>30.75</v>
      </c>
      <c r="T21">
        <v>27</v>
      </c>
      <c r="U21">
        <v>24.75</v>
      </c>
      <c r="V21">
        <v>21.75</v>
      </c>
      <c r="W21">
        <v>22.5</v>
      </c>
      <c r="X21">
        <v>36.75</v>
      </c>
      <c r="Y21">
        <v>42.75</v>
      </c>
      <c r="Z21">
        <v>35.25</v>
      </c>
      <c r="AA21">
        <v>30.75</v>
      </c>
      <c r="AB21">
        <v>27.751000000000001</v>
      </c>
      <c r="AC21">
        <v>29.25</v>
      </c>
      <c r="AD21">
        <v>31.598000000000003</v>
      </c>
      <c r="AE21">
        <v>30.953000000000003</v>
      </c>
      <c r="AF21">
        <v>27.734999999999999</v>
      </c>
      <c r="AG21">
        <v>25.8</v>
      </c>
      <c r="AH21">
        <v>23.227</v>
      </c>
      <c r="AI21">
        <v>23.872</v>
      </c>
      <c r="AJ21">
        <v>36.104999999999997</v>
      </c>
      <c r="AK21">
        <v>41.258000000000003</v>
      </c>
      <c r="AL21">
        <v>34.814999999999998</v>
      </c>
      <c r="AM21">
        <v>30.953000000000003</v>
      </c>
      <c r="AN21">
        <v>28.38</v>
      </c>
      <c r="AO21">
        <v>29.67</v>
      </c>
      <c r="AP21">
        <v>31.68</v>
      </c>
      <c r="AQ21">
        <v>31.125</v>
      </c>
      <c r="AR21">
        <v>28.372</v>
      </c>
      <c r="AS21">
        <v>26.715</v>
      </c>
      <c r="AT21">
        <v>24.51</v>
      </c>
      <c r="AU21">
        <v>25.058</v>
      </c>
      <c r="AV21">
        <v>35.549999999999997</v>
      </c>
      <c r="AW21">
        <v>39.968000000000004</v>
      </c>
      <c r="AX21">
        <v>34.447000000000003</v>
      </c>
      <c r="AY21">
        <v>31.14</v>
      </c>
      <c r="AZ21">
        <v>28.927000000000003</v>
      </c>
      <c r="BA21">
        <v>30.038</v>
      </c>
      <c r="BB21">
        <v>31.883000000000003</v>
      </c>
      <c r="BC21">
        <v>31.38</v>
      </c>
      <c r="BD21">
        <v>28.875</v>
      </c>
      <c r="BE21">
        <v>27.367000000000001</v>
      </c>
      <c r="BF21">
        <v>25.364999999999998</v>
      </c>
      <c r="BG21">
        <v>25.867000000000001</v>
      </c>
      <c r="BH21">
        <v>35.4</v>
      </c>
      <c r="BI21">
        <v>39.42</v>
      </c>
      <c r="BJ21">
        <v>34.402999999999999</v>
      </c>
      <c r="BK21">
        <v>31.395</v>
      </c>
      <c r="BL21">
        <v>29.385000000000002</v>
      </c>
      <c r="BM21">
        <v>30.39</v>
      </c>
      <c r="BN21">
        <v>32.085000000000001</v>
      </c>
      <c r="BO21">
        <v>31.635000000000002</v>
      </c>
      <c r="BP21">
        <v>29.355</v>
      </c>
      <c r="BQ21">
        <v>27.99</v>
      </c>
      <c r="BR21">
        <v>26.168000000000003</v>
      </c>
      <c r="BS21">
        <v>26.633000000000003</v>
      </c>
      <c r="BT21">
        <v>35.295000000000002</v>
      </c>
      <c r="BU21">
        <v>38.947000000000003</v>
      </c>
      <c r="BV21">
        <v>34.387999999999998</v>
      </c>
      <c r="BW21">
        <v>31.657</v>
      </c>
      <c r="BX21">
        <v>29.834000000000003</v>
      </c>
      <c r="BY21">
        <v>30.75</v>
      </c>
      <c r="BZ21">
        <v>32.4</v>
      </c>
      <c r="CA21">
        <v>31.98</v>
      </c>
      <c r="CB21">
        <v>29.858000000000001</v>
      </c>
      <c r="CC21">
        <v>28.59</v>
      </c>
      <c r="CD21">
        <v>26.895</v>
      </c>
      <c r="CE21">
        <v>27.323</v>
      </c>
      <c r="CF21">
        <v>35.392000000000003</v>
      </c>
      <c r="CG21">
        <v>38.79</v>
      </c>
      <c r="CH21">
        <v>34.545000000000002</v>
      </c>
      <c r="CI21">
        <v>32.002000000000002</v>
      </c>
      <c r="CJ21">
        <v>30.308</v>
      </c>
      <c r="CK21">
        <v>31.155000000000001</v>
      </c>
      <c r="CL21">
        <v>32.715000000000003</v>
      </c>
      <c r="CM21">
        <v>32.325000000000003</v>
      </c>
      <c r="CN21">
        <v>30.352</v>
      </c>
      <c r="CO21">
        <v>29.175000000000001</v>
      </c>
      <c r="CP21">
        <v>27.593</v>
      </c>
      <c r="CQ21">
        <v>27.99</v>
      </c>
      <c r="CR21">
        <v>35.505000000000003</v>
      </c>
      <c r="CS21">
        <v>38.67</v>
      </c>
      <c r="CT21">
        <v>34.718000000000004</v>
      </c>
      <c r="CU21">
        <v>32.347000000000001</v>
      </c>
      <c r="CV21">
        <v>30.773000000000003</v>
      </c>
      <c r="CW21">
        <v>31.567</v>
      </c>
      <c r="CX21">
        <v>33.038000000000004</v>
      </c>
      <c r="CY21">
        <v>32.678000000000004</v>
      </c>
      <c r="CZ21">
        <v>30.84</v>
      </c>
      <c r="DA21">
        <v>29.738000000000003</v>
      </c>
      <c r="DB21">
        <v>28.274999999999999</v>
      </c>
      <c r="DC21">
        <v>28.642000000000003</v>
      </c>
      <c r="DD21">
        <v>35.633000000000003</v>
      </c>
      <c r="DE21">
        <v>38.58</v>
      </c>
      <c r="DF21">
        <v>34.905000000000001</v>
      </c>
      <c r="DG21">
        <v>32.700000000000003</v>
      </c>
      <c r="DH21">
        <v>31.23</v>
      </c>
      <c r="DI21">
        <v>31.973000000000003</v>
      </c>
      <c r="DJ21">
        <v>33.367000000000004</v>
      </c>
      <c r="DK21">
        <v>33.03</v>
      </c>
      <c r="DL21">
        <v>31.32</v>
      </c>
      <c r="DM21">
        <v>30.293000000000003</v>
      </c>
      <c r="DN21">
        <v>28.927000000000003</v>
      </c>
      <c r="DO21">
        <v>29.273</v>
      </c>
      <c r="DP21">
        <v>35.782000000000004</v>
      </c>
      <c r="DQ21">
        <v>38.527999999999999</v>
      </c>
      <c r="DR21">
        <v>35.108000000000004</v>
      </c>
      <c r="DS21">
        <v>33.053000000000004</v>
      </c>
      <c r="DT21">
        <v>31.687000000000001</v>
      </c>
      <c r="DU21">
        <v>32.377000000000002</v>
      </c>
      <c r="DV21">
        <v>33.697000000000003</v>
      </c>
      <c r="DW21">
        <v>33.383000000000003</v>
      </c>
      <c r="DX21">
        <v>31.793000000000003</v>
      </c>
      <c r="DY21">
        <v>30.84</v>
      </c>
      <c r="DZ21">
        <v>29.565000000000001</v>
      </c>
      <c r="EA21">
        <v>29.887</v>
      </c>
      <c r="EB21">
        <v>35.947000000000003</v>
      </c>
      <c r="EC21">
        <v>38.498000000000005</v>
      </c>
      <c r="ED21">
        <v>35.318000000000005</v>
      </c>
      <c r="EE21">
        <v>33.405000000000001</v>
      </c>
      <c r="EF21">
        <v>32.137999999999998</v>
      </c>
      <c r="EG21">
        <v>32.774999999999999</v>
      </c>
      <c r="EH21">
        <v>34.08</v>
      </c>
      <c r="EI21">
        <v>33.758000000000003</v>
      </c>
      <c r="EJ21">
        <v>32.152999999999999</v>
      </c>
      <c r="EK21">
        <v>31.184999999999999</v>
      </c>
      <c r="EL21">
        <v>29.902000000000001</v>
      </c>
      <c r="EM21">
        <v>30.225000000000001</v>
      </c>
      <c r="EN21">
        <v>36.352000000000004</v>
      </c>
      <c r="EO21">
        <v>38.932000000000002</v>
      </c>
      <c r="EP21">
        <v>35.715000000000003</v>
      </c>
      <c r="EQ21">
        <v>33.788000000000004</v>
      </c>
      <c r="ER21">
        <v>32.498000000000005</v>
      </c>
      <c r="ES21">
        <v>33.15</v>
      </c>
      <c r="ET21">
        <v>34.454999999999998</v>
      </c>
      <c r="EU21">
        <v>34.133000000000003</v>
      </c>
      <c r="EV21">
        <v>32.512999999999998</v>
      </c>
      <c r="EW21">
        <v>31.538</v>
      </c>
      <c r="EX21">
        <v>30.24</v>
      </c>
      <c r="EY21">
        <v>30.57</v>
      </c>
      <c r="EZ21">
        <v>36.758000000000003</v>
      </c>
      <c r="FA21">
        <v>39.367000000000004</v>
      </c>
      <c r="FB21">
        <v>36.112000000000002</v>
      </c>
      <c r="FC21">
        <v>34.163000000000004</v>
      </c>
      <c r="FD21">
        <v>32.865000000000002</v>
      </c>
      <c r="FE21">
        <v>33.517000000000003</v>
      </c>
      <c r="FF21">
        <v>34.837000000000003</v>
      </c>
      <c r="FG21">
        <v>34.515000000000001</v>
      </c>
      <c r="FH21">
        <v>32.873000000000005</v>
      </c>
      <c r="FI21">
        <v>31.89</v>
      </c>
      <c r="FJ21">
        <v>30.57</v>
      </c>
      <c r="FK21">
        <v>30.907</v>
      </c>
      <c r="FL21">
        <v>37.17</v>
      </c>
      <c r="FM21">
        <v>39.803000000000004</v>
      </c>
      <c r="FN21">
        <v>36.517000000000003</v>
      </c>
      <c r="FO21">
        <v>34.545000000000002</v>
      </c>
      <c r="FP21">
        <v>33.225999999999999</v>
      </c>
      <c r="FQ21">
        <v>33.892000000000003</v>
      </c>
      <c r="FR21">
        <v>35.22</v>
      </c>
      <c r="FS21">
        <v>34.89</v>
      </c>
      <c r="FT21">
        <v>33.233000000000004</v>
      </c>
      <c r="FU21">
        <v>32.234999999999999</v>
      </c>
      <c r="FV21">
        <v>30.907</v>
      </c>
      <c r="FW21">
        <v>31.245000000000001</v>
      </c>
      <c r="FX21">
        <v>37.575000000000003</v>
      </c>
      <c r="FY21">
        <v>40.237000000000002</v>
      </c>
      <c r="FZ21">
        <v>36.914999999999999</v>
      </c>
      <c r="GA21">
        <v>34.92</v>
      </c>
      <c r="GB21">
        <v>33.593000000000004</v>
      </c>
      <c r="GC21">
        <v>34.26</v>
      </c>
      <c r="GD21">
        <v>35.602000000000004</v>
      </c>
      <c r="GE21">
        <v>35.273000000000003</v>
      </c>
      <c r="GF21">
        <v>33.593000000000004</v>
      </c>
      <c r="GG21">
        <v>32.587000000000003</v>
      </c>
      <c r="GH21">
        <v>31.245000000000001</v>
      </c>
      <c r="GI21">
        <v>31.582000000000001</v>
      </c>
      <c r="GJ21">
        <v>37.979999999999997</v>
      </c>
      <c r="GK21">
        <v>40.68</v>
      </c>
      <c r="GL21">
        <v>37.313000000000002</v>
      </c>
      <c r="GM21">
        <v>35.295000000000002</v>
      </c>
      <c r="GN21">
        <v>33.953000000000003</v>
      </c>
      <c r="GO21">
        <v>34.634999999999998</v>
      </c>
      <c r="GP21">
        <v>35.984999999999999</v>
      </c>
      <c r="GQ21">
        <v>35.648000000000003</v>
      </c>
      <c r="GR21">
        <v>33.953000000000003</v>
      </c>
      <c r="GS21">
        <v>32.932000000000002</v>
      </c>
      <c r="GT21">
        <v>31.574999999999999</v>
      </c>
      <c r="GU21">
        <v>31.92</v>
      </c>
      <c r="GV21">
        <v>38.384999999999998</v>
      </c>
      <c r="GW21">
        <v>41.115000000000002</v>
      </c>
      <c r="GX21">
        <v>37.718000000000004</v>
      </c>
      <c r="GY21">
        <v>35.678000000000004</v>
      </c>
      <c r="GZ21">
        <v>34.32</v>
      </c>
      <c r="HA21">
        <v>35.002000000000002</v>
      </c>
      <c r="HB21">
        <v>36.367000000000004</v>
      </c>
      <c r="HC21">
        <v>36.03</v>
      </c>
      <c r="HD21">
        <v>34.313000000000002</v>
      </c>
      <c r="HE21">
        <v>33.284999999999997</v>
      </c>
      <c r="HF21">
        <v>31.913</v>
      </c>
      <c r="HG21">
        <v>32.258000000000003</v>
      </c>
      <c r="HH21">
        <v>38.797000000000004</v>
      </c>
      <c r="HI21">
        <v>41.55</v>
      </c>
      <c r="HJ21">
        <v>38.115000000000002</v>
      </c>
      <c r="HK21">
        <v>36.053000000000004</v>
      </c>
      <c r="HL21">
        <v>34.68</v>
      </c>
      <c r="HM21">
        <v>35.369999999999997</v>
      </c>
      <c r="HN21">
        <v>36.75</v>
      </c>
      <c r="HO21">
        <v>36.405000000000001</v>
      </c>
      <c r="HP21">
        <v>34.672000000000004</v>
      </c>
      <c r="HQ21">
        <v>33.637999999999998</v>
      </c>
      <c r="HR21">
        <v>32.25</v>
      </c>
      <c r="HS21">
        <v>32.594999999999999</v>
      </c>
      <c r="HT21">
        <v>39.203000000000003</v>
      </c>
      <c r="HU21">
        <v>41.984999999999999</v>
      </c>
      <c r="HV21">
        <v>38.513000000000005</v>
      </c>
      <c r="HW21">
        <v>36.435000000000002</v>
      </c>
      <c r="HX21">
        <v>35.047000000000004</v>
      </c>
      <c r="HY21">
        <v>35.744999999999997</v>
      </c>
      <c r="HZ21">
        <v>36.344999999999999</v>
      </c>
      <c r="IA21">
        <v>36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29.063000000000002</v>
      </c>
      <c r="F22">
        <v>28.875</v>
      </c>
      <c r="G22">
        <v>26.925000000000001</v>
      </c>
      <c r="H22">
        <v>24.5625</v>
      </c>
      <c r="I22">
        <v>24.375</v>
      </c>
      <c r="J22">
        <v>23.25</v>
      </c>
      <c r="K22">
        <v>24</v>
      </c>
      <c r="L22">
        <v>34.5</v>
      </c>
      <c r="M22">
        <v>39.375</v>
      </c>
      <c r="N22">
        <v>34.875</v>
      </c>
      <c r="O22">
        <v>29.25</v>
      </c>
      <c r="P22">
        <v>27.75</v>
      </c>
      <c r="Q22">
        <v>28.875</v>
      </c>
      <c r="R22">
        <v>31.688000000000002</v>
      </c>
      <c r="S22">
        <v>31.125</v>
      </c>
      <c r="T22">
        <v>27.563000000000002</v>
      </c>
      <c r="U22">
        <v>27.375</v>
      </c>
      <c r="V22">
        <v>24.375</v>
      </c>
      <c r="W22">
        <v>23.063000000000002</v>
      </c>
      <c r="X22">
        <v>40.125</v>
      </c>
      <c r="Y22">
        <v>45.375</v>
      </c>
      <c r="Z22">
        <v>37.875</v>
      </c>
      <c r="AA22">
        <v>31.125</v>
      </c>
      <c r="AB22">
        <v>28.125</v>
      </c>
      <c r="AC22">
        <v>29.438000000000002</v>
      </c>
      <c r="AD22">
        <v>31.957000000000001</v>
      </c>
      <c r="AE22">
        <v>31.47</v>
      </c>
      <c r="AF22">
        <v>28.418000000000003</v>
      </c>
      <c r="AG22">
        <v>28.253</v>
      </c>
      <c r="AH22">
        <v>25.68</v>
      </c>
      <c r="AI22">
        <v>24.555</v>
      </c>
      <c r="AJ22">
        <v>39.195</v>
      </c>
      <c r="AK22">
        <v>43.703000000000003</v>
      </c>
      <c r="AL22">
        <v>37.267000000000003</v>
      </c>
      <c r="AM22">
        <v>31.47</v>
      </c>
      <c r="AN22">
        <v>28.898</v>
      </c>
      <c r="AO22">
        <v>30.023</v>
      </c>
      <c r="AP22">
        <v>32.159999999999997</v>
      </c>
      <c r="AQ22">
        <v>31.754999999999999</v>
      </c>
      <c r="AR22">
        <v>29.137</v>
      </c>
      <c r="AS22">
        <v>29.003</v>
      </c>
      <c r="AT22">
        <v>26.805</v>
      </c>
      <c r="AU22">
        <v>25.844999999999999</v>
      </c>
      <c r="AV22">
        <v>38.4</v>
      </c>
      <c r="AW22">
        <v>42.263000000000005</v>
      </c>
      <c r="AX22">
        <v>36.75</v>
      </c>
      <c r="AY22">
        <v>31.793000000000003</v>
      </c>
      <c r="AZ22">
        <v>29.587</v>
      </c>
      <c r="BA22">
        <v>30.555</v>
      </c>
      <c r="BB22">
        <v>32.707999999999998</v>
      </c>
      <c r="BC22">
        <v>32.332999999999998</v>
      </c>
      <c r="BD22">
        <v>29.94</v>
      </c>
      <c r="BE22">
        <v>29.82</v>
      </c>
      <c r="BF22">
        <v>27.802</v>
      </c>
      <c r="BG22">
        <v>26.925000000000001</v>
      </c>
      <c r="BH22">
        <v>38.422000000000004</v>
      </c>
      <c r="BI22">
        <v>41.962000000000003</v>
      </c>
      <c r="BJ22">
        <v>36.914999999999999</v>
      </c>
      <c r="BK22">
        <v>32.369999999999997</v>
      </c>
      <c r="BL22">
        <v>30.36</v>
      </c>
      <c r="BM22">
        <v>31.245000000000001</v>
      </c>
      <c r="BN22">
        <v>33.255000000000003</v>
      </c>
      <c r="BO22">
        <v>32.909999999999997</v>
      </c>
      <c r="BP22">
        <v>30.72</v>
      </c>
      <c r="BQ22">
        <v>30.614999999999998</v>
      </c>
      <c r="BR22">
        <v>28.77</v>
      </c>
      <c r="BS22">
        <v>27.96</v>
      </c>
      <c r="BT22">
        <v>38.49</v>
      </c>
      <c r="BU22">
        <v>41.737000000000002</v>
      </c>
      <c r="BV22">
        <v>37.11</v>
      </c>
      <c r="BW22">
        <v>32.954999999999998</v>
      </c>
      <c r="BX22">
        <v>31.11</v>
      </c>
      <c r="BY22">
        <v>31.927000000000003</v>
      </c>
      <c r="BZ22">
        <v>33.803000000000004</v>
      </c>
      <c r="CA22">
        <v>33.487000000000002</v>
      </c>
      <c r="CB22">
        <v>31.44</v>
      </c>
      <c r="CC22">
        <v>31.335000000000001</v>
      </c>
      <c r="CD22">
        <v>29.61</v>
      </c>
      <c r="CE22">
        <v>28.86</v>
      </c>
      <c r="CF22">
        <v>38.707999999999998</v>
      </c>
      <c r="CG22">
        <v>41.744999999999997</v>
      </c>
      <c r="CH22">
        <v>37.417000000000002</v>
      </c>
      <c r="CI22">
        <v>33.532000000000004</v>
      </c>
      <c r="CJ22">
        <v>31.808</v>
      </c>
      <c r="CK22">
        <v>32.564999999999998</v>
      </c>
      <c r="CL22">
        <v>34.358000000000004</v>
      </c>
      <c r="CM22">
        <v>34.057000000000002</v>
      </c>
      <c r="CN22">
        <v>32.145000000000003</v>
      </c>
      <c r="CO22">
        <v>32.047000000000004</v>
      </c>
      <c r="CP22">
        <v>30.434999999999999</v>
      </c>
      <c r="CQ22">
        <v>29.73</v>
      </c>
      <c r="CR22">
        <v>38.947000000000003</v>
      </c>
      <c r="CS22">
        <v>41.782000000000004</v>
      </c>
      <c r="CT22">
        <v>37.74</v>
      </c>
      <c r="CU22">
        <v>34.102000000000004</v>
      </c>
      <c r="CV22">
        <v>32.49</v>
      </c>
      <c r="CW22">
        <v>33.203000000000003</v>
      </c>
      <c r="CX22">
        <v>34.913000000000004</v>
      </c>
      <c r="CY22">
        <v>34.634999999999998</v>
      </c>
      <c r="CZ22">
        <v>32.843000000000004</v>
      </c>
      <c r="DA22">
        <v>32.752000000000002</v>
      </c>
      <c r="DB22">
        <v>31.245000000000001</v>
      </c>
      <c r="DC22">
        <v>30.585000000000001</v>
      </c>
      <c r="DD22">
        <v>39.203000000000003</v>
      </c>
      <c r="DE22">
        <v>41.858000000000004</v>
      </c>
      <c r="DF22">
        <v>38.078000000000003</v>
      </c>
      <c r="DG22">
        <v>34.68</v>
      </c>
      <c r="DH22">
        <v>33.172000000000004</v>
      </c>
      <c r="DI22">
        <v>33.840000000000003</v>
      </c>
      <c r="DJ22">
        <v>35.468000000000004</v>
      </c>
      <c r="DK22">
        <v>35.204999999999998</v>
      </c>
      <c r="DL22">
        <v>33.532000000000004</v>
      </c>
      <c r="DM22">
        <v>33.450000000000003</v>
      </c>
      <c r="DN22">
        <v>32.04</v>
      </c>
      <c r="DO22">
        <v>31.425000000000001</v>
      </c>
      <c r="DP22">
        <v>39.479999999999997</v>
      </c>
      <c r="DQ22">
        <v>41.962000000000003</v>
      </c>
      <c r="DR22">
        <v>38.43</v>
      </c>
      <c r="DS22">
        <v>35.25</v>
      </c>
      <c r="DT22">
        <v>33.840000000000003</v>
      </c>
      <c r="DU22">
        <v>34.47</v>
      </c>
      <c r="DV22">
        <v>36.008000000000003</v>
      </c>
      <c r="DW22">
        <v>35.767000000000003</v>
      </c>
      <c r="DX22">
        <v>34.207999999999998</v>
      </c>
      <c r="DY22">
        <v>34.133000000000003</v>
      </c>
      <c r="DZ22">
        <v>32.82</v>
      </c>
      <c r="EA22">
        <v>32.242000000000004</v>
      </c>
      <c r="EB22">
        <v>39.78</v>
      </c>
      <c r="EC22">
        <v>42.104999999999997</v>
      </c>
      <c r="ED22">
        <v>38.805</v>
      </c>
      <c r="EE22">
        <v>35.835000000000001</v>
      </c>
      <c r="EF22">
        <v>34.523000000000003</v>
      </c>
      <c r="EG22">
        <v>35.108000000000004</v>
      </c>
      <c r="EH22">
        <v>36.758000000000003</v>
      </c>
      <c r="EI22">
        <v>36.517000000000003</v>
      </c>
      <c r="EJ22">
        <v>34.92</v>
      </c>
      <c r="EK22">
        <v>34.844999999999999</v>
      </c>
      <c r="EL22">
        <v>33.502000000000002</v>
      </c>
      <c r="EM22">
        <v>32.917000000000002</v>
      </c>
      <c r="EN22">
        <v>40.604999999999997</v>
      </c>
      <c r="EO22">
        <v>42.983000000000004</v>
      </c>
      <c r="EP22">
        <v>39.615000000000002</v>
      </c>
      <c r="EQ22">
        <v>36.585000000000001</v>
      </c>
      <c r="ER22">
        <v>35.242000000000004</v>
      </c>
      <c r="ES22">
        <v>35.843000000000004</v>
      </c>
      <c r="ET22">
        <v>37.508000000000003</v>
      </c>
      <c r="EU22">
        <v>37.26</v>
      </c>
      <c r="EV22">
        <v>35.633000000000003</v>
      </c>
      <c r="EW22">
        <v>35.557000000000002</v>
      </c>
      <c r="EX22">
        <v>34.185000000000002</v>
      </c>
      <c r="EY22">
        <v>33.593000000000004</v>
      </c>
      <c r="EZ22">
        <v>41.438000000000002</v>
      </c>
      <c r="FA22">
        <v>43.86</v>
      </c>
      <c r="FB22">
        <v>40.424999999999997</v>
      </c>
      <c r="FC22">
        <v>37.328000000000003</v>
      </c>
      <c r="FD22">
        <v>35.954999999999998</v>
      </c>
      <c r="FE22">
        <v>36.57</v>
      </c>
      <c r="FF22">
        <v>38.265000000000001</v>
      </c>
      <c r="FG22">
        <v>38.01</v>
      </c>
      <c r="FH22">
        <v>36.344999999999999</v>
      </c>
      <c r="FI22">
        <v>36.270000000000003</v>
      </c>
      <c r="FJ22">
        <v>34.875</v>
      </c>
      <c r="FK22">
        <v>34.267000000000003</v>
      </c>
      <c r="FL22">
        <v>42.27</v>
      </c>
      <c r="FM22">
        <v>44.737000000000002</v>
      </c>
      <c r="FN22">
        <v>41.234999999999999</v>
      </c>
      <c r="FO22">
        <v>38.078000000000003</v>
      </c>
      <c r="FP22">
        <v>36.674999999999997</v>
      </c>
      <c r="FQ22">
        <v>37.305</v>
      </c>
      <c r="FR22">
        <v>39.015000000000001</v>
      </c>
      <c r="FS22">
        <v>38.752000000000002</v>
      </c>
      <c r="FT22">
        <v>37.064999999999998</v>
      </c>
      <c r="FU22">
        <v>36.983000000000004</v>
      </c>
      <c r="FV22">
        <v>35.557000000000002</v>
      </c>
      <c r="FW22">
        <v>34.935000000000002</v>
      </c>
      <c r="FX22">
        <v>43.094999999999999</v>
      </c>
      <c r="FY22">
        <v>45.615000000000002</v>
      </c>
      <c r="FZ22">
        <v>42.038000000000004</v>
      </c>
      <c r="GA22">
        <v>38.82</v>
      </c>
      <c r="GB22">
        <v>37.395000000000003</v>
      </c>
      <c r="GC22">
        <v>38.032000000000004</v>
      </c>
      <c r="GD22">
        <v>39.765000000000001</v>
      </c>
      <c r="GE22">
        <v>39.502000000000002</v>
      </c>
      <c r="GF22">
        <v>37.777999999999999</v>
      </c>
      <c r="GG22">
        <v>37.695</v>
      </c>
      <c r="GH22">
        <v>36.24</v>
      </c>
      <c r="GI22">
        <v>35.61</v>
      </c>
      <c r="GJ22">
        <v>43.928000000000004</v>
      </c>
      <c r="GK22">
        <v>46.492000000000004</v>
      </c>
      <c r="GL22">
        <v>42.847000000000001</v>
      </c>
      <c r="GM22">
        <v>39.57</v>
      </c>
      <c r="GN22">
        <v>38.115000000000002</v>
      </c>
      <c r="GO22">
        <v>38.767000000000003</v>
      </c>
      <c r="GP22">
        <v>40.523000000000003</v>
      </c>
      <c r="GQ22">
        <v>40.252000000000002</v>
      </c>
      <c r="GR22">
        <v>38.49</v>
      </c>
      <c r="GS22">
        <v>38.407000000000004</v>
      </c>
      <c r="GT22">
        <v>36.93</v>
      </c>
      <c r="GU22">
        <v>36.284999999999997</v>
      </c>
      <c r="GV22">
        <v>44.76</v>
      </c>
      <c r="GW22">
        <v>47.37</v>
      </c>
      <c r="GX22">
        <v>43.657000000000004</v>
      </c>
      <c r="GY22">
        <v>40.32</v>
      </c>
      <c r="GZ22">
        <v>38.835000000000001</v>
      </c>
      <c r="HA22">
        <v>39.494999999999997</v>
      </c>
      <c r="HB22">
        <v>41.273000000000003</v>
      </c>
      <c r="HC22">
        <v>40.994999999999997</v>
      </c>
      <c r="HD22">
        <v>39.21</v>
      </c>
      <c r="HE22">
        <v>39.119999999999997</v>
      </c>
      <c r="HF22">
        <v>37.612000000000002</v>
      </c>
      <c r="HG22">
        <v>36.96</v>
      </c>
      <c r="HH22">
        <v>45.585000000000001</v>
      </c>
      <c r="HI22">
        <v>48.248000000000005</v>
      </c>
      <c r="HJ22">
        <v>44.468000000000004</v>
      </c>
      <c r="HK22">
        <v>41.063000000000002</v>
      </c>
      <c r="HL22">
        <v>39.555</v>
      </c>
      <c r="HM22">
        <v>40.229999999999997</v>
      </c>
      <c r="HN22">
        <v>42.023000000000003</v>
      </c>
      <c r="HO22">
        <v>41.744999999999997</v>
      </c>
      <c r="HP22">
        <v>39.922000000000004</v>
      </c>
      <c r="HQ22">
        <v>39.832999999999998</v>
      </c>
      <c r="HR22">
        <v>38.295000000000002</v>
      </c>
      <c r="HS22">
        <v>37.627000000000002</v>
      </c>
      <c r="HT22">
        <v>46.417000000000002</v>
      </c>
      <c r="HU22">
        <v>49.133000000000003</v>
      </c>
      <c r="HV22">
        <v>45.277999999999999</v>
      </c>
      <c r="HW22">
        <v>41.813000000000002</v>
      </c>
      <c r="HX22">
        <v>40.274999999999999</v>
      </c>
      <c r="HY22">
        <v>40.957999999999998</v>
      </c>
      <c r="HZ22">
        <v>42.322499999999998</v>
      </c>
      <c r="IA22">
        <v>42.037500000000001</v>
      </c>
    </row>
    <row r="23" spans="1:235" ht="12.75" x14ac:dyDescent="0.2">
      <c r="A23" t="s">
        <v>131</v>
      </c>
      <c r="B23" s="248" t="s">
        <v>181</v>
      </c>
      <c r="C23">
        <v>21.26</v>
      </c>
      <c r="D23">
        <v>23.63</v>
      </c>
      <c r="E23">
        <v>28.875</v>
      </c>
      <c r="F23">
        <v>28.688000000000002</v>
      </c>
      <c r="G23">
        <v>28.125</v>
      </c>
      <c r="H23">
        <v>27</v>
      </c>
      <c r="I23">
        <v>24.938000000000002</v>
      </c>
      <c r="J23">
        <v>24.75</v>
      </c>
      <c r="K23">
        <v>29.625</v>
      </c>
      <c r="L23">
        <v>36.75</v>
      </c>
      <c r="M23">
        <v>41.438000000000002</v>
      </c>
      <c r="N23">
        <v>36</v>
      </c>
      <c r="O23">
        <v>30.563000000000002</v>
      </c>
      <c r="P23">
        <v>29.813000000000002</v>
      </c>
      <c r="Q23">
        <v>31.313000000000002</v>
      </c>
      <c r="R23">
        <v>31.5</v>
      </c>
      <c r="S23">
        <v>30</v>
      </c>
      <c r="T23">
        <v>28.5</v>
      </c>
      <c r="U23">
        <v>28.125</v>
      </c>
      <c r="V23">
        <v>28.5</v>
      </c>
      <c r="W23">
        <v>32.25</v>
      </c>
      <c r="X23">
        <v>39.938000000000002</v>
      </c>
      <c r="Y23">
        <v>46.313000000000002</v>
      </c>
      <c r="Z23">
        <v>42.563000000000002</v>
      </c>
      <c r="AA23">
        <v>29.438000000000002</v>
      </c>
      <c r="AB23">
        <v>29.438000000000002</v>
      </c>
      <c r="AC23">
        <v>31.688000000000002</v>
      </c>
      <c r="AD23">
        <v>31.86</v>
      </c>
      <c r="AE23">
        <v>30.578000000000003</v>
      </c>
      <c r="AF23">
        <v>29.288</v>
      </c>
      <c r="AG23">
        <v>29.288</v>
      </c>
      <c r="AH23">
        <v>29.633000000000003</v>
      </c>
      <c r="AI23">
        <v>32.85</v>
      </c>
      <c r="AJ23">
        <v>39.450000000000003</v>
      </c>
      <c r="AK23">
        <v>44.917000000000002</v>
      </c>
      <c r="AL23">
        <v>41.67</v>
      </c>
      <c r="AM23">
        <v>29.933</v>
      </c>
      <c r="AN23">
        <v>30.12</v>
      </c>
      <c r="AO23">
        <v>32.288000000000004</v>
      </c>
      <c r="AP23">
        <v>32.174999999999997</v>
      </c>
      <c r="AQ23">
        <v>31.073</v>
      </c>
      <c r="AR23">
        <v>29.97</v>
      </c>
      <c r="AS23">
        <v>30.293000000000003</v>
      </c>
      <c r="AT23">
        <v>30.614999999999998</v>
      </c>
      <c r="AU23">
        <v>33.375</v>
      </c>
      <c r="AV23">
        <v>39.023000000000003</v>
      </c>
      <c r="AW23">
        <v>43.71</v>
      </c>
      <c r="AX23">
        <v>40.905000000000001</v>
      </c>
      <c r="AY23">
        <v>30.36</v>
      </c>
      <c r="AZ23">
        <v>30.712</v>
      </c>
      <c r="BA23">
        <v>32.813000000000002</v>
      </c>
      <c r="BB23">
        <v>32.43</v>
      </c>
      <c r="BC23">
        <v>31.433</v>
      </c>
      <c r="BD23">
        <v>30.427000000000003</v>
      </c>
      <c r="BE23">
        <v>30.93</v>
      </c>
      <c r="BF23">
        <v>31.245000000000001</v>
      </c>
      <c r="BG23">
        <v>33.742000000000004</v>
      </c>
      <c r="BH23">
        <v>38.865000000000002</v>
      </c>
      <c r="BI23">
        <v>43.11</v>
      </c>
      <c r="BJ23">
        <v>40.553000000000004</v>
      </c>
      <c r="BK23">
        <v>30.683</v>
      </c>
      <c r="BL23">
        <v>31.125</v>
      </c>
      <c r="BM23">
        <v>33.188000000000002</v>
      </c>
      <c r="BN23">
        <v>32.678000000000004</v>
      </c>
      <c r="BO23">
        <v>31.777000000000001</v>
      </c>
      <c r="BP23">
        <v>30.87</v>
      </c>
      <c r="BQ23">
        <v>31.538</v>
      </c>
      <c r="BR23">
        <v>31.837000000000003</v>
      </c>
      <c r="BS23">
        <v>34.102000000000004</v>
      </c>
      <c r="BT23">
        <v>38.737000000000002</v>
      </c>
      <c r="BU23">
        <v>42.585000000000001</v>
      </c>
      <c r="BV23">
        <v>40.252000000000002</v>
      </c>
      <c r="BW23">
        <v>30.99</v>
      </c>
      <c r="BX23">
        <v>31.515000000000001</v>
      </c>
      <c r="BY23">
        <v>33.54</v>
      </c>
      <c r="BZ23">
        <v>32.917000000000002</v>
      </c>
      <c r="CA23">
        <v>32.085000000000001</v>
      </c>
      <c r="CB23">
        <v>31.245000000000001</v>
      </c>
      <c r="CC23">
        <v>32.032000000000004</v>
      </c>
      <c r="CD23">
        <v>32.325000000000003</v>
      </c>
      <c r="CE23">
        <v>34.417000000000002</v>
      </c>
      <c r="CF23">
        <v>38.715000000000003</v>
      </c>
      <c r="CG23">
        <v>42.277999999999999</v>
      </c>
      <c r="CH23">
        <v>40.102000000000004</v>
      </c>
      <c r="CI23">
        <v>31.282</v>
      </c>
      <c r="CJ23">
        <v>31.86</v>
      </c>
      <c r="CK23">
        <v>33.862000000000002</v>
      </c>
      <c r="CL23">
        <v>33.195</v>
      </c>
      <c r="CM23">
        <v>32.422000000000004</v>
      </c>
      <c r="CN23">
        <v>31.642000000000003</v>
      </c>
      <c r="CO23">
        <v>32.534999999999997</v>
      </c>
      <c r="CP23">
        <v>32.82</v>
      </c>
      <c r="CQ23">
        <v>34.770000000000003</v>
      </c>
      <c r="CR23">
        <v>38.752000000000002</v>
      </c>
      <c r="CS23">
        <v>42.06</v>
      </c>
      <c r="CT23">
        <v>40.027999999999999</v>
      </c>
      <c r="CU23">
        <v>31.598000000000003</v>
      </c>
      <c r="CV23">
        <v>32.234999999999999</v>
      </c>
      <c r="CW23">
        <v>34.215000000000003</v>
      </c>
      <c r="CX23">
        <v>33.472000000000001</v>
      </c>
      <c r="CY23">
        <v>32.752000000000002</v>
      </c>
      <c r="CZ23">
        <v>32.04</v>
      </c>
      <c r="DA23">
        <v>33.03</v>
      </c>
      <c r="DB23">
        <v>33.307000000000002</v>
      </c>
      <c r="DC23">
        <v>35.108000000000004</v>
      </c>
      <c r="DD23">
        <v>38.805</v>
      </c>
      <c r="DE23">
        <v>41.865000000000002</v>
      </c>
      <c r="DF23">
        <v>39.968000000000004</v>
      </c>
      <c r="DG23">
        <v>31.913</v>
      </c>
      <c r="DH23">
        <v>32.594999999999999</v>
      </c>
      <c r="DI23">
        <v>34.56</v>
      </c>
      <c r="DJ23">
        <v>33.75</v>
      </c>
      <c r="DK23">
        <v>33.082999999999998</v>
      </c>
      <c r="DL23">
        <v>32.422000000000004</v>
      </c>
      <c r="DM23">
        <v>33.502000000000002</v>
      </c>
      <c r="DN23">
        <v>33.773000000000003</v>
      </c>
      <c r="DO23">
        <v>35.445</v>
      </c>
      <c r="DP23">
        <v>38.873000000000005</v>
      </c>
      <c r="DQ23">
        <v>41.715000000000003</v>
      </c>
      <c r="DR23">
        <v>39.938000000000002</v>
      </c>
      <c r="DS23">
        <v>32.227000000000004</v>
      </c>
      <c r="DT23">
        <v>32.954999999999998</v>
      </c>
      <c r="DU23">
        <v>34.898000000000003</v>
      </c>
      <c r="DV23">
        <v>34.027999999999999</v>
      </c>
      <c r="DW23">
        <v>33.413000000000004</v>
      </c>
      <c r="DX23">
        <v>32.79</v>
      </c>
      <c r="DY23">
        <v>33.96</v>
      </c>
      <c r="DZ23">
        <v>34.229999999999997</v>
      </c>
      <c r="EA23">
        <v>35.774999999999999</v>
      </c>
      <c r="EB23">
        <v>38.954999999999998</v>
      </c>
      <c r="EC23">
        <v>41.587000000000003</v>
      </c>
      <c r="ED23">
        <v>39.93</v>
      </c>
      <c r="EE23">
        <v>32.534999999999997</v>
      </c>
      <c r="EF23">
        <v>33.307000000000002</v>
      </c>
      <c r="EG23">
        <v>35.227000000000004</v>
      </c>
      <c r="EH23">
        <v>34.29</v>
      </c>
      <c r="EI23">
        <v>33.667000000000002</v>
      </c>
      <c r="EJ23">
        <v>33.045000000000002</v>
      </c>
      <c r="EK23">
        <v>34.207999999999998</v>
      </c>
      <c r="EL23">
        <v>34.47</v>
      </c>
      <c r="EM23">
        <v>36.03</v>
      </c>
      <c r="EN23">
        <v>39.233000000000004</v>
      </c>
      <c r="EO23">
        <v>41.888000000000005</v>
      </c>
      <c r="EP23">
        <v>40.215000000000003</v>
      </c>
      <c r="EQ23">
        <v>32.79</v>
      </c>
      <c r="ER23">
        <v>33.563000000000002</v>
      </c>
      <c r="ES23">
        <v>35.483000000000004</v>
      </c>
      <c r="ET23">
        <v>34.553000000000004</v>
      </c>
      <c r="EU23">
        <v>33.922000000000004</v>
      </c>
      <c r="EV23">
        <v>33.292000000000002</v>
      </c>
      <c r="EW23">
        <v>34.447000000000003</v>
      </c>
      <c r="EX23">
        <v>34.718000000000004</v>
      </c>
      <c r="EY23">
        <v>36.292000000000002</v>
      </c>
      <c r="EZ23">
        <v>39.51</v>
      </c>
      <c r="FA23">
        <v>42.188000000000002</v>
      </c>
      <c r="FB23">
        <v>40.508000000000003</v>
      </c>
      <c r="FC23">
        <v>33.045000000000002</v>
      </c>
      <c r="FD23">
        <v>33.81</v>
      </c>
      <c r="FE23">
        <v>35.737000000000002</v>
      </c>
      <c r="FF23">
        <v>34.807000000000002</v>
      </c>
      <c r="FG23">
        <v>34.178000000000004</v>
      </c>
      <c r="FH23">
        <v>33.547000000000004</v>
      </c>
      <c r="FI23">
        <v>34.695</v>
      </c>
      <c r="FJ23">
        <v>34.957999999999998</v>
      </c>
      <c r="FK23">
        <v>36.547000000000004</v>
      </c>
      <c r="FL23">
        <v>39.795000000000002</v>
      </c>
      <c r="FM23">
        <v>42.487000000000002</v>
      </c>
      <c r="FN23">
        <v>40.792000000000002</v>
      </c>
      <c r="FO23">
        <v>33.307000000000002</v>
      </c>
      <c r="FP23">
        <v>34.064999999999998</v>
      </c>
      <c r="FQ23">
        <v>35.992000000000004</v>
      </c>
      <c r="FR23">
        <v>35.07</v>
      </c>
      <c r="FS23">
        <v>34.432000000000002</v>
      </c>
      <c r="FT23">
        <v>33.803000000000004</v>
      </c>
      <c r="FU23">
        <v>34.935000000000002</v>
      </c>
      <c r="FV23">
        <v>35.204999999999998</v>
      </c>
      <c r="FW23">
        <v>36.803000000000004</v>
      </c>
      <c r="FX23">
        <v>40.072000000000003</v>
      </c>
      <c r="FY23">
        <v>42.78</v>
      </c>
      <c r="FZ23">
        <v>41.085000000000001</v>
      </c>
      <c r="GA23">
        <v>33.563000000000002</v>
      </c>
      <c r="GB23">
        <v>34.32</v>
      </c>
      <c r="GC23">
        <v>36.248000000000005</v>
      </c>
      <c r="GD23">
        <v>35.332999999999998</v>
      </c>
      <c r="GE23">
        <v>34.695</v>
      </c>
      <c r="GF23">
        <v>34.049999999999997</v>
      </c>
      <c r="GG23">
        <v>35.182000000000002</v>
      </c>
      <c r="GH23">
        <v>35.453000000000003</v>
      </c>
      <c r="GI23">
        <v>37.057000000000002</v>
      </c>
      <c r="GJ23">
        <v>40.35</v>
      </c>
      <c r="GK23">
        <v>43.08</v>
      </c>
      <c r="GL23">
        <v>41.37</v>
      </c>
      <c r="GM23">
        <v>33.825000000000003</v>
      </c>
      <c r="GN23">
        <v>34.575000000000003</v>
      </c>
      <c r="GO23">
        <v>36.502000000000002</v>
      </c>
      <c r="GP23">
        <v>35.594999999999999</v>
      </c>
      <c r="GQ23">
        <v>34.950000000000003</v>
      </c>
      <c r="GR23">
        <v>34.305</v>
      </c>
      <c r="GS23">
        <v>35.422000000000004</v>
      </c>
      <c r="GT23">
        <v>35.693000000000005</v>
      </c>
      <c r="GU23">
        <v>37.313000000000002</v>
      </c>
      <c r="GV23">
        <v>40.627000000000002</v>
      </c>
      <c r="GW23">
        <v>43.38</v>
      </c>
      <c r="GX23">
        <v>41.663000000000004</v>
      </c>
      <c r="GY23">
        <v>34.08</v>
      </c>
      <c r="GZ23">
        <v>34.83</v>
      </c>
      <c r="HA23">
        <v>36.765000000000001</v>
      </c>
      <c r="HB23">
        <v>35.858000000000004</v>
      </c>
      <c r="HC23">
        <v>35.204999999999998</v>
      </c>
      <c r="HD23">
        <v>34.553000000000004</v>
      </c>
      <c r="HE23">
        <v>35.67</v>
      </c>
      <c r="HF23">
        <v>35.94</v>
      </c>
      <c r="HG23">
        <v>37.568000000000005</v>
      </c>
      <c r="HH23">
        <v>40.913000000000004</v>
      </c>
      <c r="HI23">
        <v>43.68</v>
      </c>
      <c r="HJ23">
        <v>41.947000000000003</v>
      </c>
      <c r="HK23">
        <v>34.343000000000004</v>
      </c>
      <c r="HL23">
        <v>35.085000000000001</v>
      </c>
      <c r="HM23">
        <v>37.020000000000003</v>
      </c>
      <c r="HN23">
        <v>36.119999999999997</v>
      </c>
      <c r="HO23">
        <v>35.46</v>
      </c>
      <c r="HP23">
        <v>34.807000000000002</v>
      </c>
      <c r="HQ23">
        <v>35.909999999999997</v>
      </c>
      <c r="HR23">
        <v>36.18</v>
      </c>
      <c r="HS23">
        <v>37.822000000000003</v>
      </c>
      <c r="HT23">
        <v>41.19</v>
      </c>
      <c r="HU23">
        <v>43.98</v>
      </c>
      <c r="HV23">
        <v>42.24</v>
      </c>
      <c r="HW23">
        <v>34.597000000000001</v>
      </c>
      <c r="HX23">
        <v>35.340000000000003</v>
      </c>
      <c r="HY23">
        <v>37.274999999999999</v>
      </c>
      <c r="HZ23">
        <v>36.157000000000004</v>
      </c>
      <c r="IA23">
        <v>35.498000000000005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26.813000000000002</v>
      </c>
      <c r="F24">
        <v>27</v>
      </c>
      <c r="G24">
        <v>26.813000000000002</v>
      </c>
      <c r="H24">
        <v>26.063000000000002</v>
      </c>
      <c r="I24">
        <v>24.75</v>
      </c>
      <c r="J24">
        <v>24.75</v>
      </c>
      <c r="K24">
        <v>29.625</v>
      </c>
      <c r="L24">
        <v>36.188000000000002</v>
      </c>
      <c r="M24">
        <v>41.438000000000002</v>
      </c>
      <c r="N24">
        <v>35.813000000000002</v>
      </c>
      <c r="O24">
        <v>30</v>
      </c>
      <c r="P24">
        <v>29.25</v>
      </c>
      <c r="Q24">
        <v>30.75</v>
      </c>
      <c r="R24">
        <v>23.25</v>
      </c>
      <c r="S24">
        <v>22.125</v>
      </c>
      <c r="T24">
        <v>21</v>
      </c>
      <c r="U24">
        <v>20.625</v>
      </c>
      <c r="V24">
        <v>21</v>
      </c>
      <c r="W24">
        <v>24.75</v>
      </c>
      <c r="X24">
        <v>32.438000000000002</v>
      </c>
      <c r="Y24">
        <v>38.813000000000002</v>
      </c>
      <c r="Z24">
        <v>30.375</v>
      </c>
      <c r="AA24">
        <v>21.938000000000002</v>
      </c>
      <c r="AB24">
        <v>21.9375</v>
      </c>
      <c r="AC24">
        <v>23.063000000000002</v>
      </c>
      <c r="AD24">
        <v>16.313000000000002</v>
      </c>
      <c r="AE24">
        <v>17.625</v>
      </c>
      <c r="AF24">
        <v>16.125</v>
      </c>
      <c r="AG24">
        <v>22.875</v>
      </c>
      <c r="AH24">
        <v>22.5</v>
      </c>
      <c r="AI24">
        <v>27.75</v>
      </c>
      <c r="AJ24">
        <v>30.75</v>
      </c>
      <c r="AK24">
        <v>37.313000000000002</v>
      </c>
      <c r="AL24">
        <v>24.188000000000002</v>
      </c>
      <c r="AM24">
        <v>23.813000000000002</v>
      </c>
      <c r="AN24">
        <v>22.3125</v>
      </c>
      <c r="AO24">
        <v>22.875</v>
      </c>
      <c r="AP24">
        <v>16.313000000000002</v>
      </c>
      <c r="AQ24">
        <v>17.625</v>
      </c>
      <c r="AR24">
        <v>16.125</v>
      </c>
      <c r="AS24">
        <v>22.125</v>
      </c>
      <c r="AT24">
        <v>21.75</v>
      </c>
      <c r="AU24">
        <v>26.25</v>
      </c>
      <c r="AV24">
        <v>24</v>
      </c>
      <c r="AW24">
        <v>30.563000000000002</v>
      </c>
      <c r="AX24">
        <v>19.688000000000002</v>
      </c>
      <c r="AY24">
        <v>21.563000000000002</v>
      </c>
      <c r="AZ24">
        <v>20.4375</v>
      </c>
      <c r="BA24">
        <v>21</v>
      </c>
      <c r="BB24">
        <v>16.5</v>
      </c>
      <c r="BC24">
        <v>17.813000000000002</v>
      </c>
      <c r="BD24">
        <v>16.313000000000002</v>
      </c>
      <c r="BE24">
        <v>22.313000000000002</v>
      </c>
      <c r="BF24">
        <v>21.938000000000002</v>
      </c>
      <c r="BG24">
        <v>26.438000000000002</v>
      </c>
      <c r="BH24">
        <v>24.188000000000002</v>
      </c>
      <c r="BI24">
        <v>30.75</v>
      </c>
      <c r="BJ24">
        <v>19.875</v>
      </c>
      <c r="BK24">
        <v>21.75</v>
      </c>
      <c r="BL24">
        <v>20.625</v>
      </c>
      <c r="BM24">
        <v>21.188000000000002</v>
      </c>
      <c r="BN24">
        <v>23.512</v>
      </c>
      <c r="BO24">
        <v>24.824999999999999</v>
      </c>
      <c r="BP24">
        <v>23.324999999999999</v>
      </c>
      <c r="BQ24">
        <v>29.324999999999999</v>
      </c>
      <c r="BR24">
        <v>28.95</v>
      </c>
      <c r="BS24">
        <v>34.200000000000003</v>
      </c>
      <c r="BT24">
        <v>39.450000000000003</v>
      </c>
      <c r="BU24">
        <v>46.013000000000005</v>
      </c>
      <c r="BV24">
        <v>32.137999999999998</v>
      </c>
      <c r="BW24">
        <v>31.012</v>
      </c>
      <c r="BX24">
        <v>29.887499999999999</v>
      </c>
      <c r="BY24">
        <v>30.45</v>
      </c>
      <c r="BZ24">
        <v>23.774999999999999</v>
      </c>
      <c r="CA24">
        <v>25.087</v>
      </c>
      <c r="CB24">
        <v>23.587</v>
      </c>
      <c r="CC24">
        <v>29.587</v>
      </c>
      <c r="CD24">
        <v>29.212</v>
      </c>
      <c r="CE24">
        <v>34.462000000000003</v>
      </c>
      <c r="CF24">
        <v>39.712000000000003</v>
      </c>
      <c r="CG24">
        <v>46.274999999999999</v>
      </c>
      <c r="CH24">
        <v>32.4</v>
      </c>
      <c r="CI24">
        <v>31.274999999999999</v>
      </c>
      <c r="CJ24">
        <v>30.15</v>
      </c>
      <c r="CK24">
        <v>30.712</v>
      </c>
      <c r="CL24">
        <v>24.15</v>
      </c>
      <c r="CM24">
        <v>25.462</v>
      </c>
      <c r="CN24">
        <v>23.962</v>
      </c>
      <c r="CO24">
        <v>30</v>
      </c>
      <c r="CP24">
        <v>29.625</v>
      </c>
      <c r="CQ24">
        <v>34.875</v>
      </c>
      <c r="CR24">
        <v>40.125</v>
      </c>
      <c r="CS24">
        <v>46.688000000000002</v>
      </c>
      <c r="CT24">
        <v>32.774999999999999</v>
      </c>
      <c r="CU24">
        <v>31.688000000000002</v>
      </c>
      <c r="CV24">
        <v>30.5625</v>
      </c>
      <c r="CW24">
        <v>31.087</v>
      </c>
      <c r="CX24">
        <v>24.524999999999999</v>
      </c>
      <c r="CY24">
        <v>25.837</v>
      </c>
      <c r="CZ24">
        <v>24.337</v>
      </c>
      <c r="DA24">
        <v>30.563000000000002</v>
      </c>
      <c r="DB24">
        <v>30.188000000000002</v>
      </c>
      <c r="DC24">
        <v>35.438000000000002</v>
      </c>
      <c r="DD24">
        <v>40.688000000000002</v>
      </c>
      <c r="DE24">
        <v>47.25</v>
      </c>
      <c r="DF24">
        <v>33.15</v>
      </c>
      <c r="DG24">
        <v>32.25</v>
      </c>
      <c r="DH24">
        <v>31.125</v>
      </c>
      <c r="DI24">
        <v>31.462</v>
      </c>
      <c r="DJ24">
        <v>24.9</v>
      </c>
      <c r="DK24">
        <v>26.212</v>
      </c>
      <c r="DL24">
        <v>24.712</v>
      </c>
      <c r="DM24">
        <v>30.938000000000002</v>
      </c>
      <c r="DN24">
        <v>30.563000000000002</v>
      </c>
      <c r="DO24">
        <v>35.813000000000002</v>
      </c>
      <c r="DP24">
        <v>41.063000000000002</v>
      </c>
      <c r="DQ24">
        <v>47.625</v>
      </c>
      <c r="DR24">
        <v>33.524999999999999</v>
      </c>
      <c r="DS24">
        <v>32.625</v>
      </c>
      <c r="DT24">
        <v>31.5</v>
      </c>
      <c r="DU24">
        <v>31.837000000000003</v>
      </c>
      <c r="DV24">
        <v>25.087</v>
      </c>
      <c r="DW24">
        <v>26.4</v>
      </c>
      <c r="DX24">
        <v>24.9</v>
      </c>
      <c r="DY24">
        <v>31.125</v>
      </c>
      <c r="DZ24">
        <v>30.75</v>
      </c>
      <c r="EA24">
        <v>36</v>
      </c>
      <c r="EB24">
        <v>41.25</v>
      </c>
      <c r="EC24">
        <v>47.813000000000002</v>
      </c>
      <c r="ED24">
        <v>33.712000000000003</v>
      </c>
      <c r="EE24">
        <v>32.813000000000002</v>
      </c>
      <c r="EF24">
        <v>31.6875</v>
      </c>
      <c r="EG24">
        <v>32.024999999999999</v>
      </c>
      <c r="EH24">
        <v>25.65</v>
      </c>
      <c r="EI24">
        <v>26.962</v>
      </c>
      <c r="EJ24">
        <v>25.462</v>
      </c>
      <c r="EK24">
        <v>31.688000000000002</v>
      </c>
      <c r="EL24">
        <v>31.313000000000002</v>
      </c>
      <c r="EM24">
        <v>36.563000000000002</v>
      </c>
      <c r="EN24">
        <v>41.813000000000002</v>
      </c>
      <c r="EO24">
        <v>48.375</v>
      </c>
      <c r="EP24">
        <v>33.9</v>
      </c>
      <c r="EQ24">
        <v>33.375</v>
      </c>
      <c r="ER24">
        <v>32.25</v>
      </c>
      <c r="ES24">
        <v>32.212000000000003</v>
      </c>
      <c r="ET24">
        <v>26.212</v>
      </c>
      <c r="EU24">
        <v>27.524999999999999</v>
      </c>
      <c r="EV24">
        <v>26.024999999999999</v>
      </c>
      <c r="EW24">
        <v>32.25</v>
      </c>
      <c r="EX24">
        <v>31.875</v>
      </c>
      <c r="EY24">
        <v>37.125</v>
      </c>
      <c r="EZ24">
        <v>42.375</v>
      </c>
      <c r="FA24">
        <v>48.9</v>
      </c>
      <c r="FB24">
        <v>34.087000000000003</v>
      </c>
      <c r="FC24">
        <v>33.938000000000002</v>
      </c>
      <c r="FD24">
        <v>32.8125</v>
      </c>
      <c r="FE24">
        <v>32.4</v>
      </c>
      <c r="FF24">
        <v>26.774999999999999</v>
      </c>
      <c r="FG24">
        <v>28.087</v>
      </c>
      <c r="FH24">
        <v>26.587</v>
      </c>
      <c r="FI24">
        <v>32.813000000000002</v>
      </c>
      <c r="FJ24">
        <v>32.438000000000002</v>
      </c>
      <c r="FK24">
        <v>37.688000000000002</v>
      </c>
      <c r="FL24">
        <v>42.938000000000002</v>
      </c>
      <c r="FM24">
        <v>49.087000000000003</v>
      </c>
      <c r="FN24">
        <v>34.274999999999999</v>
      </c>
      <c r="FO24">
        <v>34.5</v>
      </c>
      <c r="FP24">
        <v>33.375</v>
      </c>
      <c r="FQ24">
        <v>32.587000000000003</v>
      </c>
      <c r="FR24">
        <v>26.813000000000002</v>
      </c>
      <c r="FS24">
        <v>28.125</v>
      </c>
      <c r="FT24">
        <v>26.625</v>
      </c>
      <c r="FU24">
        <v>32.85</v>
      </c>
      <c r="FV24">
        <v>32.475000000000001</v>
      </c>
      <c r="FW24">
        <v>37.725000000000001</v>
      </c>
      <c r="FX24">
        <v>42.975000000000001</v>
      </c>
      <c r="FY24">
        <v>49.274999999999999</v>
      </c>
      <c r="FZ24">
        <v>34.462000000000003</v>
      </c>
      <c r="GA24">
        <v>34.538000000000004</v>
      </c>
      <c r="GB24">
        <v>33.412500000000001</v>
      </c>
      <c r="GC24">
        <v>32.774999999999999</v>
      </c>
      <c r="GD24">
        <v>26.85</v>
      </c>
      <c r="GE24">
        <v>28.163</v>
      </c>
      <c r="GF24">
        <v>26.663</v>
      </c>
      <c r="GG24">
        <v>32.887999999999998</v>
      </c>
      <c r="GH24">
        <v>32.512999999999998</v>
      </c>
      <c r="GI24">
        <v>37.763000000000005</v>
      </c>
      <c r="GJ24">
        <v>43.013000000000005</v>
      </c>
      <c r="GK24">
        <v>49.462000000000003</v>
      </c>
      <c r="GL24">
        <v>34.65</v>
      </c>
      <c r="GM24">
        <v>34.575000000000003</v>
      </c>
      <c r="GN24">
        <v>33.450000000000003</v>
      </c>
      <c r="GO24">
        <v>32.962000000000003</v>
      </c>
      <c r="GP24">
        <v>26.887</v>
      </c>
      <c r="GQ24">
        <v>28.2</v>
      </c>
      <c r="GR24">
        <v>26.7</v>
      </c>
      <c r="GS24">
        <v>32.924999999999997</v>
      </c>
      <c r="GT24">
        <v>32.549999999999997</v>
      </c>
      <c r="GU24">
        <v>37.799999999999997</v>
      </c>
      <c r="GV24">
        <v>43.05</v>
      </c>
      <c r="GW24">
        <v>49.612000000000002</v>
      </c>
      <c r="GX24">
        <v>34.837000000000003</v>
      </c>
      <c r="GY24">
        <v>34.612000000000002</v>
      </c>
      <c r="GZ24">
        <v>33.487499999999997</v>
      </c>
      <c r="HA24">
        <v>33.15</v>
      </c>
      <c r="HB24">
        <v>26.925000000000001</v>
      </c>
      <c r="HC24">
        <v>28.238000000000003</v>
      </c>
      <c r="HD24">
        <v>26.738</v>
      </c>
      <c r="HE24">
        <v>32.962000000000003</v>
      </c>
      <c r="HF24">
        <v>32.587000000000003</v>
      </c>
      <c r="HG24">
        <v>37.837000000000003</v>
      </c>
      <c r="HH24">
        <v>43.087000000000003</v>
      </c>
      <c r="HI24">
        <v>49.65</v>
      </c>
      <c r="HJ24">
        <v>35.024999999999999</v>
      </c>
      <c r="HK24">
        <v>34.65</v>
      </c>
      <c r="HL24">
        <v>33.524999999999999</v>
      </c>
      <c r="HM24">
        <v>33.337000000000003</v>
      </c>
      <c r="HN24">
        <v>26.962</v>
      </c>
      <c r="HO24">
        <v>28.274999999999999</v>
      </c>
      <c r="HP24">
        <v>26.774999999999999</v>
      </c>
      <c r="HQ24">
        <v>33</v>
      </c>
      <c r="HR24">
        <v>32.625</v>
      </c>
      <c r="HS24">
        <v>37.875</v>
      </c>
      <c r="HT24">
        <v>43.125</v>
      </c>
      <c r="HU24">
        <v>49.688000000000002</v>
      </c>
      <c r="HV24">
        <v>35.212000000000003</v>
      </c>
      <c r="HW24">
        <v>34.688000000000002</v>
      </c>
      <c r="HX24">
        <v>33.5625</v>
      </c>
      <c r="HY24">
        <v>33.524999999999999</v>
      </c>
      <c r="HZ24">
        <v>27</v>
      </c>
      <c r="IA24">
        <v>28.313000000000002</v>
      </c>
    </row>
    <row r="25" spans="1:235" ht="12.75" x14ac:dyDescent="0.2">
      <c r="A25" t="s">
        <v>132</v>
      </c>
      <c r="B25" s="248" t="s">
        <v>181</v>
      </c>
      <c r="C25">
        <v>21.38</v>
      </c>
      <c r="D25">
        <v>22.5</v>
      </c>
      <c r="E25">
        <v>26.813000000000002</v>
      </c>
      <c r="F25">
        <v>27</v>
      </c>
      <c r="G25">
        <v>26.813000000000002</v>
      </c>
      <c r="H25">
        <v>26.063000000000002</v>
      </c>
      <c r="I25">
        <v>24.75</v>
      </c>
      <c r="J25">
        <v>25.875</v>
      </c>
      <c r="K25">
        <v>30.375</v>
      </c>
      <c r="L25">
        <v>36.188000000000002</v>
      </c>
      <c r="M25">
        <v>42.188000000000002</v>
      </c>
      <c r="N25">
        <v>35.813000000000002</v>
      </c>
      <c r="O25">
        <v>30</v>
      </c>
      <c r="P25">
        <v>29.25</v>
      </c>
      <c r="Q25">
        <v>30.75</v>
      </c>
      <c r="R25">
        <v>30.75</v>
      </c>
      <c r="S25">
        <v>29.625</v>
      </c>
      <c r="T25">
        <v>29.063000000000002</v>
      </c>
      <c r="U25">
        <v>28.5</v>
      </c>
      <c r="V25">
        <v>29.063000000000002</v>
      </c>
      <c r="W25">
        <v>32.438000000000002</v>
      </c>
      <c r="X25">
        <v>43.313000000000002</v>
      </c>
      <c r="Y25">
        <v>47.625</v>
      </c>
      <c r="Z25">
        <v>37.875</v>
      </c>
      <c r="AA25">
        <v>29.813000000000002</v>
      </c>
      <c r="AB25">
        <v>29.625</v>
      </c>
      <c r="AC25">
        <v>30.563000000000002</v>
      </c>
      <c r="AD25">
        <v>29.25</v>
      </c>
      <c r="AE25">
        <v>29.445</v>
      </c>
      <c r="AF25">
        <v>28.823</v>
      </c>
      <c r="AG25">
        <v>28.2</v>
      </c>
      <c r="AH25">
        <v>28.823</v>
      </c>
      <c r="AI25">
        <v>32.557000000000002</v>
      </c>
      <c r="AJ25">
        <v>44.594999999999999</v>
      </c>
      <c r="AK25">
        <v>49.365000000000002</v>
      </c>
      <c r="AL25">
        <v>38.58</v>
      </c>
      <c r="AM25">
        <v>29.663</v>
      </c>
      <c r="AN25">
        <v>29.453000000000003</v>
      </c>
      <c r="AO25">
        <v>30.495000000000001</v>
      </c>
      <c r="AP25">
        <v>29.445</v>
      </c>
      <c r="AQ25">
        <v>29.64</v>
      </c>
      <c r="AR25">
        <v>29.017000000000003</v>
      </c>
      <c r="AS25">
        <v>28.395</v>
      </c>
      <c r="AT25">
        <v>29.017000000000003</v>
      </c>
      <c r="AU25">
        <v>32.782000000000004</v>
      </c>
      <c r="AV25">
        <v>44.895000000000003</v>
      </c>
      <c r="AW25">
        <v>49.703000000000003</v>
      </c>
      <c r="AX25">
        <v>38.843000000000004</v>
      </c>
      <c r="AY25">
        <v>29.858000000000001</v>
      </c>
      <c r="AZ25">
        <v>29.655000000000001</v>
      </c>
      <c r="BA25">
        <v>30.698</v>
      </c>
      <c r="BB25">
        <v>29.648</v>
      </c>
      <c r="BC25">
        <v>29.843</v>
      </c>
      <c r="BD25">
        <v>29.212</v>
      </c>
      <c r="BE25">
        <v>28.582000000000001</v>
      </c>
      <c r="BF25">
        <v>29.212</v>
      </c>
      <c r="BG25">
        <v>33</v>
      </c>
      <c r="BH25">
        <v>45.195</v>
      </c>
      <c r="BI25">
        <v>50.032000000000004</v>
      </c>
      <c r="BJ25">
        <v>39.097000000000001</v>
      </c>
      <c r="BK25">
        <v>30.06</v>
      </c>
      <c r="BL25">
        <v>29.85</v>
      </c>
      <c r="BM25">
        <v>30.9</v>
      </c>
      <c r="BN25">
        <v>29.843</v>
      </c>
      <c r="BO25">
        <v>30.045000000000002</v>
      </c>
      <c r="BP25">
        <v>29.407</v>
      </c>
      <c r="BQ25">
        <v>28.777000000000001</v>
      </c>
      <c r="BR25">
        <v>29.407</v>
      </c>
      <c r="BS25">
        <v>33.218000000000004</v>
      </c>
      <c r="BT25">
        <v>45.494999999999997</v>
      </c>
      <c r="BU25">
        <v>50.37</v>
      </c>
      <c r="BV25">
        <v>39.36</v>
      </c>
      <c r="BW25">
        <v>30.262</v>
      </c>
      <c r="BX25">
        <v>30.052000000000003</v>
      </c>
      <c r="BY25">
        <v>31.11</v>
      </c>
      <c r="BZ25">
        <v>30.045000000000002</v>
      </c>
      <c r="CA25">
        <v>30.24</v>
      </c>
      <c r="CB25">
        <v>29.602</v>
      </c>
      <c r="CC25">
        <v>28.965</v>
      </c>
      <c r="CD25">
        <v>29.602</v>
      </c>
      <c r="CE25">
        <v>33.443000000000005</v>
      </c>
      <c r="CF25">
        <v>45.795000000000002</v>
      </c>
      <c r="CG25">
        <v>50.7</v>
      </c>
      <c r="CH25">
        <v>39.623000000000005</v>
      </c>
      <c r="CI25">
        <v>30.457000000000001</v>
      </c>
      <c r="CJ25">
        <v>30.247</v>
      </c>
      <c r="CK25">
        <v>31.313000000000002</v>
      </c>
      <c r="CL25">
        <v>30.24</v>
      </c>
      <c r="CM25">
        <v>30.442</v>
      </c>
      <c r="CN25">
        <v>29.797000000000001</v>
      </c>
      <c r="CO25">
        <v>29.152000000000001</v>
      </c>
      <c r="CP25">
        <v>29.797000000000001</v>
      </c>
      <c r="CQ25">
        <v>33.659999999999997</v>
      </c>
      <c r="CR25">
        <v>46.102000000000004</v>
      </c>
      <c r="CS25">
        <v>51.038000000000004</v>
      </c>
      <c r="CT25">
        <v>39.884999999999998</v>
      </c>
      <c r="CU25">
        <v>30.66</v>
      </c>
      <c r="CV25">
        <v>30.45</v>
      </c>
      <c r="CW25">
        <v>31.523000000000003</v>
      </c>
      <c r="CX25">
        <v>30.442</v>
      </c>
      <c r="CY25">
        <v>30.637</v>
      </c>
      <c r="CZ25">
        <v>29.992000000000001</v>
      </c>
      <c r="DA25">
        <v>29.348000000000003</v>
      </c>
      <c r="DB25">
        <v>29.992000000000001</v>
      </c>
      <c r="DC25">
        <v>33.877000000000002</v>
      </c>
      <c r="DD25">
        <v>46.402999999999999</v>
      </c>
      <c r="DE25">
        <v>51.367000000000004</v>
      </c>
      <c r="DF25">
        <v>40.14</v>
      </c>
      <c r="DG25">
        <v>30.863000000000003</v>
      </c>
      <c r="DH25">
        <v>30.645</v>
      </c>
      <c r="DI25">
        <v>31.725000000000001</v>
      </c>
      <c r="DJ25">
        <v>30.637</v>
      </c>
      <c r="DK25">
        <v>30.84</v>
      </c>
      <c r="DL25">
        <v>30.188000000000002</v>
      </c>
      <c r="DM25">
        <v>29.535</v>
      </c>
      <c r="DN25">
        <v>30.188000000000002</v>
      </c>
      <c r="DO25">
        <v>34.102000000000004</v>
      </c>
      <c r="DP25">
        <v>46.703000000000003</v>
      </c>
      <c r="DQ25">
        <v>51.697000000000003</v>
      </c>
      <c r="DR25">
        <v>40.402999999999999</v>
      </c>
      <c r="DS25">
        <v>31.058</v>
      </c>
      <c r="DT25">
        <v>30.848000000000003</v>
      </c>
      <c r="DU25">
        <v>31.927000000000003</v>
      </c>
      <c r="DV25">
        <v>30.84</v>
      </c>
      <c r="DW25">
        <v>31.043000000000003</v>
      </c>
      <c r="DX25">
        <v>30.383000000000003</v>
      </c>
      <c r="DY25">
        <v>29.73</v>
      </c>
      <c r="DZ25">
        <v>30.383000000000003</v>
      </c>
      <c r="EA25">
        <v>34.32</v>
      </c>
      <c r="EB25">
        <v>47.002000000000002</v>
      </c>
      <c r="EC25">
        <v>52.034999999999997</v>
      </c>
      <c r="ED25">
        <v>40.664999999999999</v>
      </c>
      <c r="EE25">
        <v>31.26</v>
      </c>
      <c r="EF25">
        <v>31.043000000000003</v>
      </c>
      <c r="EG25">
        <v>32.137999999999998</v>
      </c>
      <c r="EH25">
        <v>31.035</v>
      </c>
      <c r="EI25">
        <v>31.238000000000003</v>
      </c>
      <c r="EJ25">
        <v>30.578000000000003</v>
      </c>
      <c r="EK25">
        <v>29.918000000000003</v>
      </c>
      <c r="EL25">
        <v>30.578000000000003</v>
      </c>
      <c r="EM25">
        <v>34.545000000000002</v>
      </c>
      <c r="EN25">
        <v>47.303000000000004</v>
      </c>
      <c r="EO25">
        <v>52.365000000000002</v>
      </c>
      <c r="EP25">
        <v>40.928000000000004</v>
      </c>
      <c r="EQ25">
        <v>31.462</v>
      </c>
      <c r="ER25">
        <v>31.245000000000001</v>
      </c>
      <c r="ES25">
        <v>32.340000000000003</v>
      </c>
      <c r="ET25">
        <v>31.238000000000003</v>
      </c>
      <c r="EU25">
        <v>31.44</v>
      </c>
      <c r="EV25">
        <v>30.773000000000003</v>
      </c>
      <c r="EW25">
        <v>30.113000000000003</v>
      </c>
      <c r="EX25">
        <v>30.773000000000003</v>
      </c>
      <c r="EY25">
        <v>34.762999999999998</v>
      </c>
      <c r="EZ25">
        <v>47.61</v>
      </c>
      <c r="FA25">
        <v>52.703000000000003</v>
      </c>
      <c r="FB25">
        <v>41.182000000000002</v>
      </c>
      <c r="FC25">
        <v>31.664999999999999</v>
      </c>
      <c r="FD25">
        <v>31.44</v>
      </c>
      <c r="FE25">
        <v>32.549999999999997</v>
      </c>
      <c r="FF25">
        <v>31.433</v>
      </c>
      <c r="FG25">
        <v>31.642000000000003</v>
      </c>
      <c r="FH25">
        <v>30.968</v>
      </c>
      <c r="FI25">
        <v>30.3</v>
      </c>
      <c r="FJ25">
        <v>30.968</v>
      </c>
      <c r="FK25">
        <v>34.979999999999997</v>
      </c>
      <c r="FL25">
        <v>47.91</v>
      </c>
      <c r="FM25">
        <v>53.032000000000004</v>
      </c>
      <c r="FN25">
        <v>41.445</v>
      </c>
      <c r="FO25">
        <v>31.86</v>
      </c>
      <c r="FP25">
        <v>31.642000000000003</v>
      </c>
      <c r="FQ25">
        <v>32.752000000000002</v>
      </c>
      <c r="FR25">
        <v>31.635000000000002</v>
      </c>
      <c r="FS25">
        <v>31.837000000000003</v>
      </c>
      <c r="FT25">
        <v>31.163</v>
      </c>
      <c r="FU25">
        <v>30.495000000000001</v>
      </c>
      <c r="FV25">
        <v>31.163</v>
      </c>
      <c r="FW25">
        <v>35.204999999999998</v>
      </c>
      <c r="FX25">
        <v>48.21</v>
      </c>
      <c r="FY25">
        <v>53.37</v>
      </c>
      <c r="FZ25">
        <v>41.708000000000006</v>
      </c>
      <c r="GA25">
        <v>32.063000000000002</v>
      </c>
      <c r="GB25">
        <v>31.837000000000003</v>
      </c>
      <c r="GC25">
        <v>32.962000000000003</v>
      </c>
      <c r="GD25">
        <v>31.83</v>
      </c>
      <c r="GE25">
        <v>32.04</v>
      </c>
      <c r="GF25">
        <v>31.364999999999998</v>
      </c>
      <c r="GG25">
        <v>30.683</v>
      </c>
      <c r="GH25">
        <v>31.358000000000001</v>
      </c>
      <c r="GI25">
        <v>35.422000000000004</v>
      </c>
      <c r="GJ25">
        <v>48.51</v>
      </c>
      <c r="GK25">
        <v>53.7</v>
      </c>
      <c r="GL25">
        <v>41.97</v>
      </c>
      <c r="GM25">
        <v>32.265000000000001</v>
      </c>
      <c r="GN25">
        <v>32.04</v>
      </c>
      <c r="GO25">
        <v>33.164999999999999</v>
      </c>
      <c r="GP25">
        <v>32.032000000000004</v>
      </c>
      <c r="GQ25">
        <v>32.234999999999999</v>
      </c>
      <c r="GR25">
        <v>31.56</v>
      </c>
      <c r="GS25">
        <v>30.878</v>
      </c>
      <c r="GT25">
        <v>31.552000000000003</v>
      </c>
      <c r="GU25">
        <v>35.64</v>
      </c>
      <c r="GV25">
        <v>48.81</v>
      </c>
      <c r="GW25">
        <v>54.038000000000004</v>
      </c>
      <c r="GX25">
        <v>42.225000000000001</v>
      </c>
      <c r="GY25">
        <v>32.46</v>
      </c>
      <c r="GZ25">
        <v>32.234999999999999</v>
      </c>
      <c r="HA25">
        <v>33.367000000000004</v>
      </c>
      <c r="HB25">
        <v>32.227000000000004</v>
      </c>
      <c r="HC25">
        <v>32.438000000000002</v>
      </c>
      <c r="HD25">
        <v>31.754999999999999</v>
      </c>
      <c r="HE25">
        <v>31.065000000000001</v>
      </c>
      <c r="HF25">
        <v>31.754999999999999</v>
      </c>
      <c r="HG25">
        <v>35.865000000000002</v>
      </c>
      <c r="HH25">
        <v>49.117000000000004</v>
      </c>
      <c r="HI25">
        <v>54.367000000000004</v>
      </c>
      <c r="HJ25">
        <v>42.487000000000002</v>
      </c>
      <c r="HK25">
        <v>32.663000000000004</v>
      </c>
      <c r="HL25">
        <v>32.438000000000002</v>
      </c>
      <c r="HM25">
        <v>33.578000000000003</v>
      </c>
      <c r="HN25">
        <v>32.422000000000004</v>
      </c>
      <c r="HO25">
        <v>32.64</v>
      </c>
      <c r="HP25">
        <v>31.95</v>
      </c>
      <c r="HQ25">
        <v>31.26</v>
      </c>
      <c r="HR25">
        <v>31.95</v>
      </c>
      <c r="HS25">
        <v>36.082999999999998</v>
      </c>
      <c r="HT25">
        <v>49.417000000000002</v>
      </c>
      <c r="HU25">
        <v>54.704999999999998</v>
      </c>
      <c r="HV25">
        <v>42.75</v>
      </c>
      <c r="HW25">
        <v>32.865000000000002</v>
      </c>
      <c r="HX25">
        <v>32.633000000000003</v>
      </c>
      <c r="HY25">
        <v>33.78</v>
      </c>
      <c r="HZ25">
        <v>32.625</v>
      </c>
      <c r="IA25">
        <v>32.835000000000001</v>
      </c>
    </row>
    <row r="26" spans="1:235" ht="12.75" x14ac:dyDescent="0.2">
      <c r="A26" t="s">
        <v>128</v>
      </c>
      <c r="B26" s="248" t="s">
        <v>181</v>
      </c>
      <c r="C26">
        <v>21.38</v>
      </c>
      <c r="D26">
        <v>21.56</v>
      </c>
      <c r="E26">
        <v>25.125</v>
      </c>
      <c r="F26">
        <v>25.313000000000002</v>
      </c>
      <c r="G26">
        <v>24.5625</v>
      </c>
      <c r="H26">
        <v>24.375</v>
      </c>
      <c r="I26">
        <v>23.625</v>
      </c>
      <c r="J26">
        <v>27.375</v>
      </c>
      <c r="K26">
        <v>33</v>
      </c>
      <c r="L26">
        <v>39.75</v>
      </c>
      <c r="M26">
        <v>46.5</v>
      </c>
      <c r="N26">
        <v>38.25</v>
      </c>
      <c r="O26">
        <v>28.5</v>
      </c>
      <c r="P26">
        <v>27</v>
      </c>
      <c r="Q26">
        <v>27.375</v>
      </c>
      <c r="R26">
        <v>27.375</v>
      </c>
      <c r="S26">
        <v>27.375</v>
      </c>
      <c r="T26">
        <v>27</v>
      </c>
      <c r="U26">
        <v>26.625</v>
      </c>
      <c r="V26">
        <v>27.375</v>
      </c>
      <c r="W26">
        <v>32.625</v>
      </c>
      <c r="X26">
        <v>40.5</v>
      </c>
      <c r="Y26">
        <v>46.5</v>
      </c>
      <c r="Z26">
        <v>38.625</v>
      </c>
      <c r="AA26">
        <v>28.875</v>
      </c>
      <c r="AB26">
        <v>28.125</v>
      </c>
      <c r="AC26">
        <v>27.75</v>
      </c>
      <c r="AD26">
        <v>27.907</v>
      </c>
      <c r="AE26">
        <v>27.907</v>
      </c>
      <c r="AF26">
        <v>27.563000000000002</v>
      </c>
      <c r="AG26">
        <v>27.218</v>
      </c>
      <c r="AH26">
        <v>27.907</v>
      </c>
      <c r="AI26">
        <v>32.774999999999999</v>
      </c>
      <c r="AJ26">
        <v>40.072000000000003</v>
      </c>
      <c r="AK26">
        <v>45.63</v>
      </c>
      <c r="AL26">
        <v>38.332999999999998</v>
      </c>
      <c r="AM26">
        <v>29.302000000000003</v>
      </c>
      <c r="AN26">
        <v>28.605</v>
      </c>
      <c r="AO26">
        <v>28.26</v>
      </c>
      <c r="AP26">
        <v>28.102</v>
      </c>
      <c r="AQ26">
        <v>28.102</v>
      </c>
      <c r="AR26">
        <v>27.758000000000003</v>
      </c>
      <c r="AS26">
        <v>27.405000000000001</v>
      </c>
      <c r="AT26">
        <v>28.11</v>
      </c>
      <c r="AU26">
        <v>33.008000000000003</v>
      </c>
      <c r="AV26">
        <v>40.358000000000004</v>
      </c>
      <c r="AW26">
        <v>45.953000000000003</v>
      </c>
      <c r="AX26">
        <v>38.602000000000004</v>
      </c>
      <c r="AY26">
        <v>29.504999999999999</v>
      </c>
      <c r="AZ26">
        <v>28.808</v>
      </c>
      <c r="BA26">
        <v>28.454999999999998</v>
      </c>
      <c r="BB26">
        <v>28.305</v>
      </c>
      <c r="BC26">
        <v>28.305</v>
      </c>
      <c r="BD26">
        <v>27.953000000000003</v>
      </c>
      <c r="BE26">
        <v>27.6</v>
      </c>
      <c r="BF26">
        <v>28.305</v>
      </c>
      <c r="BG26">
        <v>33.24</v>
      </c>
      <c r="BH26">
        <v>40.634999999999998</v>
      </c>
      <c r="BI26">
        <v>46.274999999999999</v>
      </c>
      <c r="BJ26">
        <v>38.880000000000003</v>
      </c>
      <c r="BK26">
        <v>29.715</v>
      </c>
      <c r="BL26">
        <v>29.01</v>
      </c>
      <c r="BM26">
        <v>28.657</v>
      </c>
      <c r="BN26">
        <v>28.5</v>
      </c>
      <c r="BO26">
        <v>28.5</v>
      </c>
      <c r="BP26">
        <v>28.148</v>
      </c>
      <c r="BQ26">
        <v>27.795000000000002</v>
      </c>
      <c r="BR26">
        <v>28.5</v>
      </c>
      <c r="BS26">
        <v>33.472000000000001</v>
      </c>
      <c r="BT26">
        <v>40.92</v>
      </c>
      <c r="BU26">
        <v>46.597000000000001</v>
      </c>
      <c r="BV26">
        <v>39.15</v>
      </c>
      <c r="BW26">
        <v>29.925000000000001</v>
      </c>
      <c r="BX26">
        <v>29.212</v>
      </c>
      <c r="BY26">
        <v>28.86</v>
      </c>
      <c r="BZ26">
        <v>28.695</v>
      </c>
      <c r="CA26">
        <v>28.703000000000003</v>
      </c>
      <c r="CB26">
        <v>28.343</v>
      </c>
      <c r="CC26">
        <v>27.983000000000001</v>
      </c>
      <c r="CD26">
        <v>28.703000000000003</v>
      </c>
      <c r="CE26">
        <v>33.704999999999998</v>
      </c>
      <c r="CF26">
        <v>41.204999999999998</v>
      </c>
      <c r="CG26">
        <v>46.92</v>
      </c>
      <c r="CH26">
        <v>39.42</v>
      </c>
      <c r="CI26">
        <v>30.128</v>
      </c>
      <c r="CJ26">
        <v>29.414999999999999</v>
      </c>
      <c r="CK26">
        <v>29.055</v>
      </c>
      <c r="CL26">
        <v>28.898</v>
      </c>
      <c r="CM26">
        <v>28.898</v>
      </c>
      <c r="CN26">
        <v>28.538</v>
      </c>
      <c r="CO26">
        <v>28.177</v>
      </c>
      <c r="CP26">
        <v>28.898</v>
      </c>
      <c r="CQ26">
        <v>33.938000000000002</v>
      </c>
      <c r="CR26">
        <v>41.49</v>
      </c>
      <c r="CS26">
        <v>47.242000000000004</v>
      </c>
      <c r="CT26">
        <v>39.69</v>
      </c>
      <c r="CU26">
        <v>30.337</v>
      </c>
      <c r="CV26">
        <v>29.617000000000001</v>
      </c>
      <c r="CW26">
        <v>29.258000000000003</v>
      </c>
      <c r="CX26">
        <v>29.093</v>
      </c>
      <c r="CY26">
        <v>29.093</v>
      </c>
      <c r="CZ26">
        <v>28.733000000000001</v>
      </c>
      <c r="DA26">
        <v>28.372</v>
      </c>
      <c r="DB26">
        <v>29.093</v>
      </c>
      <c r="DC26">
        <v>34.163000000000004</v>
      </c>
      <c r="DD26">
        <v>41.774999999999999</v>
      </c>
      <c r="DE26">
        <v>47.572000000000003</v>
      </c>
      <c r="DF26">
        <v>39.96</v>
      </c>
      <c r="DG26">
        <v>30.547000000000001</v>
      </c>
      <c r="DH26">
        <v>29.82</v>
      </c>
      <c r="DI26">
        <v>29.46</v>
      </c>
      <c r="DJ26">
        <v>29.295000000000002</v>
      </c>
      <c r="DK26">
        <v>29.295000000000002</v>
      </c>
      <c r="DL26">
        <v>28.927000000000003</v>
      </c>
      <c r="DM26">
        <v>28.56</v>
      </c>
      <c r="DN26">
        <v>29.295000000000002</v>
      </c>
      <c r="DO26">
        <v>34.395000000000003</v>
      </c>
      <c r="DP26">
        <v>42.06</v>
      </c>
      <c r="DQ26">
        <v>47.895000000000003</v>
      </c>
      <c r="DR26">
        <v>40.229999999999997</v>
      </c>
      <c r="DS26">
        <v>30.75</v>
      </c>
      <c r="DT26">
        <v>30.023</v>
      </c>
      <c r="DU26">
        <v>29.655000000000001</v>
      </c>
      <c r="DV26">
        <v>29.49</v>
      </c>
      <c r="DW26">
        <v>29.49</v>
      </c>
      <c r="DX26">
        <v>29.122</v>
      </c>
      <c r="DY26">
        <v>28.754999999999999</v>
      </c>
      <c r="DZ26">
        <v>29.49</v>
      </c>
      <c r="EA26">
        <v>34.627000000000002</v>
      </c>
      <c r="EB26">
        <v>42.337000000000003</v>
      </c>
      <c r="EC26">
        <v>48.218000000000004</v>
      </c>
      <c r="ED26">
        <v>40.508000000000003</v>
      </c>
      <c r="EE26">
        <v>30.96</v>
      </c>
      <c r="EF26">
        <v>30.225000000000001</v>
      </c>
      <c r="EG26">
        <v>29.858000000000001</v>
      </c>
      <c r="EH26">
        <v>29.684999999999999</v>
      </c>
      <c r="EI26">
        <v>29.684999999999999</v>
      </c>
      <c r="EJ26">
        <v>29.317</v>
      </c>
      <c r="EK26">
        <v>28.95</v>
      </c>
      <c r="EL26">
        <v>29.684999999999999</v>
      </c>
      <c r="EM26">
        <v>34.86</v>
      </c>
      <c r="EN26">
        <v>42.623000000000005</v>
      </c>
      <c r="EO26">
        <v>48.54</v>
      </c>
      <c r="EP26">
        <v>40.777999999999999</v>
      </c>
      <c r="EQ26">
        <v>31.163</v>
      </c>
      <c r="ER26">
        <v>30.427000000000003</v>
      </c>
      <c r="ES26">
        <v>30.06</v>
      </c>
      <c r="ET26">
        <v>29.887</v>
      </c>
      <c r="EU26">
        <v>29.887</v>
      </c>
      <c r="EV26">
        <v>29.512</v>
      </c>
      <c r="EW26">
        <v>29.137</v>
      </c>
      <c r="EX26">
        <v>29.887</v>
      </c>
      <c r="EY26">
        <v>35.093000000000004</v>
      </c>
      <c r="EZ26">
        <v>42.907000000000004</v>
      </c>
      <c r="FA26">
        <v>48.862000000000002</v>
      </c>
      <c r="FB26">
        <v>41.047000000000004</v>
      </c>
      <c r="FC26">
        <v>31.372</v>
      </c>
      <c r="FD26">
        <v>30.63</v>
      </c>
      <c r="FE26">
        <v>30.254999999999999</v>
      </c>
      <c r="FF26">
        <v>30.082000000000001</v>
      </c>
      <c r="FG26">
        <v>30.082000000000001</v>
      </c>
      <c r="FH26">
        <v>29.707000000000001</v>
      </c>
      <c r="FI26">
        <v>29.332000000000001</v>
      </c>
      <c r="FJ26">
        <v>30.082000000000001</v>
      </c>
      <c r="FK26">
        <v>35.325000000000003</v>
      </c>
      <c r="FL26">
        <v>43.193000000000005</v>
      </c>
      <c r="FM26">
        <v>49.185000000000002</v>
      </c>
      <c r="FN26">
        <v>41.318000000000005</v>
      </c>
      <c r="FO26">
        <v>31.582000000000001</v>
      </c>
      <c r="FP26">
        <v>30.832000000000001</v>
      </c>
      <c r="FQ26">
        <v>30.457000000000001</v>
      </c>
      <c r="FR26">
        <v>30.277000000000001</v>
      </c>
      <c r="FS26">
        <v>30.277000000000001</v>
      </c>
      <c r="FT26">
        <v>29.902000000000001</v>
      </c>
      <c r="FU26">
        <v>29.527000000000001</v>
      </c>
      <c r="FV26">
        <v>30.277000000000001</v>
      </c>
      <c r="FW26">
        <v>35.557000000000002</v>
      </c>
      <c r="FX26">
        <v>43.477000000000004</v>
      </c>
      <c r="FY26">
        <v>49.508000000000003</v>
      </c>
      <c r="FZ26">
        <v>41.587000000000003</v>
      </c>
      <c r="GA26">
        <v>31.785</v>
      </c>
      <c r="GB26">
        <v>31.035</v>
      </c>
      <c r="GC26">
        <v>30.66</v>
      </c>
      <c r="GD26">
        <v>30.48</v>
      </c>
      <c r="GE26">
        <v>30.48</v>
      </c>
      <c r="GF26">
        <v>30.098000000000003</v>
      </c>
      <c r="GG26">
        <v>29.715</v>
      </c>
      <c r="GH26">
        <v>30.48</v>
      </c>
      <c r="GI26">
        <v>35.79</v>
      </c>
      <c r="GJ26">
        <v>43.755000000000003</v>
      </c>
      <c r="GK26">
        <v>49.83</v>
      </c>
      <c r="GL26">
        <v>41.858000000000004</v>
      </c>
      <c r="GM26">
        <v>31.995000000000001</v>
      </c>
      <c r="GN26">
        <v>31.238000000000003</v>
      </c>
      <c r="GO26">
        <v>30.855</v>
      </c>
      <c r="GP26">
        <v>30.675000000000001</v>
      </c>
      <c r="GQ26">
        <v>30.675000000000001</v>
      </c>
      <c r="GR26">
        <v>30.293000000000003</v>
      </c>
      <c r="GS26">
        <v>29.91</v>
      </c>
      <c r="GT26">
        <v>30.675000000000001</v>
      </c>
      <c r="GU26">
        <v>36.023000000000003</v>
      </c>
      <c r="GV26">
        <v>44.04</v>
      </c>
      <c r="GW26">
        <v>50.153000000000006</v>
      </c>
      <c r="GX26">
        <v>42.134999999999998</v>
      </c>
      <c r="GY26">
        <v>32.204999999999998</v>
      </c>
      <c r="GZ26">
        <v>31.44</v>
      </c>
      <c r="HA26">
        <v>31.058</v>
      </c>
      <c r="HB26">
        <v>30.87</v>
      </c>
      <c r="HC26">
        <v>30.87</v>
      </c>
      <c r="HD26">
        <v>30.488000000000003</v>
      </c>
      <c r="HE26">
        <v>30.105</v>
      </c>
      <c r="HF26">
        <v>30.87</v>
      </c>
      <c r="HG26">
        <v>36.255000000000003</v>
      </c>
      <c r="HH26">
        <v>44.325000000000003</v>
      </c>
      <c r="HI26">
        <v>50.475000000000001</v>
      </c>
      <c r="HJ26">
        <v>42.405000000000001</v>
      </c>
      <c r="HK26">
        <v>32.407000000000004</v>
      </c>
      <c r="HL26">
        <v>31.642000000000003</v>
      </c>
      <c r="HM26">
        <v>31.26</v>
      </c>
      <c r="HN26">
        <v>31.073</v>
      </c>
      <c r="HO26">
        <v>31.073</v>
      </c>
      <c r="HP26">
        <v>30.683</v>
      </c>
      <c r="HQ26">
        <v>30.3</v>
      </c>
      <c r="HR26">
        <v>31.073</v>
      </c>
      <c r="HS26">
        <v>36.487000000000002</v>
      </c>
      <c r="HT26">
        <v>44.61</v>
      </c>
      <c r="HU26">
        <v>50.797000000000004</v>
      </c>
      <c r="HV26">
        <v>42.674999999999997</v>
      </c>
      <c r="HW26">
        <v>32.617000000000004</v>
      </c>
      <c r="HX26">
        <v>31.844999999999999</v>
      </c>
      <c r="HY26">
        <v>31.454999999999998</v>
      </c>
      <c r="HZ26">
        <v>30.87</v>
      </c>
      <c r="IA26">
        <v>31.2225</v>
      </c>
    </row>
    <row r="27" spans="1:235" ht="12.75" x14ac:dyDescent="0.2">
      <c r="A27" t="s">
        <v>133</v>
      </c>
      <c r="B27" s="248" t="s">
        <v>181</v>
      </c>
      <c r="C27">
        <v>21.38</v>
      </c>
      <c r="D27">
        <v>21.56</v>
      </c>
      <c r="E27">
        <v>25.125</v>
      </c>
      <c r="F27">
        <v>25.313000000000002</v>
      </c>
      <c r="G27">
        <v>24.5625</v>
      </c>
      <c r="H27">
        <v>24.375</v>
      </c>
      <c r="I27">
        <v>23.625</v>
      </c>
      <c r="J27">
        <v>27.375</v>
      </c>
      <c r="K27">
        <v>33</v>
      </c>
      <c r="L27">
        <v>39.75</v>
      </c>
      <c r="M27">
        <v>46.5</v>
      </c>
      <c r="N27">
        <v>38.25</v>
      </c>
      <c r="O27">
        <v>28.5</v>
      </c>
      <c r="P27">
        <v>27</v>
      </c>
      <c r="Q27">
        <v>27.375</v>
      </c>
      <c r="R27">
        <v>27.375</v>
      </c>
      <c r="S27">
        <v>27.375</v>
      </c>
      <c r="T27">
        <v>27</v>
      </c>
      <c r="U27">
        <v>26.625</v>
      </c>
      <c r="V27">
        <v>27.375</v>
      </c>
      <c r="W27">
        <v>32.625</v>
      </c>
      <c r="X27">
        <v>40.5</v>
      </c>
      <c r="Y27">
        <v>46.5</v>
      </c>
      <c r="Z27">
        <v>38.625</v>
      </c>
      <c r="AA27">
        <v>28.875</v>
      </c>
      <c r="AB27">
        <v>28.125</v>
      </c>
      <c r="AC27">
        <v>27.75</v>
      </c>
      <c r="AD27">
        <v>27.907</v>
      </c>
      <c r="AE27">
        <v>27.907</v>
      </c>
      <c r="AF27">
        <v>27.563000000000002</v>
      </c>
      <c r="AG27">
        <v>27.218</v>
      </c>
      <c r="AH27">
        <v>27.907</v>
      </c>
      <c r="AI27">
        <v>32.774999999999999</v>
      </c>
      <c r="AJ27">
        <v>40.072000000000003</v>
      </c>
      <c r="AK27">
        <v>45.63</v>
      </c>
      <c r="AL27">
        <v>38.332999999999998</v>
      </c>
      <c r="AM27">
        <v>29.302000000000003</v>
      </c>
      <c r="AN27">
        <v>28.605</v>
      </c>
      <c r="AO27">
        <v>28.26</v>
      </c>
      <c r="AP27">
        <v>28.102</v>
      </c>
      <c r="AQ27">
        <v>28.102</v>
      </c>
      <c r="AR27">
        <v>27.758000000000003</v>
      </c>
      <c r="AS27">
        <v>27.405000000000001</v>
      </c>
      <c r="AT27">
        <v>28.11</v>
      </c>
      <c r="AU27">
        <v>33.008000000000003</v>
      </c>
      <c r="AV27">
        <v>40.358000000000004</v>
      </c>
      <c r="AW27">
        <v>45.953000000000003</v>
      </c>
      <c r="AX27">
        <v>38.602000000000004</v>
      </c>
      <c r="AY27">
        <v>29.504999999999999</v>
      </c>
      <c r="AZ27">
        <v>28.808</v>
      </c>
      <c r="BA27">
        <v>28.454999999999998</v>
      </c>
      <c r="BB27">
        <v>28.305</v>
      </c>
      <c r="BC27">
        <v>28.305</v>
      </c>
      <c r="BD27">
        <v>27.953000000000003</v>
      </c>
      <c r="BE27">
        <v>27.6</v>
      </c>
      <c r="BF27">
        <v>28.305</v>
      </c>
      <c r="BG27">
        <v>33.24</v>
      </c>
      <c r="BH27">
        <v>40.634999999999998</v>
      </c>
      <c r="BI27">
        <v>46.274999999999999</v>
      </c>
      <c r="BJ27">
        <v>38.880000000000003</v>
      </c>
      <c r="BK27">
        <v>29.715</v>
      </c>
      <c r="BL27">
        <v>29.01</v>
      </c>
      <c r="BM27">
        <v>28.657</v>
      </c>
      <c r="BN27">
        <v>28.5</v>
      </c>
      <c r="BO27">
        <v>28.5</v>
      </c>
      <c r="BP27">
        <v>28.148</v>
      </c>
      <c r="BQ27">
        <v>27.795000000000002</v>
      </c>
      <c r="BR27">
        <v>28.5</v>
      </c>
      <c r="BS27">
        <v>33.472000000000001</v>
      </c>
      <c r="BT27">
        <v>40.92</v>
      </c>
      <c r="BU27">
        <v>46.597000000000001</v>
      </c>
      <c r="BV27">
        <v>39.15</v>
      </c>
      <c r="BW27">
        <v>29.925000000000001</v>
      </c>
      <c r="BX27">
        <v>29.212</v>
      </c>
      <c r="BY27">
        <v>28.86</v>
      </c>
      <c r="BZ27">
        <v>28.695</v>
      </c>
      <c r="CA27">
        <v>28.703000000000003</v>
      </c>
      <c r="CB27">
        <v>28.343</v>
      </c>
      <c r="CC27">
        <v>27.983000000000001</v>
      </c>
      <c r="CD27">
        <v>28.703000000000003</v>
      </c>
      <c r="CE27">
        <v>33.704999999999998</v>
      </c>
      <c r="CF27">
        <v>41.204999999999998</v>
      </c>
      <c r="CG27">
        <v>46.92</v>
      </c>
      <c r="CH27">
        <v>39.42</v>
      </c>
      <c r="CI27">
        <v>30.128</v>
      </c>
      <c r="CJ27">
        <v>29.414999999999999</v>
      </c>
      <c r="CK27">
        <v>29.055</v>
      </c>
      <c r="CL27">
        <v>28.898</v>
      </c>
      <c r="CM27">
        <v>28.898</v>
      </c>
      <c r="CN27">
        <v>28.538</v>
      </c>
      <c r="CO27">
        <v>28.177</v>
      </c>
      <c r="CP27">
        <v>28.898</v>
      </c>
      <c r="CQ27">
        <v>33.938000000000002</v>
      </c>
      <c r="CR27">
        <v>41.49</v>
      </c>
      <c r="CS27">
        <v>47.242000000000004</v>
      </c>
      <c r="CT27">
        <v>39.69</v>
      </c>
      <c r="CU27">
        <v>30.337</v>
      </c>
      <c r="CV27">
        <v>29.617000000000001</v>
      </c>
      <c r="CW27">
        <v>29.258000000000003</v>
      </c>
      <c r="CX27">
        <v>29.093</v>
      </c>
      <c r="CY27">
        <v>29.093</v>
      </c>
      <c r="CZ27">
        <v>28.733000000000001</v>
      </c>
      <c r="DA27">
        <v>28.372</v>
      </c>
      <c r="DB27">
        <v>29.093</v>
      </c>
      <c r="DC27">
        <v>34.163000000000004</v>
      </c>
      <c r="DD27">
        <v>41.774999999999999</v>
      </c>
      <c r="DE27">
        <v>47.572000000000003</v>
      </c>
      <c r="DF27">
        <v>39.96</v>
      </c>
      <c r="DG27">
        <v>30.547000000000001</v>
      </c>
      <c r="DH27">
        <v>29.82</v>
      </c>
      <c r="DI27">
        <v>29.46</v>
      </c>
      <c r="DJ27">
        <v>29.295000000000002</v>
      </c>
      <c r="DK27">
        <v>29.295000000000002</v>
      </c>
      <c r="DL27">
        <v>28.927000000000003</v>
      </c>
      <c r="DM27">
        <v>28.56</v>
      </c>
      <c r="DN27">
        <v>29.295000000000002</v>
      </c>
      <c r="DO27">
        <v>34.395000000000003</v>
      </c>
      <c r="DP27">
        <v>42.06</v>
      </c>
      <c r="DQ27">
        <v>47.895000000000003</v>
      </c>
      <c r="DR27">
        <v>40.229999999999997</v>
      </c>
      <c r="DS27">
        <v>30.75</v>
      </c>
      <c r="DT27">
        <v>30.023</v>
      </c>
      <c r="DU27">
        <v>29.655000000000001</v>
      </c>
      <c r="DV27">
        <v>29.49</v>
      </c>
      <c r="DW27">
        <v>29.49</v>
      </c>
      <c r="DX27">
        <v>29.122</v>
      </c>
      <c r="DY27">
        <v>28.754999999999999</v>
      </c>
      <c r="DZ27">
        <v>29.49</v>
      </c>
      <c r="EA27">
        <v>34.627000000000002</v>
      </c>
      <c r="EB27">
        <v>42.337000000000003</v>
      </c>
      <c r="EC27">
        <v>48.218000000000004</v>
      </c>
      <c r="ED27">
        <v>40.508000000000003</v>
      </c>
      <c r="EE27">
        <v>30.96</v>
      </c>
      <c r="EF27">
        <v>30.225000000000001</v>
      </c>
      <c r="EG27">
        <v>29.858000000000001</v>
      </c>
      <c r="EH27">
        <v>29.684999999999999</v>
      </c>
      <c r="EI27">
        <v>29.684999999999999</v>
      </c>
      <c r="EJ27">
        <v>29.317</v>
      </c>
      <c r="EK27">
        <v>28.95</v>
      </c>
      <c r="EL27">
        <v>29.684999999999999</v>
      </c>
      <c r="EM27">
        <v>34.86</v>
      </c>
      <c r="EN27">
        <v>42.623000000000005</v>
      </c>
      <c r="EO27">
        <v>48.54</v>
      </c>
      <c r="EP27">
        <v>40.777999999999999</v>
      </c>
      <c r="EQ27">
        <v>31.163</v>
      </c>
      <c r="ER27">
        <v>30.427000000000003</v>
      </c>
      <c r="ES27">
        <v>30.06</v>
      </c>
      <c r="ET27">
        <v>29.887</v>
      </c>
      <c r="EU27">
        <v>29.887</v>
      </c>
      <c r="EV27">
        <v>29.512</v>
      </c>
      <c r="EW27">
        <v>29.137</v>
      </c>
      <c r="EX27">
        <v>29.887</v>
      </c>
      <c r="EY27">
        <v>35.093000000000004</v>
      </c>
      <c r="EZ27">
        <v>42.907000000000004</v>
      </c>
      <c r="FA27">
        <v>48.862000000000002</v>
      </c>
      <c r="FB27">
        <v>41.047000000000004</v>
      </c>
      <c r="FC27">
        <v>31.372</v>
      </c>
      <c r="FD27">
        <v>30.63</v>
      </c>
      <c r="FE27">
        <v>30.254999999999999</v>
      </c>
      <c r="FF27">
        <v>30.082000000000001</v>
      </c>
      <c r="FG27">
        <v>30.082000000000001</v>
      </c>
      <c r="FH27">
        <v>29.707000000000001</v>
      </c>
      <c r="FI27">
        <v>29.332000000000001</v>
      </c>
      <c r="FJ27">
        <v>30.082000000000001</v>
      </c>
      <c r="FK27">
        <v>35.325000000000003</v>
      </c>
      <c r="FL27">
        <v>43.193000000000005</v>
      </c>
      <c r="FM27">
        <v>49.185000000000002</v>
      </c>
      <c r="FN27">
        <v>41.318000000000005</v>
      </c>
      <c r="FO27">
        <v>31.582000000000001</v>
      </c>
      <c r="FP27">
        <v>30.832000000000001</v>
      </c>
      <c r="FQ27">
        <v>30.457000000000001</v>
      </c>
      <c r="FR27">
        <v>30.277000000000001</v>
      </c>
      <c r="FS27">
        <v>30.277000000000001</v>
      </c>
      <c r="FT27">
        <v>29.902000000000001</v>
      </c>
      <c r="FU27">
        <v>29.527000000000001</v>
      </c>
      <c r="FV27">
        <v>30.277000000000001</v>
      </c>
      <c r="FW27">
        <v>35.557000000000002</v>
      </c>
      <c r="FX27">
        <v>43.477000000000004</v>
      </c>
      <c r="FY27">
        <v>49.508000000000003</v>
      </c>
      <c r="FZ27">
        <v>41.587000000000003</v>
      </c>
      <c r="GA27">
        <v>31.785</v>
      </c>
      <c r="GB27">
        <v>31.035</v>
      </c>
      <c r="GC27">
        <v>30.66</v>
      </c>
      <c r="GD27">
        <v>30.48</v>
      </c>
      <c r="GE27">
        <v>30.48</v>
      </c>
      <c r="GF27">
        <v>30.098000000000003</v>
      </c>
      <c r="GG27">
        <v>29.715</v>
      </c>
      <c r="GH27">
        <v>30.48</v>
      </c>
      <c r="GI27">
        <v>35.79</v>
      </c>
      <c r="GJ27">
        <v>43.755000000000003</v>
      </c>
      <c r="GK27">
        <v>49.83</v>
      </c>
      <c r="GL27">
        <v>41.858000000000004</v>
      </c>
      <c r="GM27">
        <v>31.995000000000001</v>
      </c>
      <c r="GN27">
        <v>31.238000000000003</v>
      </c>
      <c r="GO27">
        <v>30.855</v>
      </c>
      <c r="GP27">
        <v>30.675000000000001</v>
      </c>
      <c r="GQ27">
        <v>30.675000000000001</v>
      </c>
      <c r="GR27">
        <v>30.293000000000003</v>
      </c>
      <c r="GS27">
        <v>29.91</v>
      </c>
      <c r="GT27">
        <v>30.675000000000001</v>
      </c>
      <c r="GU27">
        <v>36.023000000000003</v>
      </c>
      <c r="GV27">
        <v>44.04</v>
      </c>
      <c r="GW27">
        <v>50.153000000000006</v>
      </c>
      <c r="GX27">
        <v>42.134999999999998</v>
      </c>
      <c r="GY27">
        <v>32.204999999999998</v>
      </c>
      <c r="GZ27">
        <v>31.44</v>
      </c>
      <c r="HA27">
        <v>31.058</v>
      </c>
      <c r="HB27">
        <v>30.87</v>
      </c>
      <c r="HC27">
        <v>30.87</v>
      </c>
      <c r="HD27">
        <v>30.488000000000003</v>
      </c>
      <c r="HE27">
        <v>30.105</v>
      </c>
      <c r="HF27">
        <v>30.87</v>
      </c>
      <c r="HG27">
        <v>36.255000000000003</v>
      </c>
      <c r="HH27">
        <v>44.325000000000003</v>
      </c>
      <c r="HI27">
        <v>50.475000000000001</v>
      </c>
      <c r="HJ27">
        <v>42.405000000000001</v>
      </c>
      <c r="HK27">
        <v>32.407000000000004</v>
      </c>
      <c r="HL27">
        <v>31.642000000000003</v>
      </c>
      <c r="HM27">
        <v>31.26</v>
      </c>
      <c r="HN27">
        <v>31.073</v>
      </c>
      <c r="HO27">
        <v>31.073</v>
      </c>
      <c r="HP27">
        <v>30.683</v>
      </c>
      <c r="HQ27">
        <v>30.3</v>
      </c>
      <c r="HR27">
        <v>31.073</v>
      </c>
      <c r="HS27">
        <v>36.487000000000002</v>
      </c>
      <c r="HT27">
        <v>44.61</v>
      </c>
      <c r="HU27">
        <v>50.797000000000004</v>
      </c>
      <c r="HV27">
        <v>42.674999999999997</v>
      </c>
      <c r="HW27">
        <v>32.617000000000004</v>
      </c>
      <c r="HX27">
        <v>31.844999999999999</v>
      </c>
      <c r="HY27">
        <v>31.454999999999998</v>
      </c>
      <c r="HZ27">
        <v>30.87</v>
      </c>
      <c r="IA27">
        <v>31.2225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2001-10-23T18:23:25Z</cp:lastPrinted>
  <dcterms:created xsi:type="dcterms:W3CDTF">2000-04-24T18:04:08Z</dcterms:created>
  <dcterms:modified xsi:type="dcterms:W3CDTF">2023-09-13T23:05:06Z</dcterms:modified>
</cp:coreProperties>
</file>