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9289FD-A75B-4127-B35E-DECE23E41FF7}" xr6:coauthVersionLast="47" xr6:coauthVersionMax="47" xr10:uidLastSave="{00000000-0000-0000-0000-000000000000}"/>
  <bookViews>
    <workbookView xWindow="-120" yWindow="-120" windowWidth="38640" windowHeight="15720" tabRatio="602"/>
  </bookViews>
  <sheets>
    <sheet name="Allocation" sheetId="5" r:id="rId1"/>
    <sheet name="DETM-OBA" sheetId="1" r:id="rId2"/>
    <sheet name="DETM-Receipts" sheetId="2" r:id="rId3"/>
    <sheet name="PPL-OBA" sheetId="3" r:id="rId4"/>
    <sheet name="PPL-Receipts" sheetId="4" r:id="rId5"/>
  </sheets>
  <definedNames>
    <definedName name="_xlnm.Print_Area" localSheetId="0">Allocation!$A$1:$AB$43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E9" i="5"/>
  <c r="F9" i="5"/>
  <c r="G9" i="5"/>
  <c r="K9" i="5"/>
  <c r="L9" i="5"/>
  <c r="M9" i="5"/>
  <c r="N9" i="5"/>
  <c r="P9" i="5"/>
  <c r="Q9" i="5"/>
  <c r="R9" i="5"/>
  <c r="S9" i="5"/>
  <c r="U9" i="5"/>
  <c r="V9" i="5"/>
  <c r="AA9" i="5"/>
  <c r="AB9" i="5"/>
  <c r="A10" i="5"/>
  <c r="D10" i="5"/>
  <c r="E10" i="5"/>
  <c r="F10" i="5"/>
  <c r="G10" i="5"/>
  <c r="K10" i="5"/>
  <c r="L10" i="5"/>
  <c r="M10" i="5"/>
  <c r="N10" i="5"/>
  <c r="P10" i="5"/>
  <c r="Q10" i="5"/>
  <c r="R10" i="5"/>
  <c r="S10" i="5"/>
  <c r="U10" i="5"/>
  <c r="V10" i="5"/>
  <c r="AA10" i="5"/>
  <c r="AB10" i="5"/>
  <c r="A11" i="5"/>
  <c r="D11" i="5"/>
  <c r="E11" i="5"/>
  <c r="F11" i="5"/>
  <c r="G11" i="5"/>
  <c r="K11" i="5"/>
  <c r="L11" i="5"/>
  <c r="M11" i="5"/>
  <c r="N11" i="5"/>
  <c r="P11" i="5"/>
  <c r="Q11" i="5"/>
  <c r="R11" i="5"/>
  <c r="S11" i="5"/>
  <c r="U11" i="5"/>
  <c r="V11" i="5"/>
  <c r="AA11" i="5"/>
  <c r="AB11" i="5"/>
  <c r="A12" i="5"/>
  <c r="D12" i="5"/>
  <c r="E12" i="5"/>
  <c r="F12" i="5"/>
  <c r="G12" i="5"/>
  <c r="K12" i="5"/>
  <c r="L12" i="5"/>
  <c r="M12" i="5"/>
  <c r="N12" i="5"/>
  <c r="P12" i="5"/>
  <c r="Q12" i="5"/>
  <c r="R12" i="5"/>
  <c r="S12" i="5"/>
  <c r="U12" i="5"/>
  <c r="V12" i="5"/>
  <c r="AA12" i="5"/>
  <c r="AB12" i="5"/>
  <c r="A13" i="5"/>
  <c r="D13" i="5"/>
  <c r="E13" i="5"/>
  <c r="F13" i="5"/>
  <c r="G13" i="5"/>
  <c r="K13" i="5"/>
  <c r="L13" i="5"/>
  <c r="M13" i="5"/>
  <c r="N13" i="5"/>
  <c r="P13" i="5"/>
  <c r="Q13" i="5"/>
  <c r="R13" i="5"/>
  <c r="S13" i="5"/>
  <c r="U13" i="5"/>
  <c r="V13" i="5"/>
  <c r="AA13" i="5"/>
  <c r="AB13" i="5"/>
  <c r="A14" i="5"/>
  <c r="D14" i="5"/>
  <c r="E14" i="5"/>
  <c r="F14" i="5"/>
  <c r="G14" i="5"/>
  <c r="K14" i="5"/>
  <c r="L14" i="5"/>
  <c r="M14" i="5"/>
  <c r="N14" i="5"/>
  <c r="P14" i="5"/>
  <c r="Q14" i="5"/>
  <c r="R14" i="5"/>
  <c r="S14" i="5"/>
  <c r="U14" i="5"/>
  <c r="V14" i="5"/>
  <c r="AA14" i="5"/>
  <c r="AB14" i="5"/>
  <c r="A15" i="5"/>
  <c r="D15" i="5"/>
  <c r="E15" i="5"/>
  <c r="F15" i="5"/>
  <c r="G15" i="5"/>
  <c r="K15" i="5"/>
  <c r="L15" i="5"/>
  <c r="M15" i="5"/>
  <c r="N15" i="5"/>
  <c r="P15" i="5"/>
  <c r="Q15" i="5"/>
  <c r="R15" i="5"/>
  <c r="S15" i="5"/>
  <c r="U15" i="5"/>
  <c r="V15" i="5"/>
  <c r="AA15" i="5"/>
  <c r="AB15" i="5"/>
  <c r="A16" i="5"/>
  <c r="D16" i="5"/>
  <c r="E16" i="5"/>
  <c r="F16" i="5"/>
  <c r="G16" i="5"/>
  <c r="K16" i="5"/>
  <c r="L16" i="5"/>
  <c r="M16" i="5"/>
  <c r="N16" i="5"/>
  <c r="P16" i="5"/>
  <c r="Q16" i="5"/>
  <c r="R16" i="5"/>
  <c r="S16" i="5"/>
  <c r="U16" i="5"/>
  <c r="V16" i="5"/>
  <c r="AA16" i="5"/>
  <c r="AB16" i="5"/>
  <c r="A17" i="5"/>
  <c r="D17" i="5"/>
  <c r="E17" i="5"/>
  <c r="F17" i="5"/>
  <c r="G17" i="5"/>
  <c r="K17" i="5"/>
  <c r="L17" i="5"/>
  <c r="M17" i="5"/>
  <c r="N17" i="5"/>
  <c r="P17" i="5"/>
  <c r="Q17" i="5"/>
  <c r="R17" i="5"/>
  <c r="S17" i="5"/>
  <c r="U17" i="5"/>
  <c r="V17" i="5"/>
  <c r="AA17" i="5"/>
  <c r="AB17" i="5"/>
  <c r="A18" i="5"/>
  <c r="D18" i="5"/>
  <c r="E18" i="5"/>
  <c r="F18" i="5"/>
  <c r="G18" i="5"/>
  <c r="K18" i="5"/>
  <c r="L18" i="5"/>
  <c r="M18" i="5"/>
  <c r="N18" i="5"/>
  <c r="P18" i="5"/>
  <c r="Q18" i="5"/>
  <c r="R18" i="5"/>
  <c r="S18" i="5"/>
  <c r="V18" i="5"/>
  <c r="AA18" i="5"/>
  <c r="AB18" i="5"/>
  <c r="A19" i="5"/>
  <c r="D19" i="5"/>
  <c r="E19" i="5"/>
  <c r="F19" i="5"/>
  <c r="G19" i="5"/>
  <c r="K19" i="5"/>
  <c r="L19" i="5"/>
  <c r="M19" i="5"/>
  <c r="N19" i="5"/>
  <c r="P19" i="5"/>
  <c r="Q19" i="5"/>
  <c r="R19" i="5"/>
  <c r="S19" i="5"/>
  <c r="U19" i="5"/>
  <c r="V19" i="5"/>
  <c r="AA19" i="5"/>
  <c r="AB19" i="5"/>
  <c r="A20" i="5"/>
  <c r="D20" i="5"/>
  <c r="E20" i="5"/>
  <c r="F20" i="5"/>
  <c r="G20" i="5"/>
  <c r="K20" i="5"/>
  <c r="L20" i="5"/>
  <c r="M20" i="5"/>
  <c r="N20" i="5"/>
  <c r="P20" i="5"/>
  <c r="Q20" i="5"/>
  <c r="R20" i="5"/>
  <c r="S20" i="5"/>
  <c r="U20" i="5"/>
  <c r="V20" i="5"/>
  <c r="AA20" i="5"/>
  <c r="AB20" i="5"/>
  <c r="A21" i="5"/>
  <c r="D21" i="5"/>
  <c r="E21" i="5"/>
  <c r="F21" i="5"/>
  <c r="G21" i="5"/>
  <c r="K21" i="5"/>
  <c r="L21" i="5"/>
  <c r="M21" i="5"/>
  <c r="N21" i="5"/>
  <c r="P21" i="5"/>
  <c r="Q21" i="5"/>
  <c r="R21" i="5"/>
  <c r="S21" i="5"/>
  <c r="U21" i="5"/>
  <c r="V21" i="5"/>
  <c r="AA21" i="5"/>
  <c r="AB21" i="5"/>
  <c r="A22" i="5"/>
  <c r="D22" i="5"/>
  <c r="E22" i="5"/>
  <c r="F22" i="5"/>
  <c r="G22" i="5"/>
  <c r="K22" i="5"/>
  <c r="L22" i="5"/>
  <c r="M22" i="5"/>
  <c r="N22" i="5"/>
  <c r="P22" i="5"/>
  <c r="Q22" i="5"/>
  <c r="R22" i="5"/>
  <c r="S22" i="5"/>
  <c r="U22" i="5"/>
  <c r="V22" i="5"/>
  <c r="AA22" i="5"/>
  <c r="AB22" i="5"/>
  <c r="A23" i="5"/>
  <c r="D23" i="5"/>
  <c r="E23" i="5"/>
  <c r="F23" i="5"/>
  <c r="G23" i="5"/>
  <c r="L23" i="5"/>
  <c r="M23" i="5"/>
  <c r="N23" i="5"/>
  <c r="P23" i="5"/>
  <c r="Q23" i="5"/>
  <c r="R23" i="5"/>
  <c r="S23" i="5"/>
  <c r="U23" i="5"/>
  <c r="V23" i="5"/>
  <c r="AA23" i="5"/>
  <c r="AB23" i="5"/>
  <c r="A24" i="5"/>
  <c r="D24" i="5"/>
  <c r="E24" i="5"/>
  <c r="F24" i="5"/>
  <c r="G24" i="5"/>
  <c r="K24" i="5"/>
  <c r="L24" i="5"/>
  <c r="M24" i="5"/>
  <c r="N24" i="5"/>
  <c r="P24" i="5"/>
  <c r="Q24" i="5"/>
  <c r="R24" i="5"/>
  <c r="S24" i="5"/>
  <c r="U24" i="5"/>
  <c r="V24" i="5"/>
  <c r="AA24" i="5"/>
  <c r="AB24" i="5"/>
  <c r="A25" i="5"/>
  <c r="D25" i="5"/>
  <c r="E25" i="5"/>
  <c r="F25" i="5"/>
  <c r="G25" i="5"/>
  <c r="K25" i="5"/>
  <c r="L25" i="5"/>
  <c r="M25" i="5"/>
  <c r="N25" i="5"/>
  <c r="P25" i="5"/>
  <c r="Q25" i="5"/>
  <c r="R25" i="5"/>
  <c r="S25" i="5"/>
  <c r="U25" i="5"/>
  <c r="V25" i="5"/>
  <c r="AA25" i="5"/>
  <c r="AB25" i="5"/>
  <c r="A26" i="5"/>
  <c r="D26" i="5"/>
  <c r="E26" i="5"/>
  <c r="F26" i="5"/>
  <c r="G26" i="5"/>
  <c r="K26" i="5"/>
  <c r="L26" i="5"/>
  <c r="M26" i="5"/>
  <c r="N26" i="5"/>
  <c r="P26" i="5"/>
  <c r="Q26" i="5"/>
  <c r="R26" i="5"/>
  <c r="S26" i="5"/>
  <c r="U26" i="5"/>
  <c r="V26" i="5"/>
  <c r="AA26" i="5"/>
  <c r="AB26" i="5"/>
  <c r="A27" i="5"/>
  <c r="D27" i="5"/>
  <c r="E27" i="5"/>
  <c r="F27" i="5"/>
  <c r="G27" i="5"/>
  <c r="K27" i="5"/>
  <c r="L27" i="5"/>
  <c r="M27" i="5"/>
  <c r="N27" i="5"/>
  <c r="P27" i="5"/>
  <c r="Q27" i="5"/>
  <c r="R27" i="5"/>
  <c r="S27" i="5"/>
  <c r="U27" i="5"/>
  <c r="V27" i="5"/>
  <c r="AA27" i="5"/>
  <c r="AB27" i="5"/>
  <c r="A28" i="5"/>
  <c r="D28" i="5"/>
  <c r="E28" i="5"/>
  <c r="F28" i="5"/>
  <c r="G28" i="5"/>
  <c r="K28" i="5"/>
  <c r="L28" i="5"/>
  <c r="M28" i="5"/>
  <c r="N28" i="5"/>
  <c r="P28" i="5"/>
  <c r="Q28" i="5"/>
  <c r="R28" i="5"/>
  <c r="S28" i="5"/>
  <c r="U28" i="5"/>
  <c r="V28" i="5"/>
  <c r="AA28" i="5"/>
  <c r="AB28" i="5"/>
  <c r="A29" i="5"/>
  <c r="D29" i="5"/>
  <c r="E29" i="5"/>
  <c r="F29" i="5"/>
  <c r="G29" i="5"/>
  <c r="K29" i="5"/>
  <c r="L29" i="5"/>
  <c r="M29" i="5"/>
  <c r="N29" i="5"/>
  <c r="P29" i="5"/>
  <c r="Q29" i="5"/>
  <c r="R29" i="5"/>
  <c r="S29" i="5"/>
  <c r="U29" i="5"/>
  <c r="V29" i="5"/>
  <c r="AA29" i="5"/>
  <c r="AB29" i="5"/>
  <c r="A30" i="5"/>
  <c r="D30" i="5"/>
  <c r="E30" i="5"/>
  <c r="F30" i="5"/>
  <c r="G30" i="5"/>
  <c r="K30" i="5"/>
  <c r="L30" i="5"/>
  <c r="M30" i="5"/>
  <c r="N30" i="5"/>
  <c r="P30" i="5"/>
  <c r="Q30" i="5"/>
  <c r="R30" i="5"/>
  <c r="S30" i="5"/>
  <c r="U30" i="5"/>
  <c r="V30" i="5"/>
  <c r="AA30" i="5"/>
  <c r="AB30" i="5"/>
  <c r="A31" i="5"/>
  <c r="D31" i="5"/>
  <c r="E31" i="5"/>
  <c r="F31" i="5"/>
  <c r="G31" i="5"/>
  <c r="K31" i="5"/>
  <c r="L31" i="5"/>
  <c r="M31" i="5"/>
  <c r="N31" i="5"/>
  <c r="P31" i="5"/>
  <c r="Q31" i="5"/>
  <c r="R31" i="5"/>
  <c r="S31" i="5"/>
  <c r="U31" i="5"/>
  <c r="V31" i="5"/>
  <c r="AA31" i="5"/>
  <c r="AB31" i="5"/>
  <c r="A32" i="5"/>
  <c r="D32" i="5"/>
  <c r="E32" i="5"/>
  <c r="F32" i="5"/>
  <c r="G32" i="5"/>
  <c r="K32" i="5"/>
  <c r="L32" i="5"/>
  <c r="M32" i="5"/>
  <c r="N32" i="5"/>
  <c r="P32" i="5"/>
  <c r="Q32" i="5"/>
  <c r="R32" i="5"/>
  <c r="S32" i="5"/>
  <c r="U32" i="5"/>
  <c r="V32" i="5"/>
  <c r="AA32" i="5"/>
  <c r="AB32" i="5"/>
  <c r="A33" i="5"/>
  <c r="D33" i="5"/>
  <c r="E33" i="5"/>
  <c r="F33" i="5"/>
  <c r="G33" i="5"/>
  <c r="K33" i="5"/>
  <c r="L33" i="5"/>
  <c r="M33" i="5"/>
  <c r="N33" i="5"/>
  <c r="P33" i="5"/>
  <c r="Q33" i="5"/>
  <c r="R33" i="5"/>
  <c r="S33" i="5"/>
  <c r="U33" i="5"/>
  <c r="V33" i="5"/>
  <c r="AA33" i="5"/>
  <c r="AB33" i="5"/>
  <c r="A34" i="5"/>
  <c r="D34" i="5"/>
  <c r="E34" i="5"/>
  <c r="F34" i="5"/>
  <c r="G34" i="5"/>
  <c r="K34" i="5"/>
  <c r="L34" i="5"/>
  <c r="M34" i="5"/>
  <c r="N34" i="5"/>
  <c r="P34" i="5"/>
  <c r="Q34" i="5"/>
  <c r="R34" i="5"/>
  <c r="S34" i="5"/>
  <c r="U34" i="5"/>
  <c r="V34" i="5"/>
  <c r="AA34" i="5"/>
  <c r="AB34" i="5"/>
  <c r="A35" i="5"/>
  <c r="D35" i="5"/>
  <c r="E35" i="5"/>
  <c r="F35" i="5"/>
  <c r="G35" i="5"/>
  <c r="K35" i="5"/>
  <c r="L35" i="5"/>
  <c r="M35" i="5"/>
  <c r="N35" i="5"/>
  <c r="P35" i="5"/>
  <c r="Q35" i="5"/>
  <c r="R35" i="5"/>
  <c r="S35" i="5"/>
  <c r="U35" i="5"/>
  <c r="V35" i="5"/>
  <c r="AA35" i="5"/>
  <c r="AB35" i="5"/>
  <c r="A36" i="5"/>
  <c r="D36" i="5"/>
  <c r="E36" i="5"/>
  <c r="F36" i="5"/>
  <c r="G36" i="5"/>
  <c r="K36" i="5"/>
  <c r="L36" i="5"/>
  <c r="M36" i="5"/>
  <c r="N36" i="5"/>
  <c r="P36" i="5"/>
  <c r="Q36" i="5"/>
  <c r="R36" i="5"/>
  <c r="S36" i="5"/>
  <c r="U36" i="5"/>
  <c r="V36" i="5"/>
  <c r="AA36" i="5"/>
  <c r="AB36" i="5"/>
  <c r="A37" i="5"/>
  <c r="D37" i="5"/>
  <c r="E37" i="5"/>
  <c r="F37" i="5"/>
  <c r="G37" i="5"/>
  <c r="K37" i="5"/>
  <c r="L37" i="5"/>
  <c r="M37" i="5"/>
  <c r="N37" i="5"/>
  <c r="P37" i="5"/>
  <c r="Q37" i="5"/>
  <c r="R37" i="5"/>
  <c r="S37" i="5"/>
  <c r="U37" i="5"/>
  <c r="V37" i="5"/>
  <c r="AA37" i="5"/>
  <c r="AB37" i="5"/>
  <c r="A38" i="5"/>
  <c r="D38" i="5"/>
  <c r="E38" i="5"/>
  <c r="F38" i="5"/>
  <c r="G38" i="5"/>
  <c r="K38" i="5"/>
  <c r="L38" i="5"/>
  <c r="M38" i="5"/>
  <c r="N38" i="5"/>
  <c r="P38" i="5"/>
  <c r="Q38" i="5"/>
  <c r="R38" i="5"/>
  <c r="S38" i="5"/>
  <c r="U38" i="5"/>
  <c r="V38" i="5"/>
  <c r="AA38" i="5"/>
  <c r="AB38" i="5"/>
  <c r="A39" i="5"/>
  <c r="D39" i="5"/>
  <c r="E39" i="5"/>
  <c r="F39" i="5"/>
  <c r="G39" i="5"/>
  <c r="K39" i="5"/>
  <c r="L39" i="5"/>
  <c r="M39" i="5"/>
  <c r="N39" i="5"/>
  <c r="P39" i="5"/>
  <c r="Q39" i="5"/>
  <c r="R39" i="5"/>
  <c r="S39" i="5"/>
  <c r="U39" i="5"/>
  <c r="V39" i="5"/>
  <c r="AA39" i="5"/>
  <c r="AB39" i="5"/>
  <c r="B40" i="5"/>
  <c r="C40" i="5"/>
  <c r="D40" i="5"/>
  <c r="E40" i="5"/>
  <c r="F40" i="5"/>
  <c r="G40" i="5"/>
  <c r="J40" i="5"/>
  <c r="L40" i="5"/>
  <c r="M40" i="5"/>
  <c r="N40" i="5"/>
  <c r="P40" i="5"/>
  <c r="Q40" i="5"/>
  <c r="R40" i="5"/>
  <c r="S40" i="5"/>
  <c r="U40" i="5"/>
  <c r="V40" i="5"/>
  <c r="W40" i="5"/>
  <c r="X40" i="5"/>
  <c r="Y40" i="5"/>
  <c r="Z40" i="5"/>
  <c r="AA40" i="5"/>
  <c r="AB40" i="5"/>
  <c r="M8" i="1"/>
  <c r="B9" i="1"/>
  <c r="C9" i="1"/>
  <c r="D9" i="1"/>
  <c r="E9" i="1"/>
  <c r="H9" i="1"/>
  <c r="I9" i="1"/>
  <c r="J9" i="1"/>
  <c r="L9" i="1"/>
  <c r="M9" i="1"/>
  <c r="A10" i="1"/>
  <c r="B10" i="1"/>
  <c r="C10" i="1"/>
  <c r="D10" i="1"/>
  <c r="E10" i="1"/>
  <c r="G10" i="1"/>
  <c r="H10" i="1"/>
  <c r="I10" i="1"/>
  <c r="J10" i="1"/>
  <c r="L10" i="1"/>
  <c r="M10" i="1"/>
  <c r="A11" i="1"/>
  <c r="B11" i="1"/>
  <c r="C11" i="1"/>
  <c r="D11" i="1"/>
  <c r="E11" i="1"/>
  <c r="G11" i="1"/>
  <c r="H11" i="1"/>
  <c r="I11" i="1"/>
  <c r="J11" i="1"/>
  <c r="L11" i="1"/>
  <c r="M11" i="1"/>
  <c r="A12" i="1"/>
  <c r="B12" i="1"/>
  <c r="C12" i="1"/>
  <c r="D12" i="1"/>
  <c r="E12" i="1"/>
  <c r="G12" i="1"/>
  <c r="H12" i="1"/>
  <c r="I12" i="1"/>
  <c r="J12" i="1"/>
  <c r="L12" i="1"/>
  <c r="M12" i="1"/>
  <c r="A13" i="1"/>
  <c r="B13" i="1"/>
  <c r="C13" i="1"/>
  <c r="D13" i="1"/>
  <c r="E13" i="1"/>
  <c r="H13" i="1"/>
  <c r="I13" i="1"/>
  <c r="J13" i="1"/>
  <c r="L13" i="1"/>
  <c r="M13" i="1"/>
  <c r="A14" i="1"/>
  <c r="B14" i="1"/>
  <c r="C14" i="1"/>
  <c r="D14" i="1"/>
  <c r="E14" i="1"/>
  <c r="H14" i="1"/>
  <c r="I14" i="1"/>
  <c r="J14" i="1"/>
  <c r="L14" i="1"/>
  <c r="M14" i="1"/>
  <c r="A15" i="1"/>
  <c r="B15" i="1"/>
  <c r="C15" i="1"/>
  <c r="D15" i="1"/>
  <c r="E15" i="1"/>
  <c r="G15" i="1"/>
  <c r="H15" i="1"/>
  <c r="I15" i="1"/>
  <c r="J15" i="1"/>
  <c r="L15" i="1"/>
  <c r="M15" i="1"/>
  <c r="A16" i="1"/>
  <c r="B16" i="1"/>
  <c r="C16" i="1"/>
  <c r="D16" i="1"/>
  <c r="E16" i="1"/>
  <c r="G16" i="1"/>
  <c r="H16" i="1"/>
  <c r="I16" i="1"/>
  <c r="J16" i="1"/>
  <c r="L16" i="1"/>
  <c r="M16" i="1"/>
  <c r="A17" i="1"/>
  <c r="B17" i="1"/>
  <c r="C17" i="1"/>
  <c r="D17" i="1"/>
  <c r="E17" i="1"/>
  <c r="G17" i="1"/>
  <c r="H17" i="1"/>
  <c r="I17" i="1"/>
  <c r="J17" i="1"/>
  <c r="L17" i="1"/>
  <c r="M17" i="1"/>
  <c r="A18" i="1"/>
  <c r="B18" i="1"/>
  <c r="C18" i="1"/>
  <c r="D18" i="1"/>
  <c r="E18" i="1"/>
  <c r="G18" i="1"/>
  <c r="H18" i="1"/>
  <c r="I18" i="1"/>
  <c r="J18" i="1"/>
  <c r="L18" i="1"/>
  <c r="M18" i="1"/>
  <c r="A19" i="1"/>
  <c r="B19" i="1"/>
  <c r="C19" i="1"/>
  <c r="D19" i="1"/>
  <c r="E19" i="1"/>
  <c r="G19" i="1"/>
  <c r="H19" i="1"/>
  <c r="I19" i="1"/>
  <c r="J19" i="1"/>
  <c r="L19" i="1"/>
  <c r="M19" i="1"/>
  <c r="A20" i="1"/>
  <c r="C20" i="1"/>
  <c r="D20" i="1"/>
  <c r="E20" i="1"/>
  <c r="H20" i="1"/>
  <c r="I20" i="1"/>
  <c r="J20" i="1"/>
  <c r="L20" i="1"/>
  <c r="M20" i="1"/>
  <c r="A21" i="1"/>
  <c r="C21" i="1"/>
  <c r="D21" i="1"/>
  <c r="E21" i="1"/>
  <c r="G21" i="1"/>
  <c r="H21" i="1"/>
  <c r="I21" i="1"/>
  <c r="J21" i="1"/>
  <c r="L21" i="1"/>
  <c r="M21" i="1"/>
  <c r="A22" i="1"/>
  <c r="C22" i="1"/>
  <c r="D22" i="1"/>
  <c r="E22" i="1"/>
  <c r="G22" i="1"/>
  <c r="H22" i="1"/>
  <c r="I22" i="1"/>
  <c r="J22" i="1"/>
  <c r="L22" i="1"/>
  <c r="M22" i="1"/>
  <c r="A23" i="1"/>
  <c r="C23" i="1"/>
  <c r="D23" i="1"/>
  <c r="E23" i="1"/>
  <c r="H23" i="1"/>
  <c r="I23" i="1"/>
  <c r="J23" i="1"/>
  <c r="L23" i="1"/>
  <c r="M23" i="1"/>
  <c r="A24" i="1"/>
  <c r="C24" i="1"/>
  <c r="D24" i="1"/>
  <c r="E24" i="1"/>
  <c r="G24" i="1"/>
  <c r="H24" i="1"/>
  <c r="I24" i="1"/>
  <c r="J24" i="1"/>
  <c r="L24" i="1"/>
  <c r="M24" i="1"/>
  <c r="A25" i="1"/>
  <c r="B25" i="1"/>
  <c r="C25" i="1"/>
  <c r="D25" i="1"/>
  <c r="E25" i="1"/>
  <c r="G25" i="1"/>
  <c r="H25" i="1"/>
  <c r="I25" i="1"/>
  <c r="J25" i="1"/>
  <c r="L25" i="1"/>
  <c r="M25" i="1"/>
  <c r="A26" i="1"/>
  <c r="B26" i="1"/>
  <c r="C26" i="1"/>
  <c r="D26" i="1"/>
  <c r="E26" i="1"/>
  <c r="G26" i="1"/>
  <c r="H26" i="1"/>
  <c r="I26" i="1"/>
  <c r="J26" i="1"/>
  <c r="L26" i="1"/>
  <c r="M26" i="1"/>
  <c r="A27" i="1"/>
  <c r="B27" i="1"/>
  <c r="C27" i="1"/>
  <c r="D27" i="1"/>
  <c r="E27" i="1"/>
  <c r="G27" i="1"/>
  <c r="H27" i="1"/>
  <c r="I27" i="1"/>
  <c r="J27" i="1"/>
  <c r="L27" i="1"/>
  <c r="M27" i="1"/>
  <c r="A28" i="1"/>
  <c r="B28" i="1"/>
  <c r="C28" i="1"/>
  <c r="D28" i="1"/>
  <c r="E28" i="1"/>
  <c r="G28" i="1"/>
  <c r="H28" i="1"/>
  <c r="I28" i="1"/>
  <c r="J28" i="1"/>
  <c r="L28" i="1"/>
  <c r="M28" i="1"/>
  <c r="A29" i="1"/>
  <c r="B29" i="1"/>
  <c r="C29" i="1"/>
  <c r="D29" i="1"/>
  <c r="E29" i="1"/>
  <c r="G29" i="1"/>
  <c r="H29" i="1"/>
  <c r="I29" i="1"/>
  <c r="J29" i="1"/>
  <c r="L29" i="1"/>
  <c r="M29" i="1"/>
  <c r="A30" i="1"/>
  <c r="B30" i="1"/>
  <c r="C30" i="1"/>
  <c r="D30" i="1"/>
  <c r="E30" i="1"/>
  <c r="G30" i="1"/>
  <c r="H30" i="1"/>
  <c r="I30" i="1"/>
  <c r="J30" i="1"/>
  <c r="L30" i="1"/>
  <c r="M30" i="1"/>
  <c r="A31" i="1"/>
  <c r="B31" i="1"/>
  <c r="C31" i="1"/>
  <c r="D31" i="1"/>
  <c r="E31" i="1"/>
  <c r="G31" i="1"/>
  <c r="H31" i="1"/>
  <c r="I31" i="1"/>
  <c r="J31" i="1"/>
  <c r="L31" i="1"/>
  <c r="M31" i="1"/>
  <c r="A32" i="1"/>
  <c r="B32" i="1"/>
  <c r="C32" i="1"/>
  <c r="D32" i="1"/>
  <c r="E32" i="1"/>
  <c r="G32" i="1"/>
  <c r="H32" i="1"/>
  <c r="I32" i="1"/>
  <c r="J32" i="1"/>
  <c r="L32" i="1"/>
  <c r="M32" i="1"/>
  <c r="A33" i="1"/>
  <c r="B33" i="1"/>
  <c r="C33" i="1"/>
  <c r="D33" i="1"/>
  <c r="E33" i="1"/>
  <c r="G33" i="1"/>
  <c r="H33" i="1"/>
  <c r="I33" i="1"/>
  <c r="J33" i="1"/>
  <c r="L33" i="1"/>
  <c r="M33" i="1"/>
  <c r="A34" i="1"/>
  <c r="B34" i="1"/>
  <c r="C34" i="1"/>
  <c r="D34" i="1"/>
  <c r="E34" i="1"/>
  <c r="G34" i="1"/>
  <c r="H34" i="1"/>
  <c r="I34" i="1"/>
  <c r="J34" i="1"/>
  <c r="L34" i="1"/>
  <c r="M34" i="1"/>
  <c r="A35" i="1"/>
  <c r="B35" i="1"/>
  <c r="C35" i="1"/>
  <c r="D35" i="1"/>
  <c r="E35" i="1"/>
  <c r="G35" i="1"/>
  <c r="H35" i="1"/>
  <c r="I35" i="1"/>
  <c r="J35" i="1"/>
  <c r="L35" i="1"/>
  <c r="M35" i="1"/>
  <c r="A36" i="1"/>
  <c r="B36" i="1"/>
  <c r="C36" i="1"/>
  <c r="D36" i="1"/>
  <c r="E36" i="1"/>
  <c r="G36" i="1"/>
  <c r="H36" i="1"/>
  <c r="I36" i="1"/>
  <c r="J36" i="1"/>
  <c r="L36" i="1"/>
  <c r="M36" i="1"/>
  <c r="A37" i="1"/>
  <c r="B37" i="1"/>
  <c r="C37" i="1"/>
  <c r="D37" i="1"/>
  <c r="E37" i="1"/>
  <c r="G37" i="1"/>
  <c r="H37" i="1"/>
  <c r="I37" i="1"/>
  <c r="J37" i="1"/>
  <c r="L37" i="1"/>
  <c r="M37" i="1"/>
  <c r="A38" i="1"/>
  <c r="B38" i="1"/>
  <c r="C38" i="1"/>
  <c r="D38" i="1"/>
  <c r="E38" i="1"/>
  <c r="G38" i="1"/>
  <c r="H38" i="1"/>
  <c r="I38" i="1"/>
  <c r="J38" i="1"/>
  <c r="L38" i="1"/>
  <c r="M38" i="1"/>
  <c r="A39" i="1"/>
  <c r="B39" i="1"/>
  <c r="C39" i="1"/>
  <c r="D39" i="1"/>
  <c r="E39" i="1"/>
  <c r="G39" i="1"/>
  <c r="H39" i="1"/>
  <c r="I39" i="1"/>
  <c r="J39" i="1"/>
  <c r="L39" i="1"/>
  <c r="M39" i="1"/>
  <c r="C40" i="1"/>
  <c r="D40" i="1"/>
  <c r="E40" i="1"/>
  <c r="G40" i="1"/>
  <c r="H40" i="1"/>
  <c r="I40" i="1"/>
  <c r="J40" i="1"/>
  <c r="L40" i="1"/>
  <c r="M40" i="1"/>
  <c r="N8" i="2"/>
  <c r="O8" i="2"/>
  <c r="AC8" i="2"/>
  <c r="AD8" i="2"/>
  <c r="AF8" i="2"/>
  <c r="AG8" i="2"/>
  <c r="A9" i="2"/>
  <c r="N9" i="2"/>
  <c r="O9" i="2"/>
  <c r="AC9" i="2"/>
  <c r="AD9" i="2"/>
  <c r="AF9" i="2"/>
  <c r="AG9" i="2"/>
  <c r="A10" i="2"/>
  <c r="N10" i="2"/>
  <c r="O10" i="2"/>
  <c r="AC10" i="2"/>
  <c r="AD10" i="2"/>
  <c r="AF10" i="2"/>
  <c r="AG10" i="2"/>
  <c r="A11" i="2"/>
  <c r="N11" i="2"/>
  <c r="O11" i="2"/>
  <c r="AC11" i="2"/>
  <c r="AD11" i="2"/>
  <c r="AF11" i="2"/>
  <c r="AG11" i="2"/>
  <c r="A12" i="2"/>
  <c r="N12" i="2"/>
  <c r="O12" i="2"/>
  <c r="AC12" i="2"/>
  <c r="AD12" i="2"/>
  <c r="AF12" i="2"/>
  <c r="AG12" i="2"/>
  <c r="A13" i="2"/>
  <c r="N13" i="2"/>
  <c r="O13" i="2"/>
  <c r="AC13" i="2"/>
  <c r="AD13" i="2"/>
  <c r="AF13" i="2"/>
  <c r="AG13" i="2"/>
  <c r="A14" i="2"/>
  <c r="N14" i="2"/>
  <c r="O14" i="2"/>
  <c r="AC14" i="2"/>
  <c r="AD14" i="2"/>
  <c r="AF14" i="2"/>
  <c r="AG14" i="2"/>
  <c r="A15" i="2"/>
  <c r="N15" i="2"/>
  <c r="O15" i="2"/>
  <c r="AC15" i="2"/>
  <c r="AD15" i="2"/>
  <c r="AF15" i="2"/>
  <c r="AG15" i="2"/>
  <c r="A16" i="2"/>
  <c r="N16" i="2"/>
  <c r="O16" i="2"/>
  <c r="AC16" i="2"/>
  <c r="AD16" i="2"/>
  <c r="AF16" i="2"/>
  <c r="AG16" i="2"/>
  <c r="A17" i="2"/>
  <c r="N17" i="2"/>
  <c r="O17" i="2"/>
  <c r="AC17" i="2"/>
  <c r="AD17" i="2"/>
  <c r="AF17" i="2"/>
  <c r="AG17" i="2"/>
  <c r="A18" i="2"/>
  <c r="N18" i="2"/>
  <c r="O18" i="2"/>
  <c r="AC18" i="2"/>
  <c r="AD18" i="2"/>
  <c r="AF18" i="2"/>
  <c r="AG18" i="2"/>
  <c r="A19" i="2"/>
  <c r="N19" i="2"/>
  <c r="O19" i="2"/>
  <c r="AC19" i="2"/>
  <c r="AD19" i="2"/>
  <c r="AF19" i="2"/>
  <c r="AG19" i="2"/>
  <c r="A20" i="2"/>
  <c r="N20" i="2"/>
  <c r="O20" i="2"/>
  <c r="AC20" i="2"/>
  <c r="AD20" i="2"/>
  <c r="AF20" i="2"/>
  <c r="AG20" i="2"/>
  <c r="A21" i="2"/>
  <c r="N21" i="2"/>
  <c r="O21" i="2"/>
  <c r="AC21" i="2"/>
  <c r="AD21" i="2"/>
  <c r="AF21" i="2"/>
  <c r="AG21" i="2"/>
  <c r="A22" i="2"/>
  <c r="N22" i="2"/>
  <c r="O22" i="2"/>
  <c r="AC22" i="2"/>
  <c r="AD22" i="2"/>
  <c r="AF22" i="2"/>
  <c r="AG22" i="2"/>
  <c r="A23" i="2"/>
  <c r="N23" i="2"/>
  <c r="O23" i="2"/>
  <c r="AC23" i="2"/>
  <c r="AD23" i="2"/>
  <c r="AF23" i="2"/>
  <c r="AG23" i="2"/>
  <c r="A24" i="2"/>
  <c r="N24" i="2"/>
  <c r="O24" i="2"/>
  <c r="AC24" i="2"/>
  <c r="AD24" i="2"/>
  <c r="AF24" i="2"/>
  <c r="AG24" i="2"/>
  <c r="A25" i="2"/>
  <c r="N25" i="2"/>
  <c r="O25" i="2"/>
  <c r="AC25" i="2"/>
  <c r="AD25" i="2"/>
  <c r="AF25" i="2"/>
  <c r="AG25" i="2"/>
  <c r="A26" i="2"/>
  <c r="N26" i="2"/>
  <c r="O26" i="2"/>
  <c r="AC26" i="2"/>
  <c r="AD26" i="2"/>
  <c r="AF26" i="2"/>
  <c r="AG26" i="2"/>
  <c r="A27" i="2"/>
  <c r="N27" i="2"/>
  <c r="O27" i="2"/>
  <c r="AC27" i="2"/>
  <c r="AD27" i="2"/>
  <c r="AF27" i="2"/>
  <c r="AG27" i="2"/>
  <c r="A28" i="2"/>
  <c r="N28" i="2"/>
  <c r="O28" i="2"/>
  <c r="AC28" i="2"/>
  <c r="AD28" i="2"/>
  <c r="AF28" i="2"/>
  <c r="AG28" i="2"/>
  <c r="A29" i="2"/>
  <c r="N29" i="2"/>
  <c r="O29" i="2"/>
  <c r="AC29" i="2"/>
  <c r="AD29" i="2"/>
  <c r="AF29" i="2"/>
  <c r="AG29" i="2"/>
  <c r="A30" i="2"/>
  <c r="N30" i="2"/>
  <c r="O30" i="2"/>
  <c r="AC30" i="2"/>
  <c r="AD30" i="2"/>
  <c r="AF30" i="2"/>
  <c r="AG30" i="2"/>
  <c r="A31" i="2"/>
  <c r="N31" i="2"/>
  <c r="O31" i="2"/>
  <c r="AC31" i="2"/>
  <c r="AD31" i="2"/>
  <c r="AF31" i="2"/>
  <c r="AG31" i="2"/>
  <c r="A32" i="2"/>
  <c r="N32" i="2"/>
  <c r="O32" i="2"/>
  <c r="AC32" i="2"/>
  <c r="AD32" i="2"/>
  <c r="AF32" i="2"/>
  <c r="AG32" i="2"/>
  <c r="A33" i="2"/>
  <c r="N33" i="2"/>
  <c r="O33" i="2"/>
  <c r="AC33" i="2"/>
  <c r="AD33" i="2"/>
  <c r="AF33" i="2"/>
  <c r="AG33" i="2"/>
  <c r="A34" i="2"/>
  <c r="N34" i="2"/>
  <c r="O34" i="2"/>
  <c r="AC34" i="2"/>
  <c r="AD34" i="2"/>
  <c r="AF34" i="2"/>
  <c r="AG34" i="2"/>
  <c r="A35" i="2"/>
  <c r="N35" i="2"/>
  <c r="O35" i="2"/>
  <c r="AC35" i="2"/>
  <c r="AD35" i="2"/>
  <c r="AF35" i="2"/>
  <c r="AG35" i="2"/>
  <c r="A36" i="2"/>
  <c r="N36" i="2"/>
  <c r="O36" i="2"/>
  <c r="AC36" i="2"/>
  <c r="AD36" i="2"/>
  <c r="AF36" i="2"/>
  <c r="AG36" i="2"/>
  <c r="A37" i="2"/>
  <c r="N37" i="2"/>
  <c r="O37" i="2"/>
  <c r="AC37" i="2"/>
  <c r="AD37" i="2"/>
  <c r="AF37" i="2"/>
  <c r="AG37" i="2"/>
  <c r="A38" i="2"/>
  <c r="N38" i="2"/>
  <c r="O38" i="2"/>
  <c r="AC38" i="2"/>
  <c r="AD38" i="2"/>
  <c r="AF38" i="2"/>
  <c r="AG38" i="2"/>
  <c r="C39" i="2"/>
  <c r="E39" i="2"/>
  <c r="G39" i="2"/>
  <c r="I39" i="2"/>
  <c r="K39" i="2"/>
  <c r="M39" i="2"/>
  <c r="N39" i="2"/>
  <c r="O39" i="2"/>
  <c r="R39" i="2"/>
  <c r="T39" i="2"/>
  <c r="V39" i="2"/>
  <c r="X39" i="2"/>
  <c r="Z39" i="2"/>
  <c r="AB39" i="2"/>
  <c r="AC39" i="2"/>
  <c r="AD39" i="2"/>
  <c r="AF39" i="2"/>
  <c r="AG39" i="2"/>
  <c r="F2" i="3"/>
  <c r="S8" i="3"/>
  <c r="B9" i="3"/>
  <c r="C9" i="3"/>
  <c r="D9" i="3"/>
  <c r="E9" i="3"/>
  <c r="F9" i="3"/>
  <c r="G9" i="3"/>
  <c r="I9" i="3"/>
  <c r="J9" i="3"/>
  <c r="K9" i="3"/>
  <c r="L9" i="3"/>
  <c r="M9" i="3"/>
  <c r="N9" i="3"/>
  <c r="P9" i="3"/>
  <c r="Q9" i="3"/>
  <c r="R9" i="3"/>
  <c r="S9" i="3"/>
  <c r="A10" i="3"/>
  <c r="B10" i="3"/>
  <c r="C10" i="3"/>
  <c r="D10" i="3"/>
  <c r="E10" i="3"/>
  <c r="F10" i="3"/>
  <c r="G10" i="3"/>
  <c r="I10" i="3"/>
  <c r="J10" i="3"/>
  <c r="K10" i="3"/>
  <c r="L10" i="3"/>
  <c r="M10" i="3"/>
  <c r="N10" i="3"/>
  <c r="P10" i="3"/>
  <c r="Q10" i="3"/>
  <c r="R10" i="3"/>
  <c r="S10" i="3"/>
  <c r="A11" i="3"/>
  <c r="B11" i="3"/>
  <c r="C11" i="3"/>
  <c r="D11" i="3"/>
  <c r="E11" i="3"/>
  <c r="F11" i="3"/>
  <c r="G11" i="3"/>
  <c r="I11" i="3"/>
  <c r="J11" i="3"/>
  <c r="K11" i="3"/>
  <c r="L11" i="3"/>
  <c r="M11" i="3"/>
  <c r="N11" i="3"/>
  <c r="P11" i="3"/>
  <c r="Q11" i="3"/>
  <c r="R11" i="3"/>
  <c r="S11" i="3"/>
  <c r="A12" i="3"/>
  <c r="B12" i="3"/>
  <c r="C12" i="3"/>
  <c r="D12" i="3"/>
  <c r="E12" i="3"/>
  <c r="F12" i="3"/>
  <c r="G12" i="3"/>
  <c r="I12" i="3"/>
  <c r="J12" i="3"/>
  <c r="K12" i="3"/>
  <c r="L12" i="3"/>
  <c r="M12" i="3"/>
  <c r="N12" i="3"/>
  <c r="P12" i="3"/>
  <c r="Q12" i="3"/>
  <c r="R12" i="3"/>
  <c r="S12" i="3"/>
  <c r="A13" i="3"/>
  <c r="B13" i="3"/>
  <c r="C13" i="3"/>
  <c r="D13" i="3"/>
  <c r="E13" i="3"/>
  <c r="F13" i="3"/>
  <c r="G13" i="3"/>
  <c r="I13" i="3"/>
  <c r="J13" i="3"/>
  <c r="K13" i="3"/>
  <c r="L13" i="3"/>
  <c r="M13" i="3"/>
  <c r="N13" i="3"/>
  <c r="P13" i="3"/>
  <c r="Q13" i="3"/>
  <c r="R13" i="3"/>
  <c r="S13" i="3"/>
  <c r="A14" i="3"/>
  <c r="B14" i="3"/>
  <c r="C14" i="3"/>
  <c r="D14" i="3"/>
  <c r="E14" i="3"/>
  <c r="F14" i="3"/>
  <c r="G14" i="3"/>
  <c r="I14" i="3"/>
  <c r="J14" i="3"/>
  <c r="K14" i="3"/>
  <c r="L14" i="3"/>
  <c r="M14" i="3"/>
  <c r="N14" i="3"/>
  <c r="P14" i="3"/>
  <c r="Q14" i="3"/>
  <c r="R14" i="3"/>
  <c r="S14" i="3"/>
  <c r="A15" i="3"/>
  <c r="B15" i="3"/>
  <c r="C15" i="3"/>
  <c r="D15" i="3"/>
  <c r="E15" i="3"/>
  <c r="F15" i="3"/>
  <c r="G15" i="3"/>
  <c r="I15" i="3"/>
  <c r="J15" i="3"/>
  <c r="K15" i="3"/>
  <c r="L15" i="3"/>
  <c r="M15" i="3"/>
  <c r="N15" i="3"/>
  <c r="P15" i="3"/>
  <c r="Q15" i="3"/>
  <c r="R15" i="3"/>
  <c r="S15" i="3"/>
  <c r="A16" i="3"/>
  <c r="B16" i="3"/>
  <c r="C16" i="3"/>
  <c r="D16" i="3"/>
  <c r="E16" i="3"/>
  <c r="F16" i="3"/>
  <c r="G16" i="3"/>
  <c r="I16" i="3"/>
  <c r="J16" i="3"/>
  <c r="K16" i="3"/>
  <c r="L16" i="3"/>
  <c r="M16" i="3"/>
  <c r="N16" i="3"/>
  <c r="P16" i="3"/>
  <c r="Q16" i="3"/>
  <c r="R16" i="3"/>
  <c r="S16" i="3"/>
  <c r="A17" i="3"/>
  <c r="B17" i="3"/>
  <c r="C17" i="3"/>
  <c r="D17" i="3"/>
  <c r="E17" i="3"/>
  <c r="F17" i="3"/>
  <c r="G17" i="3"/>
  <c r="I17" i="3"/>
  <c r="J17" i="3"/>
  <c r="K17" i="3"/>
  <c r="L17" i="3"/>
  <c r="M17" i="3"/>
  <c r="N17" i="3"/>
  <c r="P17" i="3"/>
  <c r="Q17" i="3"/>
  <c r="R17" i="3"/>
  <c r="S17" i="3"/>
  <c r="A18" i="3"/>
  <c r="B18" i="3"/>
  <c r="C18" i="3"/>
  <c r="D18" i="3"/>
  <c r="E18" i="3"/>
  <c r="F18" i="3"/>
  <c r="G18" i="3"/>
  <c r="I18" i="3"/>
  <c r="J18" i="3"/>
  <c r="K18" i="3"/>
  <c r="L18" i="3"/>
  <c r="M18" i="3"/>
  <c r="N18" i="3"/>
  <c r="P18" i="3"/>
  <c r="Q18" i="3"/>
  <c r="R18" i="3"/>
  <c r="S18" i="3"/>
  <c r="A19" i="3"/>
  <c r="B19" i="3"/>
  <c r="C19" i="3"/>
  <c r="D19" i="3"/>
  <c r="E19" i="3"/>
  <c r="F19" i="3"/>
  <c r="G19" i="3"/>
  <c r="I19" i="3"/>
  <c r="J19" i="3"/>
  <c r="K19" i="3"/>
  <c r="L19" i="3"/>
  <c r="M19" i="3"/>
  <c r="N19" i="3"/>
  <c r="P19" i="3"/>
  <c r="Q19" i="3"/>
  <c r="R19" i="3"/>
  <c r="S19" i="3"/>
  <c r="A20" i="3"/>
  <c r="B20" i="3"/>
  <c r="C20" i="3"/>
  <c r="D20" i="3"/>
  <c r="E20" i="3"/>
  <c r="F20" i="3"/>
  <c r="G20" i="3"/>
  <c r="I20" i="3"/>
  <c r="J20" i="3"/>
  <c r="K20" i="3"/>
  <c r="L20" i="3"/>
  <c r="M20" i="3"/>
  <c r="N20" i="3"/>
  <c r="P20" i="3"/>
  <c r="Q20" i="3"/>
  <c r="R20" i="3"/>
  <c r="S20" i="3"/>
  <c r="A21" i="3"/>
  <c r="B21" i="3"/>
  <c r="C21" i="3"/>
  <c r="D21" i="3"/>
  <c r="E21" i="3"/>
  <c r="F21" i="3"/>
  <c r="G21" i="3"/>
  <c r="I21" i="3"/>
  <c r="J21" i="3"/>
  <c r="K21" i="3"/>
  <c r="L21" i="3"/>
  <c r="M21" i="3"/>
  <c r="N21" i="3"/>
  <c r="P21" i="3"/>
  <c r="Q21" i="3"/>
  <c r="R21" i="3"/>
  <c r="S21" i="3"/>
  <c r="A22" i="3"/>
  <c r="B22" i="3"/>
  <c r="C22" i="3"/>
  <c r="D22" i="3"/>
  <c r="E22" i="3"/>
  <c r="F22" i="3"/>
  <c r="G22" i="3"/>
  <c r="I22" i="3"/>
  <c r="J22" i="3"/>
  <c r="K22" i="3"/>
  <c r="L22" i="3"/>
  <c r="M22" i="3"/>
  <c r="N22" i="3"/>
  <c r="P22" i="3"/>
  <c r="Q22" i="3"/>
  <c r="R22" i="3"/>
  <c r="S22" i="3"/>
  <c r="A23" i="3"/>
  <c r="B23" i="3"/>
  <c r="C23" i="3"/>
  <c r="D23" i="3"/>
  <c r="E23" i="3"/>
  <c r="F23" i="3"/>
  <c r="G23" i="3"/>
  <c r="I23" i="3"/>
  <c r="J23" i="3"/>
  <c r="K23" i="3"/>
  <c r="L23" i="3"/>
  <c r="M23" i="3"/>
  <c r="N23" i="3"/>
  <c r="P23" i="3"/>
  <c r="Q23" i="3"/>
  <c r="R23" i="3"/>
  <c r="S23" i="3"/>
  <c r="A24" i="3"/>
  <c r="B24" i="3"/>
  <c r="C24" i="3"/>
  <c r="D24" i="3"/>
  <c r="E24" i="3"/>
  <c r="F24" i="3"/>
  <c r="G24" i="3"/>
  <c r="I24" i="3"/>
  <c r="J24" i="3"/>
  <c r="K24" i="3"/>
  <c r="L24" i="3"/>
  <c r="M24" i="3"/>
  <c r="N24" i="3"/>
  <c r="P24" i="3"/>
  <c r="Q24" i="3"/>
  <c r="R24" i="3"/>
  <c r="S24" i="3"/>
  <c r="A25" i="3"/>
  <c r="B25" i="3"/>
  <c r="C25" i="3"/>
  <c r="D25" i="3"/>
  <c r="E25" i="3"/>
  <c r="F25" i="3"/>
  <c r="G25" i="3"/>
  <c r="I25" i="3"/>
  <c r="J25" i="3"/>
  <c r="K25" i="3"/>
  <c r="L25" i="3"/>
  <c r="M25" i="3"/>
  <c r="N25" i="3"/>
  <c r="P25" i="3"/>
  <c r="Q25" i="3"/>
  <c r="R25" i="3"/>
  <c r="S25" i="3"/>
  <c r="A26" i="3"/>
  <c r="B26" i="3"/>
  <c r="C26" i="3"/>
  <c r="D26" i="3"/>
  <c r="E26" i="3"/>
  <c r="F26" i="3"/>
  <c r="G26" i="3"/>
  <c r="I26" i="3"/>
  <c r="J26" i="3"/>
  <c r="K26" i="3"/>
  <c r="L26" i="3"/>
  <c r="M26" i="3"/>
  <c r="N26" i="3"/>
  <c r="P26" i="3"/>
  <c r="Q26" i="3"/>
  <c r="R26" i="3"/>
  <c r="S26" i="3"/>
  <c r="A27" i="3"/>
  <c r="B27" i="3"/>
  <c r="C27" i="3"/>
  <c r="D27" i="3"/>
  <c r="E27" i="3"/>
  <c r="F27" i="3"/>
  <c r="G27" i="3"/>
  <c r="I27" i="3"/>
  <c r="J27" i="3"/>
  <c r="K27" i="3"/>
  <c r="L27" i="3"/>
  <c r="M27" i="3"/>
  <c r="N27" i="3"/>
  <c r="P27" i="3"/>
  <c r="Q27" i="3"/>
  <c r="R27" i="3"/>
  <c r="S27" i="3"/>
  <c r="A28" i="3"/>
  <c r="B28" i="3"/>
  <c r="C28" i="3"/>
  <c r="D28" i="3"/>
  <c r="E28" i="3"/>
  <c r="F28" i="3"/>
  <c r="G28" i="3"/>
  <c r="I28" i="3"/>
  <c r="J28" i="3"/>
  <c r="K28" i="3"/>
  <c r="L28" i="3"/>
  <c r="M28" i="3"/>
  <c r="N28" i="3"/>
  <c r="P28" i="3"/>
  <c r="Q28" i="3"/>
  <c r="R28" i="3"/>
  <c r="S28" i="3"/>
  <c r="A29" i="3"/>
  <c r="B29" i="3"/>
  <c r="C29" i="3"/>
  <c r="D29" i="3"/>
  <c r="E29" i="3"/>
  <c r="F29" i="3"/>
  <c r="G29" i="3"/>
  <c r="I29" i="3"/>
  <c r="J29" i="3"/>
  <c r="K29" i="3"/>
  <c r="L29" i="3"/>
  <c r="M29" i="3"/>
  <c r="N29" i="3"/>
  <c r="P29" i="3"/>
  <c r="Q29" i="3"/>
  <c r="R29" i="3"/>
  <c r="S29" i="3"/>
  <c r="A30" i="3"/>
  <c r="B30" i="3"/>
  <c r="C30" i="3"/>
  <c r="D30" i="3"/>
  <c r="E30" i="3"/>
  <c r="F30" i="3"/>
  <c r="G30" i="3"/>
  <c r="I30" i="3"/>
  <c r="J30" i="3"/>
  <c r="K30" i="3"/>
  <c r="L30" i="3"/>
  <c r="M30" i="3"/>
  <c r="N30" i="3"/>
  <c r="P30" i="3"/>
  <c r="Q30" i="3"/>
  <c r="R30" i="3"/>
  <c r="S30" i="3"/>
  <c r="A31" i="3"/>
  <c r="B31" i="3"/>
  <c r="C31" i="3"/>
  <c r="D31" i="3"/>
  <c r="E31" i="3"/>
  <c r="F31" i="3"/>
  <c r="G31" i="3"/>
  <c r="I31" i="3"/>
  <c r="J31" i="3"/>
  <c r="K31" i="3"/>
  <c r="L31" i="3"/>
  <c r="M31" i="3"/>
  <c r="N31" i="3"/>
  <c r="P31" i="3"/>
  <c r="Q31" i="3"/>
  <c r="R31" i="3"/>
  <c r="S31" i="3"/>
  <c r="A32" i="3"/>
  <c r="B32" i="3"/>
  <c r="C32" i="3"/>
  <c r="D32" i="3"/>
  <c r="E32" i="3"/>
  <c r="F32" i="3"/>
  <c r="G32" i="3"/>
  <c r="I32" i="3"/>
  <c r="J32" i="3"/>
  <c r="K32" i="3"/>
  <c r="L32" i="3"/>
  <c r="M32" i="3"/>
  <c r="N32" i="3"/>
  <c r="P32" i="3"/>
  <c r="Q32" i="3"/>
  <c r="R32" i="3"/>
  <c r="S32" i="3"/>
  <c r="A33" i="3"/>
  <c r="B33" i="3"/>
  <c r="C33" i="3"/>
  <c r="D33" i="3"/>
  <c r="E33" i="3"/>
  <c r="F33" i="3"/>
  <c r="G33" i="3"/>
  <c r="I33" i="3"/>
  <c r="J33" i="3"/>
  <c r="K33" i="3"/>
  <c r="L33" i="3"/>
  <c r="M33" i="3"/>
  <c r="N33" i="3"/>
  <c r="P33" i="3"/>
  <c r="Q33" i="3"/>
  <c r="R33" i="3"/>
  <c r="S33" i="3"/>
  <c r="A34" i="3"/>
  <c r="B34" i="3"/>
  <c r="C34" i="3"/>
  <c r="D34" i="3"/>
  <c r="E34" i="3"/>
  <c r="F34" i="3"/>
  <c r="G34" i="3"/>
  <c r="I34" i="3"/>
  <c r="J34" i="3"/>
  <c r="K34" i="3"/>
  <c r="L34" i="3"/>
  <c r="M34" i="3"/>
  <c r="N34" i="3"/>
  <c r="P34" i="3"/>
  <c r="Q34" i="3"/>
  <c r="R34" i="3"/>
  <c r="S34" i="3"/>
  <c r="A35" i="3"/>
  <c r="B35" i="3"/>
  <c r="C35" i="3"/>
  <c r="D35" i="3"/>
  <c r="E35" i="3"/>
  <c r="F35" i="3"/>
  <c r="G35" i="3"/>
  <c r="I35" i="3"/>
  <c r="J35" i="3"/>
  <c r="K35" i="3"/>
  <c r="L35" i="3"/>
  <c r="M35" i="3"/>
  <c r="N35" i="3"/>
  <c r="P35" i="3"/>
  <c r="Q35" i="3"/>
  <c r="R35" i="3"/>
  <c r="S35" i="3"/>
  <c r="A36" i="3"/>
  <c r="B36" i="3"/>
  <c r="C36" i="3"/>
  <c r="D36" i="3"/>
  <c r="E36" i="3"/>
  <c r="F36" i="3"/>
  <c r="G36" i="3"/>
  <c r="I36" i="3"/>
  <c r="J36" i="3"/>
  <c r="K36" i="3"/>
  <c r="L36" i="3"/>
  <c r="M36" i="3"/>
  <c r="N36" i="3"/>
  <c r="P36" i="3"/>
  <c r="Q36" i="3"/>
  <c r="R36" i="3"/>
  <c r="S36" i="3"/>
  <c r="A37" i="3"/>
  <c r="B37" i="3"/>
  <c r="C37" i="3"/>
  <c r="D37" i="3"/>
  <c r="E37" i="3"/>
  <c r="F37" i="3"/>
  <c r="G37" i="3"/>
  <c r="I37" i="3"/>
  <c r="J37" i="3"/>
  <c r="K37" i="3"/>
  <c r="L37" i="3"/>
  <c r="M37" i="3"/>
  <c r="N37" i="3"/>
  <c r="P37" i="3"/>
  <c r="Q37" i="3"/>
  <c r="R37" i="3"/>
  <c r="S37" i="3"/>
  <c r="A38" i="3"/>
  <c r="B38" i="3"/>
  <c r="C38" i="3"/>
  <c r="D38" i="3"/>
  <c r="E38" i="3"/>
  <c r="F38" i="3"/>
  <c r="G38" i="3"/>
  <c r="I38" i="3"/>
  <c r="J38" i="3"/>
  <c r="K38" i="3"/>
  <c r="L38" i="3"/>
  <c r="M38" i="3"/>
  <c r="N38" i="3"/>
  <c r="P38" i="3"/>
  <c r="Q38" i="3"/>
  <c r="R38" i="3"/>
  <c r="S38" i="3"/>
  <c r="A39" i="3"/>
  <c r="B39" i="3"/>
  <c r="C39" i="3"/>
  <c r="D39" i="3"/>
  <c r="E39" i="3"/>
  <c r="F39" i="3"/>
  <c r="G39" i="3"/>
  <c r="I39" i="3"/>
  <c r="J39" i="3"/>
  <c r="K39" i="3"/>
  <c r="L39" i="3"/>
  <c r="M39" i="3"/>
  <c r="N39" i="3"/>
  <c r="P39" i="3"/>
  <c r="Q39" i="3"/>
  <c r="R39" i="3"/>
  <c r="S39" i="3"/>
  <c r="B40" i="3"/>
  <c r="E40" i="3"/>
  <c r="F40" i="3"/>
  <c r="G40" i="3"/>
  <c r="I40" i="3"/>
  <c r="L40" i="3"/>
  <c r="M40" i="3"/>
  <c r="N40" i="3"/>
  <c r="P40" i="3"/>
  <c r="Q40" i="3"/>
  <c r="R40" i="3"/>
  <c r="S40" i="3"/>
  <c r="F3" i="4"/>
  <c r="H8" i="4"/>
  <c r="I8" i="4"/>
  <c r="Q8" i="4"/>
  <c r="R8" i="4"/>
  <c r="T8" i="4"/>
  <c r="U8" i="4"/>
  <c r="A9" i="4"/>
  <c r="H9" i="4"/>
  <c r="I9" i="4"/>
  <c r="Q9" i="4"/>
  <c r="R9" i="4"/>
  <c r="T9" i="4"/>
  <c r="U9" i="4"/>
  <c r="A10" i="4"/>
  <c r="H10" i="4"/>
  <c r="I10" i="4"/>
  <c r="Q10" i="4"/>
  <c r="R10" i="4"/>
  <c r="T10" i="4"/>
  <c r="U10" i="4"/>
  <c r="A11" i="4"/>
  <c r="H11" i="4"/>
  <c r="I11" i="4"/>
  <c r="Q11" i="4"/>
  <c r="R11" i="4"/>
  <c r="T11" i="4"/>
  <c r="U11" i="4"/>
  <c r="A12" i="4"/>
  <c r="H12" i="4"/>
  <c r="I12" i="4"/>
  <c r="Q12" i="4"/>
  <c r="R12" i="4"/>
  <c r="T12" i="4"/>
  <c r="U12" i="4"/>
  <c r="A13" i="4"/>
  <c r="H13" i="4"/>
  <c r="I13" i="4"/>
  <c r="Q13" i="4"/>
  <c r="R13" i="4"/>
  <c r="T13" i="4"/>
  <c r="U13" i="4"/>
  <c r="A14" i="4"/>
  <c r="H14" i="4"/>
  <c r="I14" i="4"/>
  <c r="Q14" i="4"/>
  <c r="R14" i="4"/>
  <c r="T14" i="4"/>
  <c r="U14" i="4"/>
  <c r="A15" i="4"/>
  <c r="H15" i="4"/>
  <c r="I15" i="4"/>
  <c r="Q15" i="4"/>
  <c r="R15" i="4"/>
  <c r="T15" i="4"/>
  <c r="U15" i="4"/>
  <c r="A16" i="4"/>
  <c r="H16" i="4"/>
  <c r="I16" i="4"/>
  <c r="Q16" i="4"/>
  <c r="R16" i="4"/>
  <c r="T16" i="4"/>
  <c r="U16" i="4"/>
  <c r="A17" i="4"/>
  <c r="H17" i="4"/>
  <c r="I17" i="4"/>
  <c r="Q17" i="4"/>
  <c r="R17" i="4"/>
  <c r="T17" i="4"/>
  <c r="U17" i="4"/>
  <c r="A18" i="4"/>
  <c r="H18" i="4"/>
  <c r="I18" i="4"/>
  <c r="Q18" i="4"/>
  <c r="R18" i="4"/>
  <c r="T18" i="4"/>
  <c r="U18" i="4"/>
  <c r="A19" i="4"/>
  <c r="H19" i="4"/>
  <c r="I19" i="4"/>
  <c r="Q19" i="4"/>
  <c r="R19" i="4"/>
  <c r="T19" i="4"/>
  <c r="U19" i="4"/>
  <c r="A20" i="4"/>
  <c r="H20" i="4"/>
  <c r="I20" i="4"/>
  <c r="Q20" i="4"/>
  <c r="R20" i="4"/>
  <c r="T20" i="4"/>
  <c r="U20" i="4"/>
  <c r="A21" i="4"/>
  <c r="H21" i="4"/>
  <c r="I21" i="4"/>
  <c r="Q21" i="4"/>
  <c r="R21" i="4"/>
  <c r="T21" i="4"/>
  <c r="U21" i="4"/>
  <c r="A22" i="4"/>
  <c r="H22" i="4"/>
  <c r="I22" i="4"/>
  <c r="Q22" i="4"/>
  <c r="R22" i="4"/>
  <c r="T22" i="4"/>
  <c r="U22" i="4"/>
  <c r="A23" i="4"/>
  <c r="H23" i="4"/>
  <c r="I23" i="4"/>
  <c r="Q23" i="4"/>
  <c r="R23" i="4"/>
  <c r="T23" i="4"/>
  <c r="U23" i="4"/>
  <c r="A24" i="4"/>
  <c r="H24" i="4"/>
  <c r="I24" i="4"/>
  <c r="Q24" i="4"/>
  <c r="R24" i="4"/>
  <c r="T24" i="4"/>
  <c r="U24" i="4"/>
  <c r="A25" i="4"/>
  <c r="H25" i="4"/>
  <c r="I25" i="4"/>
  <c r="Q25" i="4"/>
  <c r="R25" i="4"/>
  <c r="T25" i="4"/>
  <c r="U25" i="4"/>
  <c r="A26" i="4"/>
  <c r="H26" i="4"/>
  <c r="I26" i="4"/>
  <c r="Q26" i="4"/>
  <c r="R26" i="4"/>
  <c r="T26" i="4"/>
  <c r="U26" i="4"/>
  <c r="A27" i="4"/>
  <c r="H27" i="4"/>
  <c r="I27" i="4"/>
  <c r="Q27" i="4"/>
  <c r="R27" i="4"/>
  <c r="T27" i="4"/>
  <c r="U27" i="4"/>
  <c r="A28" i="4"/>
  <c r="H28" i="4"/>
  <c r="I28" i="4"/>
  <c r="Q28" i="4"/>
  <c r="R28" i="4"/>
  <c r="T28" i="4"/>
  <c r="U28" i="4"/>
  <c r="A29" i="4"/>
  <c r="H29" i="4"/>
  <c r="I29" i="4"/>
  <c r="Q29" i="4"/>
  <c r="R29" i="4"/>
  <c r="T29" i="4"/>
  <c r="U29" i="4"/>
  <c r="A30" i="4"/>
  <c r="H30" i="4"/>
  <c r="I30" i="4"/>
  <c r="Q30" i="4"/>
  <c r="R30" i="4"/>
  <c r="T30" i="4"/>
  <c r="U30" i="4"/>
  <c r="A31" i="4"/>
  <c r="H31" i="4"/>
  <c r="I31" i="4"/>
  <c r="Q31" i="4"/>
  <c r="R31" i="4"/>
  <c r="T31" i="4"/>
  <c r="U31" i="4"/>
  <c r="A32" i="4"/>
  <c r="H32" i="4"/>
  <c r="I32" i="4"/>
  <c r="Q32" i="4"/>
  <c r="R32" i="4"/>
  <c r="T32" i="4"/>
  <c r="U32" i="4"/>
  <c r="A33" i="4"/>
  <c r="H33" i="4"/>
  <c r="I33" i="4"/>
  <c r="Q33" i="4"/>
  <c r="R33" i="4"/>
  <c r="T33" i="4"/>
  <c r="U33" i="4"/>
  <c r="A34" i="4"/>
  <c r="H34" i="4"/>
  <c r="I34" i="4"/>
  <c r="Q34" i="4"/>
  <c r="R34" i="4"/>
  <c r="T34" i="4"/>
  <c r="U34" i="4"/>
  <c r="A35" i="4"/>
  <c r="H35" i="4"/>
  <c r="I35" i="4"/>
  <c r="Q35" i="4"/>
  <c r="R35" i="4"/>
  <c r="T35" i="4"/>
  <c r="U35" i="4"/>
  <c r="A36" i="4"/>
  <c r="H36" i="4"/>
  <c r="I36" i="4"/>
  <c r="Q36" i="4"/>
  <c r="R36" i="4"/>
  <c r="T36" i="4"/>
  <c r="U36" i="4"/>
  <c r="A37" i="4"/>
  <c r="H37" i="4"/>
  <c r="I37" i="4"/>
  <c r="Q37" i="4"/>
  <c r="R37" i="4"/>
  <c r="T37" i="4"/>
  <c r="U37" i="4"/>
  <c r="A38" i="4"/>
  <c r="H38" i="4"/>
  <c r="I38" i="4"/>
  <c r="Q38" i="4"/>
  <c r="R38" i="4"/>
  <c r="T38" i="4"/>
  <c r="U38" i="4"/>
  <c r="C39" i="4"/>
  <c r="E39" i="4"/>
  <c r="G39" i="4"/>
  <c r="H39" i="4"/>
  <c r="I39" i="4"/>
  <c r="L39" i="4"/>
  <c r="N39" i="4"/>
  <c r="P39" i="4"/>
  <c r="Q39" i="4"/>
  <c r="R39" i="4"/>
  <c r="T39" i="4"/>
  <c r="U39" i="4"/>
</calcChain>
</file>

<file path=xl/sharedStrings.xml><?xml version="1.0" encoding="utf-8"?>
<sst xmlns="http://schemas.openxmlformats.org/spreadsheetml/2006/main" count="225" uniqueCount="47">
  <si>
    <t>Mcf</t>
  </si>
  <si>
    <t>Btu</t>
  </si>
  <si>
    <t>Dth</t>
  </si>
  <si>
    <t>Scheduled</t>
  </si>
  <si>
    <t>Imbalance</t>
  </si>
  <si>
    <t>Daily</t>
  </si>
  <si>
    <t>Cummulative</t>
  </si>
  <si>
    <t>Agr. #</t>
  </si>
  <si>
    <t>Arg. #</t>
  </si>
  <si>
    <t xml:space="preserve">Daily </t>
  </si>
  <si>
    <t>Total</t>
  </si>
  <si>
    <t>Transwestern Lateral</t>
  </si>
  <si>
    <t>Month</t>
  </si>
  <si>
    <t>To-Date</t>
  </si>
  <si>
    <t>El Paso Lateral</t>
  </si>
  <si>
    <t>Citizens Arizona Gas</t>
  </si>
  <si>
    <t>Customer:</t>
  </si>
  <si>
    <t>Duke Energy Trading &amp; Marketing</t>
  </si>
  <si>
    <t>Balance Tracking Report</t>
  </si>
  <si>
    <t>Month:</t>
  </si>
  <si>
    <t>Day</t>
  </si>
  <si>
    <t>Beginning Bal.</t>
  </si>
  <si>
    <t>Scheduled Receipts</t>
  </si>
  <si>
    <t>PP&amp;L</t>
  </si>
  <si>
    <t>DETM</t>
  </si>
  <si>
    <t>Delivery Allocation</t>
  </si>
  <si>
    <t>PPL</t>
  </si>
  <si>
    <t>Month Of:</t>
  </si>
  <si>
    <t>Physical Imabalance</t>
  </si>
  <si>
    <t>Alloc. Del.</t>
  </si>
  <si>
    <t>Oper. Alloc.</t>
  </si>
  <si>
    <t>Total Alloc.</t>
  </si>
  <si>
    <t>TW</t>
  </si>
  <si>
    <t>EPNG</t>
  </si>
  <si>
    <t>Net Del. Alloc.</t>
  </si>
  <si>
    <t>DETM (Dth)</t>
  </si>
  <si>
    <t>PPL (Dth)</t>
  </si>
  <si>
    <t>Rec. from TW</t>
  </si>
  <si>
    <t>Rec. from EP</t>
  </si>
  <si>
    <t>Imbalance Between Citizens Receipts and Deliveries</t>
  </si>
  <si>
    <t>Plant Inlet from Transwestern</t>
  </si>
  <si>
    <t>Plant Inlet from El Paso</t>
  </si>
  <si>
    <t>Pipeline Allocation to Shippers</t>
  </si>
  <si>
    <t>(+due pipeline/-due Duke)</t>
  </si>
  <si>
    <t>(+due Pipeline/-due PPL)</t>
  </si>
  <si>
    <t>Month Of:  9-01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</si>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</sst>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-yy"/>
    <numFmt numFmtId="168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168" fontId="2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 applyAlignment="1">
      <alignment horizontal="center"/>
    </xf>
    <xf numFmtId="165" fontId="0" fillId="0" borderId="4" xfId="1" applyNumberFormat="1" applyFont="1" applyBorder="1"/>
    <xf numFmtId="168" fontId="0" fillId="0" borderId="5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165" fontId="0" fillId="0" borderId="11" xfId="1" applyNumberFormat="1" applyFont="1" applyBorder="1"/>
    <xf numFmtId="165" fontId="0" fillId="0" borderId="3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8" xfId="1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7" xfId="0" applyFont="1" applyBorder="1"/>
    <xf numFmtId="165" fontId="2" fillId="0" borderId="13" xfId="1" applyNumberFormat="1" applyFont="1" applyBorder="1"/>
    <xf numFmtId="165" fontId="2" fillId="0" borderId="13" xfId="1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1" xfId="1" applyNumberFormat="1" applyFont="1" applyFill="1" applyBorder="1"/>
    <xf numFmtId="165" fontId="0" fillId="0" borderId="3" xfId="1" applyNumberFormat="1" applyFont="1" applyFill="1" applyBorder="1"/>
    <xf numFmtId="165" fontId="0" fillId="0" borderId="12" xfId="1" applyNumberFormat="1" applyFont="1" applyFill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0" xfId="1" applyNumberFormat="1" applyFont="1" applyBorder="1"/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1" applyNumberFormat="1" applyFont="1" applyBorder="1"/>
    <xf numFmtId="165" fontId="0" fillId="0" borderId="10" xfId="1" applyNumberFormat="1" applyFont="1" applyBorder="1"/>
    <xf numFmtId="165" fontId="2" fillId="0" borderId="2" xfId="1" applyNumberFormat="1" applyFont="1" applyBorder="1"/>
    <xf numFmtId="166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0" borderId="12" xfId="1" applyNumberFormat="1" applyFont="1" applyBorder="1"/>
    <xf numFmtId="165" fontId="4" fillId="0" borderId="6" xfId="1" applyNumberFormat="1" applyFont="1" applyBorder="1"/>
    <xf numFmtId="165" fontId="4" fillId="0" borderId="4" xfId="1" applyNumberFormat="1" applyFont="1" applyBorder="1"/>
    <xf numFmtId="0" fontId="4" fillId="0" borderId="6" xfId="0" applyFont="1" applyBorder="1"/>
    <xf numFmtId="0" fontId="7" fillId="0" borderId="0" xfId="0" applyFont="1"/>
    <xf numFmtId="0" fontId="8" fillId="0" borderId="0" xfId="0" applyFont="1"/>
    <xf numFmtId="166" fontId="3" fillId="0" borderId="0" xfId="0" applyNumberFormat="1" applyFont="1" applyAlignment="1">
      <alignment horizontal="left"/>
    </xf>
    <xf numFmtId="43" fontId="0" fillId="0" borderId="3" xfId="1" applyNumberFormat="1" applyFont="1" applyBorder="1"/>
    <xf numFmtId="43" fontId="0" fillId="0" borderId="2" xfId="1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43" fontId="0" fillId="0" borderId="0" xfId="1" applyNumberFormat="1" applyFont="1"/>
    <xf numFmtId="43" fontId="2" fillId="3" borderId="11" xfId="0" applyNumberFormat="1" applyFont="1" applyFill="1" applyBorder="1" applyAlignment="1">
      <alignment horizontal="center"/>
    </xf>
    <xf numFmtId="43" fontId="2" fillId="3" borderId="11" xfId="1" applyNumberFormat="1" applyFont="1" applyFill="1" applyBorder="1" applyAlignment="1">
      <alignment horizontal="right"/>
    </xf>
    <xf numFmtId="165" fontId="0" fillId="0" borderId="9" xfId="1" applyNumberFormat="1" applyFont="1" applyBorder="1"/>
    <xf numFmtId="0" fontId="0" fillId="0" borderId="10" xfId="0" applyBorder="1"/>
    <xf numFmtId="0" fontId="0" fillId="0" borderId="15" xfId="0" applyBorder="1"/>
    <xf numFmtId="165" fontId="0" fillId="0" borderId="0" xfId="0" applyNumberFormat="1"/>
    <xf numFmtId="43" fontId="0" fillId="0" borderId="11" xfId="0" applyNumberFormat="1" applyFill="1" applyBorder="1" applyAlignment="1">
      <alignment horizontal="center"/>
    </xf>
    <xf numFmtId="43" fontId="0" fillId="0" borderId="0" xfId="0" applyNumberFormat="1"/>
    <xf numFmtId="16" fontId="0" fillId="0" borderId="0" xfId="0" applyNumberFormat="1"/>
    <xf numFmtId="2" fontId="0" fillId="0" borderId="3" xfId="0" applyNumberFormat="1" applyFill="1" applyBorder="1"/>
    <xf numFmtId="17" fontId="4" fillId="0" borderId="0" xfId="0" applyNumberFormat="1" applyFont="1"/>
    <xf numFmtId="165" fontId="0" fillId="3" borderId="7" xfId="1" applyNumberFormat="1" applyFont="1" applyFill="1" applyBorder="1"/>
    <xf numFmtId="165" fontId="0" fillId="3" borderId="9" xfId="1" applyNumberFormat="1" applyFont="1" applyFill="1" applyBorder="1"/>
    <xf numFmtId="0" fontId="0" fillId="3" borderId="0" xfId="0" applyFill="1"/>
    <xf numFmtId="165" fontId="0" fillId="3" borderId="0" xfId="0" applyNumberFormat="1" applyFill="1"/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view="pageBreakPreview" topLeftCell="A5" zoomScale="60" zoomScaleNormal="75" workbookViewId="0">
      <selection activeCell="U34" sqref="U34"/>
    </sheetView>
  </sheetViews>
  <sheetFormatPr defaultRowHeight="12.75" x14ac:dyDescent="0.2"/>
  <cols>
    <col min="1" max="1" width="5.28515625" customWidth="1"/>
    <col min="2" max="2" width="12" customWidth="1"/>
    <col min="4" max="4" width="11.5703125" customWidth="1"/>
    <col min="5" max="5" width="15.7109375" customWidth="1"/>
    <col min="6" max="6" width="14.140625" customWidth="1"/>
    <col min="7" max="7" width="13.140625" customWidth="1"/>
    <col min="8" max="8" width="4.28515625" customWidth="1"/>
    <col min="9" max="9" width="9.28515625" customWidth="1"/>
    <col min="10" max="11" width="9.85546875" customWidth="1"/>
    <col min="12" max="12" width="11.5703125" customWidth="1"/>
    <col min="13" max="13" width="11.7109375" customWidth="1"/>
    <col min="14" max="14" width="12.5703125" customWidth="1"/>
    <col min="15" max="15" width="2" customWidth="1"/>
    <col min="16" max="16" width="12.7109375" customWidth="1"/>
    <col min="17" max="17" width="11.140625" customWidth="1"/>
    <col min="18" max="18" width="11.85546875" customWidth="1"/>
    <col min="19" max="19" width="12.140625" customWidth="1"/>
    <col min="20" max="20" width="2.7109375" customWidth="1"/>
    <col min="21" max="21" width="12.85546875" customWidth="1"/>
    <col min="22" max="22" width="11" customWidth="1"/>
    <col min="23" max="23" width="11.28515625" customWidth="1"/>
    <col min="24" max="26" width="9.28515625" bestFit="1" customWidth="1"/>
    <col min="27" max="27" width="10.85546875" customWidth="1"/>
    <col min="28" max="28" width="9.28515625" bestFit="1" customWidth="1"/>
  </cols>
  <sheetData>
    <row r="1" spans="1:28" x14ac:dyDescent="0.2">
      <c r="B1" s="32" t="s">
        <v>15</v>
      </c>
      <c r="C1" s="32"/>
    </row>
    <row r="2" spans="1:28" x14ac:dyDescent="0.2">
      <c r="B2" s="32" t="s">
        <v>18</v>
      </c>
      <c r="C2" s="32"/>
      <c r="I2" s="88">
        <v>37135</v>
      </c>
    </row>
    <row r="3" spans="1:28" x14ac:dyDescent="0.2">
      <c r="B3" s="32" t="s">
        <v>39</v>
      </c>
      <c r="C3" s="32"/>
      <c r="E3" s="64"/>
      <c r="F3" s="63"/>
      <c r="G3" s="86"/>
    </row>
    <row r="5" spans="1:28" x14ac:dyDescent="0.2">
      <c r="B5" s="32" t="s">
        <v>40</v>
      </c>
      <c r="I5" s="32" t="s">
        <v>41</v>
      </c>
      <c r="P5" s="32" t="s">
        <v>10</v>
      </c>
    </row>
    <row r="6" spans="1:28" x14ac:dyDescent="0.2">
      <c r="E6" s="47"/>
      <c r="F6" s="93" t="s">
        <v>28</v>
      </c>
      <c r="G6" s="94"/>
      <c r="L6" s="48"/>
      <c r="M6" s="93" t="s">
        <v>28</v>
      </c>
      <c r="N6" s="94"/>
      <c r="Q6" s="48"/>
      <c r="R6" s="93" t="s">
        <v>28</v>
      </c>
      <c r="S6" s="94"/>
      <c r="U6" s="97" t="s">
        <v>25</v>
      </c>
      <c r="V6" s="98"/>
      <c r="W6" s="97" t="s">
        <v>42</v>
      </c>
      <c r="X6" s="99"/>
      <c r="Y6" s="99"/>
      <c r="Z6" s="98"/>
      <c r="AA6" s="97" t="s">
        <v>34</v>
      </c>
      <c r="AB6" s="98"/>
    </row>
    <row r="7" spans="1:28" x14ac:dyDescent="0.2">
      <c r="B7" s="97" t="s">
        <v>10</v>
      </c>
      <c r="C7" s="99"/>
      <c r="D7" s="99"/>
      <c r="E7" s="42" t="s">
        <v>3</v>
      </c>
      <c r="F7" s="57" t="s">
        <v>20</v>
      </c>
      <c r="G7" s="58" t="s">
        <v>6</v>
      </c>
      <c r="I7" s="97" t="s">
        <v>10</v>
      </c>
      <c r="J7" s="99"/>
      <c r="K7" s="99"/>
      <c r="L7" s="57" t="s">
        <v>3</v>
      </c>
      <c r="M7" s="57" t="s">
        <v>20</v>
      </c>
      <c r="N7" s="58" t="s">
        <v>6</v>
      </c>
      <c r="O7" s="2"/>
      <c r="P7" s="59"/>
      <c r="Q7" s="57" t="s">
        <v>3</v>
      </c>
      <c r="R7" s="57" t="s">
        <v>20</v>
      </c>
      <c r="S7" s="58" t="s">
        <v>6</v>
      </c>
      <c r="U7" s="95" t="s">
        <v>2</v>
      </c>
      <c r="V7" s="96"/>
      <c r="W7" s="97" t="s">
        <v>35</v>
      </c>
      <c r="X7" s="98"/>
      <c r="Y7" s="97" t="s">
        <v>36</v>
      </c>
      <c r="Z7" s="98"/>
      <c r="AA7" s="97" t="s">
        <v>2</v>
      </c>
      <c r="AB7" s="98"/>
    </row>
    <row r="8" spans="1:28" x14ac:dyDescent="0.2">
      <c r="A8" s="4" t="s">
        <v>20</v>
      </c>
      <c r="B8" s="25" t="s">
        <v>0</v>
      </c>
      <c r="C8" s="59" t="s">
        <v>1</v>
      </c>
      <c r="D8" s="17" t="s">
        <v>2</v>
      </c>
      <c r="E8" s="40" t="s">
        <v>2</v>
      </c>
      <c r="F8" s="21" t="s">
        <v>2</v>
      </c>
      <c r="G8" s="23" t="s">
        <v>2</v>
      </c>
      <c r="I8" s="16" t="s">
        <v>0</v>
      </c>
      <c r="J8" s="17" t="s">
        <v>1</v>
      </c>
      <c r="K8" s="17" t="s">
        <v>2</v>
      </c>
      <c r="L8" s="40" t="s">
        <v>2</v>
      </c>
      <c r="M8" s="21" t="s">
        <v>2</v>
      </c>
      <c r="N8" s="23" t="s">
        <v>2</v>
      </c>
      <c r="O8" s="2"/>
      <c r="P8" s="59" t="s">
        <v>2</v>
      </c>
      <c r="Q8" s="56" t="s">
        <v>2</v>
      </c>
      <c r="R8" s="21" t="s">
        <v>2</v>
      </c>
      <c r="S8" s="23" t="s">
        <v>2</v>
      </c>
      <c r="U8" s="41" t="s">
        <v>24</v>
      </c>
      <c r="V8" s="56" t="s">
        <v>26</v>
      </c>
      <c r="W8" s="81" t="s">
        <v>32</v>
      </c>
      <c r="X8" s="82" t="s">
        <v>33</v>
      </c>
      <c r="Y8" s="81" t="s">
        <v>32</v>
      </c>
      <c r="Z8" s="82" t="s">
        <v>33</v>
      </c>
      <c r="AA8" s="81" t="s">
        <v>24</v>
      </c>
      <c r="AB8" s="82" t="s">
        <v>26</v>
      </c>
    </row>
    <row r="9" spans="1:28" x14ac:dyDescent="0.2">
      <c r="A9" s="4">
        <v>1</v>
      </c>
      <c r="B9" s="62">
        <v>-97953</v>
      </c>
      <c r="C9" s="5">
        <v>1.0169999999999999</v>
      </c>
      <c r="D9" s="3">
        <f>ROUND(B9*C9,0)</f>
        <v>-99618</v>
      </c>
      <c r="E9" s="49">
        <f>'DETM-Receipts'!N8+'PPL-Receipts'!H8</f>
        <v>75000</v>
      </c>
      <c r="F9" s="39">
        <f>D9+E9</f>
        <v>-24618</v>
      </c>
      <c r="G9" s="52">
        <f>F9</f>
        <v>-24618</v>
      </c>
      <c r="H9" s="8"/>
      <c r="I9" s="62">
        <v>-2</v>
      </c>
      <c r="J9" s="5">
        <v>1.014</v>
      </c>
      <c r="K9" s="3">
        <f>ROUND(I9*J9,0)</f>
        <v>-2</v>
      </c>
      <c r="L9" s="43">
        <f>'DETM-Receipts'!AC8+'PPL-Receipts'!Q8</f>
        <v>0</v>
      </c>
      <c r="M9" s="43">
        <f>K9+L9</f>
        <v>-2</v>
      </c>
      <c r="N9" s="52">
        <f>M9</f>
        <v>-2</v>
      </c>
      <c r="O9" s="3"/>
      <c r="P9" s="7">
        <f t="shared" ref="P9:Q11" si="0">D9+K9</f>
        <v>-99620</v>
      </c>
      <c r="Q9" s="44">
        <f t="shared" si="0"/>
        <v>75000</v>
      </c>
      <c r="R9" s="43">
        <f>P9+Q9</f>
        <v>-24620</v>
      </c>
      <c r="S9" s="52">
        <f>R9</f>
        <v>-24620</v>
      </c>
      <c r="U9" s="60">
        <f>P9</f>
        <v>-99620</v>
      </c>
      <c r="V9" s="80">
        <f>P9-U9</f>
        <v>0</v>
      </c>
      <c r="W9" s="60">
        <v>98383</v>
      </c>
      <c r="X9" s="80"/>
      <c r="AA9" s="83">
        <f>U9+W9+X9</f>
        <v>-1237</v>
      </c>
      <c r="AB9" s="83">
        <f>X9-Y9-Z9</f>
        <v>0</v>
      </c>
    </row>
    <row r="10" spans="1:28" x14ac:dyDescent="0.2">
      <c r="A10">
        <f>A9+1</f>
        <v>2</v>
      </c>
      <c r="B10" s="62">
        <v>-97364</v>
      </c>
      <c r="C10" s="5">
        <v>1.0169999999999999</v>
      </c>
      <c r="D10" s="3">
        <f>ROUND(B10*C10,0)</f>
        <v>-99019</v>
      </c>
      <c r="E10" s="50">
        <f>'DETM-Receipts'!N9+'PPL-Receipts'!H9</f>
        <v>95000</v>
      </c>
      <c r="F10" s="39">
        <f t="shared" ref="F10:F39" si="1">D10+E10</f>
        <v>-4019</v>
      </c>
      <c r="G10" s="53">
        <f>G9+F10</f>
        <v>-28637</v>
      </c>
      <c r="H10" s="8"/>
      <c r="I10" s="62">
        <v>-109</v>
      </c>
      <c r="J10" s="5">
        <v>1.014</v>
      </c>
      <c r="K10" s="3">
        <f>ROUND(I10*J10,0)</f>
        <v>-111</v>
      </c>
      <c r="L10" s="44">
        <f>'DETM-Receipts'!AC9+'PPL-Receipts'!Q9</f>
        <v>0</v>
      </c>
      <c r="M10" s="43">
        <f t="shared" ref="M10:M39" si="2">K10+L10</f>
        <v>-111</v>
      </c>
      <c r="N10" s="53">
        <f>N9+M10</f>
        <v>-113</v>
      </c>
      <c r="O10" s="3"/>
      <c r="P10" s="7">
        <f t="shared" si="0"/>
        <v>-99130</v>
      </c>
      <c r="Q10" s="44">
        <f t="shared" si="0"/>
        <v>95000</v>
      </c>
      <c r="R10" s="43">
        <f t="shared" ref="R10:R40" si="3">P10+Q10</f>
        <v>-4130</v>
      </c>
      <c r="S10" s="53">
        <f>S9+R10</f>
        <v>-28750</v>
      </c>
      <c r="U10" s="60">
        <f>P10</f>
        <v>-99130</v>
      </c>
      <c r="V10" s="80">
        <f>P10-U10</f>
        <v>0</v>
      </c>
      <c r="W10" s="60">
        <v>98232</v>
      </c>
      <c r="X10" s="80">
        <v>101</v>
      </c>
      <c r="AA10" s="83">
        <f>U10+W10+X10</f>
        <v>-797</v>
      </c>
      <c r="AB10" s="83">
        <f>X10-Y10-Z10</f>
        <v>101</v>
      </c>
    </row>
    <row r="11" spans="1:28" x14ac:dyDescent="0.2">
      <c r="A11">
        <f t="shared" ref="A11:A39" si="4">A10+1</f>
        <v>3</v>
      </c>
      <c r="B11" s="62">
        <v>-46061</v>
      </c>
      <c r="C11" s="5">
        <v>1.0169999999999999</v>
      </c>
      <c r="D11" s="3">
        <f>ROUND(B11*C11,0)</f>
        <v>-46844</v>
      </c>
      <c r="E11" s="50">
        <f>'DETM-Receipts'!N10+'PPL-Receipts'!H10</f>
        <v>38250</v>
      </c>
      <c r="F11" s="39">
        <f t="shared" si="1"/>
        <v>-8594</v>
      </c>
      <c r="G11" s="53">
        <f>G10+F11</f>
        <v>-37231</v>
      </c>
      <c r="H11" s="8"/>
      <c r="I11" s="62">
        <v>-874</v>
      </c>
      <c r="J11" s="5">
        <v>1.014</v>
      </c>
      <c r="K11" s="3">
        <f>ROUND(I11*J11,0)</f>
        <v>-886</v>
      </c>
      <c r="L11" s="44">
        <f>'DETM-Receipts'!AC10+'PPL-Receipts'!Q10</f>
        <v>0</v>
      </c>
      <c r="M11" s="43">
        <f t="shared" si="2"/>
        <v>-886</v>
      </c>
      <c r="N11" s="53">
        <f>N10+M11</f>
        <v>-999</v>
      </c>
      <c r="O11" s="3"/>
      <c r="P11" s="7">
        <f t="shared" si="0"/>
        <v>-47730</v>
      </c>
      <c r="Q11" s="44">
        <f t="shared" si="0"/>
        <v>38250</v>
      </c>
      <c r="R11" s="43">
        <f t="shared" si="3"/>
        <v>-9480</v>
      </c>
      <c r="S11" s="53">
        <f>S10+R11</f>
        <v>-38230</v>
      </c>
      <c r="U11" s="60">
        <f>P11</f>
        <v>-47730</v>
      </c>
      <c r="V11" s="80">
        <f>P11-U11</f>
        <v>0</v>
      </c>
      <c r="W11" s="60">
        <v>47152</v>
      </c>
      <c r="X11" s="80">
        <v>1217</v>
      </c>
      <c r="AA11" s="83">
        <f>U11+W11+X11</f>
        <v>639</v>
      </c>
      <c r="AB11" s="83">
        <f>X11-Y11-Z11</f>
        <v>1217</v>
      </c>
    </row>
    <row r="12" spans="1:28" x14ac:dyDescent="0.2">
      <c r="A12">
        <f t="shared" si="4"/>
        <v>4</v>
      </c>
      <c r="B12" s="62">
        <v>0</v>
      </c>
      <c r="C12" s="5">
        <v>1.0169999999999999</v>
      </c>
      <c r="D12" s="3">
        <f t="shared" ref="D12:D39" si="5">ROUND(B12*C12,0)</f>
        <v>0</v>
      </c>
      <c r="E12" s="50">
        <f>'DETM-Receipts'!N11+'PPL-Receipts'!H11</f>
        <v>5000</v>
      </c>
      <c r="F12" s="39">
        <f t="shared" si="1"/>
        <v>5000</v>
      </c>
      <c r="G12" s="53">
        <f t="shared" ref="G12:G39" si="6">G11+F12</f>
        <v>-32231</v>
      </c>
      <c r="H12" s="8"/>
      <c r="I12" s="62"/>
      <c r="J12" s="5">
        <v>1.014</v>
      </c>
      <c r="K12" s="3">
        <f t="shared" ref="K12:K39" si="7">ROUND(I12*J12,0)</f>
        <v>0</v>
      </c>
      <c r="L12" s="44">
        <f>'DETM-Receipts'!AC11+'PPL-Receipts'!Q11</f>
        <v>0</v>
      </c>
      <c r="M12" s="43">
        <f t="shared" si="2"/>
        <v>0</v>
      </c>
      <c r="N12" s="53">
        <f t="shared" ref="N12:N39" si="8">N11+M12</f>
        <v>-999</v>
      </c>
      <c r="O12" s="3"/>
      <c r="P12" s="7">
        <f t="shared" ref="P12:P39" si="9">D12+K12</f>
        <v>0</v>
      </c>
      <c r="Q12" s="44">
        <f t="shared" ref="Q12:Q39" si="10">E12+L12</f>
        <v>5000</v>
      </c>
      <c r="R12" s="43">
        <f t="shared" si="3"/>
        <v>5000</v>
      </c>
      <c r="S12" s="53">
        <f t="shared" ref="S12:S39" si="11">S11+R12</f>
        <v>-33230</v>
      </c>
      <c r="U12" s="60">
        <f t="shared" ref="U12:U24" si="12">P12</f>
        <v>0</v>
      </c>
      <c r="V12" s="80">
        <f t="shared" ref="V12:V39" si="13">P12-U12</f>
        <v>0</v>
      </c>
      <c r="W12" s="44">
        <v>5</v>
      </c>
      <c r="AA12" s="83">
        <f t="shared" ref="AA12:AA40" si="14">U12+W12+X12</f>
        <v>5</v>
      </c>
      <c r="AB12" s="83">
        <f t="shared" ref="AB12:AB39" si="15">V12-Y12-Z12</f>
        <v>0</v>
      </c>
    </row>
    <row r="13" spans="1:28" x14ac:dyDescent="0.2">
      <c r="A13">
        <f t="shared" si="4"/>
        <v>5</v>
      </c>
      <c r="B13" s="62"/>
      <c r="C13" s="5">
        <v>1.0169999999999999</v>
      </c>
      <c r="D13" s="3">
        <f t="shared" si="5"/>
        <v>0</v>
      </c>
      <c r="E13" s="50">
        <f>'DETM-Receipts'!N12+'PPL-Receipts'!H12</f>
        <v>0</v>
      </c>
      <c r="F13" s="39">
        <f t="shared" si="1"/>
        <v>0</v>
      </c>
      <c r="G13" s="53">
        <f t="shared" si="6"/>
        <v>-32231</v>
      </c>
      <c r="H13" s="8"/>
      <c r="I13" s="62"/>
      <c r="J13" s="5">
        <v>1.014</v>
      </c>
      <c r="K13" s="3">
        <f t="shared" si="7"/>
        <v>0</v>
      </c>
      <c r="L13" s="44">
        <f>'DETM-Receipts'!AC12+'PPL-Receipts'!Q12</f>
        <v>0</v>
      </c>
      <c r="M13" s="43">
        <f t="shared" si="2"/>
        <v>0</v>
      </c>
      <c r="N13" s="53">
        <f t="shared" si="8"/>
        <v>-999</v>
      </c>
      <c r="O13" s="3"/>
      <c r="P13" s="7">
        <f t="shared" si="9"/>
        <v>0</v>
      </c>
      <c r="Q13" s="44">
        <f t="shared" si="10"/>
        <v>0</v>
      </c>
      <c r="R13" s="43">
        <f t="shared" si="3"/>
        <v>0</v>
      </c>
      <c r="S13" s="53">
        <f t="shared" si="11"/>
        <v>-33230</v>
      </c>
      <c r="U13" s="60">
        <f t="shared" si="12"/>
        <v>0</v>
      </c>
      <c r="V13" s="80">
        <f t="shared" si="13"/>
        <v>0</v>
      </c>
      <c r="W13" s="39">
        <v>31</v>
      </c>
      <c r="X13">
        <v>101</v>
      </c>
      <c r="AA13" s="83">
        <f t="shared" si="14"/>
        <v>132</v>
      </c>
      <c r="AB13" s="83">
        <f t="shared" si="15"/>
        <v>0</v>
      </c>
    </row>
    <row r="14" spans="1:28" x14ac:dyDescent="0.2">
      <c r="A14">
        <f t="shared" si="4"/>
        <v>6</v>
      </c>
      <c r="B14" s="62"/>
      <c r="C14" s="5">
        <v>1.0169999999999999</v>
      </c>
      <c r="D14" s="3">
        <f t="shared" si="5"/>
        <v>0</v>
      </c>
      <c r="E14" s="50">
        <f>'DETM-Receipts'!N13+'PPL-Receipts'!H13</f>
        <v>0</v>
      </c>
      <c r="F14" s="39">
        <f t="shared" si="1"/>
        <v>0</v>
      </c>
      <c r="G14" s="53">
        <f t="shared" si="6"/>
        <v>-32231</v>
      </c>
      <c r="H14" s="8"/>
      <c r="I14" s="62"/>
      <c r="J14" s="5">
        <v>1.014</v>
      </c>
      <c r="K14" s="3">
        <f t="shared" si="7"/>
        <v>0</v>
      </c>
      <c r="L14" s="44">
        <f>'DETM-Receipts'!AC13+'PPL-Receipts'!Q13</f>
        <v>0</v>
      </c>
      <c r="M14" s="43">
        <f t="shared" si="2"/>
        <v>0</v>
      </c>
      <c r="N14" s="53">
        <f t="shared" si="8"/>
        <v>-999</v>
      </c>
      <c r="O14" s="3"/>
      <c r="P14" s="7">
        <f t="shared" si="9"/>
        <v>0</v>
      </c>
      <c r="Q14" s="44">
        <f t="shared" si="10"/>
        <v>0</v>
      </c>
      <c r="R14" s="43">
        <f t="shared" si="3"/>
        <v>0</v>
      </c>
      <c r="S14" s="53">
        <f t="shared" si="11"/>
        <v>-33230</v>
      </c>
      <c r="U14" s="60">
        <f t="shared" si="12"/>
        <v>0</v>
      </c>
      <c r="V14" s="80">
        <f t="shared" si="13"/>
        <v>0</v>
      </c>
      <c r="AA14" s="83">
        <f t="shared" si="14"/>
        <v>0</v>
      </c>
      <c r="AB14" s="83">
        <f t="shared" si="15"/>
        <v>0</v>
      </c>
    </row>
    <row r="15" spans="1:28" x14ac:dyDescent="0.2">
      <c r="A15">
        <f t="shared" si="4"/>
        <v>7</v>
      </c>
      <c r="B15" s="62"/>
      <c r="C15" s="5">
        <v>1.0169999999999999</v>
      </c>
      <c r="D15" s="3">
        <f t="shared" si="5"/>
        <v>0</v>
      </c>
      <c r="E15" s="50">
        <f>'DETM-Receipts'!N14+'PPL-Receipts'!H14</f>
        <v>0</v>
      </c>
      <c r="F15" s="39">
        <f t="shared" si="1"/>
        <v>0</v>
      </c>
      <c r="G15" s="53">
        <f t="shared" si="6"/>
        <v>-32231</v>
      </c>
      <c r="H15" s="8"/>
      <c r="I15" s="62"/>
      <c r="J15" s="5">
        <v>1.014</v>
      </c>
      <c r="K15" s="3">
        <f t="shared" si="7"/>
        <v>0</v>
      </c>
      <c r="L15" s="44">
        <f>'DETM-Receipts'!AC14+'PPL-Receipts'!Q14</f>
        <v>0</v>
      </c>
      <c r="M15" s="43">
        <f t="shared" si="2"/>
        <v>0</v>
      </c>
      <c r="N15" s="53">
        <f t="shared" si="8"/>
        <v>-999</v>
      </c>
      <c r="O15" s="3"/>
      <c r="P15" s="7">
        <f t="shared" si="9"/>
        <v>0</v>
      </c>
      <c r="Q15" s="44">
        <f t="shared" si="10"/>
        <v>0</v>
      </c>
      <c r="R15" s="43">
        <f t="shared" si="3"/>
        <v>0</v>
      </c>
      <c r="S15" s="53">
        <f t="shared" si="11"/>
        <v>-33230</v>
      </c>
      <c r="U15" s="60">
        <f t="shared" si="12"/>
        <v>0</v>
      </c>
      <c r="V15" s="80">
        <f t="shared" si="13"/>
        <v>0</v>
      </c>
      <c r="W15" s="39">
        <v>3</v>
      </c>
      <c r="AA15" s="83">
        <f t="shared" si="14"/>
        <v>3</v>
      </c>
      <c r="AB15" s="83">
        <f t="shared" si="15"/>
        <v>0</v>
      </c>
    </row>
    <row r="16" spans="1:28" x14ac:dyDescent="0.2">
      <c r="A16">
        <f t="shared" si="4"/>
        <v>8</v>
      </c>
      <c r="B16" s="62"/>
      <c r="C16" s="5">
        <v>1.0169999999999999</v>
      </c>
      <c r="D16" s="3">
        <f t="shared" si="5"/>
        <v>0</v>
      </c>
      <c r="E16" s="50">
        <f>'DETM-Receipts'!N15+'PPL-Receipts'!H15</f>
        <v>0</v>
      </c>
      <c r="F16" s="39">
        <f t="shared" si="1"/>
        <v>0</v>
      </c>
      <c r="G16" s="53">
        <f t="shared" si="6"/>
        <v>-32231</v>
      </c>
      <c r="H16" s="8"/>
      <c r="I16" s="62"/>
      <c r="J16" s="5">
        <v>1.014</v>
      </c>
      <c r="K16" s="3">
        <f t="shared" si="7"/>
        <v>0</v>
      </c>
      <c r="L16" s="44">
        <f>'DETM-Receipts'!AC15+'PPL-Receipts'!Q15</f>
        <v>0</v>
      </c>
      <c r="M16" s="43">
        <f t="shared" si="2"/>
        <v>0</v>
      </c>
      <c r="N16" s="53">
        <f t="shared" si="8"/>
        <v>-999</v>
      </c>
      <c r="O16" s="3"/>
      <c r="P16" s="7">
        <f t="shared" si="9"/>
        <v>0</v>
      </c>
      <c r="Q16" s="44">
        <f t="shared" si="10"/>
        <v>0</v>
      </c>
      <c r="R16" s="43">
        <f t="shared" si="3"/>
        <v>0</v>
      </c>
      <c r="S16" s="53">
        <f t="shared" si="11"/>
        <v>-33230</v>
      </c>
      <c r="U16" s="60">
        <f t="shared" si="12"/>
        <v>0</v>
      </c>
      <c r="V16" s="80">
        <f t="shared" si="13"/>
        <v>0</v>
      </c>
      <c r="AA16" s="83">
        <f t="shared" si="14"/>
        <v>0</v>
      </c>
      <c r="AB16" s="83">
        <f t="shared" si="15"/>
        <v>0</v>
      </c>
    </row>
    <row r="17" spans="1:28" x14ac:dyDescent="0.2">
      <c r="A17">
        <f t="shared" si="4"/>
        <v>9</v>
      </c>
      <c r="B17" s="62"/>
      <c r="C17" s="5">
        <v>1.0169999999999999</v>
      </c>
      <c r="D17" s="3">
        <f t="shared" si="5"/>
        <v>0</v>
      </c>
      <c r="E17" s="50">
        <f>'DETM-Receipts'!N16+'PPL-Receipts'!H16</f>
        <v>0</v>
      </c>
      <c r="F17" s="39">
        <f t="shared" si="1"/>
        <v>0</v>
      </c>
      <c r="G17" s="53">
        <f t="shared" si="6"/>
        <v>-32231</v>
      </c>
      <c r="H17" s="8"/>
      <c r="I17" s="62"/>
      <c r="J17" s="5">
        <v>1.014</v>
      </c>
      <c r="K17" s="3">
        <f t="shared" si="7"/>
        <v>0</v>
      </c>
      <c r="L17" s="44">
        <f>'DETM-Receipts'!AC16+'PPL-Receipts'!Q16</f>
        <v>0</v>
      </c>
      <c r="M17" s="43">
        <f t="shared" si="2"/>
        <v>0</v>
      </c>
      <c r="N17" s="53">
        <f t="shared" si="8"/>
        <v>-999</v>
      </c>
      <c r="O17" s="3"/>
      <c r="P17" s="7">
        <f t="shared" si="9"/>
        <v>0</v>
      </c>
      <c r="Q17" s="44">
        <f t="shared" si="10"/>
        <v>0</v>
      </c>
      <c r="R17" s="43">
        <f t="shared" si="3"/>
        <v>0</v>
      </c>
      <c r="S17" s="53">
        <f t="shared" si="11"/>
        <v>-33230</v>
      </c>
      <c r="U17" s="60">
        <f t="shared" si="12"/>
        <v>0</v>
      </c>
      <c r="V17" s="80">
        <f t="shared" si="13"/>
        <v>0</v>
      </c>
      <c r="AA17" s="83">
        <f t="shared" si="14"/>
        <v>0</v>
      </c>
      <c r="AB17" s="83">
        <f t="shared" si="15"/>
        <v>0</v>
      </c>
    </row>
    <row r="18" spans="1:28" x14ac:dyDescent="0.2">
      <c r="A18">
        <f t="shared" si="4"/>
        <v>10</v>
      </c>
      <c r="B18" s="62"/>
      <c r="C18" s="5">
        <v>1.0169999999999999</v>
      </c>
      <c r="D18" s="3">
        <f t="shared" si="5"/>
        <v>0</v>
      </c>
      <c r="E18" s="50">
        <f>'DETM-Receipts'!N17+'PPL-Receipts'!H17</f>
        <v>0</v>
      </c>
      <c r="F18" s="39">
        <f t="shared" si="1"/>
        <v>0</v>
      </c>
      <c r="G18" s="53">
        <f t="shared" si="6"/>
        <v>-32231</v>
      </c>
      <c r="H18" s="8"/>
      <c r="I18" s="62"/>
      <c r="J18" s="5">
        <v>1.014</v>
      </c>
      <c r="K18" s="3">
        <f t="shared" si="7"/>
        <v>0</v>
      </c>
      <c r="L18" s="44">
        <f>'DETM-Receipts'!AC17+'PPL-Receipts'!Q17</f>
        <v>0</v>
      </c>
      <c r="M18" s="43">
        <f t="shared" si="2"/>
        <v>0</v>
      </c>
      <c r="N18" s="53">
        <f t="shared" si="8"/>
        <v>-999</v>
      </c>
      <c r="O18" s="3"/>
      <c r="P18" s="7">
        <f t="shared" si="9"/>
        <v>0</v>
      </c>
      <c r="Q18" s="44">
        <f t="shared" si="10"/>
        <v>0</v>
      </c>
      <c r="R18" s="43">
        <f t="shared" si="3"/>
        <v>0</v>
      </c>
      <c r="S18" s="53">
        <f t="shared" si="11"/>
        <v>-33230</v>
      </c>
      <c r="U18" s="60">
        <v>0</v>
      </c>
      <c r="V18" s="80">
        <f t="shared" si="13"/>
        <v>0</v>
      </c>
      <c r="AA18" s="83">
        <f t="shared" si="14"/>
        <v>0</v>
      </c>
      <c r="AB18" s="83">
        <f t="shared" si="15"/>
        <v>0</v>
      </c>
    </row>
    <row r="19" spans="1:28" x14ac:dyDescent="0.2">
      <c r="A19">
        <f t="shared" si="4"/>
        <v>11</v>
      </c>
      <c r="B19" s="62"/>
      <c r="C19" s="5">
        <v>1.0169999999999999</v>
      </c>
      <c r="D19" s="3">
        <f t="shared" si="5"/>
        <v>0</v>
      </c>
      <c r="E19" s="50">
        <f>'DETM-Receipts'!N18+'PPL-Receipts'!H18</f>
        <v>0</v>
      </c>
      <c r="F19" s="39">
        <f t="shared" si="1"/>
        <v>0</v>
      </c>
      <c r="G19" s="53">
        <f t="shared" si="6"/>
        <v>-32231</v>
      </c>
      <c r="H19" s="8"/>
      <c r="I19" s="62"/>
      <c r="J19" s="5">
        <v>1.014</v>
      </c>
      <c r="K19" s="3">
        <f t="shared" si="7"/>
        <v>0</v>
      </c>
      <c r="L19" s="44">
        <f>'DETM-Receipts'!AC18+'PPL-Receipts'!Q18</f>
        <v>0</v>
      </c>
      <c r="M19" s="43">
        <f t="shared" si="2"/>
        <v>0</v>
      </c>
      <c r="N19" s="53">
        <f t="shared" si="8"/>
        <v>-999</v>
      </c>
      <c r="O19" s="3"/>
      <c r="P19" s="7">
        <f t="shared" si="9"/>
        <v>0</v>
      </c>
      <c r="Q19" s="44">
        <f t="shared" si="10"/>
        <v>0</v>
      </c>
      <c r="R19" s="43">
        <f t="shared" si="3"/>
        <v>0</v>
      </c>
      <c r="S19" s="53">
        <f t="shared" si="11"/>
        <v>-33230</v>
      </c>
      <c r="U19" s="60">
        <f t="shared" si="12"/>
        <v>0</v>
      </c>
      <c r="V19" s="80">
        <f t="shared" si="13"/>
        <v>0</v>
      </c>
      <c r="AA19" s="83">
        <f t="shared" si="14"/>
        <v>0</v>
      </c>
      <c r="AB19" s="83">
        <f t="shared" si="15"/>
        <v>0</v>
      </c>
    </row>
    <row r="20" spans="1:28" x14ac:dyDescent="0.2">
      <c r="A20">
        <f t="shared" si="4"/>
        <v>12</v>
      </c>
      <c r="B20" s="62"/>
      <c r="C20" s="5">
        <v>1.0169999999999999</v>
      </c>
      <c r="D20" s="3">
        <f t="shared" si="5"/>
        <v>0</v>
      </c>
      <c r="E20" s="50">
        <f>'DETM-Receipts'!N19+'PPL-Receipts'!H19</f>
        <v>0</v>
      </c>
      <c r="F20" s="39">
        <f t="shared" si="1"/>
        <v>0</v>
      </c>
      <c r="G20" s="53">
        <f t="shared" si="6"/>
        <v>-32231</v>
      </c>
      <c r="H20" s="8"/>
      <c r="I20" s="62"/>
      <c r="J20" s="5">
        <v>1.014</v>
      </c>
      <c r="K20" s="3">
        <f t="shared" si="7"/>
        <v>0</v>
      </c>
      <c r="L20" s="44">
        <f>'DETM-Receipts'!AC19+'PPL-Receipts'!Q19</f>
        <v>0</v>
      </c>
      <c r="M20" s="43">
        <f t="shared" si="2"/>
        <v>0</v>
      </c>
      <c r="N20" s="53">
        <f t="shared" si="8"/>
        <v>-999</v>
      </c>
      <c r="O20" s="3"/>
      <c r="P20" s="7">
        <f t="shared" si="9"/>
        <v>0</v>
      </c>
      <c r="Q20" s="44">
        <f t="shared" si="10"/>
        <v>0</v>
      </c>
      <c r="R20" s="43">
        <f t="shared" si="3"/>
        <v>0</v>
      </c>
      <c r="S20" s="53">
        <f t="shared" si="11"/>
        <v>-33230</v>
      </c>
      <c r="U20" s="60">
        <f t="shared" si="12"/>
        <v>0</v>
      </c>
      <c r="V20" s="80">
        <f t="shared" si="13"/>
        <v>0</v>
      </c>
      <c r="W20">
        <v>91</v>
      </c>
      <c r="X20">
        <v>101</v>
      </c>
      <c r="AA20" s="83">
        <f t="shared" si="14"/>
        <v>192</v>
      </c>
      <c r="AB20" s="83">
        <f t="shared" si="15"/>
        <v>0</v>
      </c>
    </row>
    <row r="21" spans="1:28" x14ac:dyDescent="0.2">
      <c r="A21">
        <f t="shared" si="4"/>
        <v>13</v>
      </c>
      <c r="B21" s="62">
        <v>-229</v>
      </c>
      <c r="C21" s="5">
        <v>1.0169999999999999</v>
      </c>
      <c r="D21" s="3">
        <f t="shared" si="5"/>
        <v>-233</v>
      </c>
      <c r="E21" s="50">
        <f>'DETM-Receipts'!N20+'PPL-Receipts'!H20</f>
        <v>0</v>
      </c>
      <c r="F21" s="39">
        <f t="shared" si="1"/>
        <v>-233</v>
      </c>
      <c r="G21" s="53">
        <f t="shared" si="6"/>
        <v>-32464</v>
      </c>
      <c r="H21" s="8"/>
      <c r="I21" s="62"/>
      <c r="J21" s="5">
        <v>1.014</v>
      </c>
      <c r="K21" s="3">
        <f t="shared" si="7"/>
        <v>0</v>
      </c>
      <c r="L21" s="44">
        <f>'DETM-Receipts'!AC20+'PPL-Receipts'!Q20</f>
        <v>0</v>
      </c>
      <c r="M21" s="43">
        <f t="shared" si="2"/>
        <v>0</v>
      </c>
      <c r="N21" s="53">
        <f t="shared" si="8"/>
        <v>-999</v>
      </c>
      <c r="O21" s="3"/>
      <c r="P21" s="7">
        <f t="shared" si="9"/>
        <v>-233</v>
      </c>
      <c r="Q21" s="44">
        <f t="shared" si="10"/>
        <v>0</v>
      </c>
      <c r="R21" s="43">
        <f t="shared" si="3"/>
        <v>-233</v>
      </c>
      <c r="S21" s="53">
        <f t="shared" si="11"/>
        <v>-33463</v>
      </c>
      <c r="U21" s="60">
        <f t="shared" si="12"/>
        <v>-233</v>
      </c>
      <c r="V21" s="80">
        <f t="shared" si="13"/>
        <v>0</v>
      </c>
      <c r="W21">
        <v>262</v>
      </c>
      <c r="AA21" s="83">
        <f t="shared" si="14"/>
        <v>29</v>
      </c>
      <c r="AB21" s="83">
        <f t="shared" si="15"/>
        <v>0</v>
      </c>
    </row>
    <row r="22" spans="1:28" x14ac:dyDescent="0.2">
      <c r="A22">
        <f t="shared" si="4"/>
        <v>14</v>
      </c>
      <c r="B22" s="62">
        <v>-50301</v>
      </c>
      <c r="C22" s="5">
        <v>1.0169999999999999</v>
      </c>
      <c r="D22" s="3">
        <f t="shared" si="5"/>
        <v>-51156</v>
      </c>
      <c r="E22" s="50">
        <f>'DETM-Receipts'!N21+'PPL-Receipts'!H21</f>
        <v>34991</v>
      </c>
      <c r="F22" s="39">
        <f t="shared" si="1"/>
        <v>-16165</v>
      </c>
      <c r="G22" s="53">
        <f t="shared" si="6"/>
        <v>-48629</v>
      </c>
      <c r="H22" s="8"/>
      <c r="I22" s="62"/>
      <c r="J22" s="5">
        <v>1.014</v>
      </c>
      <c r="K22" s="3">
        <f t="shared" si="7"/>
        <v>0</v>
      </c>
      <c r="L22" s="44">
        <f>'DETM-Receipts'!AC21+'PPL-Receipts'!Q21</f>
        <v>0</v>
      </c>
      <c r="M22" s="43">
        <f t="shared" si="2"/>
        <v>0</v>
      </c>
      <c r="N22" s="53">
        <f t="shared" si="8"/>
        <v>-999</v>
      </c>
      <c r="O22" s="3"/>
      <c r="P22" s="7">
        <f t="shared" si="9"/>
        <v>-51156</v>
      </c>
      <c r="Q22" s="44">
        <f t="shared" si="10"/>
        <v>34991</v>
      </c>
      <c r="R22" s="43">
        <f t="shared" si="3"/>
        <v>-16165</v>
      </c>
      <c r="S22" s="53">
        <f t="shared" si="11"/>
        <v>-49628</v>
      </c>
      <c r="U22" s="60">
        <f t="shared" si="12"/>
        <v>-51156</v>
      </c>
      <c r="V22" s="80">
        <f t="shared" si="13"/>
        <v>0</v>
      </c>
      <c r="W22">
        <v>50241</v>
      </c>
      <c r="AA22" s="83">
        <f t="shared" si="14"/>
        <v>-915</v>
      </c>
      <c r="AB22" s="83">
        <f t="shared" si="15"/>
        <v>0</v>
      </c>
    </row>
    <row r="23" spans="1:28" x14ac:dyDescent="0.2">
      <c r="A23">
        <f t="shared" si="4"/>
        <v>15</v>
      </c>
      <c r="B23" s="62">
        <v>-72516</v>
      </c>
      <c r="C23" s="5">
        <v>1.0169999999999999</v>
      </c>
      <c r="D23" s="3">
        <f t="shared" si="5"/>
        <v>-73749</v>
      </c>
      <c r="E23" s="50">
        <f>'DETM-Receipts'!N22+'PPL-Receipts'!H22</f>
        <v>59903</v>
      </c>
      <c r="F23" s="39">
        <f t="shared" si="1"/>
        <v>-13846</v>
      </c>
      <c r="G23" s="53">
        <f t="shared" si="6"/>
        <v>-62475</v>
      </c>
      <c r="H23" s="8"/>
      <c r="I23" s="62">
        <v>-3905</v>
      </c>
      <c r="J23" s="5">
        <v>1.014</v>
      </c>
      <c r="K23" s="3"/>
      <c r="L23" s="44">
        <f>'DETM-Receipts'!AC22+'PPL-Receipts'!Q22</f>
        <v>0</v>
      </c>
      <c r="M23" s="43">
        <f t="shared" si="2"/>
        <v>0</v>
      </c>
      <c r="N23" s="53">
        <f t="shared" si="8"/>
        <v>-999</v>
      </c>
      <c r="O23" s="3"/>
      <c r="P23" s="7">
        <f t="shared" si="9"/>
        <v>-73749</v>
      </c>
      <c r="Q23" s="44">
        <f t="shared" si="10"/>
        <v>59903</v>
      </c>
      <c r="R23" s="43">
        <f t="shared" si="3"/>
        <v>-13846</v>
      </c>
      <c r="S23" s="53">
        <f t="shared" si="11"/>
        <v>-63474</v>
      </c>
      <c r="U23" s="60">
        <f t="shared" si="12"/>
        <v>-73749</v>
      </c>
      <c r="V23" s="80">
        <f t="shared" si="13"/>
        <v>0</v>
      </c>
      <c r="W23">
        <v>73751</v>
      </c>
      <c r="X23">
        <v>3955</v>
      </c>
      <c r="AA23" s="83">
        <f t="shared" si="14"/>
        <v>3957</v>
      </c>
      <c r="AB23" s="83">
        <f t="shared" si="15"/>
        <v>0</v>
      </c>
    </row>
    <row r="24" spans="1:28" x14ac:dyDescent="0.2">
      <c r="A24">
        <f t="shared" si="4"/>
        <v>16</v>
      </c>
      <c r="B24" s="62">
        <v>-45059</v>
      </c>
      <c r="C24" s="5">
        <v>1.0169999999999999</v>
      </c>
      <c r="D24" s="3">
        <f t="shared" si="5"/>
        <v>-45825</v>
      </c>
      <c r="E24" s="50">
        <f>'DETM-Receipts'!N23+'PPL-Receipts'!H23</f>
        <v>40078</v>
      </c>
      <c r="F24" s="39">
        <f t="shared" si="1"/>
        <v>-5747</v>
      </c>
      <c r="G24" s="53">
        <f t="shared" si="6"/>
        <v>-68222</v>
      </c>
      <c r="H24" s="8"/>
      <c r="I24" s="62"/>
      <c r="J24" s="5">
        <v>1.014</v>
      </c>
      <c r="K24" s="3">
        <f t="shared" si="7"/>
        <v>0</v>
      </c>
      <c r="L24" s="44">
        <f>'DETM-Receipts'!AC23+'PPL-Receipts'!Q23</f>
        <v>0</v>
      </c>
      <c r="M24" s="43">
        <f t="shared" si="2"/>
        <v>0</v>
      </c>
      <c r="N24" s="53">
        <f t="shared" si="8"/>
        <v>-999</v>
      </c>
      <c r="O24" s="3"/>
      <c r="P24" s="7">
        <f t="shared" si="9"/>
        <v>-45825</v>
      </c>
      <c r="Q24" s="44">
        <f t="shared" si="10"/>
        <v>40078</v>
      </c>
      <c r="R24" s="43">
        <f t="shared" si="3"/>
        <v>-5747</v>
      </c>
      <c r="S24" s="53">
        <f t="shared" si="11"/>
        <v>-69221</v>
      </c>
      <c r="U24" s="60">
        <f t="shared" si="12"/>
        <v>-45825</v>
      </c>
      <c r="V24" s="80">
        <f t="shared" si="13"/>
        <v>0</v>
      </c>
      <c r="W24">
        <v>45049</v>
      </c>
      <c r="AA24" s="83">
        <f t="shared" si="14"/>
        <v>-776</v>
      </c>
      <c r="AB24" s="83">
        <f t="shared" si="15"/>
        <v>0</v>
      </c>
    </row>
    <row r="25" spans="1:28" x14ac:dyDescent="0.2">
      <c r="A25">
        <f t="shared" si="4"/>
        <v>17</v>
      </c>
      <c r="B25" s="62">
        <v>-38491</v>
      </c>
      <c r="C25" s="5">
        <v>1.0169999999999999</v>
      </c>
      <c r="D25" s="3">
        <f t="shared" si="5"/>
        <v>-39145</v>
      </c>
      <c r="E25" s="50">
        <f>'DETM-Receipts'!N24+'PPL-Receipts'!H24</f>
        <v>40422</v>
      </c>
      <c r="F25" s="39">
        <f t="shared" si="1"/>
        <v>1277</v>
      </c>
      <c r="G25" s="53">
        <f t="shared" si="6"/>
        <v>-66945</v>
      </c>
      <c r="H25" s="8"/>
      <c r="I25" s="62"/>
      <c r="J25" s="5">
        <v>1.014</v>
      </c>
      <c r="K25" s="3">
        <f t="shared" si="7"/>
        <v>0</v>
      </c>
      <c r="L25" s="44">
        <f>'DETM-Receipts'!AC24+'PPL-Receipts'!Q24</f>
        <v>0</v>
      </c>
      <c r="M25" s="43">
        <f t="shared" si="2"/>
        <v>0</v>
      </c>
      <c r="N25" s="53">
        <f t="shared" si="8"/>
        <v>-999</v>
      </c>
      <c r="O25" s="3"/>
      <c r="P25" s="7">
        <f t="shared" si="9"/>
        <v>-39145</v>
      </c>
      <c r="Q25" s="44">
        <f t="shared" si="10"/>
        <v>40422</v>
      </c>
      <c r="R25" s="43">
        <f t="shared" si="3"/>
        <v>1277</v>
      </c>
      <c r="S25" s="53">
        <f t="shared" si="11"/>
        <v>-67944</v>
      </c>
      <c r="U25" s="60">
        <f>P25</f>
        <v>-39145</v>
      </c>
      <c r="V25" s="80">
        <f t="shared" si="13"/>
        <v>0</v>
      </c>
      <c r="W25">
        <v>38987</v>
      </c>
      <c r="AA25" s="83">
        <f t="shared" si="14"/>
        <v>-158</v>
      </c>
      <c r="AB25" s="83">
        <f t="shared" si="15"/>
        <v>0</v>
      </c>
    </row>
    <row r="26" spans="1:28" x14ac:dyDescent="0.2">
      <c r="A26">
        <f t="shared" si="4"/>
        <v>18</v>
      </c>
      <c r="B26" s="62">
        <v>-38516</v>
      </c>
      <c r="C26" s="5">
        <v>1.0169999999999999</v>
      </c>
      <c r="D26" s="3">
        <f t="shared" si="5"/>
        <v>-39171</v>
      </c>
      <c r="E26" s="50">
        <f>'DETM-Receipts'!N25+'PPL-Receipts'!H25</f>
        <v>38093</v>
      </c>
      <c r="F26" s="39">
        <f t="shared" si="1"/>
        <v>-1078</v>
      </c>
      <c r="G26" s="53">
        <f t="shared" si="6"/>
        <v>-68023</v>
      </c>
      <c r="H26" s="8"/>
      <c r="I26" s="62"/>
      <c r="J26" s="5">
        <v>1.014</v>
      </c>
      <c r="K26" s="3">
        <f t="shared" si="7"/>
        <v>0</v>
      </c>
      <c r="L26" s="44">
        <f>'DETM-Receipts'!AC25+'PPL-Receipts'!Q25</f>
        <v>0</v>
      </c>
      <c r="M26" s="43">
        <f t="shared" si="2"/>
        <v>0</v>
      </c>
      <c r="N26" s="53">
        <f t="shared" si="8"/>
        <v>-999</v>
      </c>
      <c r="O26" s="3"/>
      <c r="P26" s="7">
        <f t="shared" si="9"/>
        <v>-39171</v>
      </c>
      <c r="Q26" s="44">
        <f t="shared" si="10"/>
        <v>38093</v>
      </c>
      <c r="R26" s="43">
        <f t="shared" si="3"/>
        <v>-1078</v>
      </c>
      <c r="S26" s="53">
        <f t="shared" si="11"/>
        <v>-69022</v>
      </c>
      <c r="U26" s="60">
        <f t="shared" ref="U26:U40" si="16">P26</f>
        <v>-39171</v>
      </c>
      <c r="V26" s="80">
        <f t="shared" si="13"/>
        <v>0</v>
      </c>
      <c r="W26">
        <v>39031</v>
      </c>
      <c r="AA26" s="83">
        <f t="shared" si="14"/>
        <v>-140</v>
      </c>
      <c r="AB26" s="83">
        <f t="shared" si="15"/>
        <v>0</v>
      </c>
    </row>
    <row r="27" spans="1:28" x14ac:dyDescent="0.2">
      <c r="A27">
        <f t="shared" si="4"/>
        <v>19</v>
      </c>
      <c r="B27" s="62">
        <v>-44171</v>
      </c>
      <c r="C27" s="5">
        <v>1.0169999999999999</v>
      </c>
      <c r="D27" s="3">
        <f t="shared" si="5"/>
        <v>-44922</v>
      </c>
      <c r="E27" s="50">
        <f>'DETM-Receipts'!N26+'PPL-Receipts'!H26</f>
        <v>44880</v>
      </c>
      <c r="F27" s="39">
        <f t="shared" si="1"/>
        <v>-42</v>
      </c>
      <c r="G27" s="53">
        <f t="shared" si="6"/>
        <v>-68065</v>
      </c>
      <c r="H27" s="8"/>
      <c r="I27" s="62">
        <v>-178</v>
      </c>
      <c r="J27" s="5">
        <v>1.014</v>
      </c>
      <c r="K27" s="3">
        <f t="shared" si="7"/>
        <v>-180</v>
      </c>
      <c r="L27" s="44">
        <f>'DETM-Receipts'!AC26+'PPL-Receipts'!Q26</f>
        <v>0</v>
      </c>
      <c r="M27" s="43">
        <f t="shared" si="2"/>
        <v>-180</v>
      </c>
      <c r="N27" s="53">
        <f t="shared" si="8"/>
        <v>-1179</v>
      </c>
      <c r="O27" s="3"/>
      <c r="P27" s="7">
        <f t="shared" si="9"/>
        <v>-45102</v>
      </c>
      <c r="Q27" s="44">
        <f t="shared" si="10"/>
        <v>44880</v>
      </c>
      <c r="R27" s="43">
        <f t="shared" si="3"/>
        <v>-222</v>
      </c>
      <c r="S27" s="53">
        <f t="shared" si="11"/>
        <v>-69244</v>
      </c>
      <c r="U27" s="60">
        <f t="shared" si="16"/>
        <v>-45102</v>
      </c>
      <c r="V27" s="80">
        <f t="shared" si="13"/>
        <v>0</v>
      </c>
      <c r="W27">
        <v>44806</v>
      </c>
      <c r="AA27" s="83">
        <f t="shared" si="14"/>
        <v>-296</v>
      </c>
      <c r="AB27" s="83">
        <f t="shared" si="15"/>
        <v>0</v>
      </c>
    </row>
    <row r="28" spans="1:28" x14ac:dyDescent="0.2">
      <c r="A28">
        <f t="shared" si="4"/>
        <v>20</v>
      </c>
      <c r="B28" s="62">
        <v>-1530</v>
      </c>
      <c r="C28" s="5">
        <v>1.0169999999999999</v>
      </c>
      <c r="D28" s="3">
        <f t="shared" si="5"/>
        <v>-1556</v>
      </c>
      <c r="E28" s="50">
        <f>'DETM-Receipts'!N27+'PPL-Receipts'!H27</f>
        <v>8068</v>
      </c>
      <c r="F28" s="39">
        <f t="shared" si="1"/>
        <v>6512</v>
      </c>
      <c r="G28" s="53">
        <f t="shared" si="6"/>
        <v>-61553</v>
      </c>
      <c r="H28" s="8"/>
      <c r="I28" s="62"/>
      <c r="J28" s="5">
        <v>1.014</v>
      </c>
      <c r="K28" s="3">
        <f t="shared" si="7"/>
        <v>0</v>
      </c>
      <c r="L28" s="44">
        <f>'DETM-Receipts'!AC27+'PPL-Receipts'!Q27</f>
        <v>0</v>
      </c>
      <c r="M28" s="43">
        <f t="shared" si="2"/>
        <v>0</v>
      </c>
      <c r="N28" s="53">
        <f t="shared" si="8"/>
        <v>-1179</v>
      </c>
      <c r="O28" s="3"/>
      <c r="P28" s="7">
        <f t="shared" si="9"/>
        <v>-1556</v>
      </c>
      <c r="Q28" s="44">
        <f t="shared" si="10"/>
        <v>8068</v>
      </c>
      <c r="R28" s="43">
        <f t="shared" si="3"/>
        <v>6512</v>
      </c>
      <c r="S28" s="53">
        <f t="shared" si="11"/>
        <v>-62732</v>
      </c>
      <c r="U28" s="60">
        <f t="shared" si="16"/>
        <v>-1556</v>
      </c>
      <c r="V28" s="80">
        <f t="shared" si="13"/>
        <v>0</v>
      </c>
      <c r="W28">
        <v>1562</v>
      </c>
      <c r="AA28" s="83">
        <f t="shared" si="14"/>
        <v>6</v>
      </c>
      <c r="AB28" s="83">
        <f t="shared" si="15"/>
        <v>0</v>
      </c>
    </row>
    <row r="29" spans="1:28" x14ac:dyDescent="0.2">
      <c r="A29">
        <f t="shared" si="4"/>
        <v>21</v>
      </c>
      <c r="B29" s="62"/>
      <c r="C29" s="5">
        <v>1.0169999999999999</v>
      </c>
      <c r="D29" s="3">
        <f t="shared" si="5"/>
        <v>0</v>
      </c>
      <c r="E29" s="50">
        <f>'DETM-Receipts'!N28+'PPL-Receipts'!H28</f>
        <v>6446</v>
      </c>
      <c r="F29" s="39">
        <f t="shared" si="1"/>
        <v>6446</v>
      </c>
      <c r="G29" s="53">
        <f t="shared" si="6"/>
        <v>-55107</v>
      </c>
      <c r="H29" s="8"/>
      <c r="I29" s="62"/>
      <c r="J29" s="5">
        <v>1.014</v>
      </c>
      <c r="K29" s="3">
        <f t="shared" si="7"/>
        <v>0</v>
      </c>
      <c r="L29" s="44">
        <f>'DETM-Receipts'!AC28+'PPL-Receipts'!Q28</f>
        <v>0</v>
      </c>
      <c r="M29" s="43">
        <f t="shared" si="2"/>
        <v>0</v>
      </c>
      <c r="N29" s="53">
        <f t="shared" si="8"/>
        <v>-1179</v>
      </c>
      <c r="O29" s="3"/>
      <c r="P29" s="7">
        <f t="shared" si="9"/>
        <v>0</v>
      </c>
      <c r="Q29" s="44">
        <f t="shared" si="10"/>
        <v>6446</v>
      </c>
      <c r="R29" s="43">
        <f t="shared" si="3"/>
        <v>6446</v>
      </c>
      <c r="S29" s="53">
        <f t="shared" si="11"/>
        <v>-56286</v>
      </c>
      <c r="U29" s="60">
        <f t="shared" si="16"/>
        <v>0</v>
      </c>
      <c r="V29" s="80">
        <f t="shared" si="13"/>
        <v>0</v>
      </c>
      <c r="AA29" s="83">
        <f t="shared" si="14"/>
        <v>0</v>
      </c>
      <c r="AB29" s="83">
        <f t="shared" si="15"/>
        <v>0</v>
      </c>
    </row>
    <row r="30" spans="1:28" x14ac:dyDescent="0.2">
      <c r="A30">
        <f t="shared" si="4"/>
        <v>22</v>
      </c>
      <c r="B30" s="62">
        <v>-2660</v>
      </c>
      <c r="C30" s="5">
        <v>1.0169999999999999</v>
      </c>
      <c r="D30" s="3">
        <f t="shared" si="5"/>
        <v>-2705</v>
      </c>
      <c r="E30" s="50">
        <f>'DETM-Receipts'!N29+'PPL-Receipts'!H29</f>
        <v>0</v>
      </c>
      <c r="F30" s="39">
        <f t="shared" si="1"/>
        <v>-2705</v>
      </c>
      <c r="G30" s="53">
        <f t="shared" si="6"/>
        <v>-57812</v>
      </c>
      <c r="H30" s="8"/>
      <c r="I30" s="62"/>
      <c r="J30" s="5">
        <v>1.014</v>
      </c>
      <c r="K30" s="3">
        <f t="shared" si="7"/>
        <v>0</v>
      </c>
      <c r="L30" s="44">
        <f>'DETM-Receipts'!AC29+'PPL-Receipts'!Q29</f>
        <v>0</v>
      </c>
      <c r="M30" s="43">
        <f t="shared" si="2"/>
        <v>0</v>
      </c>
      <c r="N30" s="53">
        <f t="shared" si="8"/>
        <v>-1179</v>
      </c>
      <c r="O30" s="3"/>
      <c r="P30" s="7">
        <f t="shared" si="9"/>
        <v>-2705</v>
      </c>
      <c r="Q30" s="44">
        <f t="shared" si="10"/>
        <v>0</v>
      </c>
      <c r="R30" s="43">
        <f t="shared" si="3"/>
        <v>-2705</v>
      </c>
      <c r="S30" s="53">
        <f t="shared" si="11"/>
        <v>-58991</v>
      </c>
      <c r="U30" s="60">
        <f t="shared" si="16"/>
        <v>-2705</v>
      </c>
      <c r="V30" s="80">
        <f t="shared" si="13"/>
        <v>0</v>
      </c>
      <c r="W30">
        <v>2561</v>
      </c>
      <c r="AA30" s="83">
        <f t="shared" si="14"/>
        <v>-144</v>
      </c>
      <c r="AB30" s="83">
        <f t="shared" si="15"/>
        <v>0</v>
      </c>
    </row>
    <row r="31" spans="1:28" x14ac:dyDescent="0.2">
      <c r="A31">
        <f t="shared" si="4"/>
        <v>23</v>
      </c>
      <c r="B31" s="62">
        <v>-51323</v>
      </c>
      <c r="C31" s="5">
        <v>1.0169999999999999</v>
      </c>
      <c r="D31" s="3">
        <f t="shared" si="5"/>
        <v>-52195</v>
      </c>
      <c r="E31" s="50">
        <f>'DETM-Receipts'!N30+'PPL-Receipts'!H30</f>
        <v>47868</v>
      </c>
      <c r="F31" s="39">
        <f t="shared" si="1"/>
        <v>-4327</v>
      </c>
      <c r="G31" s="53">
        <f t="shared" si="6"/>
        <v>-62139</v>
      </c>
      <c r="H31" s="8"/>
      <c r="I31" s="62"/>
      <c r="J31" s="5">
        <v>1.014</v>
      </c>
      <c r="K31" s="3">
        <f t="shared" si="7"/>
        <v>0</v>
      </c>
      <c r="L31" s="44">
        <f>'DETM-Receipts'!AC30+'PPL-Receipts'!Q30</f>
        <v>0</v>
      </c>
      <c r="M31" s="43">
        <f t="shared" si="2"/>
        <v>0</v>
      </c>
      <c r="N31" s="53">
        <f t="shared" si="8"/>
        <v>-1179</v>
      </c>
      <c r="O31" s="3"/>
      <c r="P31" s="7">
        <f t="shared" si="9"/>
        <v>-52195</v>
      </c>
      <c r="Q31" s="44">
        <f t="shared" si="10"/>
        <v>47868</v>
      </c>
      <c r="R31" s="43">
        <f t="shared" si="3"/>
        <v>-4327</v>
      </c>
      <c r="S31" s="53">
        <f t="shared" si="11"/>
        <v>-63318</v>
      </c>
      <c r="U31" s="60">
        <f t="shared" si="16"/>
        <v>-52195</v>
      </c>
      <c r="V31" s="80">
        <f t="shared" si="13"/>
        <v>0</v>
      </c>
      <c r="W31">
        <v>52413</v>
      </c>
      <c r="AA31" s="83">
        <f t="shared" si="14"/>
        <v>218</v>
      </c>
      <c r="AB31" s="83">
        <f t="shared" si="15"/>
        <v>0</v>
      </c>
    </row>
    <row r="32" spans="1:28" x14ac:dyDescent="0.2">
      <c r="A32">
        <f t="shared" si="4"/>
        <v>24</v>
      </c>
      <c r="B32" s="62">
        <v>-64767</v>
      </c>
      <c r="C32" s="5">
        <v>1.0169999999999999</v>
      </c>
      <c r="D32" s="3">
        <f t="shared" si="5"/>
        <v>-65868</v>
      </c>
      <c r="E32" s="50">
        <f>'DETM-Receipts'!N31+'PPL-Receipts'!H31</f>
        <v>55000</v>
      </c>
      <c r="F32" s="39">
        <f t="shared" si="1"/>
        <v>-10868</v>
      </c>
      <c r="G32" s="53">
        <f t="shared" si="6"/>
        <v>-73007</v>
      </c>
      <c r="H32" s="8"/>
      <c r="I32" s="62"/>
      <c r="J32" s="5">
        <v>1.014</v>
      </c>
      <c r="K32" s="3">
        <f t="shared" si="7"/>
        <v>0</v>
      </c>
      <c r="L32" s="44">
        <f>'DETM-Receipts'!AC31+'PPL-Receipts'!Q31</f>
        <v>0</v>
      </c>
      <c r="M32" s="43">
        <f t="shared" si="2"/>
        <v>0</v>
      </c>
      <c r="N32" s="53">
        <f t="shared" si="8"/>
        <v>-1179</v>
      </c>
      <c r="O32" s="3"/>
      <c r="P32" s="7">
        <f t="shared" si="9"/>
        <v>-65868</v>
      </c>
      <c r="Q32" s="44">
        <f t="shared" si="10"/>
        <v>55000</v>
      </c>
      <c r="R32" s="43">
        <f t="shared" si="3"/>
        <v>-10868</v>
      </c>
      <c r="S32" s="53">
        <f t="shared" si="11"/>
        <v>-74186</v>
      </c>
      <c r="U32" s="60">
        <f t="shared" si="16"/>
        <v>-65868</v>
      </c>
      <c r="V32" s="80">
        <f t="shared" si="13"/>
        <v>0</v>
      </c>
      <c r="W32">
        <v>65579</v>
      </c>
      <c r="AA32" s="83">
        <f t="shared" si="14"/>
        <v>-289</v>
      </c>
      <c r="AB32" s="83">
        <f t="shared" si="15"/>
        <v>0</v>
      </c>
    </row>
    <row r="33" spans="1:28" x14ac:dyDescent="0.2">
      <c r="A33">
        <f t="shared" si="4"/>
        <v>25</v>
      </c>
      <c r="B33" s="62">
        <v>-81211</v>
      </c>
      <c r="C33" s="5">
        <v>1.0169999999999999</v>
      </c>
      <c r="D33" s="3">
        <f t="shared" si="5"/>
        <v>-82592</v>
      </c>
      <c r="E33" s="50">
        <f>'DETM-Receipts'!N32+'PPL-Receipts'!H32</f>
        <v>71508</v>
      </c>
      <c r="F33" s="39">
        <f t="shared" si="1"/>
        <v>-11084</v>
      </c>
      <c r="G33" s="53">
        <f t="shared" si="6"/>
        <v>-84091</v>
      </c>
      <c r="H33" s="8"/>
      <c r="I33" s="62"/>
      <c r="J33" s="5">
        <v>1.014</v>
      </c>
      <c r="K33" s="3">
        <f t="shared" si="7"/>
        <v>0</v>
      </c>
      <c r="L33" s="44">
        <f>'DETM-Receipts'!AC32+'PPL-Receipts'!Q32</f>
        <v>0</v>
      </c>
      <c r="M33" s="43">
        <f t="shared" si="2"/>
        <v>0</v>
      </c>
      <c r="N33" s="53">
        <f t="shared" si="8"/>
        <v>-1179</v>
      </c>
      <c r="O33" s="3"/>
      <c r="P33" s="7">
        <f t="shared" si="9"/>
        <v>-82592</v>
      </c>
      <c r="Q33" s="44">
        <f t="shared" si="10"/>
        <v>71508</v>
      </c>
      <c r="R33" s="43">
        <f t="shared" si="3"/>
        <v>-11084</v>
      </c>
      <c r="S33" s="53">
        <f t="shared" si="11"/>
        <v>-85270</v>
      </c>
      <c r="U33" s="60">
        <f t="shared" si="16"/>
        <v>-82592</v>
      </c>
      <c r="V33" s="80">
        <f t="shared" si="13"/>
        <v>0</v>
      </c>
      <c r="W33">
        <v>82331</v>
      </c>
      <c r="AA33" s="83">
        <f t="shared" si="14"/>
        <v>-261</v>
      </c>
      <c r="AB33" s="83">
        <f t="shared" si="15"/>
        <v>0</v>
      </c>
    </row>
    <row r="34" spans="1:28" x14ac:dyDescent="0.2">
      <c r="A34">
        <f t="shared" si="4"/>
        <v>26</v>
      </c>
      <c r="B34" s="62">
        <v>-63933</v>
      </c>
      <c r="C34" s="5">
        <v>1.0169999999999999</v>
      </c>
      <c r="D34" s="3">
        <f t="shared" si="5"/>
        <v>-65020</v>
      </c>
      <c r="E34" s="50">
        <f>'DETM-Receipts'!N33+'PPL-Receipts'!H33</f>
        <v>79912</v>
      </c>
      <c r="F34" s="39">
        <f t="shared" si="1"/>
        <v>14892</v>
      </c>
      <c r="G34" s="53">
        <f t="shared" si="6"/>
        <v>-69199</v>
      </c>
      <c r="H34" s="8"/>
      <c r="I34" s="62"/>
      <c r="J34" s="5">
        <v>1.014</v>
      </c>
      <c r="K34" s="3">
        <f t="shared" si="7"/>
        <v>0</v>
      </c>
      <c r="L34" s="44">
        <f>'DETM-Receipts'!AC33+'PPL-Receipts'!Q33</f>
        <v>0</v>
      </c>
      <c r="M34" s="43">
        <f t="shared" si="2"/>
        <v>0</v>
      </c>
      <c r="N34" s="53">
        <f t="shared" si="8"/>
        <v>-1179</v>
      </c>
      <c r="O34" s="3"/>
      <c r="P34" s="7">
        <f t="shared" si="9"/>
        <v>-65020</v>
      </c>
      <c r="Q34" s="44">
        <f t="shared" si="10"/>
        <v>79912</v>
      </c>
      <c r="R34" s="43">
        <f t="shared" si="3"/>
        <v>14892</v>
      </c>
      <c r="S34" s="53">
        <f t="shared" si="11"/>
        <v>-70378</v>
      </c>
      <c r="U34" s="60">
        <f t="shared" si="16"/>
        <v>-65020</v>
      </c>
      <c r="V34" s="80">
        <f t="shared" si="13"/>
        <v>0</v>
      </c>
      <c r="W34">
        <v>64849</v>
      </c>
      <c r="AA34" s="83">
        <f t="shared" si="14"/>
        <v>-171</v>
      </c>
      <c r="AB34" s="83">
        <f t="shared" si="15"/>
        <v>0</v>
      </c>
    </row>
    <row r="35" spans="1:28" x14ac:dyDescent="0.2">
      <c r="A35">
        <f t="shared" si="4"/>
        <v>27</v>
      </c>
      <c r="B35" s="62">
        <v>-58411</v>
      </c>
      <c r="C35" s="5">
        <v>1.0169999999999999</v>
      </c>
      <c r="D35" s="3">
        <f t="shared" si="5"/>
        <v>-59404</v>
      </c>
      <c r="E35" s="50">
        <f>'DETM-Receipts'!N34+'PPL-Receipts'!H34</f>
        <v>52912</v>
      </c>
      <c r="F35" s="39">
        <f t="shared" si="1"/>
        <v>-6492</v>
      </c>
      <c r="G35" s="53">
        <f t="shared" si="6"/>
        <v>-75691</v>
      </c>
      <c r="H35" s="8"/>
      <c r="I35" s="62"/>
      <c r="J35" s="5">
        <v>1.014</v>
      </c>
      <c r="K35" s="3">
        <f t="shared" si="7"/>
        <v>0</v>
      </c>
      <c r="L35" s="44">
        <f>'DETM-Receipts'!AC34+'PPL-Receipts'!Q34</f>
        <v>0</v>
      </c>
      <c r="M35" s="43">
        <f t="shared" si="2"/>
        <v>0</v>
      </c>
      <c r="N35" s="53">
        <f t="shared" si="8"/>
        <v>-1179</v>
      </c>
      <c r="O35" s="3"/>
      <c r="P35" s="7">
        <f t="shared" si="9"/>
        <v>-59404</v>
      </c>
      <c r="Q35" s="44">
        <f t="shared" si="10"/>
        <v>52912</v>
      </c>
      <c r="R35" s="43">
        <f t="shared" si="3"/>
        <v>-6492</v>
      </c>
      <c r="S35" s="53">
        <f t="shared" si="11"/>
        <v>-76870</v>
      </c>
      <c r="U35" s="89">
        <f t="shared" si="16"/>
        <v>-59404</v>
      </c>
      <c r="V35" s="90">
        <f t="shared" si="13"/>
        <v>0</v>
      </c>
      <c r="W35" s="91">
        <v>39455</v>
      </c>
      <c r="X35" s="91"/>
      <c r="Y35" s="91"/>
      <c r="Z35" s="91"/>
      <c r="AA35" s="92">
        <f t="shared" si="14"/>
        <v>-19949</v>
      </c>
      <c r="AB35" s="83">
        <f t="shared" si="15"/>
        <v>0</v>
      </c>
    </row>
    <row r="36" spans="1:28" x14ac:dyDescent="0.2">
      <c r="A36">
        <f t="shared" si="4"/>
        <v>28</v>
      </c>
      <c r="B36" s="62">
        <v>-51403</v>
      </c>
      <c r="C36" s="5">
        <v>1.0169999999999999</v>
      </c>
      <c r="D36" s="3">
        <f t="shared" si="5"/>
        <v>-52277</v>
      </c>
      <c r="E36" s="50">
        <f>'DETM-Receipts'!N35+'PPL-Receipts'!H35</f>
        <v>39918</v>
      </c>
      <c r="F36" s="39">
        <f t="shared" si="1"/>
        <v>-12359</v>
      </c>
      <c r="G36" s="53">
        <f t="shared" si="6"/>
        <v>-88050</v>
      </c>
      <c r="H36" s="8"/>
      <c r="I36" s="62">
        <v>-1389</v>
      </c>
      <c r="J36" s="5">
        <v>1.014</v>
      </c>
      <c r="K36" s="3">
        <f t="shared" si="7"/>
        <v>-1408</v>
      </c>
      <c r="L36" s="44">
        <f>'DETM-Receipts'!AC35+'PPL-Receipts'!Q35</f>
        <v>0</v>
      </c>
      <c r="M36" s="43">
        <f t="shared" si="2"/>
        <v>-1408</v>
      </c>
      <c r="N36" s="53">
        <f t="shared" si="8"/>
        <v>-2587</v>
      </c>
      <c r="O36" s="3"/>
      <c r="P36" s="7">
        <f t="shared" si="9"/>
        <v>-53685</v>
      </c>
      <c r="Q36" s="44">
        <f t="shared" si="10"/>
        <v>39918</v>
      </c>
      <c r="R36" s="43">
        <f t="shared" si="3"/>
        <v>-13767</v>
      </c>
      <c r="S36" s="53">
        <f t="shared" si="11"/>
        <v>-90637</v>
      </c>
      <c r="U36" s="60">
        <f t="shared" si="16"/>
        <v>-53685</v>
      </c>
      <c r="V36" s="80">
        <f t="shared" si="13"/>
        <v>0</v>
      </c>
      <c r="W36">
        <v>52103</v>
      </c>
      <c r="X36">
        <v>1200</v>
      </c>
      <c r="AA36" s="83">
        <f t="shared" si="14"/>
        <v>-382</v>
      </c>
      <c r="AB36" s="83">
        <f t="shared" si="15"/>
        <v>0</v>
      </c>
    </row>
    <row r="37" spans="1:28" x14ac:dyDescent="0.2">
      <c r="A37">
        <f t="shared" si="4"/>
        <v>29</v>
      </c>
      <c r="B37" s="62">
        <v>-45387</v>
      </c>
      <c r="C37" s="5">
        <v>1.0169999999999999</v>
      </c>
      <c r="D37" s="3">
        <f t="shared" si="5"/>
        <v>-46159</v>
      </c>
      <c r="E37" s="50">
        <f>'DETM-Receipts'!N36+'PPL-Receipts'!H36</f>
        <v>54917</v>
      </c>
      <c r="F37" s="39">
        <f t="shared" si="1"/>
        <v>8758</v>
      </c>
      <c r="G37" s="53">
        <f t="shared" si="6"/>
        <v>-79292</v>
      </c>
      <c r="H37" s="8"/>
      <c r="I37" s="62"/>
      <c r="J37" s="5">
        <v>1.014</v>
      </c>
      <c r="K37" s="3">
        <f t="shared" si="7"/>
        <v>0</v>
      </c>
      <c r="L37" s="44">
        <f>'DETM-Receipts'!AC36+'PPL-Receipts'!Q36</f>
        <v>0</v>
      </c>
      <c r="M37" s="43">
        <f t="shared" si="2"/>
        <v>0</v>
      </c>
      <c r="N37" s="53">
        <f t="shared" si="8"/>
        <v>-2587</v>
      </c>
      <c r="O37" s="3"/>
      <c r="P37" s="7">
        <f t="shared" si="9"/>
        <v>-46159</v>
      </c>
      <c r="Q37" s="44">
        <f t="shared" si="10"/>
        <v>54917</v>
      </c>
      <c r="R37" s="43">
        <f t="shared" si="3"/>
        <v>8758</v>
      </c>
      <c r="S37" s="53">
        <f t="shared" si="11"/>
        <v>-81879</v>
      </c>
      <c r="U37" s="60">
        <f t="shared" si="16"/>
        <v>-46159</v>
      </c>
      <c r="V37" s="80">
        <f t="shared" si="13"/>
        <v>0</v>
      </c>
      <c r="W37">
        <v>45974</v>
      </c>
      <c r="AA37" s="83">
        <f t="shared" si="14"/>
        <v>-185</v>
      </c>
      <c r="AB37" s="83">
        <f t="shared" si="15"/>
        <v>0</v>
      </c>
    </row>
    <row r="38" spans="1:28" x14ac:dyDescent="0.2">
      <c r="A38">
        <f t="shared" si="4"/>
        <v>30</v>
      </c>
      <c r="B38" s="62">
        <v>-63128</v>
      </c>
      <c r="C38" s="5">
        <v>1.0169999999999999</v>
      </c>
      <c r="D38" s="3">
        <f t="shared" si="5"/>
        <v>-64201</v>
      </c>
      <c r="E38" s="50">
        <f>'DETM-Receipts'!N37+'PPL-Receipts'!H37</f>
        <v>46666</v>
      </c>
      <c r="F38" s="39">
        <f t="shared" si="1"/>
        <v>-17535</v>
      </c>
      <c r="G38" s="53">
        <f t="shared" si="6"/>
        <v>-96827</v>
      </c>
      <c r="H38" s="8"/>
      <c r="I38" s="62"/>
      <c r="J38" s="5">
        <v>1.014</v>
      </c>
      <c r="K38" s="3">
        <f t="shared" si="7"/>
        <v>0</v>
      </c>
      <c r="L38" s="44">
        <f>'DETM-Receipts'!AC37+'PPL-Receipts'!Q37</f>
        <v>0</v>
      </c>
      <c r="M38" s="43">
        <f t="shared" si="2"/>
        <v>0</v>
      </c>
      <c r="N38" s="53">
        <f t="shared" si="8"/>
        <v>-2587</v>
      </c>
      <c r="O38" s="3"/>
      <c r="P38" s="7">
        <f t="shared" si="9"/>
        <v>-64201</v>
      </c>
      <c r="Q38" s="44">
        <f t="shared" si="10"/>
        <v>46666</v>
      </c>
      <c r="R38" s="43">
        <f t="shared" si="3"/>
        <v>-17535</v>
      </c>
      <c r="S38" s="53">
        <f t="shared" si="11"/>
        <v>-99414</v>
      </c>
      <c r="U38" s="60">
        <f t="shared" si="16"/>
        <v>-64201</v>
      </c>
      <c r="V38" s="80">
        <f t="shared" si="13"/>
        <v>0</v>
      </c>
      <c r="W38">
        <v>64126</v>
      </c>
      <c r="AA38" s="83">
        <f t="shared" si="14"/>
        <v>-75</v>
      </c>
      <c r="AB38" s="83">
        <f t="shared" si="15"/>
        <v>0</v>
      </c>
    </row>
    <row r="39" spans="1:28" x14ac:dyDescent="0.2">
      <c r="A39">
        <f t="shared" si="4"/>
        <v>31</v>
      </c>
      <c r="B39" s="62"/>
      <c r="C39" s="5">
        <v>1.0169999999999999</v>
      </c>
      <c r="D39" s="3">
        <f t="shared" si="5"/>
        <v>0</v>
      </c>
      <c r="E39" s="50">
        <f>'DETM-Receipts'!N38+'PPL-Receipts'!H38</f>
        <v>0</v>
      </c>
      <c r="F39" s="39">
        <f t="shared" si="1"/>
        <v>0</v>
      </c>
      <c r="G39" s="53">
        <f t="shared" si="6"/>
        <v>-96827</v>
      </c>
      <c r="H39" s="8"/>
      <c r="I39" s="62"/>
      <c r="J39" s="5">
        <v>1.014</v>
      </c>
      <c r="K39" s="3">
        <f t="shared" si="7"/>
        <v>0</v>
      </c>
      <c r="L39" s="44">
        <f>'DETM-Receipts'!AC38+'PPL-Receipts'!Q38</f>
        <v>0</v>
      </c>
      <c r="M39" s="43">
        <f t="shared" si="2"/>
        <v>0</v>
      </c>
      <c r="N39" s="53">
        <f t="shared" si="8"/>
        <v>-2587</v>
      </c>
      <c r="O39" s="3"/>
      <c r="P39" s="7">
        <f t="shared" si="9"/>
        <v>0</v>
      </c>
      <c r="Q39" s="44">
        <f t="shared" si="10"/>
        <v>0</v>
      </c>
      <c r="R39" s="43">
        <f t="shared" si="3"/>
        <v>0</v>
      </c>
      <c r="S39" s="53">
        <f t="shared" si="11"/>
        <v>-99414</v>
      </c>
      <c r="U39" s="60">
        <f t="shared" si="16"/>
        <v>0</v>
      </c>
      <c r="V39" s="80">
        <f t="shared" si="13"/>
        <v>0</v>
      </c>
      <c r="AA39" s="83">
        <f t="shared" si="14"/>
        <v>0</v>
      </c>
      <c r="AB39" s="83">
        <f t="shared" si="15"/>
        <v>0</v>
      </c>
    </row>
    <row r="40" spans="1:28" x14ac:dyDescent="0.2">
      <c r="A40" t="s">
        <v>10</v>
      </c>
      <c r="B40" s="11">
        <f>SUM(B9:B39)</f>
        <v>-1014414</v>
      </c>
      <c r="C40" s="12">
        <f>ROUND(D40/B40,4)</f>
        <v>1.0169999999999999</v>
      </c>
      <c r="D40" s="13">
        <f>SUM(D9:D39)</f>
        <v>-1031659</v>
      </c>
      <c r="E40" s="51">
        <f>SUM(E9:E39)</f>
        <v>934832</v>
      </c>
      <c r="F40" s="46">
        <f>SUM(F9:F39)</f>
        <v>-96827</v>
      </c>
      <c r="G40" s="54">
        <f>G39</f>
        <v>-96827</v>
      </c>
      <c r="H40" s="8"/>
      <c r="I40" s="11">
        <v>7000</v>
      </c>
      <c r="J40" s="12">
        <f>ROUND(K40/I40,4)</f>
        <v>1</v>
      </c>
      <c r="K40" s="13">
        <v>7000</v>
      </c>
      <c r="L40" s="45">
        <f>SUM(L9:L39)</f>
        <v>0</v>
      </c>
      <c r="M40" s="45">
        <f>SUM(M9:M39)</f>
        <v>-2587</v>
      </c>
      <c r="N40" s="54">
        <f>N39</f>
        <v>-2587</v>
      </c>
      <c r="O40" s="55"/>
      <c r="P40" s="66">
        <f>SUM(P9:P39)</f>
        <v>-1034246</v>
      </c>
      <c r="Q40" s="45">
        <f>SUM(Q9:Q39)</f>
        <v>934832</v>
      </c>
      <c r="R40" s="43">
        <f t="shared" si="3"/>
        <v>-99414</v>
      </c>
      <c r="S40" s="54">
        <f>S39</f>
        <v>-99414</v>
      </c>
      <c r="U40" s="60">
        <f t="shared" si="16"/>
        <v>-1034246</v>
      </c>
      <c r="V40" s="61">
        <f>SUM(V9:V39)</f>
        <v>0</v>
      </c>
      <c r="W40" s="61">
        <f>SUM(W9:W39)</f>
        <v>1006977</v>
      </c>
      <c r="X40" s="61">
        <f>SUM(X9:X39)</f>
        <v>6675</v>
      </c>
      <c r="Y40" s="61">
        <f>SUM(Y9:Y39)</f>
        <v>0</v>
      </c>
      <c r="Z40" s="61">
        <f>SUM(Z9:Z39)</f>
        <v>0</v>
      </c>
      <c r="AA40" s="83">
        <f t="shared" si="14"/>
        <v>-20594</v>
      </c>
      <c r="AB40" s="61">
        <f>SUM(AB9:AB39)</f>
        <v>1318</v>
      </c>
    </row>
    <row r="41" spans="1:28" x14ac:dyDescent="0.2">
      <c r="E41" s="38"/>
      <c r="F41" s="38"/>
      <c r="L41" s="38"/>
      <c r="M41" s="38"/>
    </row>
    <row r="42" spans="1:28" x14ac:dyDescent="0.2">
      <c r="E42" s="38"/>
      <c r="F42" s="38"/>
      <c r="L42" s="38"/>
      <c r="M42" s="38"/>
    </row>
    <row r="43" spans="1:28" x14ac:dyDescent="0.2">
      <c r="E43" s="38"/>
      <c r="F43" s="38"/>
      <c r="L43" s="38"/>
      <c r="M43" s="38"/>
    </row>
    <row r="44" spans="1:28" x14ac:dyDescent="0.2">
      <c r="E44" s="38"/>
      <c r="F44" s="38"/>
      <c r="L44" s="38"/>
      <c r="M44" s="38"/>
    </row>
    <row r="45" spans="1:28" x14ac:dyDescent="0.2">
      <c r="E45" s="38"/>
      <c r="F45" s="38"/>
      <c r="L45" s="38"/>
      <c r="M45" s="38"/>
    </row>
    <row r="46" spans="1:28" x14ac:dyDescent="0.2">
      <c r="E46" s="38"/>
      <c r="F46" s="38"/>
      <c r="L46" s="38"/>
      <c r="M46" s="38"/>
    </row>
    <row r="47" spans="1:28" x14ac:dyDescent="0.2">
      <c r="E47" s="38"/>
      <c r="F47" s="38"/>
      <c r="L47" s="38"/>
      <c r="M47" s="38"/>
    </row>
    <row r="48" spans="1:28" x14ac:dyDescent="0.2">
      <c r="E48" s="38"/>
      <c r="F48" s="38"/>
      <c r="L48" s="38"/>
      <c r="M48" s="38"/>
    </row>
    <row r="49" spans="5:13" x14ac:dyDescent="0.2">
      <c r="E49" s="38"/>
      <c r="F49" s="38"/>
      <c r="L49" s="38"/>
      <c r="M49" s="38"/>
    </row>
    <row r="50" spans="5:13" x14ac:dyDescent="0.2">
      <c r="E50" s="38"/>
      <c r="F50" s="38"/>
    </row>
    <row r="51" spans="5:13" x14ac:dyDescent="0.2">
      <c r="E51" s="38"/>
      <c r="F51" s="38"/>
    </row>
    <row r="52" spans="5:13" x14ac:dyDescent="0.2">
      <c r="E52" s="38"/>
      <c r="F52" s="38"/>
    </row>
    <row r="53" spans="5:13" x14ac:dyDescent="0.2">
      <c r="E53" s="38"/>
      <c r="F53" s="38"/>
    </row>
    <row r="54" spans="5:13" x14ac:dyDescent="0.2">
      <c r="E54" s="38"/>
      <c r="F54" s="38"/>
    </row>
    <row r="55" spans="5:13" x14ac:dyDescent="0.2">
      <c r="E55" s="38"/>
      <c r="F55" s="38"/>
    </row>
    <row r="56" spans="5:13" x14ac:dyDescent="0.2">
      <c r="E56" s="38"/>
      <c r="F56" s="38"/>
    </row>
    <row r="57" spans="5:13" x14ac:dyDescent="0.2">
      <c r="E57" s="38"/>
      <c r="F57" s="38"/>
    </row>
    <row r="58" spans="5:13" x14ac:dyDescent="0.2">
      <c r="E58" s="38"/>
      <c r="F58" s="38"/>
    </row>
    <row r="59" spans="5:13" x14ac:dyDescent="0.2">
      <c r="E59" s="38"/>
      <c r="F59" s="38"/>
    </row>
    <row r="60" spans="5:13" x14ac:dyDescent="0.2">
      <c r="E60" s="38"/>
      <c r="F60" s="38"/>
    </row>
    <row r="61" spans="5:13" x14ac:dyDescent="0.2">
      <c r="E61" s="38"/>
      <c r="F61" s="38"/>
    </row>
    <row r="62" spans="5:13" x14ac:dyDescent="0.2">
      <c r="E62" s="38"/>
      <c r="F62" s="38"/>
    </row>
    <row r="63" spans="5:13" x14ac:dyDescent="0.2">
      <c r="E63" s="38"/>
      <c r="F63" s="38"/>
    </row>
    <row r="64" spans="5:13" x14ac:dyDescent="0.2">
      <c r="E64" s="38"/>
      <c r="F64" s="38"/>
    </row>
    <row r="65" spans="5:6" x14ac:dyDescent="0.2">
      <c r="E65" s="38"/>
      <c r="F65" s="38"/>
    </row>
    <row r="66" spans="5:6" x14ac:dyDescent="0.2">
      <c r="E66" s="38"/>
      <c r="F66" s="38"/>
    </row>
    <row r="67" spans="5:6" x14ac:dyDescent="0.2">
      <c r="E67" s="38"/>
      <c r="F67" s="38"/>
    </row>
    <row r="68" spans="5:6" x14ac:dyDescent="0.2">
      <c r="E68" s="38"/>
      <c r="F68" s="38"/>
    </row>
    <row r="69" spans="5:6" x14ac:dyDescent="0.2">
      <c r="E69" s="38"/>
      <c r="F69" s="38"/>
    </row>
    <row r="70" spans="5:6" x14ac:dyDescent="0.2">
      <c r="E70" s="38"/>
      <c r="F70" s="38"/>
    </row>
    <row r="71" spans="5:6" x14ac:dyDescent="0.2">
      <c r="E71" s="38"/>
      <c r="F71" s="38"/>
    </row>
    <row r="72" spans="5:6" x14ac:dyDescent="0.2">
      <c r="E72" s="38"/>
      <c r="F72" s="38"/>
    </row>
    <row r="73" spans="5:6" x14ac:dyDescent="0.2">
      <c r="E73" s="38"/>
      <c r="F73" s="38"/>
    </row>
    <row r="74" spans="5:6" x14ac:dyDescent="0.2">
      <c r="E74" s="38"/>
      <c r="F74" s="38"/>
    </row>
    <row r="75" spans="5:6" x14ac:dyDescent="0.2">
      <c r="E75" s="38"/>
      <c r="F75" s="38"/>
    </row>
    <row r="76" spans="5:6" x14ac:dyDescent="0.2">
      <c r="E76" s="38"/>
      <c r="F76" s="38"/>
    </row>
    <row r="77" spans="5:6" x14ac:dyDescent="0.2">
      <c r="E77" s="38"/>
      <c r="F77" s="38"/>
    </row>
    <row r="78" spans="5:6" x14ac:dyDescent="0.2">
      <c r="E78" s="38"/>
      <c r="F78" s="38"/>
    </row>
    <row r="79" spans="5:6" x14ac:dyDescent="0.2">
      <c r="E79" s="38"/>
      <c r="F79" s="38"/>
    </row>
    <row r="80" spans="5:6" x14ac:dyDescent="0.2">
      <c r="E80" s="38"/>
      <c r="F80" s="38"/>
    </row>
    <row r="81" spans="5:6" x14ac:dyDescent="0.2">
      <c r="E81" s="38"/>
      <c r="F81" s="38"/>
    </row>
    <row r="82" spans="5:6" x14ac:dyDescent="0.2">
      <c r="E82" s="38"/>
      <c r="F82" s="38"/>
    </row>
    <row r="83" spans="5:6" x14ac:dyDescent="0.2">
      <c r="E83" s="38"/>
      <c r="F83" s="38"/>
    </row>
    <row r="84" spans="5:6" x14ac:dyDescent="0.2">
      <c r="E84" s="38"/>
      <c r="F84" s="38"/>
    </row>
    <row r="85" spans="5:6" x14ac:dyDescent="0.2">
      <c r="E85" s="38"/>
      <c r="F85" s="38"/>
    </row>
    <row r="86" spans="5:6" x14ac:dyDescent="0.2">
      <c r="E86" s="38"/>
      <c r="F86" s="38"/>
    </row>
    <row r="87" spans="5:6" x14ac:dyDescent="0.2">
      <c r="E87" s="38"/>
      <c r="F87" s="38"/>
    </row>
    <row r="88" spans="5:6" x14ac:dyDescent="0.2">
      <c r="E88" s="38"/>
      <c r="F88" s="38"/>
    </row>
    <row r="89" spans="5:6" x14ac:dyDescent="0.2">
      <c r="E89" s="38"/>
      <c r="F89" s="38"/>
    </row>
    <row r="90" spans="5:6" x14ac:dyDescent="0.2">
      <c r="E90" s="38"/>
      <c r="F90" s="38"/>
    </row>
    <row r="91" spans="5:6" x14ac:dyDescent="0.2">
      <c r="E91" s="38"/>
      <c r="F91" s="38"/>
    </row>
    <row r="92" spans="5:6" x14ac:dyDescent="0.2">
      <c r="E92" s="38"/>
      <c r="F92" s="38"/>
    </row>
    <row r="93" spans="5:6" x14ac:dyDescent="0.2">
      <c r="E93" s="38"/>
      <c r="F93" s="38"/>
    </row>
    <row r="94" spans="5:6" x14ac:dyDescent="0.2">
      <c r="E94" s="38"/>
      <c r="F94" s="38"/>
    </row>
    <row r="95" spans="5:6" x14ac:dyDescent="0.2">
      <c r="E95" s="38"/>
      <c r="F95" s="38"/>
    </row>
    <row r="96" spans="5:6" x14ac:dyDescent="0.2">
      <c r="E96" s="38"/>
      <c r="F96" s="38"/>
    </row>
    <row r="97" spans="5:6" x14ac:dyDescent="0.2">
      <c r="E97" s="38"/>
      <c r="F97" s="38"/>
    </row>
    <row r="98" spans="5:6" x14ac:dyDescent="0.2">
      <c r="E98" s="38"/>
      <c r="F98" s="38"/>
    </row>
    <row r="99" spans="5:6" x14ac:dyDescent="0.2">
      <c r="E99" s="38"/>
      <c r="F99" s="38"/>
    </row>
    <row r="100" spans="5:6" x14ac:dyDescent="0.2">
      <c r="E100" s="38"/>
      <c r="F100" s="38"/>
    </row>
    <row r="101" spans="5:6" x14ac:dyDescent="0.2">
      <c r="E101" s="38"/>
      <c r="F101" s="38"/>
    </row>
    <row r="102" spans="5:6" x14ac:dyDescent="0.2">
      <c r="E102" s="38"/>
      <c r="F102" s="38"/>
    </row>
    <row r="103" spans="5:6" x14ac:dyDescent="0.2">
      <c r="E103" s="38"/>
      <c r="F103" s="38"/>
    </row>
    <row r="104" spans="5:6" x14ac:dyDescent="0.2">
      <c r="E104" s="38"/>
      <c r="F104" s="38"/>
    </row>
    <row r="105" spans="5:6" x14ac:dyDescent="0.2">
      <c r="E105" s="38"/>
      <c r="F105" s="38"/>
    </row>
    <row r="106" spans="5:6" x14ac:dyDescent="0.2">
      <c r="E106" s="38"/>
      <c r="F106" s="38"/>
    </row>
    <row r="107" spans="5:6" x14ac:dyDescent="0.2">
      <c r="E107" s="38"/>
      <c r="F107" s="38"/>
    </row>
    <row r="108" spans="5:6" x14ac:dyDescent="0.2">
      <c r="E108" s="38"/>
      <c r="F108" s="38"/>
    </row>
    <row r="109" spans="5:6" x14ac:dyDescent="0.2">
      <c r="E109" s="38"/>
      <c r="F109" s="38"/>
    </row>
    <row r="110" spans="5:6" x14ac:dyDescent="0.2">
      <c r="E110" s="38"/>
      <c r="F110" s="38"/>
    </row>
    <row r="111" spans="5:6" x14ac:dyDescent="0.2">
      <c r="E111" s="38"/>
      <c r="F111" s="38"/>
    </row>
    <row r="112" spans="5:6" x14ac:dyDescent="0.2">
      <c r="E112" s="38"/>
      <c r="F112" s="38"/>
    </row>
    <row r="113" spans="5:6" x14ac:dyDescent="0.2">
      <c r="E113" s="38"/>
      <c r="F113" s="38"/>
    </row>
    <row r="114" spans="5:6" x14ac:dyDescent="0.2">
      <c r="E114" s="38"/>
      <c r="F114" s="38"/>
    </row>
    <row r="115" spans="5:6" x14ac:dyDescent="0.2">
      <c r="E115" s="38"/>
      <c r="F115" s="38"/>
    </row>
    <row r="116" spans="5:6" x14ac:dyDescent="0.2">
      <c r="E116" s="38"/>
      <c r="F116" s="38"/>
    </row>
    <row r="117" spans="5:6" x14ac:dyDescent="0.2">
      <c r="E117" s="38"/>
      <c r="F117" s="38"/>
    </row>
    <row r="118" spans="5:6" x14ac:dyDescent="0.2">
      <c r="E118" s="38"/>
      <c r="F118" s="38"/>
    </row>
    <row r="119" spans="5:6" x14ac:dyDescent="0.2">
      <c r="E119" s="38"/>
      <c r="F119" s="38"/>
    </row>
    <row r="120" spans="5:6" x14ac:dyDescent="0.2">
      <c r="E120" s="38"/>
      <c r="F120" s="38"/>
    </row>
    <row r="121" spans="5:6" x14ac:dyDescent="0.2">
      <c r="E121" s="38"/>
      <c r="F121" s="38"/>
    </row>
    <row r="122" spans="5:6" x14ac:dyDescent="0.2">
      <c r="E122" s="38"/>
      <c r="F122" s="38"/>
    </row>
    <row r="123" spans="5:6" x14ac:dyDescent="0.2">
      <c r="E123" s="38"/>
      <c r="F123" s="38"/>
    </row>
  </sheetData>
  <mergeCells count="12">
    <mergeCell ref="W7:X7"/>
    <mergeCell ref="W6:Z6"/>
    <mergeCell ref="Y7:Z7"/>
    <mergeCell ref="AA7:AB7"/>
    <mergeCell ref="AA6:AB6"/>
    <mergeCell ref="R6:S6"/>
    <mergeCell ref="U7:V7"/>
    <mergeCell ref="U6:V6"/>
    <mergeCell ref="B7:D7"/>
    <mergeCell ref="F6:G6"/>
    <mergeCell ref="M6:N6"/>
    <mergeCell ref="I7:K7"/>
  </mergeCells>
  <phoneticPr fontId="0" type="noConversion"/>
  <pageMargins left="0.75" right="0.75" top="1" bottom="1" header="0.5" footer="0.5"/>
  <pageSetup paperSize="5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43"/>
  <sheetViews>
    <sheetView zoomScale="75" workbookViewId="0">
      <selection activeCell="E9" sqref="E9"/>
    </sheetView>
  </sheetViews>
  <sheetFormatPr defaultRowHeight="12.75" x14ac:dyDescent="0.2"/>
  <cols>
    <col min="1" max="1" width="14.85546875" customWidth="1"/>
    <col min="2" max="2" width="15" customWidth="1"/>
    <col min="3" max="3" width="17.85546875" bestFit="1" customWidth="1"/>
    <col min="4" max="5" width="13.7109375" customWidth="1"/>
    <col min="6" max="6" width="4" customWidth="1"/>
    <col min="7" max="7" width="13.7109375" customWidth="1"/>
    <col min="8" max="8" width="16.42578125" customWidth="1"/>
    <col min="9" max="10" width="13.7109375" customWidth="1"/>
    <col min="11" max="11" width="3.85546875" customWidth="1"/>
    <col min="12" max="13" width="13.7109375" customWidth="1"/>
  </cols>
  <sheetData>
    <row r="1" spans="1:84" ht="15.75" x14ac:dyDescent="0.25">
      <c r="A1" s="71" t="s">
        <v>15</v>
      </c>
      <c r="G1" s="70" t="s">
        <v>16</v>
      </c>
      <c r="H1" s="70" t="s">
        <v>17</v>
      </c>
      <c r="I1" s="70"/>
    </row>
    <row r="2" spans="1:84" ht="15.75" x14ac:dyDescent="0.25">
      <c r="A2" s="71" t="s">
        <v>18</v>
      </c>
      <c r="D2" s="72">
        <v>37135</v>
      </c>
    </row>
    <row r="4" spans="1:84" x14ac:dyDescent="0.2">
      <c r="B4" t="s">
        <v>11</v>
      </c>
      <c r="G4" t="s">
        <v>14</v>
      </c>
    </row>
    <row r="5" spans="1:84" x14ac:dyDescent="0.2">
      <c r="D5" s="2" t="s">
        <v>4</v>
      </c>
      <c r="E5" s="2"/>
      <c r="I5" s="2" t="s">
        <v>4</v>
      </c>
      <c r="J5" s="2"/>
      <c r="L5" s="1" t="s">
        <v>4</v>
      </c>
      <c r="M5" s="1"/>
    </row>
    <row r="6" spans="1:84" x14ac:dyDescent="0.2">
      <c r="B6" s="19" t="s">
        <v>37</v>
      </c>
      <c r="C6" s="22" t="s">
        <v>22</v>
      </c>
      <c r="D6" s="20" t="s">
        <v>5</v>
      </c>
      <c r="E6" s="20" t="s">
        <v>6</v>
      </c>
      <c r="G6" s="22" t="s">
        <v>38</v>
      </c>
      <c r="H6" s="22" t="s">
        <v>22</v>
      </c>
      <c r="I6" s="20" t="s">
        <v>5</v>
      </c>
      <c r="J6" s="20" t="s">
        <v>6</v>
      </c>
      <c r="L6" s="22" t="s">
        <v>5</v>
      </c>
      <c r="M6" s="22" t="s">
        <v>6</v>
      </c>
    </row>
    <row r="7" spans="1:84" x14ac:dyDescent="0.2">
      <c r="A7" s="4" t="s">
        <v>20</v>
      </c>
      <c r="B7" s="1" t="s">
        <v>2</v>
      </c>
      <c r="C7" s="23" t="s">
        <v>2</v>
      </c>
      <c r="D7" s="23" t="s">
        <v>2</v>
      </c>
      <c r="E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L7" s="23" t="s">
        <v>2</v>
      </c>
      <c r="M7" s="23" t="s">
        <v>2</v>
      </c>
    </row>
    <row r="8" spans="1:84" x14ac:dyDescent="0.2">
      <c r="A8" s="4" t="s">
        <v>21</v>
      </c>
      <c r="B8" s="15"/>
      <c r="C8" s="65"/>
      <c r="D8" s="15"/>
      <c r="E8" s="79">
        <v>-92343</v>
      </c>
      <c r="F8" s="8"/>
      <c r="G8" s="65"/>
      <c r="H8" s="15"/>
      <c r="I8" s="15"/>
      <c r="J8" s="79">
        <v>17210</v>
      </c>
      <c r="K8" s="8"/>
      <c r="L8" s="24"/>
      <c r="M8" s="78">
        <f>E8+J8</f>
        <v>-75133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">
      <c r="A9" s="4">
        <v>1</v>
      </c>
      <c r="B9" s="74">
        <f>Allocation!W9</f>
        <v>98383</v>
      </c>
      <c r="C9" s="73">
        <f>'DETM-Receipts'!N8</f>
        <v>75000</v>
      </c>
      <c r="D9" s="74">
        <f>B9-C9</f>
        <v>23383</v>
      </c>
      <c r="E9" s="74">
        <f>E8+D9</f>
        <v>-68960</v>
      </c>
      <c r="F9" s="6"/>
      <c r="G9" s="73"/>
      <c r="H9" s="74">
        <f>'DETM-Receipts'!AC8</f>
        <v>0</v>
      </c>
      <c r="I9" s="74">
        <f>G9-H9</f>
        <v>0</v>
      </c>
      <c r="J9" s="74">
        <f>J8+I9</f>
        <v>17210</v>
      </c>
      <c r="K9" s="9"/>
      <c r="L9" s="75">
        <f>D9+I9</f>
        <v>23383</v>
      </c>
      <c r="M9" s="76">
        <f>M8+L9</f>
        <v>-51750</v>
      </c>
    </row>
    <row r="10" spans="1:84" x14ac:dyDescent="0.2">
      <c r="A10">
        <f>A9+1</f>
        <v>2</v>
      </c>
      <c r="B10" s="74">
        <f>Allocation!W10</f>
        <v>98232</v>
      </c>
      <c r="C10" s="73">
        <f>'DETM-Receipts'!N9</f>
        <v>95000</v>
      </c>
      <c r="D10" s="74">
        <f t="shared" ref="D10:D40" si="0">B10-C10</f>
        <v>3232</v>
      </c>
      <c r="E10" s="74">
        <f t="shared" ref="E10:E39" si="1">E9+D10</f>
        <v>-65728</v>
      </c>
      <c r="F10" s="6"/>
      <c r="G10" s="73">
        <f>Allocation!X10</f>
        <v>101</v>
      </c>
      <c r="H10" s="74">
        <f>'DETM-Receipts'!AC9</f>
        <v>0</v>
      </c>
      <c r="I10" s="74">
        <f t="shared" ref="I10:I40" si="2">G10-H10</f>
        <v>101</v>
      </c>
      <c r="J10" s="74">
        <f t="shared" ref="J10:J39" si="3">J9+I10</f>
        <v>17311</v>
      </c>
      <c r="K10" s="9"/>
      <c r="L10" s="75">
        <f t="shared" ref="L10:L40" si="4">D10+I10</f>
        <v>3333</v>
      </c>
      <c r="M10" s="76">
        <f t="shared" ref="M10:M39" si="5">M9+L10</f>
        <v>-48417</v>
      </c>
    </row>
    <row r="11" spans="1:84" x14ac:dyDescent="0.2">
      <c r="A11">
        <f t="shared" ref="A11:A39" si="6">A10+1</f>
        <v>3</v>
      </c>
      <c r="B11" s="74">
        <f>Allocation!W11</f>
        <v>47152</v>
      </c>
      <c r="C11" s="73">
        <f>'DETM-Receipts'!N10</f>
        <v>38250</v>
      </c>
      <c r="D11" s="74">
        <f t="shared" si="0"/>
        <v>8902</v>
      </c>
      <c r="E11" s="74">
        <f t="shared" si="1"/>
        <v>-56826</v>
      </c>
      <c r="F11" s="6"/>
      <c r="G11" s="73">
        <f>Allocation!X11</f>
        <v>1217</v>
      </c>
      <c r="H11" s="74">
        <f>'DETM-Receipts'!AC10</f>
        <v>0</v>
      </c>
      <c r="I11" s="74">
        <f t="shared" si="2"/>
        <v>1217</v>
      </c>
      <c r="J11" s="74">
        <f t="shared" si="3"/>
        <v>18528</v>
      </c>
      <c r="K11" s="9"/>
      <c r="L11" s="75">
        <f t="shared" si="4"/>
        <v>10119</v>
      </c>
      <c r="M11" s="76">
        <f t="shared" si="5"/>
        <v>-38298</v>
      </c>
    </row>
    <row r="12" spans="1:84" x14ac:dyDescent="0.2">
      <c r="A12">
        <f t="shared" si="6"/>
        <v>4</v>
      </c>
      <c r="B12" s="74">
        <f>Allocation!W12</f>
        <v>5</v>
      </c>
      <c r="C12" s="73">
        <f>'DETM-Receipts'!N11</f>
        <v>5000</v>
      </c>
      <c r="D12" s="74">
        <f t="shared" si="0"/>
        <v>-4995</v>
      </c>
      <c r="E12" s="74">
        <f t="shared" si="1"/>
        <v>-61821</v>
      </c>
      <c r="F12" s="6"/>
      <c r="G12" s="73">
        <f>Allocation!X12</f>
        <v>0</v>
      </c>
      <c r="H12" s="74">
        <f>'DETM-Receipts'!AC11</f>
        <v>0</v>
      </c>
      <c r="I12" s="74">
        <f t="shared" si="2"/>
        <v>0</v>
      </c>
      <c r="J12" s="74">
        <f t="shared" si="3"/>
        <v>18528</v>
      </c>
      <c r="K12" s="9"/>
      <c r="L12" s="75">
        <f t="shared" si="4"/>
        <v>-4995</v>
      </c>
      <c r="M12" s="76">
        <f t="shared" si="5"/>
        <v>-43293</v>
      </c>
    </row>
    <row r="13" spans="1:84" x14ac:dyDescent="0.2">
      <c r="A13">
        <f t="shared" si="6"/>
        <v>5</v>
      </c>
      <c r="B13" s="74">
        <f>Allocation!W13</f>
        <v>31</v>
      </c>
      <c r="C13" s="73">
        <f>'DETM-Receipts'!N12</f>
        <v>0</v>
      </c>
      <c r="D13" s="74">
        <f t="shared" si="0"/>
        <v>31</v>
      </c>
      <c r="E13" s="74">
        <f t="shared" si="1"/>
        <v>-61790</v>
      </c>
      <c r="F13" s="6"/>
      <c r="G13" s="73"/>
      <c r="H13" s="74">
        <f>'DETM-Receipts'!AC12</f>
        <v>0</v>
      </c>
      <c r="I13" s="74">
        <f t="shared" si="2"/>
        <v>0</v>
      </c>
      <c r="J13" s="74">
        <f t="shared" si="3"/>
        <v>18528</v>
      </c>
      <c r="K13" s="9"/>
      <c r="L13" s="75">
        <f t="shared" si="4"/>
        <v>31</v>
      </c>
      <c r="M13" s="76">
        <f t="shared" si="5"/>
        <v>-43262</v>
      </c>
    </row>
    <row r="14" spans="1:84" x14ac:dyDescent="0.2">
      <c r="A14">
        <f t="shared" si="6"/>
        <v>6</v>
      </c>
      <c r="B14" s="74">
        <f>Allocation!W14</f>
        <v>0</v>
      </c>
      <c r="C14" s="73">
        <f>'DETM-Receipts'!N13</f>
        <v>0</v>
      </c>
      <c r="D14" s="74">
        <f t="shared" si="0"/>
        <v>0</v>
      </c>
      <c r="E14" s="74">
        <f t="shared" si="1"/>
        <v>-61790</v>
      </c>
      <c r="F14" s="6"/>
      <c r="G14" s="73"/>
      <c r="H14" s="74">
        <f>'DETM-Receipts'!AC13</f>
        <v>0</v>
      </c>
      <c r="I14" s="74">
        <f t="shared" si="2"/>
        <v>0</v>
      </c>
      <c r="J14" s="74">
        <f t="shared" si="3"/>
        <v>18528</v>
      </c>
      <c r="K14" s="9"/>
      <c r="L14" s="75">
        <f t="shared" si="4"/>
        <v>0</v>
      </c>
      <c r="M14" s="76">
        <f t="shared" si="5"/>
        <v>-43262</v>
      </c>
    </row>
    <row r="15" spans="1:84" x14ac:dyDescent="0.2">
      <c r="A15">
        <f t="shared" si="6"/>
        <v>7</v>
      </c>
      <c r="B15" s="74">
        <f>Allocation!W15</f>
        <v>3</v>
      </c>
      <c r="C15" s="73">
        <f>'DETM-Receipts'!N14</f>
        <v>0</v>
      </c>
      <c r="D15" s="74">
        <f t="shared" si="0"/>
        <v>3</v>
      </c>
      <c r="E15" s="74">
        <f t="shared" si="1"/>
        <v>-61787</v>
      </c>
      <c r="F15" s="6"/>
      <c r="G15" s="73">
        <f>Allocation!X15</f>
        <v>0</v>
      </c>
      <c r="H15" s="74">
        <f>'DETM-Receipts'!AC14</f>
        <v>0</v>
      </c>
      <c r="I15" s="74">
        <f t="shared" si="2"/>
        <v>0</v>
      </c>
      <c r="J15" s="74">
        <f t="shared" si="3"/>
        <v>18528</v>
      </c>
      <c r="K15" s="9"/>
      <c r="L15" s="75">
        <f t="shared" si="4"/>
        <v>3</v>
      </c>
      <c r="M15" s="76">
        <f t="shared" si="5"/>
        <v>-43259</v>
      </c>
    </row>
    <row r="16" spans="1:84" x14ac:dyDescent="0.2">
      <c r="A16">
        <f t="shared" si="6"/>
        <v>8</v>
      </c>
      <c r="B16" s="74">
        <f>Allocation!W16</f>
        <v>0</v>
      </c>
      <c r="C16" s="73">
        <f>'DETM-Receipts'!N15</f>
        <v>0</v>
      </c>
      <c r="D16" s="74">
        <f t="shared" si="0"/>
        <v>0</v>
      </c>
      <c r="E16" s="74">
        <f t="shared" si="1"/>
        <v>-61787</v>
      </c>
      <c r="F16" s="6"/>
      <c r="G16" s="73">
        <f>Allocation!X16</f>
        <v>0</v>
      </c>
      <c r="H16" s="74">
        <f>'DETM-Receipts'!AC15</f>
        <v>0</v>
      </c>
      <c r="I16" s="74">
        <f t="shared" si="2"/>
        <v>0</v>
      </c>
      <c r="J16" s="74">
        <f t="shared" si="3"/>
        <v>18528</v>
      </c>
      <c r="K16" s="9"/>
      <c r="L16" s="75">
        <f t="shared" si="4"/>
        <v>0</v>
      </c>
      <c r="M16" s="76">
        <f t="shared" si="5"/>
        <v>-43259</v>
      </c>
    </row>
    <row r="17" spans="1:13" x14ac:dyDescent="0.2">
      <c r="A17">
        <f t="shared" si="6"/>
        <v>9</v>
      </c>
      <c r="B17" s="74">
        <f>Allocation!W17</f>
        <v>0</v>
      </c>
      <c r="C17" s="73">
        <f>'DETM-Receipts'!N16</f>
        <v>0</v>
      </c>
      <c r="D17" s="74">
        <f t="shared" si="0"/>
        <v>0</v>
      </c>
      <c r="E17" s="74">
        <f t="shared" si="1"/>
        <v>-61787</v>
      </c>
      <c r="F17" s="6"/>
      <c r="G17" s="73">
        <f>Allocation!X17</f>
        <v>0</v>
      </c>
      <c r="H17" s="74">
        <f>'DETM-Receipts'!AC16</f>
        <v>0</v>
      </c>
      <c r="I17" s="74">
        <f t="shared" si="2"/>
        <v>0</v>
      </c>
      <c r="J17" s="74">
        <f t="shared" si="3"/>
        <v>18528</v>
      </c>
      <c r="K17" s="9"/>
      <c r="L17" s="75">
        <f t="shared" si="4"/>
        <v>0</v>
      </c>
      <c r="M17" s="76">
        <f t="shared" si="5"/>
        <v>-43259</v>
      </c>
    </row>
    <row r="18" spans="1:13" x14ac:dyDescent="0.2">
      <c r="A18">
        <f t="shared" si="6"/>
        <v>10</v>
      </c>
      <c r="B18" s="74">
        <f>Allocation!W18</f>
        <v>0</v>
      </c>
      <c r="C18" s="73">
        <f>'DETM-Receipts'!N17</f>
        <v>0</v>
      </c>
      <c r="D18" s="74">
        <f t="shared" si="0"/>
        <v>0</v>
      </c>
      <c r="E18" s="74">
        <f t="shared" si="1"/>
        <v>-61787</v>
      </c>
      <c r="F18" s="6"/>
      <c r="G18" s="73">
        <f>Allocation!X18</f>
        <v>0</v>
      </c>
      <c r="H18" s="74">
        <f>'DETM-Receipts'!AC17</f>
        <v>0</v>
      </c>
      <c r="I18" s="74">
        <f t="shared" si="2"/>
        <v>0</v>
      </c>
      <c r="J18" s="74">
        <f t="shared" si="3"/>
        <v>18528</v>
      </c>
      <c r="K18" s="9"/>
      <c r="L18" s="75">
        <f t="shared" si="4"/>
        <v>0</v>
      </c>
      <c r="M18" s="76">
        <f t="shared" si="5"/>
        <v>-43259</v>
      </c>
    </row>
    <row r="19" spans="1:13" x14ac:dyDescent="0.2">
      <c r="A19">
        <f t="shared" si="6"/>
        <v>11</v>
      </c>
      <c r="B19" s="74">
        <f>Allocation!W19</f>
        <v>0</v>
      </c>
      <c r="C19" s="73">
        <f>'DETM-Receipts'!N18</f>
        <v>0</v>
      </c>
      <c r="D19" s="74">
        <f t="shared" si="0"/>
        <v>0</v>
      </c>
      <c r="E19" s="74">
        <f t="shared" si="1"/>
        <v>-61787</v>
      </c>
      <c r="F19" s="6"/>
      <c r="G19" s="73">
        <f>Allocation!X19</f>
        <v>0</v>
      </c>
      <c r="H19" s="74">
        <f>'DETM-Receipts'!AC18</f>
        <v>0</v>
      </c>
      <c r="I19" s="74">
        <f t="shared" si="2"/>
        <v>0</v>
      </c>
      <c r="J19" s="74">
        <f t="shared" si="3"/>
        <v>18528</v>
      </c>
      <c r="K19" s="9"/>
      <c r="L19" s="75">
        <f t="shared" si="4"/>
        <v>0</v>
      </c>
      <c r="M19" s="76">
        <f t="shared" si="5"/>
        <v>-43259</v>
      </c>
    </row>
    <row r="20" spans="1:13" x14ac:dyDescent="0.2">
      <c r="A20">
        <f t="shared" si="6"/>
        <v>12</v>
      </c>
      <c r="B20" s="74">
        <v>91</v>
      </c>
      <c r="C20" s="73">
        <f>'DETM-Receipts'!N19</f>
        <v>0</v>
      </c>
      <c r="D20" s="74">
        <f t="shared" si="0"/>
        <v>91</v>
      </c>
      <c r="E20" s="74">
        <f t="shared" si="1"/>
        <v>-61696</v>
      </c>
      <c r="F20" s="6"/>
      <c r="G20" s="73">
        <v>101</v>
      </c>
      <c r="H20" s="74">
        <f>'DETM-Receipts'!AC19</f>
        <v>0</v>
      </c>
      <c r="I20" s="74">
        <f t="shared" si="2"/>
        <v>101</v>
      </c>
      <c r="J20" s="74">
        <f t="shared" si="3"/>
        <v>18629</v>
      </c>
      <c r="K20" s="9"/>
      <c r="L20" s="75">
        <f t="shared" si="4"/>
        <v>192</v>
      </c>
      <c r="M20" s="76">
        <f t="shared" si="5"/>
        <v>-43067</v>
      </c>
    </row>
    <row r="21" spans="1:13" x14ac:dyDescent="0.2">
      <c r="A21">
        <f t="shared" si="6"/>
        <v>13</v>
      </c>
      <c r="B21" s="74">
        <v>262</v>
      </c>
      <c r="C21" s="73">
        <f>'DETM-Receipts'!N20</f>
        <v>0</v>
      </c>
      <c r="D21" s="74">
        <f t="shared" si="0"/>
        <v>262</v>
      </c>
      <c r="E21" s="74">
        <f t="shared" si="1"/>
        <v>-61434</v>
      </c>
      <c r="F21" s="6"/>
      <c r="G21" s="73">
        <f>Allocation!X21</f>
        <v>0</v>
      </c>
      <c r="H21" s="74">
        <f>'DETM-Receipts'!AC20</f>
        <v>0</v>
      </c>
      <c r="I21" s="74">
        <f t="shared" si="2"/>
        <v>0</v>
      </c>
      <c r="J21" s="74">
        <f t="shared" si="3"/>
        <v>18629</v>
      </c>
      <c r="K21" s="9"/>
      <c r="L21" s="75">
        <f t="shared" si="4"/>
        <v>262</v>
      </c>
      <c r="M21" s="76">
        <f t="shared" si="5"/>
        <v>-42805</v>
      </c>
    </row>
    <row r="22" spans="1:13" x14ac:dyDescent="0.2">
      <c r="A22">
        <f t="shared" si="6"/>
        <v>14</v>
      </c>
      <c r="B22" s="74">
        <v>50241</v>
      </c>
      <c r="C22" s="73">
        <f>'DETM-Receipts'!N21</f>
        <v>34991</v>
      </c>
      <c r="D22" s="74">
        <f t="shared" si="0"/>
        <v>15250</v>
      </c>
      <c r="E22" s="74">
        <f t="shared" si="1"/>
        <v>-46184</v>
      </c>
      <c r="F22" s="6"/>
      <c r="G22" s="73">
        <f>Allocation!X22</f>
        <v>0</v>
      </c>
      <c r="H22" s="74">
        <f>'DETM-Receipts'!AC21</f>
        <v>0</v>
      </c>
      <c r="I22" s="74">
        <f t="shared" si="2"/>
        <v>0</v>
      </c>
      <c r="J22" s="74">
        <f t="shared" si="3"/>
        <v>18629</v>
      </c>
      <c r="K22" s="9"/>
      <c r="L22" s="75">
        <f t="shared" si="4"/>
        <v>15250</v>
      </c>
      <c r="M22" s="76">
        <f t="shared" si="5"/>
        <v>-27555</v>
      </c>
    </row>
    <row r="23" spans="1:13" x14ac:dyDescent="0.2">
      <c r="A23">
        <f t="shared" si="6"/>
        <v>15</v>
      </c>
      <c r="B23" s="74">
        <v>73751</v>
      </c>
      <c r="C23" s="73">
        <f>'DETM-Receipts'!N22</f>
        <v>59903</v>
      </c>
      <c r="D23" s="74">
        <f t="shared" si="0"/>
        <v>13848</v>
      </c>
      <c r="E23" s="74">
        <f t="shared" si="1"/>
        <v>-32336</v>
      </c>
      <c r="F23" s="6"/>
      <c r="G23" s="73">
        <v>3955</v>
      </c>
      <c r="H23" s="74">
        <f>'DETM-Receipts'!AC22</f>
        <v>0</v>
      </c>
      <c r="I23" s="74">
        <f t="shared" si="2"/>
        <v>3955</v>
      </c>
      <c r="J23" s="74">
        <f t="shared" si="3"/>
        <v>22584</v>
      </c>
      <c r="K23" s="9"/>
      <c r="L23" s="75">
        <f t="shared" si="4"/>
        <v>17803</v>
      </c>
      <c r="M23" s="87">
        <f t="shared" si="5"/>
        <v>-9752</v>
      </c>
    </row>
    <row r="24" spans="1:13" x14ac:dyDescent="0.2">
      <c r="A24">
        <f t="shared" si="6"/>
        <v>16</v>
      </c>
      <c r="B24" s="74">
        <v>45049</v>
      </c>
      <c r="C24" s="73">
        <f>'DETM-Receipts'!N23</f>
        <v>40078</v>
      </c>
      <c r="D24" s="74">
        <f t="shared" si="0"/>
        <v>4971</v>
      </c>
      <c r="E24" s="74">
        <f t="shared" si="1"/>
        <v>-27365</v>
      </c>
      <c r="F24" s="6"/>
      <c r="G24" s="73">
        <f>Allocation!X24</f>
        <v>0</v>
      </c>
      <c r="H24" s="74">
        <f>'DETM-Receipts'!AC23</f>
        <v>0</v>
      </c>
      <c r="I24" s="74">
        <f t="shared" si="2"/>
        <v>0</v>
      </c>
      <c r="J24" s="74">
        <f t="shared" si="3"/>
        <v>22584</v>
      </c>
      <c r="K24" s="9"/>
      <c r="L24" s="75">
        <f t="shared" si="4"/>
        <v>4971</v>
      </c>
      <c r="M24" s="76">
        <f t="shared" si="5"/>
        <v>-4781</v>
      </c>
    </row>
    <row r="25" spans="1:13" x14ac:dyDescent="0.2">
      <c r="A25">
        <f t="shared" si="6"/>
        <v>17</v>
      </c>
      <c r="B25" s="74">
        <f>Allocation!W25</f>
        <v>38987</v>
      </c>
      <c r="C25" s="73">
        <f>'DETM-Receipts'!N24</f>
        <v>40422</v>
      </c>
      <c r="D25" s="74">
        <f t="shared" si="0"/>
        <v>-1435</v>
      </c>
      <c r="E25" s="74">
        <f t="shared" si="1"/>
        <v>-28800</v>
      </c>
      <c r="F25" s="6"/>
      <c r="G25" s="73">
        <f>Allocation!X25</f>
        <v>0</v>
      </c>
      <c r="H25" s="74">
        <f>'DETM-Receipts'!AC24</f>
        <v>0</v>
      </c>
      <c r="I25" s="74">
        <f t="shared" si="2"/>
        <v>0</v>
      </c>
      <c r="J25" s="74">
        <f t="shared" si="3"/>
        <v>22584</v>
      </c>
      <c r="K25" s="9"/>
      <c r="L25" s="75">
        <f t="shared" si="4"/>
        <v>-1435</v>
      </c>
      <c r="M25" s="76">
        <f t="shared" si="5"/>
        <v>-6216</v>
      </c>
    </row>
    <row r="26" spans="1:13" x14ac:dyDescent="0.2">
      <c r="A26">
        <f t="shared" si="6"/>
        <v>18</v>
      </c>
      <c r="B26" s="74">
        <f>Allocation!W26</f>
        <v>39031</v>
      </c>
      <c r="C26" s="73">
        <f>'DETM-Receipts'!N25</f>
        <v>38093</v>
      </c>
      <c r="D26" s="74">
        <f t="shared" si="0"/>
        <v>938</v>
      </c>
      <c r="E26" s="74">
        <f t="shared" si="1"/>
        <v>-27862</v>
      </c>
      <c r="F26" s="6"/>
      <c r="G26" s="73">
        <f>Allocation!X26</f>
        <v>0</v>
      </c>
      <c r="H26" s="74">
        <f>'DETM-Receipts'!AC25</f>
        <v>0</v>
      </c>
      <c r="I26" s="74">
        <f t="shared" si="2"/>
        <v>0</v>
      </c>
      <c r="J26" s="74">
        <f t="shared" si="3"/>
        <v>22584</v>
      </c>
      <c r="K26" s="9"/>
      <c r="L26" s="75">
        <f t="shared" si="4"/>
        <v>938</v>
      </c>
      <c r="M26" s="76">
        <f t="shared" si="5"/>
        <v>-5278</v>
      </c>
    </row>
    <row r="27" spans="1:13" x14ac:dyDescent="0.2">
      <c r="A27">
        <f t="shared" si="6"/>
        <v>19</v>
      </c>
      <c r="B27" s="74">
        <f>Allocation!W27</f>
        <v>44806</v>
      </c>
      <c r="C27" s="73">
        <f>'DETM-Receipts'!N26</f>
        <v>44880</v>
      </c>
      <c r="D27" s="74">
        <f t="shared" si="0"/>
        <v>-74</v>
      </c>
      <c r="E27" s="74">
        <f t="shared" si="1"/>
        <v>-27936</v>
      </c>
      <c r="F27" s="6"/>
      <c r="G27" s="73">
        <f>Allocation!X27</f>
        <v>0</v>
      </c>
      <c r="H27" s="74">
        <f>'DETM-Receipts'!AC26</f>
        <v>0</v>
      </c>
      <c r="I27" s="74">
        <f t="shared" si="2"/>
        <v>0</v>
      </c>
      <c r="J27" s="74">
        <f t="shared" si="3"/>
        <v>22584</v>
      </c>
      <c r="K27" s="9"/>
      <c r="L27" s="75">
        <f t="shared" si="4"/>
        <v>-74</v>
      </c>
      <c r="M27" s="76">
        <f t="shared" si="5"/>
        <v>-5352</v>
      </c>
    </row>
    <row r="28" spans="1:13" x14ac:dyDescent="0.2">
      <c r="A28">
        <f t="shared" si="6"/>
        <v>20</v>
      </c>
      <c r="B28" s="74">
        <f>Allocation!W28</f>
        <v>1562</v>
      </c>
      <c r="C28" s="73">
        <f>'DETM-Receipts'!N27</f>
        <v>8068</v>
      </c>
      <c r="D28" s="74">
        <f t="shared" si="0"/>
        <v>-6506</v>
      </c>
      <c r="E28" s="74">
        <f t="shared" si="1"/>
        <v>-34442</v>
      </c>
      <c r="F28" s="6"/>
      <c r="G28" s="73">
        <f>Allocation!X28</f>
        <v>0</v>
      </c>
      <c r="H28" s="74">
        <f>'DETM-Receipts'!AC27</f>
        <v>0</v>
      </c>
      <c r="I28" s="74">
        <f t="shared" si="2"/>
        <v>0</v>
      </c>
      <c r="J28" s="74">
        <f t="shared" si="3"/>
        <v>22584</v>
      </c>
      <c r="K28" s="9"/>
      <c r="L28" s="75">
        <f t="shared" si="4"/>
        <v>-6506</v>
      </c>
      <c r="M28" s="76">
        <f t="shared" si="5"/>
        <v>-11858</v>
      </c>
    </row>
    <row r="29" spans="1:13" x14ac:dyDescent="0.2">
      <c r="A29">
        <f t="shared" si="6"/>
        <v>21</v>
      </c>
      <c r="B29" s="74">
        <f>Allocation!W29</f>
        <v>0</v>
      </c>
      <c r="C29" s="73">
        <f>'DETM-Receipts'!N28</f>
        <v>6446</v>
      </c>
      <c r="D29" s="74">
        <f t="shared" si="0"/>
        <v>-6446</v>
      </c>
      <c r="E29" s="74">
        <f t="shared" si="1"/>
        <v>-40888</v>
      </c>
      <c r="F29" s="6"/>
      <c r="G29" s="73">
        <f>Allocation!X29</f>
        <v>0</v>
      </c>
      <c r="H29" s="74">
        <f>'DETM-Receipts'!AC28</f>
        <v>0</v>
      </c>
      <c r="I29" s="74">
        <f t="shared" si="2"/>
        <v>0</v>
      </c>
      <c r="J29" s="74">
        <f t="shared" si="3"/>
        <v>22584</v>
      </c>
      <c r="K29" s="9"/>
      <c r="L29" s="75">
        <f t="shared" si="4"/>
        <v>-6446</v>
      </c>
      <c r="M29" s="76">
        <f t="shared" si="5"/>
        <v>-18304</v>
      </c>
    </row>
    <row r="30" spans="1:13" x14ac:dyDescent="0.2">
      <c r="A30">
        <f t="shared" si="6"/>
        <v>22</v>
      </c>
      <c r="B30" s="74">
        <f>Allocation!W30</f>
        <v>2561</v>
      </c>
      <c r="C30" s="73">
        <f>'DETM-Receipts'!N29</f>
        <v>0</v>
      </c>
      <c r="D30" s="74">
        <f t="shared" si="0"/>
        <v>2561</v>
      </c>
      <c r="E30" s="74">
        <f t="shared" si="1"/>
        <v>-38327</v>
      </c>
      <c r="F30" s="6"/>
      <c r="G30" s="73">
        <f>Allocation!X30</f>
        <v>0</v>
      </c>
      <c r="H30" s="74">
        <f>'DETM-Receipts'!AC29</f>
        <v>0</v>
      </c>
      <c r="I30" s="74">
        <f t="shared" si="2"/>
        <v>0</v>
      </c>
      <c r="J30" s="74">
        <f t="shared" si="3"/>
        <v>22584</v>
      </c>
      <c r="K30" s="9"/>
      <c r="L30" s="75">
        <f t="shared" si="4"/>
        <v>2561</v>
      </c>
      <c r="M30" s="76">
        <f t="shared" si="5"/>
        <v>-15743</v>
      </c>
    </row>
    <row r="31" spans="1:13" x14ac:dyDescent="0.2">
      <c r="A31">
        <f t="shared" si="6"/>
        <v>23</v>
      </c>
      <c r="B31" s="74">
        <f>Allocation!W31</f>
        <v>52413</v>
      </c>
      <c r="C31" s="73">
        <f>'DETM-Receipts'!N30</f>
        <v>47868</v>
      </c>
      <c r="D31" s="74">
        <f t="shared" si="0"/>
        <v>4545</v>
      </c>
      <c r="E31" s="74">
        <f t="shared" si="1"/>
        <v>-33782</v>
      </c>
      <c r="F31" s="6"/>
      <c r="G31" s="73">
        <f>Allocation!X31</f>
        <v>0</v>
      </c>
      <c r="H31" s="74">
        <f>'DETM-Receipts'!AC30</f>
        <v>0</v>
      </c>
      <c r="I31" s="74">
        <f t="shared" si="2"/>
        <v>0</v>
      </c>
      <c r="J31" s="74">
        <f t="shared" si="3"/>
        <v>22584</v>
      </c>
      <c r="K31" s="9"/>
      <c r="L31" s="75">
        <f t="shared" si="4"/>
        <v>4545</v>
      </c>
      <c r="M31" s="76">
        <f t="shared" si="5"/>
        <v>-11198</v>
      </c>
    </row>
    <row r="32" spans="1:13" x14ac:dyDescent="0.2">
      <c r="A32">
        <f t="shared" si="6"/>
        <v>24</v>
      </c>
      <c r="B32" s="74">
        <f>Allocation!W32</f>
        <v>65579</v>
      </c>
      <c r="C32" s="73">
        <f>'DETM-Receipts'!N31</f>
        <v>55000</v>
      </c>
      <c r="D32" s="74">
        <f t="shared" si="0"/>
        <v>10579</v>
      </c>
      <c r="E32" s="74">
        <f t="shared" si="1"/>
        <v>-23203</v>
      </c>
      <c r="F32" s="6"/>
      <c r="G32" s="73">
        <f>Allocation!X32</f>
        <v>0</v>
      </c>
      <c r="H32" s="74">
        <f>'DETM-Receipts'!AC31</f>
        <v>0</v>
      </c>
      <c r="I32" s="74">
        <f t="shared" si="2"/>
        <v>0</v>
      </c>
      <c r="J32" s="74">
        <f t="shared" si="3"/>
        <v>22584</v>
      </c>
      <c r="K32" s="9"/>
      <c r="L32" s="75">
        <f t="shared" si="4"/>
        <v>10579</v>
      </c>
      <c r="M32" s="76">
        <f t="shared" si="5"/>
        <v>-619</v>
      </c>
    </row>
    <row r="33" spans="1:13" x14ac:dyDescent="0.2">
      <c r="A33">
        <f t="shared" si="6"/>
        <v>25</v>
      </c>
      <c r="B33" s="74">
        <f>Allocation!W33</f>
        <v>82331</v>
      </c>
      <c r="C33" s="73">
        <f>'DETM-Receipts'!N32</f>
        <v>71508</v>
      </c>
      <c r="D33" s="74">
        <f t="shared" si="0"/>
        <v>10823</v>
      </c>
      <c r="E33" s="74">
        <f t="shared" si="1"/>
        <v>-12380</v>
      </c>
      <c r="F33" s="6"/>
      <c r="G33" s="73">
        <f>Allocation!X33</f>
        <v>0</v>
      </c>
      <c r="H33" s="74">
        <f>'DETM-Receipts'!AC32</f>
        <v>0</v>
      </c>
      <c r="I33" s="74">
        <f t="shared" si="2"/>
        <v>0</v>
      </c>
      <c r="J33" s="74">
        <f t="shared" si="3"/>
        <v>22584</v>
      </c>
      <c r="K33" s="9"/>
      <c r="L33" s="75">
        <f t="shared" si="4"/>
        <v>10823</v>
      </c>
      <c r="M33" s="76">
        <f t="shared" si="5"/>
        <v>10204</v>
      </c>
    </row>
    <row r="34" spans="1:13" x14ac:dyDescent="0.2">
      <c r="A34">
        <f t="shared" si="6"/>
        <v>26</v>
      </c>
      <c r="B34" s="74">
        <f>Allocation!W34</f>
        <v>64849</v>
      </c>
      <c r="C34" s="73">
        <f>'DETM-Receipts'!N33</f>
        <v>79912</v>
      </c>
      <c r="D34" s="74">
        <f t="shared" si="0"/>
        <v>-15063</v>
      </c>
      <c r="E34" s="74">
        <f t="shared" si="1"/>
        <v>-27443</v>
      </c>
      <c r="F34" s="6"/>
      <c r="G34" s="73">
        <f>Allocation!X34</f>
        <v>0</v>
      </c>
      <c r="H34" s="74">
        <f>'DETM-Receipts'!AC33</f>
        <v>0</v>
      </c>
      <c r="I34" s="74">
        <f t="shared" si="2"/>
        <v>0</v>
      </c>
      <c r="J34" s="74">
        <f t="shared" si="3"/>
        <v>22584</v>
      </c>
      <c r="K34" s="9"/>
      <c r="L34" s="75">
        <f t="shared" si="4"/>
        <v>-15063</v>
      </c>
      <c r="M34" s="76">
        <f t="shared" si="5"/>
        <v>-4859</v>
      </c>
    </row>
    <row r="35" spans="1:13" x14ac:dyDescent="0.2">
      <c r="A35">
        <f t="shared" si="6"/>
        <v>27</v>
      </c>
      <c r="B35" s="74">
        <f>Allocation!W35</f>
        <v>39455</v>
      </c>
      <c r="C35" s="73">
        <f>'DETM-Receipts'!N34</f>
        <v>52912</v>
      </c>
      <c r="D35" s="74">
        <f t="shared" si="0"/>
        <v>-13457</v>
      </c>
      <c r="E35" s="74">
        <f t="shared" si="1"/>
        <v>-40900</v>
      </c>
      <c r="F35" s="6"/>
      <c r="G35" s="73">
        <f>Allocation!X35</f>
        <v>0</v>
      </c>
      <c r="H35" s="74">
        <f>'DETM-Receipts'!AC34</f>
        <v>0</v>
      </c>
      <c r="I35" s="74">
        <f t="shared" si="2"/>
        <v>0</v>
      </c>
      <c r="J35" s="74">
        <f t="shared" si="3"/>
        <v>22584</v>
      </c>
      <c r="K35" s="9"/>
      <c r="L35" s="75">
        <f t="shared" si="4"/>
        <v>-13457</v>
      </c>
      <c r="M35" s="76">
        <f t="shared" si="5"/>
        <v>-18316</v>
      </c>
    </row>
    <row r="36" spans="1:13" x14ac:dyDescent="0.2">
      <c r="A36">
        <f t="shared" si="6"/>
        <v>28</v>
      </c>
      <c r="B36" s="74">
        <f>Allocation!W36</f>
        <v>52103</v>
      </c>
      <c r="C36" s="73">
        <f>'DETM-Receipts'!N35</f>
        <v>39918</v>
      </c>
      <c r="D36" s="74">
        <f t="shared" si="0"/>
        <v>12185</v>
      </c>
      <c r="E36" s="74">
        <f t="shared" si="1"/>
        <v>-28715</v>
      </c>
      <c r="F36" s="6"/>
      <c r="G36" s="73">
        <f>Allocation!X36</f>
        <v>1200</v>
      </c>
      <c r="H36" s="74">
        <f>'DETM-Receipts'!AC35</f>
        <v>0</v>
      </c>
      <c r="I36" s="74">
        <f t="shared" si="2"/>
        <v>1200</v>
      </c>
      <c r="J36" s="74">
        <f t="shared" si="3"/>
        <v>23784</v>
      </c>
      <c r="K36" s="9"/>
      <c r="L36" s="75">
        <f t="shared" si="4"/>
        <v>13385</v>
      </c>
      <c r="M36" s="76">
        <f t="shared" si="5"/>
        <v>-4931</v>
      </c>
    </row>
    <row r="37" spans="1:13" x14ac:dyDescent="0.2">
      <c r="A37">
        <f t="shared" si="6"/>
        <v>29</v>
      </c>
      <c r="B37" s="74">
        <f>Allocation!W37</f>
        <v>45974</v>
      </c>
      <c r="C37" s="73">
        <f>'DETM-Receipts'!N36</f>
        <v>54917</v>
      </c>
      <c r="D37" s="74">
        <f t="shared" si="0"/>
        <v>-8943</v>
      </c>
      <c r="E37" s="74">
        <f t="shared" si="1"/>
        <v>-37658</v>
      </c>
      <c r="F37" s="6"/>
      <c r="G37" s="73">
        <f>Allocation!X37</f>
        <v>0</v>
      </c>
      <c r="H37" s="74">
        <f>'DETM-Receipts'!AC36</f>
        <v>0</v>
      </c>
      <c r="I37" s="74">
        <f t="shared" si="2"/>
        <v>0</v>
      </c>
      <c r="J37" s="74">
        <f t="shared" si="3"/>
        <v>23784</v>
      </c>
      <c r="K37" s="9"/>
      <c r="L37" s="75">
        <f t="shared" si="4"/>
        <v>-8943</v>
      </c>
      <c r="M37" s="76">
        <f t="shared" si="5"/>
        <v>-13874</v>
      </c>
    </row>
    <row r="38" spans="1:13" x14ac:dyDescent="0.2">
      <c r="A38">
        <f t="shared" si="6"/>
        <v>30</v>
      </c>
      <c r="B38" s="74">
        <f>Allocation!W38</f>
        <v>64126</v>
      </c>
      <c r="C38" s="73">
        <f>'DETM-Receipts'!N37</f>
        <v>46666</v>
      </c>
      <c r="D38" s="74">
        <f t="shared" si="0"/>
        <v>17460</v>
      </c>
      <c r="E38" s="74">
        <f t="shared" si="1"/>
        <v>-20198</v>
      </c>
      <c r="F38" s="6"/>
      <c r="G38" s="73">
        <f>Allocation!X38</f>
        <v>0</v>
      </c>
      <c r="H38" s="74">
        <f>'DETM-Receipts'!AC37</f>
        <v>0</v>
      </c>
      <c r="I38" s="74">
        <f t="shared" si="2"/>
        <v>0</v>
      </c>
      <c r="J38" s="74">
        <f t="shared" si="3"/>
        <v>23784</v>
      </c>
      <c r="K38" s="9"/>
      <c r="L38" s="75">
        <f t="shared" si="4"/>
        <v>17460</v>
      </c>
      <c r="M38" s="76">
        <f t="shared" si="5"/>
        <v>3586</v>
      </c>
    </row>
    <row r="39" spans="1:13" x14ac:dyDescent="0.2">
      <c r="A39">
        <f t="shared" si="6"/>
        <v>31</v>
      </c>
      <c r="B39" s="74">
        <f>Allocation!W39</f>
        <v>0</v>
      </c>
      <c r="C39" s="73">
        <f>'DETM-Receipts'!N38</f>
        <v>0</v>
      </c>
      <c r="D39" s="74">
        <f t="shared" si="0"/>
        <v>0</v>
      </c>
      <c r="E39" s="74">
        <f t="shared" si="1"/>
        <v>-20198</v>
      </c>
      <c r="F39" s="6"/>
      <c r="G39" s="73">
        <f>Allocation!X39</f>
        <v>0</v>
      </c>
      <c r="H39" s="74">
        <f>'DETM-Receipts'!AC38</f>
        <v>0</v>
      </c>
      <c r="I39" s="74">
        <f t="shared" si="2"/>
        <v>0</v>
      </c>
      <c r="J39" s="74">
        <f t="shared" si="3"/>
        <v>23784</v>
      </c>
      <c r="K39" s="9"/>
      <c r="L39" s="75">
        <f t="shared" si="4"/>
        <v>0</v>
      </c>
      <c r="M39" s="76">
        <f t="shared" si="5"/>
        <v>3586</v>
      </c>
    </row>
    <row r="40" spans="1:13" x14ac:dyDescent="0.2">
      <c r="A40" t="s">
        <v>10</v>
      </c>
      <c r="B40" s="68"/>
      <c r="C40" s="67">
        <f>SUM(C9:C39)</f>
        <v>934832</v>
      </c>
      <c r="D40" s="74">
        <f t="shared" si="0"/>
        <v>-934832</v>
      </c>
      <c r="E40" s="67">
        <f>E39</f>
        <v>-20198</v>
      </c>
      <c r="F40" s="6"/>
      <c r="G40" s="73">
        <f>Allocation!X40</f>
        <v>6675</v>
      </c>
      <c r="H40" s="74">
        <f>'DETM-Receipts'!AC39</f>
        <v>0</v>
      </c>
      <c r="I40" s="74">
        <f t="shared" si="2"/>
        <v>6675</v>
      </c>
      <c r="J40" s="67">
        <f>J39</f>
        <v>23784</v>
      </c>
      <c r="K40" s="9"/>
      <c r="L40" s="75">
        <f t="shared" si="4"/>
        <v>-928157</v>
      </c>
      <c r="M40" s="69">
        <f>M39</f>
        <v>3586</v>
      </c>
    </row>
    <row r="43" spans="1:13" x14ac:dyDescent="0.2">
      <c r="A43" s="85" t="s">
        <v>43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zoomScale="75" workbookViewId="0">
      <selection activeCell="B39" sqref="B39"/>
    </sheetView>
  </sheetViews>
  <sheetFormatPr defaultRowHeight="12.75" x14ac:dyDescent="0.2"/>
  <cols>
    <col min="2" max="2" width="6.5703125" customWidth="1"/>
    <col min="3" max="3" width="8.7109375" customWidth="1"/>
    <col min="4" max="4" width="6.85546875" customWidth="1"/>
    <col min="5" max="5" width="9.42578125" customWidth="1"/>
    <col min="6" max="6" width="5.85546875" customWidth="1"/>
    <col min="7" max="7" width="8.7109375" customWidth="1"/>
    <col min="8" max="8" width="6.28515625" customWidth="1"/>
    <col min="9" max="13" width="7.5703125" customWidth="1"/>
    <col min="17" max="17" width="7" customWidth="1"/>
    <col min="18" max="18" width="8.42578125" customWidth="1"/>
    <col min="19" max="19" width="7" customWidth="1"/>
    <col min="20" max="20" width="6.28515625" customWidth="1"/>
    <col min="21" max="21" width="6.7109375" customWidth="1"/>
    <col min="22" max="22" width="7.42578125" customWidth="1"/>
    <col min="23" max="23" width="6.28515625" customWidth="1"/>
    <col min="24" max="28" width="6.7109375" customWidth="1"/>
    <col min="29" max="29" width="8" customWidth="1"/>
    <col min="30" max="30" width="8.28515625" customWidth="1"/>
    <col min="31" max="31" width="2.7109375" customWidth="1"/>
    <col min="32" max="32" width="9" customWidth="1"/>
    <col min="33" max="33" width="8.42578125" customWidth="1"/>
  </cols>
  <sheetData>
    <row r="1" spans="1:33" x14ac:dyDescent="0.2">
      <c r="B1" s="32" t="s">
        <v>15</v>
      </c>
      <c r="C1" s="32"/>
      <c r="E1" s="32" t="s">
        <v>16</v>
      </c>
      <c r="F1" s="33" t="s">
        <v>17</v>
      </c>
      <c r="G1" s="34"/>
      <c r="H1" s="34"/>
      <c r="I1" s="34"/>
      <c r="J1" s="34"/>
      <c r="K1" s="34"/>
      <c r="L1" s="34"/>
      <c r="M1" s="34"/>
      <c r="N1" s="34"/>
      <c r="O1" s="34"/>
    </row>
    <row r="2" spans="1:33" x14ac:dyDescent="0.2">
      <c r="B2" s="32" t="s">
        <v>22</v>
      </c>
      <c r="C2" s="32"/>
      <c r="E2" s="32"/>
      <c r="F2" s="33"/>
      <c r="G2" s="34"/>
      <c r="H2" s="34"/>
      <c r="I2" s="34"/>
      <c r="J2" s="34"/>
      <c r="K2" s="34"/>
      <c r="L2" s="34"/>
      <c r="M2" s="34"/>
      <c r="N2" s="34"/>
      <c r="O2" s="34"/>
    </row>
    <row r="3" spans="1:33" x14ac:dyDescent="0.2">
      <c r="C3" s="32"/>
      <c r="E3" s="64" t="s">
        <v>45</v>
      </c>
      <c r="F3" s="72"/>
      <c r="AF3" s="32" t="s">
        <v>10</v>
      </c>
    </row>
    <row r="4" spans="1:33" x14ac:dyDescent="0.2">
      <c r="B4" s="32" t="s">
        <v>11</v>
      </c>
      <c r="C4" s="32"/>
      <c r="Q4" s="32" t="s">
        <v>14</v>
      </c>
    </row>
    <row r="5" spans="1:33" x14ac:dyDescent="0.2">
      <c r="N5" s="20" t="s">
        <v>9</v>
      </c>
      <c r="O5" s="22" t="s">
        <v>12</v>
      </c>
      <c r="AC5" s="20" t="s">
        <v>9</v>
      </c>
      <c r="AD5" s="22" t="s">
        <v>12</v>
      </c>
      <c r="AF5" s="20" t="s">
        <v>9</v>
      </c>
      <c r="AG5" s="22" t="s">
        <v>12</v>
      </c>
    </row>
    <row r="6" spans="1:33" x14ac:dyDescent="0.2">
      <c r="N6" s="29" t="s">
        <v>10</v>
      </c>
      <c r="O6" s="30" t="s">
        <v>13</v>
      </c>
      <c r="AC6" s="29" t="s">
        <v>10</v>
      </c>
      <c r="AD6" s="30" t="s">
        <v>13</v>
      </c>
      <c r="AF6" s="29" t="s">
        <v>10</v>
      </c>
      <c r="AG6" s="30" t="s">
        <v>13</v>
      </c>
    </row>
    <row r="7" spans="1:33" x14ac:dyDescent="0.2">
      <c r="A7" s="4" t="s">
        <v>20</v>
      </c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16" t="s">
        <v>7</v>
      </c>
      <c r="I7" s="17" t="s">
        <v>2</v>
      </c>
      <c r="J7" s="16" t="s">
        <v>7</v>
      </c>
      <c r="K7" s="17" t="s">
        <v>2</v>
      </c>
      <c r="L7" s="16" t="s">
        <v>7</v>
      </c>
      <c r="M7" s="17" t="s">
        <v>2</v>
      </c>
      <c r="N7" s="21" t="s">
        <v>2</v>
      </c>
      <c r="O7" s="23" t="s">
        <v>2</v>
      </c>
      <c r="Q7" s="16" t="s">
        <v>7</v>
      </c>
      <c r="R7" s="18" t="s">
        <v>2</v>
      </c>
      <c r="S7" s="16" t="s">
        <v>8</v>
      </c>
      <c r="T7" s="18" t="s">
        <v>2</v>
      </c>
      <c r="U7" s="16" t="s">
        <v>7</v>
      </c>
      <c r="V7" s="17" t="s">
        <v>2</v>
      </c>
      <c r="W7" s="16" t="s">
        <v>7</v>
      </c>
      <c r="X7" s="17" t="s">
        <v>2</v>
      </c>
      <c r="Y7" s="16" t="s">
        <v>7</v>
      </c>
      <c r="Z7" s="17" t="s">
        <v>2</v>
      </c>
      <c r="AA7" s="16" t="s">
        <v>7</v>
      </c>
      <c r="AB7" s="17" t="s">
        <v>2</v>
      </c>
      <c r="AC7" s="21" t="s">
        <v>2</v>
      </c>
      <c r="AD7" s="23" t="s">
        <v>2</v>
      </c>
      <c r="AF7" s="21" t="s">
        <v>2</v>
      </c>
      <c r="AG7" s="23" t="s">
        <v>2</v>
      </c>
    </row>
    <row r="8" spans="1:33" x14ac:dyDescent="0.2">
      <c r="A8">
        <v>1</v>
      </c>
      <c r="B8" s="35">
        <v>20248</v>
      </c>
      <c r="C8" s="37">
        <v>20000</v>
      </c>
      <c r="D8" s="35">
        <v>26372</v>
      </c>
      <c r="E8" s="36">
        <v>25000</v>
      </c>
      <c r="F8" s="35">
        <v>26520</v>
      </c>
      <c r="G8" s="36">
        <v>15000</v>
      </c>
      <c r="H8" s="35">
        <v>26758</v>
      </c>
      <c r="I8" s="36">
        <v>15000</v>
      </c>
      <c r="J8" s="35"/>
      <c r="K8" s="36"/>
      <c r="L8" s="35"/>
      <c r="M8" s="36"/>
      <c r="N8" s="27">
        <f t="shared" ref="N8:N20" si="0">C8+E8+G8+I8+K8+M8</f>
        <v>75000</v>
      </c>
      <c r="O8" s="27">
        <f>N8</f>
        <v>75000</v>
      </c>
      <c r="Q8" s="35"/>
      <c r="R8" s="36"/>
      <c r="S8" s="35"/>
      <c r="T8" s="36"/>
      <c r="U8" s="35"/>
      <c r="V8" s="36"/>
      <c r="W8" s="35"/>
      <c r="X8" s="36"/>
      <c r="Y8" s="35"/>
      <c r="Z8" s="36"/>
      <c r="AA8" s="35"/>
      <c r="AB8" s="36"/>
      <c r="AC8" s="28">
        <f t="shared" ref="AC8:AC29" si="1">R8+T8+V8+X8+Z8+AB8</f>
        <v>0</v>
      </c>
      <c r="AD8" s="27">
        <f>AC8</f>
        <v>0</v>
      </c>
      <c r="AF8" s="27">
        <f>N8+AC8</f>
        <v>75000</v>
      </c>
      <c r="AG8" s="27">
        <f>AF8</f>
        <v>75000</v>
      </c>
    </row>
    <row r="9" spans="1:33" x14ac:dyDescent="0.2">
      <c r="A9">
        <f>A8+1</f>
        <v>2</v>
      </c>
      <c r="B9" s="35">
        <v>20248</v>
      </c>
      <c r="C9" s="37">
        <v>40000</v>
      </c>
      <c r="D9" s="35">
        <v>26372</v>
      </c>
      <c r="E9" s="36">
        <v>25000</v>
      </c>
      <c r="F9" s="35">
        <v>26520</v>
      </c>
      <c r="G9" s="36">
        <v>15000</v>
      </c>
      <c r="H9" s="35">
        <v>26758</v>
      </c>
      <c r="I9" s="36">
        <v>15000</v>
      </c>
      <c r="J9" s="35"/>
      <c r="K9" s="36"/>
      <c r="L9" s="35"/>
      <c r="M9" s="36"/>
      <c r="N9" s="27">
        <f t="shared" si="0"/>
        <v>95000</v>
      </c>
      <c r="O9" s="28">
        <f>O8+N9</f>
        <v>170000</v>
      </c>
      <c r="Q9" s="35"/>
      <c r="R9" s="36"/>
      <c r="S9" s="35"/>
      <c r="T9" s="36"/>
      <c r="U9" s="35"/>
      <c r="V9" s="36"/>
      <c r="W9" s="35"/>
      <c r="X9" s="36"/>
      <c r="Y9" s="35"/>
      <c r="Z9" s="36"/>
      <c r="AA9" s="35"/>
      <c r="AB9" s="36"/>
      <c r="AC9" s="28">
        <f t="shared" si="1"/>
        <v>0</v>
      </c>
      <c r="AD9" s="28">
        <f>AD8+AC9</f>
        <v>0</v>
      </c>
      <c r="AF9" s="27">
        <f>N9+AC9</f>
        <v>95000</v>
      </c>
      <c r="AG9" s="27">
        <f t="shared" ref="AG9:AG38" si="2">AF9</f>
        <v>95000</v>
      </c>
    </row>
    <row r="10" spans="1:33" x14ac:dyDescent="0.2">
      <c r="A10">
        <f t="shared" ref="A10:A36" si="3">A9+1</f>
        <v>3</v>
      </c>
      <c r="B10" s="35">
        <v>20248</v>
      </c>
      <c r="C10" s="37">
        <v>10000</v>
      </c>
      <c r="D10" s="35">
        <v>26372</v>
      </c>
      <c r="E10" s="36">
        <v>7621</v>
      </c>
      <c r="F10" s="35">
        <v>26520</v>
      </c>
      <c r="G10" s="36">
        <v>15000</v>
      </c>
      <c r="H10" s="35">
        <v>26758</v>
      </c>
      <c r="I10" s="36">
        <v>5629</v>
      </c>
      <c r="J10" s="35"/>
      <c r="K10" s="36"/>
      <c r="L10" s="35"/>
      <c r="M10" s="36"/>
      <c r="N10" s="27">
        <f t="shared" si="0"/>
        <v>38250</v>
      </c>
      <c r="O10" s="28">
        <f>O9+N10</f>
        <v>208250</v>
      </c>
      <c r="Q10" s="35"/>
      <c r="R10" s="36"/>
      <c r="S10" s="35"/>
      <c r="T10" s="36"/>
      <c r="U10" s="35"/>
      <c r="V10" s="36"/>
      <c r="W10" s="35"/>
      <c r="X10" s="36"/>
      <c r="Y10" s="35"/>
      <c r="Z10" s="36"/>
      <c r="AA10" s="35"/>
      <c r="AB10" s="36"/>
      <c r="AC10" s="28">
        <f t="shared" si="1"/>
        <v>0</v>
      </c>
      <c r="AD10" s="28">
        <f>AD9+AC10</f>
        <v>0</v>
      </c>
      <c r="AF10" s="27">
        <f>N10+AC10</f>
        <v>38250</v>
      </c>
      <c r="AG10" s="27">
        <f t="shared" si="2"/>
        <v>38250</v>
      </c>
    </row>
    <row r="11" spans="1:33" x14ac:dyDescent="0.2">
      <c r="A11">
        <f t="shared" si="3"/>
        <v>4</v>
      </c>
      <c r="B11" s="35">
        <v>26520</v>
      </c>
      <c r="C11" s="37">
        <v>5000</v>
      </c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27">
        <f t="shared" si="0"/>
        <v>5000</v>
      </c>
      <c r="O11" s="28">
        <f t="shared" ref="O11:O38" si="4">O10+N11</f>
        <v>213250</v>
      </c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  <c r="AB11" s="36"/>
      <c r="AC11" s="28">
        <f t="shared" si="1"/>
        <v>0</v>
      </c>
      <c r="AD11" s="28">
        <f t="shared" ref="AD11:AD38" si="5">AD10+AC11</f>
        <v>0</v>
      </c>
      <c r="AF11" s="27">
        <f t="shared" ref="AF11:AF38" si="6">N11+AC11</f>
        <v>5000</v>
      </c>
      <c r="AG11" s="27">
        <f t="shared" si="2"/>
        <v>5000</v>
      </c>
    </row>
    <row r="12" spans="1:33" x14ac:dyDescent="0.2">
      <c r="A12">
        <f t="shared" si="3"/>
        <v>5</v>
      </c>
      <c r="B12" s="35"/>
      <c r="C12" s="37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27">
        <f t="shared" si="0"/>
        <v>0</v>
      </c>
      <c r="O12" s="28">
        <f t="shared" si="4"/>
        <v>213250</v>
      </c>
      <c r="Q12" s="35"/>
      <c r="R12" s="36"/>
      <c r="S12" s="35"/>
      <c r="T12" s="36"/>
      <c r="U12" s="35"/>
      <c r="V12" s="36"/>
      <c r="W12" s="35"/>
      <c r="X12" s="36"/>
      <c r="Y12" s="35"/>
      <c r="Z12" s="36"/>
      <c r="AA12" s="35"/>
      <c r="AB12" s="36"/>
      <c r="AC12" s="28">
        <f t="shared" si="1"/>
        <v>0</v>
      </c>
      <c r="AD12" s="28">
        <f t="shared" si="5"/>
        <v>0</v>
      </c>
      <c r="AF12" s="27">
        <f t="shared" si="6"/>
        <v>0</v>
      </c>
      <c r="AG12" s="27">
        <f t="shared" si="2"/>
        <v>0</v>
      </c>
    </row>
    <row r="13" spans="1:33" x14ac:dyDescent="0.2">
      <c r="A13">
        <f t="shared" si="3"/>
        <v>6</v>
      </c>
      <c r="B13" s="35"/>
      <c r="C13" s="37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27">
        <f t="shared" si="0"/>
        <v>0</v>
      </c>
      <c r="O13" s="28">
        <f t="shared" si="4"/>
        <v>213250</v>
      </c>
      <c r="Q13" s="35"/>
      <c r="R13" s="36"/>
      <c r="S13" s="35"/>
      <c r="T13" s="36"/>
      <c r="U13" s="35"/>
      <c r="V13" s="36"/>
      <c r="W13" s="35"/>
      <c r="X13" s="36"/>
      <c r="Y13" s="35"/>
      <c r="Z13" s="36"/>
      <c r="AA13" s="35"/>
      <c r="AB13" s="36"/>
      <c r="AC13" s="28">
        <f t="shared" si="1"/>
        <v>0</v>
      </c>
      <c r="AD13" s="28">
        <f t="shared" si="5"/>
        <v>0</v>
      </c>
      <c r="AF13" s="27">
        <f t="shared" si="6"/>
        <v>0</v>
      </c>
      <c r="AG13" s="27">
        <f t="shared" si="2"/>
        <v>0</v>
      </c>
    </row>
    <row r="14" spans="1:33" x14ac:dyDescent="0.2">
      <c r="A14">
        <f t="shared" si="3"/>
        <v>7</v>
      </c>
      <c r="B14" s="35"/>
      <c r="C14" s="37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27">
        <f t="shared" si="0"/>
        <v>0</v>
      </c>
      <c r="O14" s="28">
        <f t="shared" si="4"/>
        <v>213250</v>
      </c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28">
        <f t="shared" si="1"/>
        <v>0</v>
      </c>
      <c r="AD14" s="28">
        <f t="shared" si="5"/>
        <v>0</v>
      </c>
      <c r="AF14" s="27">
        <f t="shared" si="6"/>
        <v>0</v>
      </c>
      <c r="AG14" s="27">
        <f t="shared" si="2"/>
        <v>0</v>
      </c>
    </row>
    <row r="15" spans="1:33" x14ac:dyDescent="0.2">
      <c r="A15">
        <f t="shared" si="3"/>
        <v>8</v>
      </c>
      <c r="B15" s="35"/>
      <c r="C15" s="37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27">
        <f t="shared" si="0"/>
        <v>0</v>
      </c>
      <c r="O15" s="28">
        <f t="shared" si="4"/>
        <v>213250</v>
      </c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28">
        <f t="shared" si="1"/>
        <v>0</v>
      </c>
      <c r="AD15" s="28">
        <f t="shared" si="5"/>
        <v>0</v>
      </c>
      <c r="AF15" s="27">
        <f t="shared" si="6"/>
        <v>0</v>
      </c>
      <c r="AG15" s="27">
        <f t="shared" si="2"/>
        <v>0</v>
      </c>
    </row>
    <row r="16" spans="1:33" x14ac:dyDescent="0.2">
      <c r="A16">
        <f t="shared" si="3"/>
        <v>9</v>
      </c>
      <c r="B16" s="35"/>
      <c r="C16" s="37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27">
        <f t="shared" si="0"/>
        <v>0</v>
      </c>
      <c r="O16" s="28">
        <f t="shared" si="4"/>
        <v>213250</v>
      </c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28">
        <f t="shared" si="1"/>
        <v>0</v>
      </c>
      <c r="AD16" s="28">
        <f t="shared" si="5"/>
        <v>0</v>
      </c>
      <c r="AF16" s="27">
        <f t="shared" si="6"/>
        <v>0</v>
      </c>
      <c r="AG16" s="27">
        <f t="shared" si="2"/>
        <v>0</v>
      </c>
    </row>
    <row r="17" spans="1:33" x14ac:dyDescent="0.2">
      <c r="A17">
        <f t="shared" si="3"/>
        <v>10</v>
      </c>
      <c r="B17" s="35"/>
      <c r="C17" s="37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27">
        <f t="shared" si="0"/>
        <v>0</v>
      </c>
      <c r="O17" s="28">
        <f t="shared" si="4"/>
        <v>213250</v>
      </c>
      <c r="Q17" s="35"/>
      <c r="R17" s="36"/>
      <c r="S17" s="35"/>
      <c r="T17" s="36"/>
      <c r="U17" s="35"/>
      <c r="V17" s="36"/>
      <c r="W17" s="35"/>
      <c r="X17" s="36"/>
      <c r="Y17" s="35"/>
      <c r="Z17" s="36"/>
      <c r="AA17" s="35"/>
      <c r="AB17" s="36"/>
      <c r="AC17" s="28">
        <f t="shared" si="1"/>
        <v>0</v>
      </c>
      <c r="AD17" s="28">
        <f t="shared" si="5"/>
        <v>0</v>
      </c>
      <c r="AF17" s="27">
        <f t="shared" si="6"/>
        <v>0</v>
      </c>
      <c r="AG17" s="27">
        <f t="shared" si="2"/>
        <v>0</v>
      </c>
    </row>
    <row r="18" spans="1:33" x14ac:dyDescent="0.2">
      <c r="A18">
        <f t="shared" si="3"/>
        <v>11</v>
      </c>
      <c r="B18" s="35"/>
      <c r="C18" s="37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27">
        <f t="shared" si="0"/>
        <v>0</v>
      </c>
      <c r="O18" s="28">
        <f t="shared" si="4"/>
        <v>213250</v>
      </c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28">
        <f t="shared" si="1"/>
        <v>0</v>
      </c>
      <c r="AD18" s="28">
        <f t="shared" si="5"/>
        <v>0</v>
      </c>
      <c r="AF18" s="27">
        <f t="shared" si="6"/>
        <v>0</v>
      </c>
      <c r="AG18" s="27">
        <f t="shared" si="2"/>
        <v>0</v>
      </c>
    </row>
    <row r="19" spans="1:33" x14ac:dyDescent="0.2">
      <c r="A19">
        <f t="shared" si="3"/>
        <v>12</v>
      </c>
      <c r="B19" s="35"/>
      <c r="C19" s="37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27">
        <f t="shared" si="0"/>
        <v>0</v>
      </c>
      <c r="O19" s="28">
        <f t="shared" si="4"/>
        <v>213250</v>
      </c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28">
        <f t="shared" si="1"/>
        <v>0</v>
      </c>
      <c r="AD19" s="28">
        <f t="shared" si="5"/>
        <v>0</v>
      </c>
      <c r="AF19" s="27">
        <f t="shared" si="6"/>
        <v>0</v>
      </c>
      <c r="AG19" s="27">
        <f t="shared" si="2"/>
        <v>0</v>
      </c>
    </row>
    <row r="20" spans="1:33" x14ac:dyDescent="0.2">
      <c r="A20">
        <f t="shared" si="3"/>
        <v>13</v>
      </c>
      <c r="B20" s="35"/>
      <c r="C20" s="37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27">
        <f t="shared" si="0"/>
        <v>0</v>
      </c>
      <c r="O20" s="28">
        <f t="shared" si="4"/>
        <v>213250</v>
      </c>
      <c r="Q20" s="35"/>
      <c r="R20" s="36"/>
      <c r="S20" s="35"/>
      <c r="T20" s="36"/>
      <c r="U20" s="35"/>
      <c r="V20" s="36"/>
      <c r="W20" s="35"/>
      <c r="X20" s="36"/>
      <c r="Y20" s="35"/>
      <c r="Z20" s="36"/>
      <c r="AA20" s="35"/>
      <c r="AB20" s="36"/>
      <c r="AC20" s="28">
        <f t="shared" si="1"/>
        <v>0</v>
      </c>
      <c r="AD20" s="28">
        <f t="shared" si="5"/>
        <v>0</v>
      </c>
      <c r="AF20" s="27">
        <f t="shared" si="6"/>
        <v>0</v>
      </c>
      <c r="AG20" s="27">
        <f t="shared" si="2"/>
        <v>0</v>
      </c>
    </row>
    <row r="21" spans="1:33" x14ac:dyDescent="0.2">
      <c r="A21">
        <f t="shared" si="3"/>
        <v>14</v>
      </c>
      <c r="B21" s="35">
        <v>26372</v>
      </c>
      <c r="C21" s="37">
        <v>17991</v>
      </c>
      <c r="D21" s="35">
        <v>20248</v>
      </c>
      <c r="E21" s="36">
        <v>17000</v>
      </c>
      <c r="F21" s="35"/>
      <c r="G21" s="36"/>
      <c r="H21" s="35"/>
      <c r="I21" s="36"/>
      <c r="J21" s="35"/>
      <c r="K21" s="36"/>
      <c r="L21" s="35"/>
      <c r="M21" s="36"/>
      <c r="N21" s="27">
        <f>C21+E21+G21+I21+K21+M21</f>
        <v>34991</v>
      </c>
      <c r="O21" s="28">
        <f t="shared" si="4"/>
        <v>248241</v>
      </c>
      <c r="Q21" s="35"/>
      <c r="R21" s="36"/>
      <c r="S21" s="35"/>
      <c r="T21" s="36"/>
      <c r="U21" s="35"/>
      <c r="V21" s="36"/>
      <c r="W21" s="35"/>
      <c r="X21" s="36"/>
      <c r="Y21" s="35"/>
      <c r="Z21" s="36"/>
      <c r="AA21" s="35"/>
      <c r="AB21" s="36"/>
      <c r="AC21" s="28">
        <f t="shared" si="1"/>
        <v>0</v>
      </c>
      <c r="AD21" s="28">
        <f t="shared" si="5"/>
        <v>0</v>
      </c>
      <c r="AF21" s="27">
        <f t="shared" si="6"/>
        <v>34991</v>
      </c>
      <c r="AG21" s="27">
        <f t="shared" si="2"/>
        <v>34991</v>
      </c>
    </row>
    <row r="22" spans="1:33" x14ac:dyDescent="0.2">
      <c r="A22">
        <f t="shared" si="3"/>
        <v>15</v>
      </c>
      <c r="B22" s="35">
        <v>26372</v>
      </c>
      <c r="C22" s="37">
        <v>22995</v>
      </c>
      <c r="D22" s="35">
        <v>26520</v>
      </c>
      <c r="E22" s="36">
        <v>18843</v>
      </c>
      <c r="F22" s="35">
        <v>26758</v>
      </c>
      <c r="G22" s="36">
        <v>18065</v>
      </c>
      <c r="H22" s="35"/>
      <c r="I22" s="36"/>
      <c r="J22" s="35"/>
      <c r="K22" s="36"/>
      <c r="L22" s="35"/>
      <c r="M22" s="36"/>
      <c r="N22" s="27">
        <f t="shared" ref="N22:N39" si="7">C22+E22+G22+I22+K22+M22</f>
        <v>59903</v>
      </c>
      <c r="O22" s="28">
        <f t="shared" si="4"/>
        <v>308144</v>
      </c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28">
        <f t="shared" si="1"/>
        <v>0</v>
      </c>
      <c r="AD22" s="28">
        <f t="shared" si="5"/>
        <v>0</v>
      </c>
      <c r="AF22" s="27">
        <f t="shared" si="6"/>
        <v>59903</v>
      </c>
      <c r="AG22" s="27">
        <f t="shared" si="2"/>
        <v>59903</v>
      </c>
    </row>
    <row r="23" spans="1:33" x14ac:dyDescent="0.2">
      <c r="A23">
        <f t="shared" si="3"/>
        <v>16</v>
      </c>
      <c r="B23" s="35">
        <v>26372</v>
      </c>
      <c r="C23" s="37">
        <v>11697</v>
      </c>
      <c r="D23" s="35">
        <v>26520</v>
      </c>
      <c r="E23" s="36">
        <v>18527</v>
      </c>
      <c r="F23" s="35">
        <v>26758</v>
      </c>
      <c r="G23" s="36">
        <v>9854</v>
      </c>
      <c r="H23" s="35"/>
      <c r="I23" s="36"/>
      <c r="J23" s="35"/>
      <c r="K23" s="36"/>
      <c r="L23" s="35"/>
      <c r="M23" s="36"/>
      <c r="N23" s="27">
        <f t="shared" si="7"/>
        <v>40078</v>
      </c>
      <c r="O23" s="28">
        <f t="shared" si="4"/>
        <v>348222</v>
      </c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28">
        <f t="shared" si="1"/>
        <v>0</v>
      </c>
      <c r="AD23" s="28">
        <f t="shared" si="5"/>
        <v>0</v>
      </c>
      <c r="AF23" s="27">
        <f t="shared" si="6"/>
        <v>40078</v>
      </c>
      <c r="AG23" s="27">
        <f t="shared" si="2"/>
        <v>40078</v>
      </c>
    </row>
    <row r="24" spans="1:33" x14ac:dyDescent="0.2">
      <c r="A24">
        <f t="shared" si="3"/>
        <v>17</v>
      </c>
      <c r="B24" s="35">
        <v>26372</v>
      </c>
      <c r="C24" s="37">
        <v>12055</v>
      </c>
      <c r="D24" s="35">
        <v>26520</v>
      </c>
      <c r="E24" s="36">
        <v>18859</v>
      </c>
      <c r="F24" s="35">
        <v>26758</v>
      </c>
      <c r="G24" s="36">
        <v>9508</v>
      </c>
      <c r="H24" s="35"/>
      <c r="I24" s="36"/>
      <c r="J24" s="35"/>
      <c r="K24" s="36"/>
      <c r="L24" s="35"/>
      <c r="M24" s="36"/>
      <c r="N24" s="27">
        <f t="shared" si="7"/>
        <v>40422</v>
      </c>
      <c r="O24" s="28">
        <f t="shared" si="4"/>
        <v>388644</v>
      </c>
      <c r="Q24" s="35"/>
      <c r="R24" s="36"/>
      <c r="S24" s="35"/>
      <c r="T24" s="36"/>
      <c r="U24" s="35"/>
      <c r="V24" s="36"/>
      <c r="W24" s="35"/>
      <c r="X24" s="36"/>
      <c r="Y24" s="35"/>
      <c r="Z24" s="36"/>
      <c r="AA24" s="35"/>
      <c r="AB24" s="36"/>
      <c r="AC24" s="28">
        <f t="shared" si="1"/>
        <v>0</v>
      </c>
      <c r="AD24" s="28">
        <f t="shared" si="5"/>
        <v>0</v>
      </c>
      <c r="AF24" s="27">
        <f t="shared" si="6"/>
        <v>40422</v>
      </c>
      <c r="AG24" s="27">
        <f t="shared" si="2"/>
        <v>40422</v>
      </c>
    </row>
    <row r="25" spans="1:33" x14ac:dyDescent="0.2">
      <c r="A25">
        <f t="shared" si="3"/>
        <v>18</v>
      </c>
      <c r="B25" s="35">
        <v>26520</v>
      </c>
      <c r="C25" s="37">
        <v>19593</v>
      </c>
      <c r="D25" s="35">
        <v>26758</v>
      </c>
      <c r="E25" s="36">
        <v>18500</v>
      </c>
      <c r="F25" s="35"/>
      <c r="G25" s="36"/>
      <c r="H25" s="35"/>
      <c r="I25" s="36"/>
      <c r="J25" s="35"/>
      <c r="K25" s="36"/>
      <c r="L25" s="35"/>
      <c r="M25" s="36"/>
      <c r="N25" s="27">
        <f>C25+E25+G25+I25+K25+M25</f>
        <v>38093</v>
      </c>
      <c r="O25" s="28">
        <f t="shared" si="4"/>
        <v>426737</v>
      </c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28">
        <f t="shared" si="1"/>
        <v>0</v>
      </c>
      <c r="AD25" s="28">
        <f t="shared" si="5"/>
        <v>0</v>
      </c>
      <c r="AF25" s="27">
        <f t="shared" si="6"/>
        <v>38093</v>
      </c>
      <c r="AG25" s="27">
        <f t="shared" si="2"/>
        <v>38093</v>
      </c>
    </row>
    <row r="26" spans="1:33" x14ac:dyDescent="0.2">
      <c r="A26">
        <f t="shared" si="3"/>
        <v>19</v>
      </c>
      <c r="B26" s="35">
        <v>26372</v>
      </c>
      <c r="C26" s="37">
        <v>24980</v>
      </c>
      <c r="D26" s="35">
        <v>26520</v>
      </c>
      <c r="E26" s="36">
        <v>19900</v>
      </c>
      <c r="F26" s="35"/>
      <c r="G26" s="36"/>
      <c r="H26" s="35"/>
      <c r="I26" s="36"/>
      <c r="J26" s="35"/>
      <c r="K26" s="36"/>
      <c r="L26" s="35"/>
      <c r="M26" s="36"/>
      <c r="N26" s="27">
        <f t="shared" si="7"/>
        <v>44880</v>
      </c>
      <c r="O26" s="28">
        <f t="shared" si="4"/>
        <v>471617</v>
      </c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28">
        <f t="shared" si="1"/>
        <v>0</v>
      </c>
      <c r="AD26" s="28">
        <f t="shared" si="5"/>
        <v>0</v>
      </c>
      <c r="AF26" s="27">
        <f t="shared" si="6"/>
        <v>44880</v>
      </c>
      <c r="AG26" s="27">
        <f t="shared" si="2"/>
        <v>44880</v>
      </c>
    </row>
    <row r="27" spans="1:33" x14ac:dyDescent="0.2">
      <c r="A27">
        <f t="shared" si="3"/>
        <v>20</v>
      </c>
      <c r="B27" s="35">
        <v>26372</v>
      </c>
      <c r="C27" s="37">
        <v>8114</v>
      </c>
      <c r="D27" s="35">
        <v>26520</v>
      </c>
      <c r="E27" s="36">
        <v>19518</v>
      </c>
      <c r="F27" s="35">
        <v>20248</v>
      </c>
      <c r="G27" s="36">
        <v>-19564</v>
      </c>
      <c r="H27" s="35"/>
      <c r="I27" s="36"/>
      <c r="J27" s="35"/>
      <c r="K27" s="36"/>
      <c r="L27" s="35"/>
      <c r="M27" s="36"/>
      <c r="N27" s="27">
        <f>C27+E27+G27+I27+K27+M27</f>
        <v>8068</v>
      </c>
      <c r="O27" s="28">
        <f t="shared" si="4"/>
        <v>479685</v>
      </c>
      <c r="Q27" s="35"/>
      <c r="R27" s="36"/>
      <c r="S27" s="35"/>
      <c r="T27" s="36"/>
      <c r="U27" s="35"/>
      <c r="V27" s="36"/>
      <c r="W27" s="35"/>
      <c r="X27" s="36"/>
      <c r="Y27" s="35"/>
      <c r="Z27" s="36"/>
      <c r="AA27" s="35"/>
      <c r="AB27" s="36"/>
      <c r="AC27" s="28">
        <f t="shared" si="1"/>
        <v>0</v>
      </c>
      <c r="AD27" s="28">
        <f t="shared" si="5"/>
        <v>0</v>
      </c>
      <c r="AF27" s="27">
        <f t="shared" si="6"/>
        <v>8068</v>
      </c>
      <c r="AG27" s="27">
        <f t="shared" si="2"/>
        <v>8068</v>
      </c>
    </row>
    <row r="28" spans="1:33" x14ac:dyDescent="0.2">
      <c r="A28">
        <f t="shared" si="3"/>
        <v>21</v>
      </c>
      <c r="B28" s="35">
        <v>26372</v>
      </c>
      <c r="C28" s="37">
        <v>6446</v>
      </c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27">
        <f t="shared" si="7"/>
        <v>6446</v>
      </c>
      <c r="O28" s="28">
        <f t="shared" si="4"/>
        <v>486131</v>
      </c>
      <c r="Q28" s="35"/>
      <c r="R28" s="36"/>
      <c r="S28" s="35"/>
      <c r="T28" s="36"/>
      <c r="U28" s="35"/>
      <c r="V28" s="36"/>
      <c r="W28" s="35"/>
      <c r="X28" s="36"/>
      <c r="Y28" s="35"/>
      <c r="Z28" s="36"/>
      <c r="AA28" s="35"/>
      <c r="AB28" s="36"/>
      <c r="AC28" s="28">
        <f t="shared" si="1"/>
        <v>0</v>
      </c>
      <c r="AD28" s="28">
        <f t="shared" si="5"/>
        <v>0</v>
      </c>
      <c r="AF28" s="27">
        <f t="shared" si="6"/>
        <v>6446</v>
      </c>
      <c r="AG28" s="27">
        <f t="shared" si="2"/>
        <v>6446</v>
      </c>
    </row>
    <row r="29" spans="1:33" x14ac:dyDescent="0.2">
      <c r="A29">
        <f t="shared" si="3"/>
        <v>22</v>
      </c>
      <c r="B29" s="35"/>
      <c r="C29" s="37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27">
        <f t="shared" si="7"/>
        <v>0</v>
      </c>
      <c r="O29" s="28">
        <f t="shared" si="4"/>
        <v>486131</v>
      </c>
      <c r="Q29" s="35"/>
      <c r="R29" s="36"/>
      <c r="S29" s="35"/>
      <c r="T29" s="36"/>
      <c r="U29" s="35"/>
      <c r="V29" s="36"/>
      <c r="W29" s="35"/>
      <c r="X29" s="36"/>
      <c r="Y29" s="35"/>
      <c r="Z29" s="36"/>
      <c r="AA29" s="35"/>
      <c r="AB29" s="36"/>
      <c r="AC29" s="28">
        <f t="shared" si="1"/>
        <v>0</v>
      </c>
      <c r="AD29" s="28">
        <f t="shared" si="5"/>
        <v>0</v>
      </c>
      <c r="AF29" s="27">
        <f t="shared" si="6"/>
        <v>0</v>
      </c>
      <c r="AG29" s="27">
        <f t="shared" si="2"/>
        <v>0</v>
      </c>
    </row>
    <row r="30" spans="1:33" x14ac:dyDescent="0.2">
      <c r="A30">
        <f t="shared" si="3"/>
        <v>23</v>
      </c>
      <c r="B30" s="35">
        <v>26372</v>
      </c>
      <c r="C30" s="37">
        <v>14310</v>
      </c>
      <c r="D30" s="35">
        <v>20248</v>
      </c>
      <c r="E30" s="36">
        <v>33558</v>
      </c>
      <c r="F30" s="35"/>
      <c r="G30" s="36"/>
      <c r="H30" s="35"/>
      <c r="I30" s="36"/>
      <c r="J30" s="35"/>
      <c r="K30" s="36"/>
      <c r="L30" s="35"/>
      <c r="M30" s="36"/>
      <c r="N30" s="27">
        <f t="shared" si="7"/>
        <v>47868</v>
      </c>
      <c r="O30" s="28">
        <f t="shared" si="4"/>
        <v>533999</v>
      </c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28">
        <f>R30+T30+V30+X30+Z30+AB30</f>
        <v>0</v>
      </c>
      <c r="AD30" s="28">
        <f t="shared" si="5"/>
        <v>0</v>
      </c>
      <c r="AF30" s="27">
        <f t="shared" si="6"/>
        <v>47868</v>
      </c>
      <c r="AG30" s="27">
        <f t="shared" si="2"/>
        <v>47868</v>
      </c>
    </row>
    <row r="31" spans="1:33" x14ac:dyDescent="0.2">
      <c r="A31">
        <f t="shared" si="3"/>
        <v>24</v>
      </c>
      <c r="B31" s="35">
        <v>26372</v>
      </c>
      <c r="C31" s="37">
        <v>25000</v>
      </c>
      <c r="D31" s="35">
        <v>20248</v>
      </c>
      <c r="E31" s="36">
        <v>30000</v>
      </c>
      <c r="F31" s="35"/>
      <c r="G31" s="36"/>
      <c r="H31" s="35"/>
      <c r="I31" s="36"/>
      <c r="J31" s="35"/>
      <c r="K31" s="36"/>
      <c r="L31" s="35"/>
      <c r="M31" s="36"/>
      <c r="N31" s="27">
        <f t="shared" si="7"/>
        <v>55000</v>
      </c>
      <c r="O31" s="28">
        <f t="shared" si="4"/>
        <v>588999</v>
      </c>
      <c r="Q31" s="35"/>
      <c r="R31" s="36"/>
      <c r="S31" s="35"/>
      <c r="T31" s="36"/>
      <c r="U31" s="35"/>
      <c r="V31" s="36"/>
      <c r="W31" s="35"/>
      <c r="X31" s="36"/>
      <c r="Y31" s="35"/>
      <c r="Z31" s="36"/>
      <c r="AA31" s="35"/>
      <c r="AB31" s="36"/>
      <c r="AC31" s="28">
        <f t="shared" ref="AC31:AC39" si="8">R31+T31+V31+X31+Z31+AB31</f>
        <v>0</v>
      </c>
      <c r="AD31" s="28">
        <f t="shared" si="5"/>
        <v>0</v>
      </c>
      <c r="AF31" s="27">
        <f t="shared" si="6"/>
        <v>55000</v>
      </c>
      <c r="AG31" s="27">
        <f t="shared" si="2"/>
        <v>55000</v>
      </c>
    </row>
    <row r="32" spans="1:33" x14ac:dyDescent="0.2">
      <c r="A32">
        <f t="shared" si="3"/>
        <v>25</v>
      </c>
      <c r="B32" s="35">
        <v>26372</v>
      </c>
      <c r="C32" s="37">
        <v>22790</v>
      </c>
      <c r="D32" s="35">
        <v>26520</v>
      </c>
      <c r="E32" s="36">
        <v>19917</v>
      </c>
      <c r="F32" s="35">
        <v>26758</v>
      </c>
      <c r="G32" s="36">
        <v>18801</v>
      </c>
      <c r="H32" s="35">
        <v>27568</v>
      </c>
      <c r="I32" s="36">
        <v>10000</v>
      </c>
      <c r="J32" s="35"/>
      <c r="K32" s="36"/>
      <c r="L32" s="35"/>
      <c r="M32" s="36"/>
      <c r="N32" s="27">
        <f t="shared" si="7"/>
        <v>71508</v>
      </c>
      <c r="O32" s="28">
        <f t="shared" si="4"/>
        <v>660507</v>
      </c>
      <c r="Q32" s="35"/>
      <c r="R32" s="36"/>
      <c r="S32" s="35"/>
      <c r="T32" s="36"/>
      <c r="U32" s="35"/>
      <c r="V32" s="36"/>
      <c r="W32" s="35"/>
      <c r="X32" s="36"/>
      <c r="Y32" s="35"/>
      <c r="Z32" s="36"/>
      <c r="AA32" s="35"/>
      <c r="AB32" s="36"/>
      <c r="AC32" s="28">
        <f t="shared" si="8"/>
        <v>0</v>
      </c>
      <c r="AD32" s="28">
        <f t="shared" si="5"/>
        <v>0</v>
      </c>
      <c r="AF32" s="27">
        <f t="shared" si="6"/>
        <v>71508</v>
      </c>
      <c r="AG32" s="27">
        <f t="shared" si="2"/>
        <v>71508</v>
      </c>
    </row>
    <row r="33" spans="1:33" x14ac:dyDescent="0.2">
      <c r="A33">
        <f t="shared" si="3"/>
        <v>26</v>
      </c>
      <c r="B33" s="35">
        <v>26372</v>
      </c>
      <c r="C33" s="37">
        <v>25000</v>
      </c>
      <c r="D33" s="35">
        <v>26520</v>
      </c>
      <c r="E33" s="36">
        <v>19912</v>
      </c>
      <c r="F33" s="35">
        <v>26758</v>
      </c>
      <c r="G33" s="36">
        <v>25000</v>
      </c>
      <c r="H33" s="35">
        <v>27568</v>
      </c>
      <c r="I33" s="36">
        <v>10000</v>
      </c>
      <c r="J33" s="35" t="s">
        <v>46</v>
      </c>
      <c r="K33" s="36"/>
      <c r="L33" s="35"/>
      <c r="M33" s="36"/>
      <c r="N33" s="27">
        <f t="shared" si="7"/>
        <v>79912</v>
      </c>
      <c r="O33" s="28">
        <f t="shared" si="4"/>
        <v>740419</v>
      </c>
      <c r="Q33" s="35"/>
      <c r="R33" s="36"/>
      <c r="S33" s="35"/>
      <c r="T33" s="36"/>
      <c r="U33" s="35"/>
      <c r="V33" s="36"/>
      <c r="W33" s="35"/>
      <c r="X33" s="36"/>
      <c r="Y33" s="35"/>
      <c r="Z33" s="36"/>
      <c r="AA33" s="35"/>
      <c r="AB33" s="36"/>
      <c r="AC33" s="28">
        <f t="shared" si="8"/>
        <v>0</v>
      </c>
      <c r="AD33" s="28">
        <f t="shared" si="5"/>
        <v>0</v>
      </c>
      <c r="AF33" s="27">
        <f t="shared" si="6"/>
        <v>79912</v>
      </c>
      <c r="AG33" s="27">
        <f t="shared" si="2"/>
        <v>79912</v>
      </c>
    </row>
    <row r="34" spans="1:33" x14ac:dyDescent="0.2">
      <c r="A34">
        <f t="shared" si="3"/>
        <v>27</v>
      </c>
      <c r="B34" s="35">
        <v>26372</v>
      </c>
      <c r="C34" s="37">
        <v>13089</v>
      </c>
      <c r="D34" s="35">
        <v>26520</v>
      </c>
      <c r="E34" s="36">
        <v>19862</v>
      </c>
      <c r="F34" s="35">
        <v>26758</v>
      </c>
      <c r="G34" s="36">
        <v>9961</v>
      </c>
      <c r="H34" s="35">
        <v>27568</v>
      </c>
      <c r="I34" s="36">
        <v>10000</v>
      </c>
      <c r="J34" s="35"/>
      <c r="K34" s="36"/>
      <c r="L34" s="35"/>
      <c r="M34" s="36"/>
      <c r="N34" s="27">
        <f t="shared" si="7"/>
        <v>52912</v>
      </c>
      <c r="O34" s="28">
        <f t="shared" si="4"/>
        <v>793331</v>
      </c>
      <c r="Q34" s="35"/>
      <c r="R34" s="36"/>
      <c r="S34" s="35"/>
      <c r="T34" s="36"/>
      <c r="U34" s="35"/>
      <c r="V34" s="36"/>
      <c r="W34" s="35"/>
      <c r="X34" s="36"/>
      <c r="Y34" s="35"/>
      <c r="Z34" s="36"/>
      <c r="AA34" s="35"/>
      <c r="AB34" s="36"/>
      <c r="AC34" s="28">
        <f t="shared" si="8"/>
        <v>0</v>
      </c>
      <c r="AD34" s="28">
        <f t="shared" si="5"/>
        <v>0</v>
      </c>
      <c r="AF34" s="27">
        <f t="shared" si="6"/>
        <v>52912</v>
      </c>
      <c r="AG34" s="27">
        <f t="shared" si="2"/>
        <v>52912</v>
      </c>
    </row>
    <row r="35" spans="1:33" x14ac:dyDescent="0.2">
      <c r="A35">
        <f t="shared" si="3"/>
        <v>28</v>
      </c>
      <c r="B35" s="35">
        <v>26372</v>
      </c>
      <c r="C35" s="37">
        <v>10000</v>
      </c>
      <c r="D35" s="35">
        <v>26520</v>
      </c>
      <c r="E35" s="36">
        <v>19918</v>
      </c>
      <c r="F35" s="35">
        <v>27568</v>
      </c>
      <c r="G35" s="36">
        <v>10000</v>
      </c>
      <c r="H35" s="35"/>
      <c r="I35" s="36"/>
      <c r="J35" s="35"/>
      <c r="K35" s="36"/>
      <c r="L35" s="35"/>
      <c r="M35" s="36"/>
      <c r="N35" s="27">
        <f t="shared" si="7"/>
        <v>39918</v>
      </c>
      <c r="O35" s="28">
        <f t="shared" si="4"/>
        <v>833249</v>
      </c>
      <c r="Q35" s="35"/>
      <c r="R35" s="36"/>
      <c r="S35" s="35"/>
      <c r="T35" s="36"/>
      <c r="U35" s="35"/>
      <c r="V35" s="36"/>
      <c r="W35" s="35"/>
      <c r="X35" s="36"/>
      <c r="Y35" s="35"/>
      <c r="Z35" s="36"/>
      <c r="AA35" s="35"/>
      <c r="AB35" s="36"/>
      <c r="AC35" s="28">
        <f t="shared" si="8"/>
        <v>0</v>
      </c>
      <c r="AD35" s="28">
        <f t="shared" si="5"/>
        <v>0</v>
      </c>
      <c r="AF35" s="27">
        <f t="shared" si="6"/>
        <v>39918</v>
      </c>
      <c r="AG35" s="27">
        <f t="shared" si="2"/>
        <v>39918</v>
      </c>
    </row>
    <row r="36" spans="1:33" x14ac:dyDescent="0.2">
      <c r="A36">
        <f t="shared" si="3"/>
        <v>29</v>
      </c>
      <c r="B36" s="35">
        <v>26520</v>
      </c>
      <c r="C36" s="37">
        <v>19917</v>
      </c>
      <c r="D36" s="35">
        <v>26758</v>
      </c>
      <c r="E36" s="36">
        <v>25000</v>
      </c>
      <c r="F36" s="35">
        <v>27568</v>
      </c>
      <c r="G36" s="36">
        <v>10000</v>
      </c>
      <c r="H36" s="35"/>
      <c r="I36" s="36"/>
      <c r="J36" s="35"/>
      <c r="K36" s="36"/>
      <c r="L36" s="35"/>
      <c r="M36" s="36"/>
      <c r="N36" s="27">
        <f t="shared" si="7"/>
        <v>54917</v>
      </c>
      <c r="O36" s="28">
        <f t="shared" si="4"/>
        <v>888166</v>
      </c>
      <c r="Q36" s="35"/>
      <c r="R36" s="36"/>
      <c r="S36" s="35"/>
      <c r="T36" s="36"/>
      <c r="U36" s="35"/>
      <c r="V36" s="36"/>
      <c r="W36" s="35"/>
      <c r="X36" s="36"/>
      <c r="Y36" s="35"/>
      <c r="Z36" s="36"/>
      <c r="AA36" s="35"/>
      <c r="AB36" s="36"/>
      <c r="AC36" s="28">
        <f t="shared" si="8"/>
        <v>0</v>
      </c>
      <c r="AD36" s="28">
        <f t="shared" si="5"/>
        <v>0</v>
      </c>
      <c r="AF36" s="27">
        <f t="shared" si="6"/>
        <v>54917</v>
      </c>
      <c r="AG36" s="27">
        <f t="shared" si="2"/>
        <v>54917</v>
      </c>
    </row>
    <row r="37" spans="1:33" x14ac:dyDescent="0.2">
      <c r="A37">
        <f>A36+1</f>
        <v>30</v>
      </c>
      <c r="B37" s="35">
        <v>26372</v>
      </c>
      <c r="C37" s="37">
        <v>8333</v>
      </c>
      <c r="D37" s="35">
        <v>26520</v>
      </c>
      <c r="E37" s="36">
        <v>20000</v>
      </c>
      <c r="F37" s="35">
        <v>26758</v>
      </c>
      <c r="G37" s="36">
        <v>8333</v>
      </c>
      <c r="H37" s="35">
        <v>27568</v>
      </c>
      <c r="I37" s="36">
        <v>10000</v>
      </c>
      <c r="J37" s="35"/>
      <c r="K37" s="36"/>
      <c r="L37" s="35"/>
      <c r="M37" s="36"/>
      <c r="N37" s="27">
        <f t="shared" si="7"/>
        <v>46666</v>
      </c>
      <c r="O37" s="28">
        <f t="shared" si="4"/>
        <v>934832</v>
      </c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28">
        <f t="shared" si="8"/>
        <v>0</v>
      </c>
      <c r="AD37" s="28">
        <f t="shared" si="5"/>
        <v>0</v>
      </c>
      <c r="AF37" s="27">
        <f t="shared" si="6"/>
        <v>46666</v>
      </c>
      <c r="AG37" s="27">
        <f t="shared" si="2"/>
        <v>46666</v>
      </c>
    </row>
    <row r="38" spans="1:33" x14ac:dyDescent="0.2">
      <c r="A38">
        <f>A37+1</f>
        <v>31</v>
      </c>
      <c r="B38" s="35"/>
      <c r="C38" s="37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27">
        <f t="shared" si="7"/>
        <v>0</v>
      </c>
      <c r="O38" s="28">
        <f t="shared" si="4"/>
        <v>934832</v>
      </c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28">
        <f t="shared" si="8"/>
        <v>0</v>
      </c>
      <c r="AD38" s="28">
        <f t="shared" si="5"/>
        <v>0</v>
      </c>
      <c r="AF38" s="27">
        <f t="shared" si="6"/>
        <v>0</v>
      </c>
      <c r="AG38" s="27">
        <f t="shared" si="2"/>
        <v>0</v>
      </c>
    </row>
    <row r="39" spans="1:33" x14ac:dyDescent="0.2">
      <c r="A39" s="4" t="s">
        <v>10</v>
      </c>
      <c r="B39" s="25"/>
      <c r="C39" s="31">
        <f>SUM(C8:C38)</f>
        <v>337310</v>
      </c>
      <c r="D39" s="25"/>
      <c r="E39" s="31">
        <f>SUM(E8:E38)</f>
        <v>376935</v>
      </c>
      <c r="F39" s="25"/>
      <c r="G39" s="31">
        <f>SUM(G8:G38)</f>
        <v>144958</v>
      </c>
      <c r="H39" s="25"/>
      <c r="I39" s="31">
        <f>SUM(I8:I38)</f>
        <v>75629</v>
      </c>
      <c r="J39" s="25"/>
      <c r="K39" s="31">
        <f>SUM(K8:K38)</f>
        <v>0</v>
      </c>
      <c r="L39" s="25"/>
      <c r="M39" s="31">
        <f>SUM(M8:M38)</f>
        <v>0</v>
      </c>
      <c r="N39" s="14">
        <f t="shared" si="7"/>
        <v>934832</v>
      </c>
      <c r="O39" s="14">
        <f>O38</f>
        <v>934832</v>
      </c>
      <c r="Q39" s="25"/>
      <c r="R39" s="31">
        <f>SUM(R8:R38)</f>
        <v>0</v>
      </c>
      <c r="S39" s="25"/>
      <c r="T39" s="31">
        <f>SUM(T8:T38)</f>
        <v>0</v>
      </c>
      <c r="U39" s="25"/>
      <c r="V39" s="31">
        <f>SUM(V8:V38)</f>
        <v>0</v>
      </c>
      <c r="W39" s="25"/>
      <c r="X39" s="31">
        <f>SUM(X8:X38)</f>
        <v>0</v>
      </c>
      <c r="Y39" s="25"/>
      <c r="Z39" s="31">
        <f>SUM(Z8:Z38)</f>
        <v>0</v>
      </c>
      <c r="AA39" s="25"/>
      <c r="AB39" s="31">
        <f>SUM(AB8:AB38)</f>
        <v>0</v>
      </c>
      <c r="AC39" s="28">
        <f t="shared" si="8"/>
        <v>0</v>
      </c>
      <c r="AD39" s="14">
        <f>AD38</f>
        <v>0</v>
      </c>
      <c r="AF39" s="14">
        <f>U39+AC39+AE39</f>
        <v>0</v>
      </c>
      <c r="AG39" s="14">
        <f>AG38+AF39</f>
        <v>0</v>
      </c>
    </row>
    <row r="40" spans="1:33" x14ac:dyDescent="0.2">
      <c r="A40" s="4"/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42"/>
  <sheetViews>
    <sheetView topLeftCell="A13" zoomScale="75" workbookViewId="0">
      <selection activeCell="A43" sqref="A43"/>
    </sheetView>
  </sheetViews>
  <sheetFormatPr defaultRowHeight="12.75" x14ac:dyDescent="0.2"/>
  <cols>
    <col min="1" max="1" width="18.85546875" customWidth="1"/>
    <col min="2" max="4" width="11.5703125" customWidth="1"/>
    <col min="5" max="5" width="12.28515625" customWidth="1"/>
    <col min="6" max="6" width="12.5703125" customWidth="1"/>
    <col min="7" max="7" width="12.140625" customWidth="1"/>
    <col min="9" max="11" width="14.140625" customWidth="1"/>
    <col min="12" max="12" width="10.42578125" customWidth="1"/>
    <col min="13" max="13" width="11.5703125" customWidth="1"/>
    <col min="14" max="14" width="11.7109375" customWidth="1"/>
    <col min="16" max="16" width="10.7109375" customWidth="1"/>
    <col min="19" max="19" width="11" customWidth="1"/>
  </cols>
  <sheetData>
    <row r="1" spans="1:90" ht="15.75" x14ac:dyDescent="0.25">
      <c r="A1" s="71" t="s">
        <v>15</v>
      </c>
      <c r="I1" s="70" t="s">
        <v>16</v>
      </c>
      <c r="J1" s="70" t="s">
        <v>23</v>
      </c>
      <c r="K1" s="70"/>
    </row>
    <row r="2" spans="1:90" ht="15.75" x14ac:dyDescent="0.25">
      <c r="A2" s="71" t="s">
        <v>18</v>
      </c>
      <c r="E2" t="s">
        <v>19</v>
      </c>
      <c r="F2" s="72">
        <f>Allocation!F3</f>
        <v>0</v>
      </c>
    </row>
    <row r="4" spans="1:90" x14ac:dyDescent="0.2">
      <c r="B4" t="s">
        <v>11</v>
      </c>
      <c r="I4" t="s">
        <v>14</v>
      </c>
      <c r="P4" t="s">
        <v>10</v>
      </c>
    </row>
    <row r="5" spans="1:90" x14ac:dyDescent="0.2">
      <c r="F5" s="100" t="s">
        <v>4</v>
      </c>
      <c r="G5" s="100"/>
      <c r="M5" s="100" t="s">
        <v>4</v>
      </c>
      <c r="N5" s="100"/>
      <c r="R5" s="101" t="s">
        <v>4</v>
      </c>
      <c r="S5" s="101"/>
    </row>
    <row r="6" spans="1:90" x14ac:dyDescent="0.2">
      <c r="B6" s="22" t="s">
        <v>29</v>
      </c>
      <c r="C6" s="19" t="s">
        <v>30</v>
      </c>
      <c r="D6" s="19" t="s">
        <v>31</v>
      </c>
      <c r="E6" s="20" t="s">
        <v>3</v>
      </c>
      <c r="F6" s="20" t="s">
        <v>5</v>
      </c>
      <c r="G6" s="20" t="s">
        <v>6</v>
      </c>
      <c r="I6" s="22" t="s">
        <v>29</v>
      </c>
      <c r="J6" s="19" t="s">
        <v>30</v>
      </c>
      <c r="K6" s="19" t="s">
        <v>31</v>
      </c>
      <c r="L6" s="20" t="s">
        <v>3</v>
      </c>
      <c r="M6" s="20" t="s">
        <v>5</v>
      </c>
      <c r="N6" s="20" t="s">
        <v>6</v>
      </c>
      <c r="P6" s="22" t="s">
        <v>29</v>
      </c>
      <c r="Q6" s="22" t="s">
        <v>3</v>
      </c>
      <c r="R6" s="22" t="s">
        <v>5</v>
      </c>
      <c r="S6" s="22" t="s">
        <v>6</v>
      </c>
    </row>
    <row r="7" spans="1:90" x14ac:dyDescent="0.2">
      <c r="A7" s="4" t="s">
        <v>20</v>
      </c>
      <c r="B7" s="23" t="s">
        <v>2</v>
      </c>
      <c r="C7" s="1" t="s">
        <v>2</v>
      </c>
      <c r="D7" s="1" t="s">
        <v>2</v>
      </c>
      <c r="E7" s="21" t="s">
        <v>2</v>
      </c>
      <c r="F7" s="23" t="s">
        <v>2</v>
      </c>
      <c r="G7" s="23" t="s">
        <v>2</v>
      </c>
      <c r="I7" s="23" t="s">
        <v>2</v>
      </c>
      <c r="J7" s="1" t="s">
        <v>2</v>
      </c>
      <c r="K7" s="1" t="s">
        <v>2</v>
      </c>
      <c r="L7" s="21" t="s">
        <v>2</v>
      </c>
      <c r="M7" s="23" t="s">
        <v>2</v>
      </c>
      <c r="N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</row>
    <row r="8" spans="1:90" x14ac:dyDescent="0.2">
      <c r="A8" s="4" t="s">
        <v>21</v>
      </c>
      <c r="B8" s="10"/>
      <c r="C8" s="10"/>
      <c r="D8" s="10"/>
      <c r="E8" s="15"/>
      <c r="F8" s="15"/>
      <c r="G8" s="79">
        <v>0</v>
      </c>
      <c r="H8" s="8"/>
      <c r="I8" s="10"/>
      <c r="J8" s="10"/>
      <c r="K8" s="10"/>
      <c r="L8" s="15"/>
      <c r="M8" s="15"/>
      <c r="N8" s="79">
        <v>0</v>
      </c>
      <c r="O8" s="8"/>
      <c r="P8" s="24"/>
      <c r="Q8" s="24"/>
      <c r="R8" s="24"/>
      <c r="S8" s="84">
        <f>G8+N8</f>
        <v>0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">
      <c r="A9" s="4">
        <v>1</v>
      </c>
      <c r="B9" s="77">
        <f>IF('PPL-OBA'!Q9=0,0,(Allocation!X9*('PPL-OBA'!E9/'PPL-OBA'!Q9)))</f>
        <v>0</v>
      </c>
      <c r="C9" s="77">
        <f>Allocation!Y9</f>
        <v>0</v>
      </c>
      <c r="D9" s="77">
        <f>B9+C9</f>
        <v>0</v>
      </c>
      <c r="E9" s="74">
        <f>'PPL-Receipts'!H8</f>
        <v>0</v>
      </c>
      <c r="F9" s="74">
        <f>E9-D9</f>
        <v>0</v>
      </c>
      <c r="G9" s="74">
        <f>G8+F9</f>
        <v>0</v>
      </c>
      <c r="H9" s="6"/>
      <c r="I9" s="77">
        <f>IF(('PPL-OBA'!Q9)=0,0,(Allocation!X9*('PPL-OBA'!L9/'PPL-OBA'!Q9)))</f>
        <v>0</v>
      </c>
      <c r="J9" s="77">
        <f>Allocation!Z9</f>
        <v>0</v>
      </c>
      <c r="K9" s="77">
        <f>I9+J9</f>
        <v>0</v>
      </c>
      <c r="L9" s="74">
        <f>'PPL-Receipts'!Q8</f>
        <v>0</v>
      </c>
      <c r="M9" s="74">
        <f>L9-K9</f>
        <v>0</v>
      </c>
      <c r="N9" s="74">
        <f>N8+M9</f>
        <v>0</v>
      </c>
      <c r="O9" s="9"/>
      <c r="P9" s="75">
        <f>B9+I9</f>
        <v>0</v>
      </c>
      <c r="Q9" s="75">
        <f>E9+L9</f>
        <v>0</v>
      </c>
      <c r="R9" s="75">
        <f>Q9-P9</f>
        <v>0</v>
      </c>
      <c r="S9" s="76">
        <f>S8+R9</f>
        <v>0</v>
      </c>
    </row>
    <row r="10" spans="1:90" x14ac:dyDescent="0.2">
      <c r="A10">
        <f>A9+1</f>
        <v>2</v>
      </c>
      <c r="B10" s="77">
        <f>IF('PPL-OBA'!Q10=0,0,(Allocation!X10*('PPL-OBA'!E10/'PPL-OBA'!Q10)))</f>
        <v>0</v>
      </c>
      <c r="C10" s="77">
        <f>Allocation!Y10</f>
        <v>0</v>
      </c>
      <c r="D10" s="77">
        <f t="shared" ref="D10:D39" si="0">B10+C10</f>
        <v>0</v>
      </c>
      <c r="E10" s="74">
        <f>'PPL-Receipts'!H9</f>
        <v>0</v>
      </c>
      <c r="F10" s="74">
        <f t="shared" ref="F10:F39" si="1">E10-D10</f>
        <v>0</v>
      </c>
      <c r="G10" s="74">
        <f t="shared" ref="G10:G39" si="2">G9+F10</f>
        <v>0</v>
      </c>
      <c r="H10" s="6"/>
      <c r="I10" s="77">
        <f>IF(('PPL-OBA'!Q10)=0,0,(Allocation!X10*('PPL-OBA'!L10/'PPL-OBA'!Q10)))</f>
        <v>0</v>
      </c>
      <c r="J10" s="77">
        <f>Allocation!Z10</f>
        <v>0</v>
      </c>
      <c r="K10" s="77">
        <f t="shared" ref="K10:K39" si="3">I10+J10</f>
        <v>0</v>
      </c>
      <c r="L10" s="74">
        <f>'PPL-Receipts'!Q9</f>
        <v>0</v>
      </c>
      <c r="M10" s="74">
        <f t="shared" ref="M10:M39" si="4">L10-K10</f>
        <v>0</v>
      </c>
      <c r="N10" s="74">
        <f t="shared" ref="N10:N39" si="5">N9+M10</f>
        <v>0</v>
      </c>
      <c r="O10" s="9"/>
      <c r="P10" s="75">
        <f t="shared" ref="P10:P39" si="6">B10+I10</f>
        <v>0</v>
      </c>
      <c r="Q10" s="75">
        <f t="shared" ref="Q10:Q39" si="7">E10+L10</f>
        <v>0</v>
      </c>
      <c r="R10" s="75">
        <f t="shared" ref="R10:R39" si="8">Q10-P10</f>
        <v>0</v>
      </c>
      <c r="S10" s="76">
        <f t="shared" ref="S10:S39" si="9">S9+R10</f>
        <v>0</v>
      </c>
    </row>
    <row r="11" spans="1:90" x14ac:dyDescent="0.2">
      <c r="A11">
        <f t="shared" ref="A11:A39" si="10">A10+1</f>
        <v>3</v>
      </c>
      <c r="B11" s="77">
        <f>IF('PPL-OBA'!Q11=0,0,(Allocation!X11*('PPL-OBA'!E11/'PPL-OBA'!Q11)))</f>
        <v>0</v>
      </c>
      <c r="C11" s="77">
        <f>Allocation!Y11</f>
        <v>0</v>
      </c>
      <c r="D11" s="77">
        <f t="shared" si="0"/>
        <v>0</v>
      </c>
      <c r="E11" s="74">
        <f>'PPL-Receipts'!H10</f>
        <v>0</v>
      </c>
      <c r="F11" s="74">
        <f t="shared" si="1"/>
        <v>0</v>
      </c>
      <c r="G11" s="74">
        <f t="shared" si="2"/>
        <v>0</v>
      </c>
      <c r="H11" s="6"/>
      <c r="I11" s="77">
        <f>IF(('PPL-OBA'!Q11)=0,0,(Allocation!X11*('PPL-OBA'!L11/'PPL-OBA'!Q11)))</f>
        <v>0</v>
      </c>
      <c r="J11" s="77">
        <f>Allocation!Z11</f>
        <v>0</v>
      </c>
      <c r="K11" s="77">
        <f t="shared" si="3"/>
        <v>0</v>
      </c>
      <c r="L11" s="74">
        <f>'PPL-Receipts'!Q10</f>
        <v>0</v>
      </c>
      <c r="M11" s="74">
        <f t="shared" si="4"/>
        <v>0</v>
      </c>
      <c r="N11" s="74">
        <f t="shared" si="5"/>
        <v>0</v>
      </c>
      <c r="O11" s="9"/>
      <c r="P11" s="75">
        <f t="shared" si="6"/>
        <v>0</v>
      </c>
      <c r="Q11" s="75">
        <f t="shared" si="7"/>
        <v>0</v>
      </c>
      <c r="R11" s="75">
        <f t="shared" si="8"/>
        <v>0</v>
      </c>
      <c r="S11" s="76">
        <f t="shared" si="9"/>
        <v>0</v>
      </c>
    </row>
    <row r="12" spans="1:90" x14ac:dyDescent="0.2">
      <c r="A12">
        <f t="shared" si="10"/>
        <v>4</v>
      </c>
      <c r="B12" s="77">
        <f>IF('PPL-OBA'!Q12=0,0,(Allocation!V12*('PPL-OBA'!E12/'PPL-OBA'!Q12)))</f>
        <v>0</v>
      </c>
      <c r="C12" s="77">
        <f>Allocation!Y12</f>
        <v>0</v>
      </c>
      <c r="D12" s="77">
        <f t="shared" si="0"/>
        <v>0</v>
      </c>
      <c r="E12" s="74">
        <f>'PPL-Receipts'!H11</f>
        <v>0</v>
      </c>
      <c r="F12" s="74">
        <f t="shared" si="1"/>
        <v>0</v>
      </c>
      <c r="G12" s="74">
        <f t="shared" si="2"/>
        <v>0</v>
      </c>
      <c r="H12" s="6"/>
      <c r="I12" s="77">
        <f>IF(('PPL-OBA'!Q12)=0,0,(Allocation!V12*('PPL-OBA'!L12/'PPL-OBA'!Q12)))</f>
        <v>0</v>
      </c>
      <c r="J12" s="77">
        <f>Allocation!Z12</f>
        <v>0</v>
      </c>
      <c r="K12" s="77">
        <f t="shared" si="3"/>
        <v>0</v>
      </c>
      <c r="L12" s="74">
        <f>'PPL-Receipts'!Q11</f>
        <v>0</v>
      </c>
      <c r="M12" s="74">
        <f t="shared" si="4"/>
        <v>0</v>
      </c>
      <c r="N12" s="74">
        <f t="shared" si="5"/>
        <v>0</v>
      </c>
      <c r="O12" s="9"/>
      <c r="P12" s="75">
        <f t="shared" si="6"/>
        <v>0</v>
      </c>
      <c r="Q12" s="75">
        <f t="shared" si="7"/>
        <v>0</v>
      </c>
      <c r="R12" s="75">
        <f t="shared" si="8"/>
        <v>0</v>
      </c>
      <c r="S12" s="76">
        <f t="shared" si="9"/>
        <v>0</v>
      </c>
    </row>
    <row r="13" spans="1:90" x14ac:dyDescent="0.2">
      <c r="A13">
        <f t="shared" si="10"/>
        <v>5</v>
      </c>
      <c r="B13" s="77">
        <f>IF('PPL-OBA'!Q13=0,0,(Allocation!V13*('PPL-OBA'!E13/'PPL-OBA'!Q13)))</f>
        <v>0</v>
      </c>
      <c r="C13" s="77">
        <f>Allocation!Y13</f>
        <v>0</v>
      </c>
      <c r="D13" s="77">
        <f t="shared" si="0"/>
        <v>0</v>
      </c>
      <c r="E13" s="74">
        <f>'PPL-Receipts'!H12</f>
        <v>0</v>
      </c>
      <c r="F13" s="74">
        <f t="shared" si="1"/>
        <v>0</v>
      </c>
      <c r="G13" s="74">
        <f t="shared" si="2"/>
        <v>0</v>
      </c>
      <c r="H13" s="6"/>
      <c r="I13" s="77">
        <f>IF(('PPL-OBA'!Q13)=0,0,(Allocation!V13*('PPL-OBA'!L13/'PPL-OBA'!Q13)))</f>
        <v>0</v>
      </c>
      <c r="J13" s="77">
        <f>Allocation!Z13</f>
        <v>0</v>
      </c>
      <c r="K13" s="77">
        <f t="shared" si="3"/>
        <v>0</v>
      </c>
      <c r="L13" s="74">
        <f>'PPL-Receipts'!Q12</f>
        <v>0</v>
      </c>
      <c r="M13" s="74">
        <f t="shared" si="4"/>
        <v>0</v>
      </c>
      <c r="N13" s="74">
        <f t="shared" si="5"/>
        <v>0</v>
      </c>
      <c r="O13" s="9"/>
      <c r="P13" s="75">
        <f t="shared" si="6"/>
        <v>0</v>
      </c>
      <c r="Q13" s="75">
        <f t="shared" si="7"/>
        <v>0</v>
      </c>
      <c r="R13" s="75">
        <f t="shared" si="8"/>
        <v>0</v>
      </c>
      <c r="S13" s="76">
        <f t="shared" si="9"/>
        <v>0</v>
      </c>
    </row>
    <row r="14" spans="1:90" x14ac:dyDescent="0.2">
      <c r="A14">
        <f t="shared" si="10"/>
        <v>6</v>
      </c>
      <c r="B14" s="77">
        <f>IF('PPL-OBA'!Q14=0,0,(Allocation!V14*('PPL-OBA'!E14/'PPL-OBA'!Q14)))</f>
        <v>0</v>
      </c>
      <c r="C14" s="77">
        <f>Allocation!Y14</f>
        <v>0</v>
      </c>
      <c r="D14" s="77">
        <f t="shared" si="0"/>
        <v>0</v>
      </c>
      <c r="E14" s="74">
        <f>'PPL-Receipts'!H13</f>
        <v>0</v>
      </c>
      <c r="F14" s="74">
        <f t="shared" si="1"/>
        <v>0</v>
      </c>
      <c r="G14" s="74">
        <f t="shared" si="2"/>
        <v>0</v>
      </c>
      <c r="H14" s="6"/>
      <c r="I14" s="77">
        <f>IF(('PPL-OBA'!Q14)=0,0,(Allocation!V14*('PPL-OBA'!L14/'PPL-OBA'!Q14)))</f>
        <v>0</v>
      </c>
      <c r="J14" s="77">
        <f>Allocation!Z14</f>
        <v>0</v>
      </c>
      <c r="K14" s="77">
        <f t="shared" si="3"/>
        <v>0</v>
      </c>
      <c r="L14" s="74">
        <f>'PPL-Receipts'!Q13</f>
        <v>0</v>
      </c>
      <c r="M14" s="74">
        <f t="shared" si="4"/>
        <v>0</v>
      </c>
      <c r="N14" s="74">
        <f t="shared" si="5"/>
        <v>0</v>
      </c>
      <c r="O14" s="9"/>
      <c r="P14" s="75">
        <f t="shared" si="6"/>
        <v>0</v>
      </c>
      <c r="Q14" s="75">
        <f t="shared" si="7"/>
        <v>0</v>
      </c>
      <c r="R14" s="75">
        <f t="shared" si="8"/>
        <v>0</v>
      </c>
      <c r="S14" s="76">
        <f t="shared" si="9"/>
        <v>0</v>
      </c>
    </row>
    <row r="15" spans="1:90" x14ac:dyDescent="0.2">
      <c r="A15">
        <f t="shared" si="10"/>
        <v>7</v>
      </c>
      <c r="B15" s="77">
        <f>IF('PPL-OBA'!Q15=0,0,(Allocation!V15*('PPL-OBA'!E15/'PPL-OBA'!Q15)))</f>
        <v>0</v>
      </c>
      <c r="C15" s="77">
        <f>Allocation!Y15</f>
        <v>0</v>
      </c>
      <c r="D15" s="77">
        <f t="shared" si="0"/>
        <v>0</v>
      </c>
      <c r="E15" s="74">
        <f>'PPL-Receipts'!H14</f>
        <v>0</v>
      </c>
      <c r="F15" s="74">
        <f t="shared" si="1"/>
        <v>0</v>
      </c>
      <c r="G15" s="74">
        <f t="shared" si="2"/>
        <v>0</v>
      </c>
      <c r="H15" s="6"/>
      <c r="I15" s="77">
        <f>IF(('PPL-OBA'!Q15)=0,0,(Allocation!V15*('PPL-OBA'!L15/'PPL-OBA'!Q15)))</f>
        <v>0</v>
      </c>
      <c r="J15" s="77">
        <f>Allocation!Z15</f>
        <v>0</v>
      </c>
      <c r="K15" s="77">
        <f t="shared" si="3"/>
        <v>0</v>
      </c>
      <c r="L15" s="74">
        <f>'PPL-Receipts'!Q14</f>
        <v>0</v>
      </c>
      <c r="M15" s="74">
        <f t="shared" si="4"/>
        <v>0</v>
      </c>
      <c r="N15" s="74">
        <f t="shared" si="5"/>
        <v>0</v>
      </c>
      <c r="O15" s="9"/>
      <c r="P15" s="75">
        <f t="shared" si="6"/>
        <v>0</v>
      </c>
      <c r="Q15" s="75">
        <f t="shared" si="7"/>
        <v>0</v>
      </c>
      <c r="R15" s="75">
        <f t="shared" si="8"/>
        <v>0</v>
      </c>
      <c r="S15" s="76">
        <f t="shared" si="9"/>
        <v>0</v>
      </c>
    </row>
    <row r="16" spans="1:90" x14ac:dyDescent="0.2">
      <c r="A16">
        <f t="shared" si="10"/>
        <v>8</v>
      </c>
      <c r="B16" s="77">
        <f>IF('PPL-OBA'!Q16=0,0,(Allocation!V16*('PPL-OBA'!E16/'PPL-OBA'!Q16)))</f>
        <v>0</v>
      </c>
      <c r="C16" s="77">
        <f>Allocation!Y16</f>
        <v>0</v>
      </c>
      <c r="D16" s="77">
        <f t="shared" si="0"/>
        <v>0</v>
      </c>
      <c r="E16" s="74">
        <f>'PPL-Receipts'!H15</f>
        <v>0</v>
      </c>
      <c r="F16" s="74">
        <f t="shared" si="1"/>
        <v>0</v>
      </c>
      <c r="G16" s="74">
        <f t="shared" si="2"/>
        <v>0</v>
      </c>
      <c r="H16" s="6"/>
      <c r="I16" s="77">
        <f>IF(('PPL-OBA'!Q16)=0,0,(Allocation!V16*('PPL-OBA'!L16/'PPL-OBA'!Q16)))</f>
        <v>0</v>
      </c>
      <c r="J16" s="77">
        <f>Allocation!Z16</f>
        <v>0</v>
      </c>
      <c r="K16" s="77">
        <f t="shared" si="3"/>
        <v>0</v>
      </c>
      <c r="L16" s="74">
        <f>'PPL-Receipts'!Q15</f>
        <v>0</v>
      </c>
      <c r="M16" s="74">
        <f t="shared" si="4"/>
        <v>0</v>
      </c>
      <c r="N16" s="74">
        <f t="shared" si="5"/>
        <v>0</v>
      </c>
      <c r="O16" s="9"/>
      <c r="P16" s="75">
        <f t="shared" si="6"/>
        <v>0</v>
      </c>
      <c r="Q16" s="75">
        <f t="shared" si="7"/>
        <v>0</v>
      </c>
      <c r="R16" s="75">
        <f t="shared" si="8"/>
        <v>0</v>
      </c>
      <c r="S16" s="76">
        <f t="shared" si="9"/>
        <v>0</v>
      </c>
    </row>
    <row r="17" spans="1:19" x14ac:dyDescent="0.2">
      <c r="A17">
        <f t="shared" si="10"/>
        <v>9</v>
      </c>
      <c r="B17" s="77">
        <f>IF('PPL-OBA'!Q17=0,0,(Allocation!V17*('PPL-OBA'!E17/'PPL-OBA'!Q17)))</f>
        <v>0</v>
      </c>
      <c r="C17" s="77">
        <f>Allocation!Y17</f>
        <v>0</v>
      </c>
      <c r="D17" s="77">
        <f t="shared" si="0"/>
        <v>0</v>
      </c>
      <c r="E17" s="74">
        <f>'PPL-Receipts'!H16</f>
        <v>0</v>
      </c>
      <c r="F17" s="74">
        <f t="shared" si="1"/>
        <v>0</v>
      </c>
      <c r="G17" s="74">
        <f t="shared" si="2"/>
        <v>0</v>
      </c>
      <c r="H17" s="6"/>
      <c r="I17" s="77">
        <f>IF(('PPL-OBA'!Q17)=0,0,(Allocation!V17*('PPL-OBA'!L17/'PPL-OBA'!Q17)))</f>
        <v>0</v>
      </c>
      <c r="J17" s="77">
        <f>Allocation!Z17</f>
        <v>0</v>
      </c>
      <c r="K17" s="77">
        <f t="shared" si="3"/>
        <v>0</v>
      </c>
      <c r="L17" s="74">
        <f>'PPL-Receipts'!Q16</f>
        <v>0</v>
      </c>
      <c r="M17" s="74">
        <f t="shared" si="4"/>
        <v>0</v>
      </c>
      <c r="N17" s="74">
        <f t="shared" si="5"/>
        <v>0</v>
      </c>
      <c r="O17" s="9"/>
      <c r="P17" s="75">
        <f t="shared" si="6"/>
        <v>0</v>
      </c>
      <c r="Q17" s="75">
        <f t="shared" si="7"/>
        <v>0</v>
      </c>
      <c r="R17" s="75">
        <f t="shared" si="8"/>
        <v>0</v>
      </c>
      <c r="S17" s="76">
        <f t="shared" si="9"/>
        <v>0</v>
      </c>
    </row>
    <row r="18" spans="1:19" x14ac:dyDescent="0.2">
      <c r="A18">
        <f t="shared" si="10"/>
        <v>10</v>
      </c>
      <c r="B18" s="77">
        <f>IF('PPL-OBA'!Q18=0,0,(Allocation!V18*('PPL-OBA'!E18/'PPL-OBA'!Q18)))</f>
        <v>0</v>
      </c>
      <c r="C18" s="77">
        <f>Allocation!Y18</f>
        <v>0</v>
      </c>
      <c r="D18" s="77">
        <f t="shared" si="0"/>
        <v>0</v>
      </c>
      <c r="E18" s="74">
        <f>'PPL-Receipts'!H17</f>
        <v>0</v>
      </c>
      <c r="F18" s="74">
        <f t="shared" si="1"/>
        <v>0</v>
      </c>
      <c r="G18" s="74">
        <f t="shared" si="2"/>
        <v>0</v>
      </c>
      <c r="H18" s="6"/>
      <c r="I18" s="77">
        <f>IF(('PPL-OBA'!Q18)=0,0,(Allocation!V18*('PPL-OBA'!L18/'PPL-OBA'!Q18)))</f>
        <v>0</v>
      </c>
      <c r="J18" s="77">
        <f>Allocation!Z18</f>
        <v>0</v>
      </c>
      <c r="K18" s="77">
        <f t="shared" si="3"/>
        <v>0</v>
      </c>
      <c r="L18" s="74">
        <f>'PPL-Receipts'!Q17</f>
        <v>0</v>
      </c>
      <c r="M18" s="74">
        <f t="shared" si="4"/>
        <v>0</v>
      </c>
      <c r="N18" s="74">
        <f t="shared" si="5"/>
        <v>0</v>
      </c>
      <c r="O18" s="9"/>
      <c r="P18" s="75">
        <f t="shared" si="6"/>
        <v>0</v>
      </c>
      <c r="Q18" s="75">
        <f t="shared" si="7"/>
        <v>0</v>
      </c>
      <c r="R18" s="75">
        <f t="shared" si="8"/>
        <v>0</v>
      </c>
      <c r="S18" s="76">
        <f t="shared" si="9"/>
        <v>0</v>
      </c>
    </row>
    <row r="19" spans="1:19" x14ac:dyDescent="0.2">
      <c r="A19">
        <f t="shared" si="10"/>
        <v>11</v>
      </c>
      <c r="B19" s="77">
        <f>IF('PPL-OBA'!Q19=0,0,(Allocation!V19*('PPL-OBA'!E19/'PPL-OBA'!Q19)))</f>
        <v>0</v>
      </c>
      <c r="C19" s="77">
        <f>Allocation!Y19</f>
        <v>0</v>
      </c>
      <c r="D19" s="77">
        <f t="shared" si="0"/>
        <v>0</v>
      </c>
      <c r="E19" s="74">
        <f>'PPL-Receipts'!H18</f>
        <v>0</v>
      </c>
      <c r="F19" s="74">
        <f t="shared" si="1"/>
        <v>0</v>
      </c>
      <c r="G19" s="74">
        <f t="shared" si="2"/>
        <v>0</v>
      </c>
      <c r="H19" s="6"/>
      <c r="I19" s="77">
        <f>IF(('PPL-OBA'!Q19)=0,0,(Allocation!V19*('PPL-OBA'!L19/'PPL-OBA'!Q19)))</f>
        <v>0</v>
      </c>
      <c r="J19" s="77">
        <f>Allocation!Z19</f>
        <v>0</v>
      </c>
      <c r="K19" s="77">
        <f t="shared" si="3"/>
        <v>0</v>
      </c>
      <c r="L19" s="74">
        <f>'PPL-Receipts'!Q18</f>
        <v>0</v>
      </c>
      <c r="M19" s="74">
        <f t="shared" si="4"/>
        <v>0</v>
      </c>
      <c r="N19" s="74">
        <f t="shared" si="5"/>
        <v>0</v>
      </c>
      <c r="O19" s="9"/>
      <c r="P19" s="75">
        <f t="shared" si="6"/>
        <v>0</v>
      </c>
      <c r="Q19" s="75">
        <f t="shared" si="7"/>
        <v>0</v>
      </c>
      <c r="R19" s="75">
        <f t="shared" si="8"/>
        <v>0</v>
      </c>
      <c r="S19" s="76">
        <f t="shared" si="9"/>
        <v>0</v>
      </c>
    </row>
    <row r="20" spans="1:19" x14ac:dyDescent="0.2">
      <c r="A20">
        <f t="shared" si="10"/>
        <v>12</v>
      </c>
      <c r="B20" s="77">
        <f>IF('PPL-OBA'!Q20=0,0,(Allocation!V20*('PPL-OBA'!E20/'PPL-OBA'!Q20)))</f>
        <v>0</v>
      </c>
      <c r="C20" s="77">
        <f>Allocation!Y20</f>
        <v>0</v>
      </c>
      <c r="D20" s="77">
        <f t="shared" si="0"/>
        <v>0</v>
      </c>
      <c r="E20" s="74">
        <f>'PPL-Receipts'!H19</f>
        <v>0</v>
      </c>
      <c r="F20" s="74">
        <f t="shared" si="1"/>
        <v>0</v>
      </c>
      <c r="G20" s="74">
        <f t="shared" si="2"/>
        <v>0</v>
      </c>
      <c r="H20" s="6"/>
      <c r="I20" s="77">
        <f>IF(('PPL-OBA'!Q20)=0,0,(Allocation!V20*('PPL-OBA'!L20/'PPL-OBA'!Q20)))</f>
        <v>0</v>
      </c>
      <c r="J20" s="77">
        <f>Allocation!Z20</f>
        <v>0</v>
      </c>
      <c r="K20" s="77">
        <f t="shared" si="3"/>
        <v>0</v>
      </c>
      <c r="L20" s="74">
        <f>'PPL-Receipts'!Q19</f>
        <v>0</v>
      </c>
      <c r="M20" s="74">
        <f t="shared" si="4"/>
        <v>0</v>
      </c>
      <c r="N20" s="74">
        <f t="shared" si="5"/>
        <v>0</v>
      </c>
      <c r="O20" s="9"/>
      <c r="P20" s="75">
        <f t="shared" si="6"/>
        <v>0</v>
      </c>
      <c r="Q20" s="75">
        <f t="shared" si="7"/>
        <v>0</v>
      </c>
      <c r="R20" s="75">
        <f t="shared" si="8"/>
        <v>0</v>
      </c>
      <c r="S20" s="76">
        <f t="shared" si="9"/>
        <v>0</v>
      </c>
    </row>
    <row r="21" spans="1:19" x14ac:dyDescent="0.2">
      <c r="A21">
        <f t="shared" si="10"/>
        <v>13</v>
      </c>
      <c r="B21" s="77">
        <f>IF('PPL-OBA'!Q21=0,0,(Allocation!V21*('PPL-OBA'!E21/'PPL-OBA'!Q21)))</f>
        <v>0</v>
      </c>
      <c r="C21" s="77">
        <f>Allocation!Y21</f>
        <v>0</v>
      </c>
      <c r="D21" s="77">
        <f t="shared" si="0"/>
        <v>0</v>
      </c>
      <c r="E21" s="74">
        <f>'PPL-Receipts'!H20</f>
        <v>0</v>
      </c>
      <c r="F21" s="74">
        <f t="shared" si="1"/>
        <v>0</v>
      </c>
      <c r="G21" s="74">
        <f t="shared" si="2"/>
        <v>0</v>
      </c>
      <c r="H21" s="6"/>
      <c r="I21" s="77">
        <f>IF(('PPL-OBA'!Q21)=0,0,(Allocation!V21*('PPL-OBA'!L21/'PPL-OBA'!Q21)))</f>
        <v>0</v>
      </c>
      <c r="J21" s="77">
        <f>Allocation!Z21</f>
        <v>0</v>
      </c>
      <c r="K21" s="77">
        <f t="shared" si="3"/>
        <v>0</v>
      </c>
      <c r="L21" s="74">
        <f>'PPL-Receipts'!Q20</f>
        <v>0</v>
      </c>
      <c r="M21" s="74">
        <f t="shared" si="4"/>
        <v>0</v>
      </c>
      <c r="N21" s="74">
        <f t="shared" si="5"/>
        <v>0</v>
      </c>
      <c r="O21" s="9"/>
      <c r="P21" s="75">
        <f t="shared" si="6"/>
        <v>0</v>
      </c>
      <c r="Q21" s="75">
        <f t="shared" si="7"/>
        <v>0</v>
      </c>
      <c r="R21" s="75">
        <f t="shared" si="8"/>
        <v>0</v>
      </c>
      <c r="S21" s="76">
        <f t="shared" si="9"/>
        <v>0</v>
      </c>
    </row>
    <row r="22" spans="1:19" x14ac:dyDescent="0.2">
      <c r="A22">
        <f t="shared" si="10"/>
        <v>14</v>
      </c>
      <c r="B22" s="77">
        <f>IF('PPL-OBA'!Q22=0,0,(Allocation!V22*('PPL-OBA'!E22/'PPL-OBA'!Q22)))</f>
        <v>0</v>
      </c>
      <c r="C22" s="77">
        <f>Allocation!Y22</f>
        <v>0</v>
      </c>
      <c r="D22" s="77">
        <f t="shared" si="0"/>
        <v>0</v>
      </c>
      <c r="E22" s="74">
        <f>'PPL-Receipts'!H21</f>
        <v>0</v>
      </c>
      <c r="F22" s="74">
        <f t="shared" si="1"/>
        <v>0</v>
      </c>
      <c r="G22" s="74">
        <f t="shared" si="2"/>
        <v>0</v>
      </c>
      <c r="H22" s="6"/>
      <c r="I22" s="77">
        <f>IF(('PPL-OBA'!Q22)=0,0,(Allocation!V22*('PPL-OBA'!L22/'PPL-OBA'!Q22)))</f>
        <v>0</v>
      </c>
      <c r="J22" s="77">
        <f>Allocation!Z22</f>
        <v>0</v>
      </c>
      <c r="K22" s="77">
        <f t="shared" si="3"/>
        <v>0</v>
      </c>
      <c r="L22" s="74">
        <f>'PPL-Receipts'!Q21</f>
        <v>0</v>
      </c>
      <c r="M22" s="74">
        <f t="shared" si="4"/>
        <v>0</v>
      </c>
      <c r="N22" s="74">
        <f t="shared" si="5"/>
        <v>0</v>
      </c>
      <c r="O22" s="9"/>
      <c r="P22" s="75">
        <f t="shared" si="6"/>
        <v>0</v>
      </c>
      <c r="Q22" s="75">
        <f t="shared" si="7"/>
        <v>0</v>
      </c>
      <c r="R22" s="75">
        <f t="shared" si="8"/>
        <v>0</v>
      </c>
      <c r="S22" s="76">
        <f t="shared" si="9"/>
        <v>0</v>
      </c>
    </row>
    <row r="23" spans="1:19" x14ac:dyDescent="0.2">
      <c r="A23">
        <f t="shared" si="10"/>
        <v>15</v>
      </c>
      <c r="B23" s="77">
        <f>IF('PPL-OBA'!Q23=0,0,(Allocation!V23*('PPL-OBA'!E23/'PPL-OBA'!Q23)))</f>
        <v>0</v>
      </c>
      <c r="C23" s="77">
        <f>Allocation!Y23</f>
        <v>0</v>
      </c>
      <c r="D23" s="77">
        <f t="shared" si="0"/>
        <v>0</v>
      </c>
      <c r="E23" s="74">
        <f>'PPL-Receipts'!H22</f>
        <v>0</v>
      </c>
      <c r="F23" s="74">
        <f t="shared" si="1"/>
        <v>0</v>
      </c>
      <c r="G23" s="74">
        <f t="shared" si="2"/>
        <v>0</v>
      </c>
      <c r="H23" s="6"/>
      <c r="I23" s="77">
        <f>IF(('PPL-OBA'!Q23)=0,0,(Allocation!V23*('PPL-OBA'!L23/'PPL-OBA'!Q23)))</f>
        <v>0</v>
      </c>
      <c r="J23" s="77">
        <f>Allocation!Z23</f>
        <v>0</v>
      </c>
      <c r="K23" s="77">
        <f t="shared" si="3"/>
        <v>0</v>
      </c>
      <c r="L23" s="74">
        <f>'PPL-Receipts'!Q22</f>
        <v>0</v>
      </c>
      <c r="M23" s="74">
        <f t="shared" si="4"/>
        <v>0</v>
      </c>
      <c r="N23" s="74">
        <f t="shared" si="5"/>
        <v>0</v>
      </c>
      <c r="O23" s="9"/>
      <c r="P23" s="75">
        <f t="shared" si="6"/>
        <v>0</v>
      </c>
      <c r="Q23" s="75">
        <f t="shared" si="7"/>
        <v>0</v>
      </c>
      <c r="R23" s="75">
        <f t="shared" si="8"/>
        <v>0</v>
      </c>
      <c r="S23" s="76">
        <f t="shared" si="9"/>
        <v>0</v>
      </c>
    </row>
    <row r="24" spans="1:19" x14ac:dyDescent="0.2">
      <c r="A24">
        <f t="shared" si="10"/>
        <v>16</v>
      </c>
      <c r="B24" s="77">
        <f>IF('PPL-OBA'!Q24=0,0,(Allocation!V24*('PPL-OBA'!E24/'PPL-OBA'!Q24)))</f>
        <v>0</v>
      </c>
      <c r="C24" s="77">
        <f>Allocation!Y24</f>
        <v>0</v>
      </c>
      <c r="D24" s="77">
        <f t="shared" si="0"/>
        <v>0</v>
      </c>
      <c r="E24" s="74">
        <f>'PPL-Receipts'!H23</f>
        <v>0</v>
      </c>
      <c r="F24" s="74">
        <f t="shared" si="1"/>
        <v>0</v>
      </c>
      <c r="G24" s="74">
        <f t="shared" si="2"/>
        <v>0</v>
      </c>
      <c r="H24" s="6"/>
      <c r="I24" s="77">
        <f>IF(('PPL-OBA'!Q24)=0,0,(Allocation!V24*('PPL-OBA'!L24/'PPL-OBA'!Q24)))</f>
        <v>0</v>
      </c>
      <c r="J24" s="77">
        <f>Allocation!Z24</f>
        <v>0</v>
      </c>
      <c r="K24" s="77">
        <f t="shared" si="3"/>
        <v>0</v>
      </c>
      <c r="L24" s="74">
        <f>'PPL-Receipts'!Q23</f>
        <v>0</v>
      </c>
      <c r="M24" s="74">
        <f t="shared" si="4"/>
        <v>0</v>
      </c>
      <c r="N24" s="74">
        <f t="shared" si="5"/>
        <v>0</v>
      </c>
      <c r="O24" s="9"/>
      <c r="P24" s="75">
        <f t="shared" si="6"/>
        <v>0</v>
      </c>
      <c r="Q24" s="75">
        <f t="shared" si="7"/>
        <v>0</v>
      </c>
      <c r="R24" s="75">
        <f t="shared" si="8"/>
        <v>0</v>
      </c>
      <c r="S24" s="76">
        <f t="shared" si="9"/>
        <v>0</v>
      </c>
    </row>
    <row r="25" spans="1:19" x14ac:dyDescent="0.2">
      <c r="A25">
        <f t="shared" si="10"/>
        <v>17</v>
      </c>
      <c r="B25" s="77">
        <f>IF('PPL-OBA'!Q25=0,0,(Allocation!V25*('PPL-OBA'!E25/'PPL-OBA'!Q25)))</f>
        <v>0</v>
      </c>
      <c r="C25" s="77">
        <f>Allocation!Y25</f>
        <v>0</v>
      </c>
      <c r="D25" s="77">
        <f t="shared" si="0"/>
        <v>0</v>
      </c>
      <c r="E25" s="74">
        <f>'PPL-Receipts'!H24</f>
        <v>0</v>
      </c>
      <c r="F25" s="74">
        <f t="shared" si="1"/>
        <v>0</v>
      </c>
      <c r="G25" s="74">
        <f t="shared" si="2"/>
        <v>0</v>
      </c>
      <c r="H25" s="6"/>
      <c r="I25" s="77">
        <f>IF(('PPL-OBA'!Q25)=0,0,(Allocation!V25*('PPL-OBA'!L25/'PPL-OBA'!Q25)))</f>
        <v>0</v>
      </c>
      <c r="J25" s="77">
        <f>Allocation!Z25</f>
        <v>0</v>
      </c>
      <c r="K25" s="77">
        <f t="shared" si="3"/>
        <v>0</v>
      </c>
      <c r="L25" s="74">
        <f>'PPL-Receipts'!Q24</f>
        <v>0</v>
      </c>
      <c r="M25" s="74">
        <f t="shared" si="4"/>
        <v>0</v>
      </c>
      <c r="N25" s="74">
        <f t="shared" si="5"/>
        <v>0</v>
      </c>
      <c r="O25" s="9"/>
      <c r="P25" s="75">
        <f t="shared" si="6"/>
        <v>0</v>
      </c>
      <c r="Q25" s="75">
        <f t="shared" si="7"/>
        <v>0</v>
      </c>
      <c r="R25" s="75">
        <f t="shared" si="8"/>
        <v>0</v>
      </c>
      <c r="S25" s="76">
        <f t="shared" si="9"/>
        <v>0</v>
      </c>
    </row>
    <row r="26" spans="1:19" x14ac:dyDescent="0.2">
      <c r="A26">
        <f t="shared" si="10"/>
        <v>18</v>
      </c>
      <c r="B26" s="77">
        <f>IF('PPL-OBA'!Q26=0,0,(Allocation!V26*('PPL-OBA'!E26/'PPL-OBA'!Q26)))</f>
        <v>0</v>
      </c>
      <c r="C26" s="77">
        <f>Allocation!Y26</f>
        <v>0</v>
      </c>
      <c r="D26" s="77">
        <f t="shared" si="0"/>
        <v>0</v>
      </c>
      <c r="E26" s="74">
        <f>'PPL-Receipts'!H25</f>
        <v>0</v>
      </c>
      <c r="F26" s="74">
        <f t="shared" si="1"/>
        <v>0</v>
      </c>
      <c r="G26" s="74">
        <f t="shared" si="2"/>
        <v>0</v>
      </c>
      <c r="H26" s="6"/>
      <c r="I26" s="77">
        <f>IF(('PPL-OBA'!Q26)=0,0,(Allocation!V26*('PPL-OBA'!L26/'PPL-OBA'!Q26)))</f>
        <v>0</v>
      </c>
      <c r="J26" s="77">
        <f>Allocation!Z26</f>
        <v>0</v>
      </c>
      <c r="K26" s="77">
        <f t="shared" si="3"/>
        <v>0</v>
      </c>
      <c r="L26" s="74">
        <f>'PPL-Receipts'!Q25</f>
        <v>0</v>
      </c>
      <c r="M26" s="74">
        <f t="shared" si="4"/>
        <v>0</v>
      </c>
      <c r="N26" s="74">
        <f t="shared" si="5"/>
        <v>0</v>
      </c>
      <c r="O26" s="9"/>
      <c r="P26" s="75">
        <f t="shared" si="6"/>
        <v>0</v>
      </c>
      <c r="Q26" s="75">
        <f t="shared" si="7"/>
        <v>0</v>
      </c>
      <c r="R26" s="75">
        <f t="shared" si="8"/>
        <v>0</v>
      </c>
      <c r="S26" s="76">
        <f t="shared" si="9"/>
        <v>0</v>
      </c>
    </row>
    <row r="27" spans="1:19" x14ac:dyDescent="0.2">
      <c r="A27">
        <f t="shared" si="10"/>
        <v>19</v>
      </c>
      <c r="B27" s="77">
        <f>IF('PPL-OBA'!Q27=0,0,(Allocation!V27*('PPL-OBA'!E27/'PPL-OBA'!Q27)))</f>
        <v>0</v>
      </c>
      <c r="C27" s="77">
        <f>Allocation!Y27</f>
        <v>0</v>
      </c>
      <c r="D27" s="77">
        <f t="shared" si="0"/>
        <v>0</v>
      </c>
      <c r="E27" s="74">
        <f>'PPL-Receipts'!H26</f>
        <v>0</v>
      </c>
      <c r="F27" s="74">
        <f t="shared" si="1"/>
        <v>0</v>
      </c>
      <c r="G27" s="74">
        <f t="shared" si="2"/>
        <v>0</v>
      </c>
      <c r="H27" s="6"/>
      <c r="I27" s="77">
        <f>IF(('PPL-OBA'!Q27)=0,0,(Allocation!V27*('PPL-OBA'!L27/'PPL-OBA'!Q27)))</f>
        <v>0</v>
      </c>
      <c r="J27" s="77">
        <f>Allocation!Z27</f>
        <v>0</v>
      </c>
      <c r="K27" s="77">
        <f t="shared" si="3"/>
        <v>0</v>
      </c>
      <c r="L27" s="74">
        <f>'PPL-Receipts'!Q26</f>
        <v>0</v>
      </c>
      <c r="M27" s="74">
        <f t="shared" si="4"/>
        <v>0</v>
      </c>
      <c r="N27" s="74">
        <f t="shared" si="5"/>
        <v>0</v>
      </c>
      <c r="O27" s="9"/>
      <c r="P27" s="75">
        <f t="shared" si="6"/>
        <v>0</v>
      </c>
      <c r="Q27" s="75">
        <f t="shared" si="7"/>
        <v>0</v>
      </c>
      <c r="R27" s="75">
        <f t="shared" si="8"/>
        <v>0</v>
      </c>
      <c r="S27" s="76">
        <f t="shared" si="9"/>
        <v>0</v>
      </c>
    </row>
    <row r="28" spans="1:19" x14ac:dyDescent="0.2">
      <c r="A28">
        <f t="shared" si="10"/>
        <v>20</v>
      </c>
      <c r="B28" s="77">
        <f>IF('PPL-OBA'!Q28=0,0,(Allocation!V28*('PPL-OBA'!E28/'PPL-OBA'!Q28)))</f>
        <v>0</v>
      </c>
      <c r="C28" s="77">
        <f>Allocation!Y28</f>
        <v>0</v>
      </c>
      <c r="D28" s="77">
        <f t="shared" si="0"/>
        <v>0</v>
      </c>
      <c r="E28" s="74">
        <f>'PPL-Receipts'!H27</f>
        <v>0</v>
      </c>
      <c r="F28" s="74">
        <f t="shared" si="1"/>
        <v>0</v>
      </c>
      <c r="G28" s="74">
        <f t="shared" si="2"/>
        <v>0</v>
      </c>
      <c r="H28" s="6"/>
      <c r="I28" s="77">
        <f>IF(('PPL-OBA'!Q28)=0,0,(Allocation!V28*('PPL-OBA'!L28/'PPL-OBA'!Q28)))</f>
        <v>0</v>
      </c>
      <c r="J28" s="77">
        <f>Allocation!Z28</f>
        <v>0</v>
      </c>
      <c r="K28" s="77">
        <f t="shared" si="3"/>
        <v>0</v>
      </c>
      <c r="L28" s="74">
        <f>'PPL-Receipts'!Q27</f>
        <v>0</v>
      </c>
      <c r="M28" s="74">
        <f t="shared" si="4"/>
        <v>0</v>
      </c>
      <c r="N28" s="74">
        <f t="shared" si="5"/>
        <v>0</v>
      </c>
      <c r="O28" s="9"/>
      <c r="P28" s="75">
        <f t="shared" si="6"/>
        <v>0</v>
      </c>
      <c r="Q28" s="75">
        <f t="shared" si="7"/>
        <v>0</v>
      </c>
      <c r="R28" s="75">
        <f t="shared" si="8"/>
        <v>0</v>
      </c>
      <c r="S28" s="76">
        <f t="shared" si="9"/>
        <v>0</v>
      </c>
    </row>
    <row r="29" spans="1:19" x14ac:dyDescent="0.2">
      <c r="A29">
        <f t="shared" si="10"/>
        <v>21</v>
      </c>
      <c r="B29" s="77">
        <f>IF('PPL-OBA'!Q29=0,0,(Allocation!V29*('PPL-OBA'!E29/'PPL-OBA'!Q29)))</f>
        <v>0</v>
      </c>
      <c r="C29" s="77">
        <f>Allocation!Y29</f>
        <v>0</v>
      </c>
      <c r="D29" s="77">
        <f t="shared" si="0"/>
        <v>0</v>
      </c>
      <c r="E29" s="74">
        <f>'PPL-Receipts'!H28</f>
        <v>0</v>
      </c>
      <c r="F29" s="74">
        <f t="shared" si="1"/>
        <v>0</v>
      </c>
      <c r="G29" s="74">
        <f t="shared" si="2"/>
        <v>0</v>
      </c>
      <c r="H29" s="6"/>
      <c r="I29" s="77">
        <f>IF(('PPL-OBA'!Q29)=0,0,(Allocation!V29*('PPL-OBA'!L29/'PPL-OBA'!Q29)))</f>
        <v>0</v>
      </c>
      <c r="J29" s="77">
        <f>Allocation!Z29</f>
        <v>0</v>
      </c>
      <c r="K29" s="77">
        <f t="shared" si="3"/>
        <v>0</v>
      </c>
      <c r="L29" s="74">
        <f>'PPL-Receipts'!Q28</f>
        <v>0</v>
      </c>
      <c r="M29" s="74">
        <f t="shared" si="4"/>
        <v>0</v>
      </c>
      <c r="N29" s="74">
        <f t="shared" si="5"/>
        <v>0</v>
      </c>
      <c r="O29" s="9"/>
      <c r="P29" s="75">
        <f t="shared" si="6"/>
        <v>0</v>
      </c>
      <c r="Q29" s="75">
        <f t="shared" si="7"/>
        <v>0</v>
      </c>
      <c r="R29" s="75">
        <f t="shared" si="8"/>
        <v>0</v>
      </c>
      <c r="S29" s="76">
        <f t="shared" si="9"/>
        <v>0</v>
      </c>
    </row>
    <row r="30" spans="1:19" x14ac:dyDescent="0.2">
      <c r="A30">
        <f t="shared" si="10"/>
        <v>22</v>
      </c>
      <c r="B30" s="77">
        <f>IF('PPL-OBA'!Q30=0,0,(Allocation!V30*('PPL-OBA'!E30/'PPL-OBA'!Q30)))</f>
        <v>0</v>
      </c>
      <c r="C30" s="77">
        <f>Allocation!Y30</f>
        <v>0</v>
      </c>
      <c r="D30" s="77">
        <f t="shared" si="0"/>
        <v>0</v>
      </c>
      <c r="E30" s="74">
        <f>'PPL-Receipts'!H29</f>
        <v>0</v>
      </c>
      <c r="F30" s="74">
        <f t="shared" si="1"/>
        <v>0</v>
      </c>
      <c r="G30" s="74">
        <f t="shared" si="2"/>
        <v>0</v>
      </c>
      <c r="H30" s="6"/>
      <c r="I30" s="77">
        <f>IF(('PPL-OBA'!Q30)=0,0,(Allocation!V30*('PPL-OBA'!L30/'PPL-OBA'!Q30)))</f>
        <v>0</v>
      </c>
      <c r="J30" s="77">
        <f>Allocation!Z30</f>
        <v>0</v>
      </c>
      <c r="K30" s="77">
        <f t="shared" si="3"/>
        <v>0</v>
      </c>
      <c r="L30" s="74">
        <f>'PPL-Receipts'!Q29</f>
        <v>0</v>
      </c>
      <c r="M30" s="74">
        <f t="shared" si="4"/>
        <v>0</v>
      </c>
      <c r="N30" s="74">
        <f t="shared" si="5"/>
        <v>0</v>
      </c>
      <c r="O30" s="9"/>
      <c r="P30" s="75">
        <f t="shared" si="6"/>
        <v>0</v>
      </c>
      <c r="Q30" s="75">
        <f t="shared" si="7"/>
        <v>0</v>
      </c>
      <c r="R30" s="75">
        <f t="shared" si="8"/>
        <v>0</v>
      </c>
      <c r="S30" s="76">
        <f t="shared" si="9"/>
        <v>0</v>
      </c>
    </row>
    <row r="31" spans="1:19" x14ac:dyDescent="0.2">
      <c r="A31">
        <f t="shared" si="10"/>
        <v>23</v>
      </c>
      <c r="B31" s="77">
        <f>IF('PPL-OBA'!Q31=0,0,(Allocation!V31*('PPL-OBA'!E31/'PPL-OBA'!Q31)))</f>
        <v>0</v>
      </c>
      <c r="C31" s="77">
        <f>Allocation!Y31</f>
        <v>0</v>
      </c>
      <c r="D31" s="77">
        <f t="shared" si="0"/>
        <v>0</v>
      </c>
      <c r="E31" s="74">
        <f>'PPL-Receipts'!H30</f>
        <v>0</v>
      </c>
      <c r="F31" s="74">
        <f t="shared" si="1"/>
        <v>0</v>
      </c>
      <c r="G31" s="74">
        <f t="shared" si="2"/>
        <v>0</v>
      </c>
      <c r="H31" s="6"/>
      <c r="I31" s="77">
        <f>IF(('PPL-OBA'!Q31)=0,0,(Allocation!V31*('PPL-OBA'!L31/'PPL-OBA'!Q31)))</f>
        <v>0</v>
      </c>
      <c r="J31" s="77">
        <f>Allocation!Z31</f>
        <v>0</v>
      </c>
      <c r="K31" s="77">
        <f t="shared" si="3"/>
        <v>0</v>
      </c>
      <c r="L31" s="74">
        <f>'PPL-Receipts'!Q30</f>
        <v>0</v>
      </c>
      <c r="M31" s="74">
        <f t="shared" si="4"/>
        <v>0</v>
      </c>
      <c r="N31" s="74">
        <f t="shared" si="5"/>
        <v>0</v>
      </c>
      <c r="O31" s="9"/>
      <c r="P31" s="75">
        <f t="shared" si="6"/>
        <v>0</v>
      </c>
      <c r="Q31" s="75">
        <f t="shared" si="7"/>
        <v>0</v>
      </c>
      <c r="R31" s="75">
        <f t="shared" si="8"/>
        <v>0</v>
      </c>
      <c r="S31" s="76">
        <f t="shared" si="9"/>
        <v>0</v>
      </c>
    </row>
    <row r="32" spans="1:19" x14ac:dyDescent="0.2">
      <c r="A32">
        <f t="shared" si="10"/>
        <v>24</v>
      </c>
      <c r="B32" s="77">
        <f>IF('PPL-OBA'!Q32=0,0,(Allocation!V32*('PPL-OBA'!E32/'PPL-OBA'!Q32)))</f>
        <v>0</v>
      </c>
      <c r="C32" s="77">
        <f>Allocation!Y32</f>
        <v>0</v>
      </c>
      <c r="D32" s="77">
        <f t="shared" si="0"/>
        <v>0</v>
      </c>
      <c r="E32" s="74">
        <f>'PPL-Receipts'!H31</f>
        <v>0</v>
      </c>
      <c r="F32" s="74">
        <f t="shared" si="1"/>
        <v>0</v>
      </c>
      <c r="G32" s="74">
        <f t="shared" si="2"/>
        <v>0</v>
      </c>
      <c r="H32" s="6"/>
      <c r="I32" s="77">
        <f>IF(('PPL-OBA'!Q32)=0,0,(Allocation!V32*('PPL-OBA'!L32/'PPL-OBA'!Q32)))</f>
        <v>0</v>
      </c>
      <c r="J32" s="77">
        <f>Allocation!Z32</f>
        <v>0</v>
      </c>
      <c r="K32" s="77">
        <f t="shared" si="3"/>
        <v>0</v>
      </c>
      <c r="L32" s="74">
        <f>'PPL-Receipts'!Q31</f>
        <v>0</v>
      </c>
      <c r="M32" s="74">
        <f t="shared" si="4"/>
        <v>0</v>
      </c>
      <c r="N32" s="74">
        <f t="shared" si="5"/>
        <v>0</v>
      </c>
      <c r="O32" s="9"/>
      <c r="P32" s="75">
        <f t="shared" si="6"/>
        <v>0</v>
      </c>
      <c r="Q32" s="75">
        <f t="shared" si="7"/>
        <v>0</v>
      </c>
      <c r="R32" s="75">
        <f t="shared" si="8"/>
        <v>0</v>
      </c>
      <c r="S32" s="76">
        <f t="shared" si="9"/>
        <v>0</v>
      </c>
    </row>
    <row r="33" spans="1:19" x14ac:dyDescent="0.2">
      <c r="A33">
        <f t="shared" si="10"/>
        <v>25</v>
      </c>
      <c r="B33" s="77">
        <f>IF('PPL-OBA'!Q33=0,0,(Allocation!V33*('PPL-OBA'!E33/'PPL-OBA'!Q33)))</f>
        <v>0</v>
      </c>
      <c r="C33" s="77">
        <f>Allocation!Y33</f>
        <v>0</v>
      </c>
      <c r="D33" s="77">
        <f t="shared" si="0"/>
        <v>0</v>
      </c>
      <c r="E33" s="74">
        <f>'PPL-Receipts'!H32</f>
        <v>0</v>
      </c>
      <c r="F33" s="74">
        <f t="shared" si="1"/>
        <v>0</v>
      </c>
      <c r="G33" s="74">
        <f t="shared" si="2"/>
        <v>0</v>
      </c>
      <c r="H33" s="6"/>
      <c r="I33" s="77">
        <f>IF(('PPL-OBA'!Q33)=0,0,(Allocation!V33*('PPL-OBA'!L33/'PPL-OBA'!Q33)))</f>
        <v>0</v>
      </c>
      <c r="J33" s="77">
        <f>Allocation!Z33</f>
        <v>0</v>
      </c>
      <c r="K33" s="77">
        <f t="shared" si="3"/>
        <v>0</v>
      </c>
      <c r="L33" s="74">
        <f>'PPL-Receipts'!Q32</f>
        <v>0</v>
      </c>
      <c r="M33" s="74">
        <f t="shared" si="4"/>
        <v>0</v>
      </c>
      <c r="N33" s="74">
        <f t="shared" si="5"/>
        <v>0</v>
      </c>
      <c r="O33" s="9"/>
      <c r="P33" s="75">
        <f t="shared" si="6"/>
        <v>0</v>
      </c>
      <c r="Q33" s="75">
        <f t="shared" si="7"/>
        <v>0</v>
      </c>
      <c r="R33" s="75">
        <f t="shared" si="8"/>
        <v>0</v>
      </c>
      <c r="S33" s="76">
        <f t="shared" si="9"/>
        <v>0</v>
      </c>
    </row>
    <row r="34" spans="1:19" x14ac:dyDescent="0.2">
      <c r="A34">
        <f t="shared" si="10"/>
        <v>26</v>
      </c>
      <c r="B34" s="77">
        <f>IF('PPL-OBA'!Q34=0,0,(Allocation!V34*('PPL-OBA'!E34/'PPL-OBA'!Q34)))</f>
        <v>0</v>
      </c>
      <c r="C34" s="77">
        <f>Allocation!Y34</f>
        <v>0</v>
      </c>
      <c r="D34" s="77">
        <f t="shared" si="0"/>
        <v>0</v>
      </c>
      <c r="E34" s="74">
        <f>'PPL-Receipts'!H33</f>
        <v>0</v>
      </c>
      <c r="F34" s="74">
        <f t="shared" si="1"/>
        <v>0</v>
      </c>
      <c r="G34" s="74">
        <f t="shared" si="2"/>
        <v>0</v>
      </c>
      <c r="H34" s="6"/>
      <c r="I34" s="77">
        <f>IF(('PPL-OBA'!Q34)=0,0,(Allocation!V34*('PPL-OBA'!L34/'PPL-OBA'!Q34)))</f>
        <v>0</v>
      </c>
      <c r="J34" s="77">
        <f>Allocation!Z34</f>
        <v>0</v>
      </c>
      <c r="K34" s="77">
        <f t="shared" si="3"/>
        <v>0</v>
      </c>
      <c r="L34" s="74">
        <f>'PPL-Receipts'!Q33</f>
        <v>0</v>
      </c>
      <c r="M34" s="74">
        <f t="shared" si="4"/>
        <v>0</v>
      </c>
      <c r="N34" s="74">
        <f t="shared" si="5"/>
        <v>0</v>
      </c>
      <c r="O34" s="9"/>
      <c r="P34" s="75">
        <f t="shared" si="6"/>
        <v>0</v>
      </c>
      <c r="Q34" s="75">
        <f t="shared" si="7"/>
        <v>0</v>
      </c>
      <c r="R34" s="75">
        <f t="shared" si="8"/>
        <v>0</v>
      </c>
      <c r="S34" s="76">
        <f t="shared" si="9"/>
        <v>0</v>
      </c>
    </row>
    <row r="35" spans="1:19" x14ac:dyDescent="0.2">
      <c r="A35">
        <f t="shared" si="10"/>
        <v>27</v>
      </c>
      <c r="B35" s="77">
        <f>IF('PPL-OBA'!Q35=0,0,(Allocation!V35*('PPL-OBA'!E35/'PPL-OBA'!Q35)))</f>
        <v>0</v>
      </c>
      <c r="C35" s="77">
        <f>Allocation!Y35</f>
        <v>0</v>
      </c>
      <c r="D35" s="77">
        <f t="shared" si="0"/>
        <v>0</v>
      </c>
      <c r="E35" s="74">
        <f>'PPL-Receipts'!H34</f>
        <v>0</v>
      </c>
      <c r="F35" s="74">
        <f t="shared" si="1"/>
        <v>0</v>
      </c>
      <c r="G35" s="74">
        <f t="shared" si="2"/>
        <v>0</v>
      </c>
      <c r="H35" s="6"/>
      <c r="I35" s="77">
        <f>IF(('PPL-OBA'!Q35)=0,0,(Allocation!V35*('PPL-OBA'!L35/'PPL-OBA'!Q35)))</f>
        <v>0</v>
      </c>
      <c r="J35" s="77">
        <f>Allocation!Z35</f>
        <v>0</v>
      </c>
      <c r="K35" s="77">
        <f t="shared" si="3"/>
        <v>0</v>
      </c>
      <c r="L35" s="74">
        <f>'PPL-Receipts'!Q34</f>
        <v>0</v>
      </c>
      <c r="M35" s="74">
        <f t="shared" si="4"/>
        <v>0</v>
      </c>
      <c r="N35" s="74">
        <f t="shared" si="5"/>
        <v>0</v>
      </c>
      <c r="O35" s="9"/>
      <c r="P35" s="75">
        <f t="shared" si="6"/>
        <v>0</v>
      </c>
      <c r="Q35" s="75">
        <f t="shared" si="7"/>
        <v>0</v>
      </c>
      <c r="R35" s="75">
        <f t="shared" si="8"/>
        <v>0</v>
      </c>
      <c r="S35" s="76">
        <f t="shared" si="9"/>
        <v>0</v>
      </c>
    </row>
    <row r="36" spans="1:19" x14ac:dyDescent="0.2">
      <c r="A36">
        <f t="shared" si="10"/>
        <v>28</v>
      </c>
      <c r="B36" s="77">
        <f>IF('PPL-OBA'!Q36=0,0,(Allocation!V36*('PPL-OBA'!E36/'PPL-OBA'!Q36)))</f>
        <v>0</v>
      </c>
      <c r="C36" s="77">
        <f>Allocation!Y36</f>
        <v>0</v>
      </c>
      <c r="D36" s="77">
        <f t="shared" si="0"/>
        <v>0</v>
      </c>
      <c r="E36" s="74">
        <f>'PPL-Receipts'!H35</f>
        <v>0</v>
      </c>
      <c r="F36" s="74">
        <f t="shared" si="1"/>
        <v>0</v>
      </c>
      <c r="G36" s="74">
        <f t="shared" si="2"/>
        <v>0</v>
      </c>
      <c r="H36" s="6"/>
      <c r="I36" s="77">
        <f>IF(('PPL-OBA'!Q36)=0,0,(Allocation!V36*('PPL-OBA'!L36/'PPL-OBA'!Q36)))</f>
        <v>0</v>
      </c>
      <c r="J36" s="77">
        <f>Allocation!Z36</f>
        <v>0</v>
      </c>
      <c r="K36" s="77">
        <f t="shared" si="3"/>
        <v>0</v>
      </c>
      <c r="L36" s="74">
        <f>'PPL-Receipts'!Q35</f>
        <v>0</v>
      </c>
      <c r="M36" s="74">
        <f t="shared" si="4"/>
        <v>0</v>
      </c>
      <c r="N36" s="74">
        <f t="shared" si="5"/>
        <v>0</v>
      </c>
      <c r="O36" s="9"/>
      <c r="P36" s="75">
        <f t="shared" si="6"/>
        <v>0</v>
      </c>
      <c r="Q36" s="75">
        <f t="shared" si="7"/>
        <v>0</v>
      </c>
      <c r="R36" s="75">
        <f t="shared" si="8"/>
        <v>0</v>
      </c>
      <c r="S36" s="76">
        <f t="shared" si="9"/>
        <v>0</v>
      </c>
    </row>
    <row r="37" spans="1:19" x14ac:dyDescent="0.2">
      <c r="A37">
        <f t="shared" si="10"/>
        <v>29</v>
      </c>
      <c r="B37" s="77">
        <f>IF('PPL-OBA'!Q37=0,0,(Allocation!V37*('PPL-OBA'!E37/'PPL-OBA'!Q37)))</f>
        <v>0</v>
      </c>
      <c r="C37" s="77">
        <f>Allocation!Y37</f>
        <v>0</v>
      </c>
      <c r="D37" s="77">
        <f t="shared" si="0"/>
        <v>0</v>
      </c>
      <c r="E37" s="74">
        <f>'PPL-Receipts'!H36</f>
        <v>0</v>
      </c>
      <c r="F37" s="74">
        <f t="shared" si="1"/>
        <v>0</v>
      </c>
      <c r="G37" s="74">
        <f t="shared" si="2"/>
        <v>0</v>
      </c>
      <c r="H37" s="6"/>
      <c r="I37" s="77">
        <f>IF(('PPL-OBA'!Q37)=0,0,(Allocation!V37*('PPL-OBA'!L37/'PPL-OBA'!Q37)))</f>
        <v>0</v>
      </c>
      <c r="J37" s="77">
        <f>Allocation!Z37</f>
        <v>0</v>
      </c>
      <c r="K37" s="77">
        <f t="shared" si="3"/>
        <v>0</v>
      </c>
      <c r="L37" s="74">
        <f>'PPL-Receipts'!Q36</f>
        <v>0</v>
      </c>
      <c r="M37" s="74">
        <f t="shared" si="4"/>
        <v>0</v>
      </c>
      <c r="N37" s="74">
        <f t="shared" si="5"/>
        <v>0</v>
      </c>
      <c r="O37" s="9"/>
      <c r="P37" s="75">
        <f t="shared" si="6"/>
        <v>0</v>
      </c>
      <c r="Q37" s="75">
        <f t="shared" si="7"/>
        <v>0</v>
      </c>
      <c r="R37" s="75">
        <f t="shared" si="8"/>
        <v>0</v>
      </c>
      <c r="S37" s="76">
        <f t="shared" si="9"/>
        <v>0</v>
      </c>
    </row>
    <row r="38" spans="1:19" x14ac:dyDescent="0.2">
      <c r="A38">
        <f t="shared" si="10"/>
        <v>30</v>
      </c>
      <c r="B38" s="77">
        <f>IF('PPL-OBA'!Q38=0,0,(Allocation!V38*('PPL-OBA'!E38/'PPL-OBA'!Q38)))</f>
        <v>0</v>
      </c>
      <c r="C38" s="77">
        <f>Allocation!Y38</f>
        <v>0</v>
      </c>
      <c r="D38" s="77">
        <f t="shared" si="0"/>
        <v>0</v>
      </c>
      <c r="E38" s="74">
        <f>'PPL-Receipts'!H37</f>
        <v>0</v>
      </c>
      <c r="F38" s="74">
        <f t="shared" si="1"/>
        <v>0</v>
      </c>
      <c r="G38" s="74">
        <f t="shared" si="2"/>
        <v>0</v>
      </c>
      <c r="H38" s="6"/>
      <c r="I38" s="77">
        <f>IF(('PPL-OBA'!Q38)=0,0,(Allocation!V38*('PPL-OBA'!L38/'PPL-OBA'!Q38)))</f>
        <v>0</v>
      </c>
      <c r="J38" s="77">
        <f>Allocation!Z38</f>
        <v>0</v>
      </c>
      <c r="K38" s="77">
        <f t="shared" si="3"/>
        <v>0</v>
      </c>
      <c r="L38" s="74">
        <f>'PPL-Receipts'!Q37</f>
        <v>0</v>
      </c>
      <c r="M38" s="74">
        <f t="shared" si="4"/>
        <v>0</v>
      </c>
      <c r="N38" s="74">
        <f t="shared" si="5"/>
        <v>0</v>
      </c>
      <c r="O38" s="9"/>
      <c r="P38" s="75">
        <f t="shared" si="6"/>
        <v>0</v>
      </c>
      <c r="Q38" s="75">
        <f t="shared" si="7"/>
        <v>0</v>
      </c>
      <c r="R38" s="75">
        <f t="shared" si="8"/>
        <v>0</v>
      </c>
      <c r="S38" s="76">
        <f t="shared" si="9"/>
        <v>0</v>
      </c>
    </row>
    <row r="39" spans="1:19" x14ac:dyDescent="0.2">
      <c r="A39">
        <f t="shared" si="10"/>
        <v>31</v>
      </c>
      <c r="B39" s="77">
        <f>IF('PPL-OBA'!Q39=0,0,(Allocation!V39*('PPL-OBA'!E39/'PPL-OBA'!Q39)))</f>
        <v>0</v>
      </c>
      <c r="C39" s="77">
        <f>Allocation!Y39</f>
        <v>0</v>
      </c>
      <c r="D39" s="77">
        <f t="shared" si="0"/>
        <v>0</v>
      </c>
      <c r="E39" s="74">
        <f>'PPL-Receipts'!H38</f>
        <v>0</v>
      </c>
      <c r="F39" s="74">
        <f t="shared" si="1"/>
        <v>0</v>
      </c>
      <c r="G39" s="74">
        <f t="shared" si="2"/>
        <v>0</v>
      </c>
      <c r="H39" s="6"/>
      <c r="I39" s="77">
        <f>IF(('PPL-OBA'!Q39)=0,0,(Allocation!V39*('PPL-OBA'!L39/'PPL-OBA'!Q39)))</f>
        <v>0</v>
      </c>
      <c r="J39" s="77">
        <f>Allocation!Z39</f>
        <v>0</v>
      </c>
      <c r="K39" s="77">
        <f t="shared" si="3"/>
        <v>0</v>
      </c>
      <c r="L39" s="74">
        <f>'PPL-Receipts'!Q38</f>
        <v>0</v>
      </c>
      <c r="M39" s="74">
        <f t="shared" si="4"/>
        <v>0</v>
      </c>
      <c r="N39" s="74">
        <f t="shared" si="5"/>
        <v>0</v>
      </c>
      <c r="O39" s="9"/>
      <c r="P39" s="75">
        <f t="shared" si="6"/>
        <v>0</v>
      </c>
      <c r="Q39" s="75">
        <f t="shared" si="7"/>
        <v>0</v>
      </c>
      <c r="R39" s="75">
        <f t="shared" si="8"/>
        <v>0</v>
      </c>
      <c r="S39" s="76">
        <f t="shared" si="9"/>
        <v>0</v>
      </c>
    </row>
    <row r="40" spans="1:19" x14ac:dyDescent="0.2">
      <c r="A40" t="s">
        <v>10</v>
      </c>
      <c r="B40" s="13">
        <f>SUM(B9:B39)</f>
        <v>0</v>
      </c>
      <c r="C40" s="13"/>
      <c r="D40" s="13"/>
      <c r="E40" s="11">
        <f>SUM(E9:E39)</f>
        <v>0</v>
      </c>
      <c r="F40" s="11">
        <f>SUM(F9:F39)</f>
        <v>0</v>
      </c>
      <c r="G40" s="14">
        <f>G39</f>
        <v>0</v>
      </c>
      <c r="H40" s="6"/>
      <c r="I40" s="13">
        <f>SUM(I9:I39)</f>
        <v>0</v>
      </c>
      <c r="J40" s="13"/>
      <c r="K40" s="13"/>
      <c r="L40" s="11">
        <f>SUM(L9:L39)</f>
        <v>0</v>
      </c>
      <c r="M40" s="11">
        <f>SUM(M9:M39)</f>
        <v>0</v>
      </c>
      <c r="N40" s="14">
        <f>N39</f>
        <v>0</v>
      </c>
      <c r="O40" s="9"/>
      <c r="P40" s="25">
        <f>SUM(P9:P39)</f>
        <v>0</v>
      </c>
      <c r="Q40" s="25">
        <f>SUM(Q9:Q39)</f>
        <v>0</v>
      </c>
      <c r="R40" s="25">
        <f>SUM(R9:R39)</f>
        <v>0</v>
      </c>
      <c r="S40" s="26">
        <f>S39</f>
        <v>0</v>
      </c>
    </row>
    <row r="42" spans="1:19" x14ac:dyDescent="0.2">
      <c r="A42" t="s">
        <v>44</v>
      </c>
    </row>
  </sheetData>
  <mergeCells count="3">
    <mergeCell ref="F5:G5"/>
    <mergeCell ref="M5:N5"/>
    <mergeCell ref="R5:S5"/>
  </mergeCells>
  <phoneticPr fontId="0" type="noConversion"/>
  <pageMargins left="0.75" right="0.75" top="1" bottom="1" header="0.5" footer="0.5"/>
  <pageSetup paperSize="5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zoomScale="75" workbookViewId="0">
      <selection activeCell="K8" sqref="K8:L38"/>
    </sheetView>
  </sheetViews>
  <sheetFormatPr defaultRowHeight="12.75" x14ac:dyDescent="0.2"/>
  <cols>
    <col min="2" max="2" width="9.28515625" customWidth="1"/>
    <col min="4" max="4" width="8.5703125" customWidth="1"/>
    <col min="5" max="5" width="10.5703125" customWidth="1"/>
    <col min="6" max="6" width="10.140625" customWidth="1"/>
    <col min="12" max="12" width="10.28515625" bestFit="1" customWidth="1"/>
    <col min="17" max="17" width="11.28515625" customWidth="1"/>
    <col min="18" max="18" width="11.7109375" customWidth="1"/>
    <col min="19" max="19" width="3.5703125" customWidth="1"/>
    <col min="20" max="20" width="11.28515625" customWidth="1"/>
    <col min="21" max="21" width="11.85546875" customWidth="1"/>
  </cols>
  <sheetData>
    <row r="1" spans="1:21" x14ac:dyDescent="0.2">
      <c r="B1" s="32" t="s">
        <v>15</v>
      </c>
      <c r="C1" s="32"/>
      <c r="E1" s="32" t="s">
        <v>16</v>
      </c>
      <c r="F1" s="33" t="s">
        <v>23</v>
      </c>
      <c r="G1" s="34"/>
      <c r="H1" s="34"/>
      <c r="I1" s="34"/>
    </row>
    <row r="2" spans="1:21" x14ac:dyDescent="0.2">
      <c r="B2" s="32" t="s">
        <v>22</v>
      </c>
      <c r="C2" s="32"/>
      <c r="E2" s="32"/>
      <c r="F2" s="33"/>
      <c r="G2" s="34"/>
      <c r="H2" s="34"/>
      <c r="I2" s="34"/>
    </row>
    <row r="3" spans="1:21" x14ac:dyDescent="0.2">
      <c r="C3" s="32"/>
      <c r="E3" s="64" t="s">
        <v>27</v>
      </c>
      <c r="F3" s="72">
        <f>Allocation!F3</f>
        <v>0</v>
      </c>
      <c r="T3" s="32" t="s">
        <v>10</v>
      </c>
    </row>
    <row r="4" spans="1:21" x14ac:dyDescent="0.2">
      <c r="B4" s="32" t="s">
        <v>11</v>
      </c>
      <c r="C4" s="32"/>
      <c r="K4" s="32" t="s">
        <v>14</v>
      </c>
    </row>
    <row r="5" spans="1:21" x14ac:dyDescent="0.2">
      <c r="H5" s="20" t="s">
        <v>9</v>
      </c>
      <c r="I5" s="22" t="s">
        <v>12</v>
      </c>
      <c r="Q5" s="20" t="s">
        <v>9</v>
      </c>
      <c r="R5" s="22" t="s">
        <v>12</v>
      </c>
      <c r="T5" s="20" t="s">
        <v>9</v>
      </c>
      <c r="U5" s="22" t="s">
        <v>12</v>
      </c>
    </row>
    <row r="6" spans="1:21" x14ac:dyDescent="0.2">
      <c r="H6" s="29" t="s">
        <v>10</v>
      </c>
      <c r="I6" s="30" t="s">
        <v>13</v>
      </c>
      <c r="Q6" s="29" t="s">
        <v>10</v>
      </c>
      <c r="R6" s="30" t="s">
        <v>13</v>
      </c>
      <c r="T6" s="29" t="s">
        <v>10</v>
      </c>
      <c r="U6" s="30" t="s">
        <v>13</v>
      </c>
    </row>
    <row r="7" spans="1:21" x14ac:dyDescent="0.2"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21" t="s">
        <v>2</v>
      </c>
      <c r="I7" s="23" t="s">
        <v>2</v>
      </c>
      <c r="K7" s="16" t="s">
        <v>7</v>
      </c>
      <c r="L7" s="18" t="s">
        <v>2</v>
      </c>
      <c r="M7" s="16" t="s">
        <v>8</v>
      </c>
      <c r="N7" s="18" t="s">
        <v>2</v>
      </c>
      <c r="O7" s="16" t="s">
        <v>7</v>
      </c>
      <c r="P7" s="17" t="s">
        <v>2</v>
      </c>
      <c r="Q7" s="21" t="s">
        <v>2</v>
      </c>
      <c r="R7" s="23" t="s">
        <v>2</v>
      </c>
      <c r="T7" s="21" t="s">
        <v>2</v>
      </c>
      <c r="U7" s="23" t="s">
        <v>2</v>
      </c>
    </row>
    <row r="8" spans="1:21" x14ac:dyDescent="0.2">
      <c r="A8">
        <v>1</v>
      </c>
      <c r="B8" s="35"/>
      <c r="C8" s="37"/>
      <c r="D8" s="35"/>
      <c r="E8" s="36"/>
      <c r="F8" s="35"/>
      <c r="G8" s="36"/>
      <c r="H8" s="27">
        <f>C8+E8+G8</f>
        <v>0</v>
      </c>
      <c r="I8" s="27">
        <f>H8</f>
        <v>0</v>
      </c>
      <c r="K8" s="35"/>
      <c r="L8" s="36"/>
      <c r="M8" s="35"/>
      <c r="N8" s="36"/>
      <c r="O8" s="35"/>
      <c r="P8" s="36"/>
      <c r="Q8" s="27">
        <f>L8+N8+P8</f>
        <v>0</v>
      </c>
      <c r="R8" s="27">
        <f>Q8</f>
        <v>0</v>
      </c>
      <c r="T8" s="27">
        <f>H8+Q8</f>
        <v>0</v>
      </c>
      <c r="U8" s="27">
        <f>T8</f>
        <v>0</v>
      </c>
    </row>
    <row r="9" spans="1:21" x14ac:dyDescent="0.2">
      <c r="A9">
        <f>A8+1</f>
        <v>2</v>
      </c>
      <c r="B9" s="35"/>
      <c r="C9" s="37"/>
      <c r="D9" s="35"/>
      <c r="E9" s="36"/>
      <c r="F9" s="35"/>
      <c r="G9" s="36"/>
      <c r="H9" s="28">
        <f>C9+E9+G9</f>
        <v>0</v>
      </c>
      <c r="I9" s="28">
        <f>I8+H9</f>
        <v>0</v>
      </c>
      <c r="K9" s="35"/>
      <c r="L9" s="36"/>
      <c r="M9" s="35"/>
      <c r="N9" s="36"/>
      <c r="O9" s="35"/>
      <c r="P9" s="36"/>
      <c r="Q9" s="28">
        <f>L9+N9+P9</f>
        <v>0</v>
      </c>
      <c r="R9" s="28">
        <f>R8+Q9</f>
        <v>0</v>
      </c>
      <c r="T9" s="27">
        <f>H9+Q9</f>
        <v>0</v>
      </c>
      <c r="U9" s="27">
        <f t="shared" ref="U9:U38" si="0">T9</f>
        <v>0</v>
      </c>
    </row>
    <row r="10" spans="1:21" x14ac:dyDescent="0.2">
      <c r="A10">
        <f t="shared" ref="A10:A38" si="1">A9+1</f>
        <v>3</v>
      </c>
      <c r="B10" s="35"/>
      <c r="C10" s="37"/>
      <c r="D10" s="35"/>
      <c r="E10" s="36"/>
      <c r="F10" s="35"/>
      <c r="G10" s="36"/>
      <c r="H10" s="28">
        <f>C10+E10+G10</f>
        <v>0</v>
      </c>
      <c r="I10" s="28">
        <f>I9+H10</f>
        <v>0</v>
      </c>
      <c r="K10" s="35"/>
      <c r="L10" s="36"/>
      <c r="M10" s="35"/>
      <c r="N10" s="36"/>
      <c r="O10" s="35"/>
      <c r="P10" s="36"/>
      <c r="Q10" s="28">
        <f>L10+N10+P10</f>
        <v>0</v>
      </c>
      <c r="R10" s="28">
        <f>R9+Q10</f>
        <v>0</v>
      </c>
      <c r="T10" s="27">
        <f>H10+Q10</f>
        <v>0</v>
      </c>
      <c r="U10" s="27">
        <f t="shared" si="0"/>
        <v>0</v>
      </c>
    </row>
    <row r="11" spans="1:21" x14ac:dyDescent="0.2">
      <c r="A11">
        <f t="shared" si="1"/>
        <v>4</v>
      </c>
      <c r="B11" s="35"/>
      <c r="C11" s="37"/>
      <c r="D11" s="35"/>
      <c r="E11" s="36"/>
      <c r="F11" s="35"/>
      <c r="G11" s="36"/>
      <c r="H11" s="28">
        <f>C11+E11+G11</f>
        <v>0</v>
      </c>
      <c r="I11" s="28">
        <f>I10+H11</f>
        <v>0</v>
      </c>
      <c r="K11" s="35"/>
      <c r="L11" s="36"/>
      <c r="M11" s="35"/>
      <c r="N11" s="36"/>
      <c r="O11" s="35"/>
      <c r="P11" s="36"/>
      <c r="Q11" s="28">
        <f t="shared" ref="Q11:Q38" si="2">L11+N11+P11</f>
        <v>0</v>
      </c>
      <c r="R11" s="28">
        <f t="shared" ref="R11:R38" si="3">R10+Q11</f>
        <v>0</v>
      </c>
      <c r="T11" s="27">
        <f t="shared" ref="T11:T38" si="4">H11+Q11</f>
        <v>0</v>
      </c>
      <c r="U11" s="27">
        <f t="shared" si="0"/>
        <v>0</v>
      </c>
    </row>
    <row r="12" spans="1:21" x14ac:dyDescent="0.2">
      <c r="A12">
        <f t="shared" si="1"/>
        <v>5</v>
      </c>
      <c r="B12" s="35"/>
      <c r="C12" s="37"/>
      <c r="D12" s="35"/>
      <c r="E12" s="36"/>
      <c r="F12" s="35"/>
      <c r="G12" s="36"/>
      <c r="H12" s="28">
        <f t="shared" ref="H12:H38" si="5">C12+E12+G12</f>
        <v>0</v>
      </c>
      <c r="I12" s="28">
        <f t="shared" ref="I12:I38" si="6">I11+H12</f>
        <v>0</v>
      </c>
      <c r="K12" s="35"/>
      <c r="L12" s="36"/>
      <c r="M12" s="35"/>
      <c r="N12" s="36"/>
      <c r="O12" s="35"/>
      <c r="P12" s="36"/>
      <c r="Q12" s="28">
        <f t="shared" si="2"/>
        <v>0</v>
      </c>
      <c r="R12" s="28">
        <f t="shared" si="3"/>
        <v>0</v>
      </c>
      <c r="T12" s="27">
        <f t="shared" si="4"/>
        <v>0</v>
      </c>
      <c r="U12" s="27">
        <f t="shared" si="0"/>
        <v>0</v>
      </c>
    </row>
    <row r="13" spans="1:21" x14ac:dyDescent="0.2">
      <c r="A13">
        <f t="shared" si="1"/>
        <v>6</v>
      </c>
      <c r="B13" s="35"/>
      <c r="C13" s="37"/>
      <c r="D13" s="35"/>
      <c r="E13" s="36"/>
      <c r="F13" s="35"/>
      <c r="G13" s="36"/>
      <c r="H13" s="28">
        <f t="shared" si="5"/>
        <v>0</v>
      </c>
      <c r="I13" s="28">
        <f t="shared" si="6"/>
        <v>0</v>
      </c>
      <c r="K13" s="35"/>
      <c r="L13" s="36"/>
      <c r="M13" s="35"/>
      <c r="N13" s="36"/>
      <c r="O13" s="35"/>
      <c r="P13" s="36"/>
      <c r="Q13" s="28">
        <f t="shared" si="2"/>
        <v>0</v>
      </c>
      <c r="R13" s="28">
        <f t="shared" si="3"/>
        <v>0</v>
      </c>
      <c r="T13" s="27">
        <f t="shared" si="4"/>
        <v>0</v>
      </c>
      <c r="U13" s="27">
        <f t="shared" si="0"/>
        <v>0</v>
      </c>
    </row>
    <row r="14" spans="1:21" x14ac:dyDescent="0.2">
      <c r="A14">
        <f t="shared" si="1"/>
        <v>7</v>
      </c>
      <c r="B14" s="35"/>
      <c r="C14" s="37"/>
      <c r="D14" s="35"/>
      <c r="E14" s="36"/>
      <c r="F14" s="35"/>
      <c r="G14" s="36"/>
      <c r="H14" s="28">
        <f t="shared" si="5"/>
        <v>0</v>
      </c>
      <c r="I14" s="28">
        <f t="shared" si="6"/>
        <v>0</v>
      </c>
      <c r="K14" s="35"/>
      <c r="L14" s="36"/>
      <c r="M14" s="35"/>
      <c r="N14" s="36"/>
      <c r="O14" s="35"/>
      <c r="P14" s="36"/>
      <c r="Q14" s="28">
        <f t="shared" si="2"/>
        <v>0</v>
      </c>
      <c r="R14" s="28">
        <f t="shared" si="3"/>
        <v>0</v>
      </c>
      <c r="T14" s="27">
        <f t="shared" si="4"/>
        <v>0</v>
      </c>
      <c r="U14" s="27">
        <f t="shared" si="0"/>
        <v>0</v>
      </c>
    </row>
    <row r="15" spans="1:21" x14ac:dyDescent="0.2">
      <c r="A15">
        <f t="shared" si="1"/>
        <v>8</v>
      </c>
      <c r="B15" s="35"/>
      <c r="C15" s="37"/>
      <c r="D15" s="35"/>
      <c r="E15" s="36"/>
      <c r="F15" s="35"/>
      <c r="G15" s="36"/>
      <c r="H15" s="28">
        <f t="shared" si="5"/>
        <v>0</v>
      </c>
      <c r="I15" s="28">
        <f t="shared" si="6"/>
        <v>0</v>
      </c>
      <c r="K15" s="35"/>
      <c r="L15" s="36"/>
      <c r="M15" s="35"/>
      <c r="N15" s="36"/>
      <c r="O15" s="35"/>
      <c r="P15" s="36"/>
      <c r="Q15" s="28">
        <f t="shared" si="2"/>
        <v>0</v>
      </c>
      <c r="R15" s="28">
        <f t="shared" si="3"/>
        <v>0</v>
      </c>
      <c r="T15" s="27">
        <f t="shared" si="4"/>
        <v>0</v>
      </c>
      <c r="U15" s="27">
        <f t="shared" si="0"/>
        <v>0</v>
      </c>
    </row>
    <row r="16" spans="1:21" x14ac:dyDescent="0.2">
      <c r="A16">
        <f t="shared" si="1"/>
        <v>9</v>
      </c>
      <c r="B16" s="35"/>
      <c r="C16" s="37"/>
      <c r="D16" s="35"/>
      <c r="E16" s="36"/>
      <c r="F16" s="35"/>
      <c r="G16" s="36"/>
      <c r="H16" s="28">
        <f t="shared" si="5"/>
        <v>0</v>
      </c>
      <c r="I16" s="28">
        <f t="shared" si="6"/>
        <v>0</v>
      </c>
      <c r="K16" s="35"/>
      <c r="L16" s="36"/>
      <c r="M16" s="35"/>
      <c r="N16" s="36"/>
      <c r="O16" s="35"/>
      <c r="P16" s="36"/>
      <c r="Q16" s="28">
        <f t="shared" si="2"/>
        <v>0</v>
      </c>
      <c r="R16" s="28">
        <f t="shared" si="3"/>
        <v>0</v>
      </c>
      <c r="T16" s="27">
        <f t="shared" si="4"/>
        <v>0</v>
      </c>
      <c r="U16" s="27">
        <f t="shared" si="0"/>
        <v>0</v>
      </c>
    </row>
    <row r="17" spans="1:21" x14ac:dyDescent="0.2">
      <c r="A17">
        <f t="shared" si="1"/>
        <v>10</v>
      </c>
      <c r="B17" s="35"/>
      <c r="C17" s="37"/>
      <c r="D17" s="35"/>
      <c r="E17" s="36"/>
      <c r="F17" s="35"/>
      <c r="G17" s="36"/>
      <c r="H17" s="28">
        <f t="shared" si="5"/>
        <v>0</v>
      </c>
      <c r="I17" s="28">
        <f t="shared" si="6"/>
        <v>0</v>
      </c>
      <c r="K17" s="35"/>
      <c r="L17" s="36"/>
      <c r="M17" s="35"/>
      <c r="N17" s="36"/>
      <c r="O17" s="35"/>
      <c r="P17" s="36"/>
      <c r="Q17" s="28">
        <f t="shared" si="2"/>
        <v>0</v>
      </c>
      <c r="R17" s="28">
        <f t="shared" si="3"/>
        <v>0</v>
      </c>
      <c r="T17" s="27">
        <f t="shared" si="4"/>
        <v>0</v>
      </c>
      <c r="U17" s="27">
        <f t="shared" si="0"/>
        <v>0</v>
      </c>
    </row>
    <row r="18" spans="1:21" x14ac:dyDescent="0.2">
      <c r="A18">
        <f t="shared" si="1"/>
        <v>11</v>
      </c>
      <c r="B18" s="35"/>
      <c r="C18" s="37"/>
      <c r="D18" s="35"/>
      <c r="E18" s="36"/>
      <c r="F18" s="35"/>
      <c r="G18" s="36"/>
      <c r="H18" s="28">
        <f t="shared" si="5"/>
        <v>0</v>
      </c>
      <c r="I18" s="28">
        <f t="shared" si="6"/>
        <v>0</v>
      </c>
      <c r="K18" s="35"/>
      <c r="L18" s="36"/>
      <c r="M18" s="35"/>
      <c r="N18" s="36"/>
      <c r="O18" s="35"/>
      <c r="P18" s="36"/>
      <c r="Q18" s="28">
        <f t="shared" si="2"/>
        <v>0</v>
      </c>
      <c r="R18" s="28">
        <f t="shared" si="3"/>
        <v>0</v>
      </c>
      <c r="T18" s="27">
        <f t="shared" si="4"/>
        <v>0</v>
      </c>
      <c r="U18" s="27">
        <f t="shared" si="0"/>
        <v>0</v>
      </c>
    </row>
    <row r="19" spans="1:21" x14ac:dyDescent="0.2">
      <c r="A19">
        <f t="shared" si="1"/>
        <v>12</v>
      </c>
      <c r="B19" s="35"/>
      <c r="C19" s="37"/>
      <c r="D19" s="35"/>
      <c r="E19" s="36"/>
      <c r="F19" s="35"/>
      <c r="G19" s="36"/>
      <c r="H19" s="28">
        <f t="shared" si="5"/>
        <v>0</v>
      </c>
      <c r="I19" s="28">
        <f t="shared" si="6"/>
        <v>0</v>
      </c>
      <c r="K19" s="35"/>
      <c r="L19" s="36"/>
      <c r="M19" s="35"/>
      <c r="N19" s="36"/>
      <c r="O19" s="35"/>
      <c r="P19" s="36"/>
      <c r="Q19" s="28">
        <f t="shared" si="2"/>
        <v>0</v>
      </c>
      <c r="R19" s="28">
        <f t="shared" si="3"/>
        <v>0</v>
      </c>
      <c r="T19" s="27">
        <f t="shared" si="4"/>
        <v>0</v>
      </c>
      <c r="U19" s="27">
        <f t="shared" si="0"/>
        <v>0</v>
      </c>
    </row>
    <row r="20" spans="1:21" x14ac:dyDescent="0.2">
      <c r="A20">
        <f t="shared" si="1"/>
        <v>13</v>
      </c>
      <c r="B20" s="35"/>
      <c r="C20" s="37"/>
      <c r="D20" s="35"/>
      <c r="E20" s="36"/>
      <c r="F20" s="35"/>
      <c r="G20" s="36"/>
      <c r="H20" s="28">
        <f t="shared" si="5"/>
        <v>0</v>
      </c>
      <c r="I20" s="28">
        <f t="shared" si="6"/>
        <v>0</v>
      </c>
      <c r="K20" s="35"/>
      <c r="L20" s="36"/>
      <c r="M20" s="35"/>
      <c r="N20" s="36"/>
      <c r="O20" s="35"/>
      <c r="P20" s="36"/>
      <c r="Q20" s="28">
        <f t="shared" si="2"/>
        <v>0</v>
      </c>
      <c r="R20" s="28">
        <f t="shared" si="3"/>
        <v>0</v>
      </c>
      <c r="T20" s="27">
        <f t="shared" si="4"/>
        <v>0</v>
      </c>
      <c r="U20" s="27">
        <f t="shared" si="0"/>
        <v>0</v>
      </c>
    </row>
    <row r="21" spans="1:21" x14ac:dyDescent="0.2">
      <c r="A21">
        <f t="shared" si="1"/>
        <v>14</v>
      </c>
      <c r="B21" s="35"/>
      <c r="C21" s="37"/>
      <c r="D21" s="35"/>
      <c r="E21" s="36"/>
      <c r="F21" s="35"/>
      <c r="G21" s="36"/>
      <c r="H21" s="28">
        <f t="shared" si="5"/>
        <v>0</v>
      </c>
      <c r="I21" s="28">
        <f t="shared" si="6"/>
        <v>0</v>
      </c>
      <c r="K21" s="35"/>
      <c r="L21" s="36"/>
      <c r="M21" s="35"/>
      <c r="N21" s="36"/>
      <c r="O21" s="35"/>
      <c r="P21" s="36"/>
      <c r="Q21" s="28">
        <f t="shared" si="2"/>
        <v>0</v>
      </c>
      <c r="R21" s="28">
        <f t="shared" si="3"/>
        <v>0</v>
      </c>
      <c r="T21" s="27">
        <f t="shared" si="4"/>
        <v>0</v>
      </c>
      <c r="U21" s="27">
        <f t="shared" si="0"/>
        <v>0</v>
      </c>
    </row>
    <row r="22" spans="1:21" x14ac:dyDescent="0.2">
      <c r="A22">
        <f t="shared" si="1"/>
        <v>15</v>
      </c>
      <c r="B22" s="35"/>
      <c r="C22" s="37"/>
      <c r="D22" s="35"/>
      <c r="E22" s="36"/>
      <c r="F22" s="35"/>
      <c r="G22" s="36"/>
      <c r="H22" s="28">
        <f t="shared" si="5"/>
        <v>0</v>
      </c>
      <c r="I22" s="28">
        <f t="shared" si="6"/>
        <v>0</v>
      </c>
      <c r="K22" s="35"/>
      <c r="L22" s="36"/>
      <c r="M22" s="35"/>
      <c r="N22" s="36"/>
      <c r="O22" s="35"/>
      <c r="P22" s="36"/>
      <c r="Q22" s="28">
        <f t="shared" si="2"/>
        <v>0</v>
      </c>
      <c r="R22" s="28">
        <f t="shared" si="3"/>
        <v>0</v>
      </c>
      <c r="T22" s="27">
        <f t="shared" si="4"/>
        <v>0</v>
      </c>
      <c r="U22" s="27">
        <f t="shared" si="0"/>
        <v>0</v>
      </c>
    </row>
    <row r="23" spans="1:21" x14ac:dyDescent="0.2">
      <c r="A23">
        <f t="shared" si="1"/>
        <v>16</v>
      </c>
      <c r="B23" s="35"/>
      <c r="C23" s="37"/>
      <c r="D23" s="35"/>
      <c r="E23" s="36"/>
      <c r="F23" s="35"/>
      <c r="G23" s="36"/>
      <c r="H23" s="28">
        <f t="shared" si="5"/>
        <v>0</v>
      </c>
      <c r="I23" s="28">
        <f t="shared" si="6"/>
        <v>0</v>
      </c>
      <c r="K23" s="35"/>
      <c r="L23" s="36"/>
      <c r="M23" s="35"/>
      <c r="N23" s="36"/>
      <c r="O23" s="35"/>
      <c r="P23" s="36"/>
      <c r="Q23" s="28">
        <f t="shared" si="2"/>
        <v>0</v>
      </c>
      <c r="R23" s="28">
        <f t="shared" si="3"/>
        <v>0</v>
      </c>
      <c r="T23" s="27">
        <f t="shared" si="4"/>
        <v>0</v>
      </c>
      <c r="U23" s="27">
        <f t="shared" si="0"/>
        <v>0</v>
      </c>
    </row>
    <row r="24" spans="1:21" x14ac:dyDescent="0.2">
      <c r="A24">
        <f t="shared" si="1"/>
        <v>17</v>
      </c>
      <c r="B24" s="35"/>
      <c r="C24" s="37"/>
      <c r="D24" s="35"/>
      <c r="E24" s="36"/>
      <c r="F24" s="35"/>
      <c r="G24" s="36"/>
      <c r="H24" s="28">
        <f t="shared" si="5"/>
        <v>0</v>
      </c>
      <c r="I24" s="28">
        <f t="shared" si="6"/>
        <v>0</v>
      </c>
      <c r="K24" s="35"/>
      <c r="L24" s="36"/>
      <c r="M24" s="35"/>
      <c r="N24" s="36"/>
      <c r="O24" s="35"/>
      <c r="P24" s="36"/>
      <c r="Q24" s="28">
        <f t="shared" si="2"/>
        <v>0</v>
      </c>
      <c r="R24" s="28">
        <f t="shared" si="3"/>
        <v>0</v>
      </c>
      <c r="T24" s="27">
        <f t="shared" si="4"/>
        <v>0</v>
      </c>
      <c r="U24" s="27">
        <f t="shared" si="0"/>
        <v>0</v>
      </c>
    </row>
    <row r="25" spans="1:21" x14ac:dyDescent="0.2">
      <c r="A25">
        <f t="shared" si="1"/>
        <v>18</v>
      </c>
      <c r="B25" s="35"/>
      <c r="C25" s="37"/>
      <c r="D25" s="35"/>
      <c r="E25" s="36"/>
      <c r="F25" s="35"/>
      <c r="G25" s="36"/>
      <c r="H25" s="28">
        <f t="shared" si="5"/>
        <v>0</v>
      </c>
      <c r="I25" s="28">
        <f t="shared" si="6"/>
        <v>0</v>
      </c>
      <c r="K25" s="35"/>
      <c r="L25" s="36"/>
      <c r="M25" s="35"/>
      <c r="N25" s="36"/>
      <c r="O25" s="35"/>
      <c r="P25" s="36"/>
      <c r="Q25" s="28">
        <f t="shared" si="2"/>
        <v>0</v>
      </c>
      <c r="R25" s="28">
        <f t="shared" si="3"/>
        <v>0</v>
      </c>
      <c r="T25" s="27">
        <f t="shared" si="4"/>
        <v>0</v>
      </c>
      <c r="U25" s="27">
        <f t="shared" si="0"/>
        <v>0</v>
      </c>
    </row>
    <row r="26" spans="1:21" x14ac:dyDescent="0.2">
      <c r="A26">
        <f t="shared" si="1"/>
        <v>19</v>
      </c>
      <c r="B26" s="35"/>
      <c r="C26" s="37"/>
      <c r="D26" s="35"/>
      <c r="E26" s="36"/>
      <c r="F26" s="35"/>
      <c r="G26" s="36"/>
      <c r="H26" s="28">
        <f t="shared" si="5"/>
        <v>0</v>
      </c>
      <c r="I26" s="28">
        <f t="shared" si="6"/>
        <v>0</v>
      </c>
      <c r="K26" s="35"/>
      <c r="L26" s="36"/>
      <c r="M26" s="35"/>
      <c r="N26" s="36"/>
      <c r="O26" s="35"/>
      <c r="P26" s="36"/>
      <c r="Q26" s="28">
        <f t="shared" si="2"/>
        <v>0</v>
      </c>
      <c r="R26" s="28">
        <f t="shared" si="3"/>
        <v>0</v>
      </c>
      <c r="T26" s="27">
        <f t="shared" si="4"/>
        <v>0</v>
      </c>
      <c r="U26" s="27">
        <f t="shared" si="0"/>
        <v>0</v>
      </c>
    </row>
    <row r="27" spans="1:21" x14ac:dyDescent="0.2">
      <c r="A27">
        <f t="shared" si="1"/>
        <v>20</v>
      </c>
      <c r="B27" s="35"/>
      <c r="C27" s="37"/>
      <c r="D27" s="35"/>
      <c r="E27" s="36"/>
      <c r="F27" s="35"/>
      <c r="G27" s="36"/>
      <c r="H27" s="28">
        <f t="shared" si="5"/>
        <v>0</v>
      </c>
      <c r="I27" s="28">
        <f t="shared" si="6"/>
        <v>0</v>
      </c>
      <c r="K27" s="35"/>
      <c r="L27" s="36"/>
      <c r="M27" s="35"/>
      <c r="N27" s="36"/>
      <c r="O27" s="35"/>
      <c r="P27" s="36"/>
      <c r="Q27" s="28">
        <f t="shared" si="2"/>
        <v>0</v>
      </c>
      <c r="R27" s="28">
        <f t="shared" si="3"/>
        <v>0</v>
      </c>
      <c r="T27" s="27">
        <f t="shared" si="4"/>
        <v>0</v>
      </c>
      <c r="U27" s="27">
        <f t="shared" si="0"/>
        <v>0</v>
      </c>
    </row>
    <row r="28" spans="1:21" x14ac:dyDescent="0.2">
      <c r="A28">
        <f t="shared" si="1"/>
        <v>21</v>
      </c>
      <c r="B28" s="35"/>
      <c r="C28" s="37"/>
      <c r="D28" s="35"/>
      <c r="E28" s="36"/>
      <c r="F28" s="35"/>
      <c r="G28" s="36"/>
      <c r="H28" s="28">
        <f t="shared" si="5"/>
        <v>0</v>
      </c>
      <c r="I28" s="28">
        <f t="shared" si="6"/>
        <v>0</v>
      </c>
      <c r="K28" s="35"/>
      <c r="L28" s="36"/>
      <c r="M28" s="35"/>
      <c r="N28" s="36"/>
      <c r="O28" s="35"/>
      <c r="P28" s="36"/>
      <c r="Q28" s="28">
        <f t="shared" si="2"/>
        <v>0</v>
      </c>
      <c r="R28" s="28">
        <f t="shared" si="3"/>
        <v>0</v>
      </c>
      <c r="T28" s="27">
        <f t="shared" si="4"/>
        <v>0</v>
      </c>
      <c r="U28" s="27">
        <f t="shared" si="0"/>
        <v>0</v>
      </c>
    </row>
    <row r="29" spans="1:21" x14ac:dyDescent="0.2">
      <c r="A29">
        <f t="shared" si="1"/>
        <v>22</v>
      </c>
      <c r="B29" s="35"/>
      <c r="C29" s="37"/>
      <c r="D29" s="35"/>
      <c r="E29" s="36"/>
      <c r="F29" s="35"/>
      <c r="G29" s="36"/>
      <c r="H29" s="28">
        <f t="shared" si="5"/>
        <v>0</v>
      </c>
      <c r="I29" s="28">
        <f t="shared" si="6"/>
        <v>0</v>
      </c>
      <c r="K29" s="35"/>
      <c r="L29" s="36"/>
      <c r="M29" s="35"/>
      <c r="N29" s="36"/>
      <c r="O29" s="35"/>
      <c r="P29" s="36"/>
      <c r="Q29" s="28">
        <f t="shared" si="2"/>
        <v>0</v>
      </c>
      <c r="R29" s="28">
        <f t="shared" si="3"/>
        <v>0</v>
      </c>
      <c r="T29" s="27">
        <f t="shared" si="4"/>
        <v>0</v>
      </c>
      <c r="U29" s="27">
        <f t="shared" si="0"/>
        <v>0</v>
      </c>
    </row>
    <row r="30" spans="1:21" x14ac:dyDescent="0.2">
      <c r="A30">
        <f t="shared" si="1"/>
        <v>23</v>
      </c>
      <c r="B30" s="35"/>
      <c r="C30" s="37"/>
      <c r="D30" s="35"/>
      <c r="E30" s="36"/>
      <c r="F30" s="35"/>
      <c r="G30" s="36"/>
      <c r="H30" s="28">
        <f t="shared" si="5"/>
        <v>0</v>
      </c>
      <c r="I30" s="28">
        <f t="shared" si="6"/>
        <v>0</v>
      </c>
      <c r="K30" s="35"/>
      <c r="L30" s="36"/>
      <c r="M30" s="35"/>
      <c r="N30" s="36"/>
      <c r="O30" s="35"/>
      <c r="P30" s="36"/>
      <c r="Q30" s="28">
        <f t="shared" si="2"/>
        <v>0</v>
      </c>
      <c r="R30" s="28">
        <f t="shared" si="3"/>
        <v>0</v>
      </c>
      <c r="T30" s="27">
        <f t="shared" si="4"/>
        <v>0</v>
      </c>
      <c r="U30" s="27">
        <f t="shared" si="0"/>
        <v>0</v>
      </c>
    </row>
    <row r="31" spans="1:21" x14ac:dyDescent="0.2">
      <c r="A31">
        <f t="shared" si="1"/>
        <v>24</v>
      </c>
      <c r="B31" s="35"/>
      <c r="C31" s="37"/>
      <c r="D31" s="35"/>
      <c r="E31" s="36"/>
      <c r="F31" s="35"/>
      <c r="G31" s="36"/>
      <c r="H31" s="28">
        <f t="shared" si="5"/>
        <v>0</v>
      </c>
      <c r="I31" s="28">
        <f t="shared" si="6"/>
        <v>0</v>
      </c>
      <c r="K31" s="35"/>
      <c r="L31" s="36"/>
      <c r="M31" s="35"/>
      <c r="N31" s="36"/>
      <c r="O31" s="35"/>
      <c r="P31" s="36"/>
      <c r="Q31" s="28">
        <f t="shared" si="2"/>
        <v>0</v>
      </c>
      <c r="R31" s="28">
        <f t="shared" si="3"/>
        <v>0</v>
      </c>
      <c r="T31" s="27">
        <f t="shared" si="4"/>
        <v>0</v>
      </c>
      <c r="U31" s="27">
        <f t="shared" si="0"/>
        <v>0</v>
      </c>
    </row>
    <row r="32" spans="1:21" x14ac:dyDescent="0.2">
      <c r="A32">
        <f t="shared" si="1"/>
        <v>25</v>
      </c>
      <c r="B32" s="35"/>
      <c r="C32" s="37"/>
      <c r="D32" s="35"/>
      <c r="E32" s="36"/>
      <c r="F32" s="35"/>
      <c r="G32" s="36"/>
      <c r="H32" s="28">
        <f t="shared" si="5"/>
        <v>0</v>
      </c>
      <c r="I32" s="28">
        <f t="shared" si="6"/>
        <v>0</v>
      </c>
      <c r="K32" s="35"/>
      <c r="L32" s="36"/>
      <c r="M32" s="35"/>
      <c r="N32" s="36"/>
      <c r="O32" s="35"/>
      <c r="P32" s="36"/>
      <c r="Q32" s="28">
        <f t="shared" si="2"/>
        <v>0</v>
      </c>
      <c r="R32" s="28">
        <f t="shared" si="3"/>
        <v>0</v>
      </c>
      <c r="T32" s="27">
        <f t="shared" si="4"/>
        <v>0</v>
      </c>
      <c r="U32" s="27">
        <f t="shared" si="0"/>
        <v>0</v>
      </c>
    </row>
    <row r="33" spans="1:21" x14ac:dyDescent="0.2">
      <c r="A33">
        <f t="shared" si="1"/>
        <v>26</v>
      </c>
      <c r="B33" s="35"/>
      <c r="C33" s="37"/>
      <c r="D33" s="35"/>
      <c r="E33" s="36"/>
      <c r="F33" s="35"/>
      <c r="G33" s="36"/>
      <c r="H33" s="28">
        <f t="shared" si="5"/>
        <v>0</v>
      </c>
      <c r="I33" s="28">
        <f t="shared" si="6"/>
        <v>0</v>
      </c>
      <c r="K33" s="35"/>
      <c r="L33" s="36"/>
      <c r="M33" s="35"/>
      <c r="N33" s="36"/>
      <c r="O33" s="35"/>
      <c r="P33" s="36"/>
      <c r="Q33" s="28">
        <f t="shared" si="2"/>
        <v>0</v>
      </c>
      <c r="R33" s="28">
        <f t="shared" si="3"/>
        <v>0</v>
      </c>
      <c r="T33" s="27">
        <f t="shared" si="4"/>
        <v>0</v>
      </c>
      <c r="U33" s="27">
        <f t="shared" si="0"/>
        <v>0</v>
      </c>
    </row>
    <row r="34" spans="1:21" x14ac:dyDescent="0.2">
      <c r="A34">
        <f t="shared" si="1"/>
        <v>27</v>
      </c>
      <c r="B34" s="35"/>
      <c r="C34" s="37"/>
      <c r="D34" s="35"/>
      <c r="E34" s="36"/>
      <c r="F34" s="35"/>
      <c r="G34" s="36"/>
      <c r="H34" s="28">
        <f t="shared" si="5"/>
        <v>0</v>
      </c>
      <c r="I34" s="28">
        <f t="shared" si="6"/>
        <v>0</v>
      </c>
      <c r="K34" s="35"/>
      <c r="L34" s="36"/>
      <c r="M34" s="35"/>
      <c r="N34" s="36"/>
      <c r="O34" s="35"/>
      <c r="P34" s="36"/>
      <c r="Q34" s="28">
        <f t="shared" si="2"/>
        <v>0</v>
      </c>
      <c r="R34" s="28">
        <f t="shared" si="3"/>
        <v>0</v>
      </c>
      <c r="T34" s="27">
        <f t="shared" si="4"/>
        <v>0</v>
      </c>
      <c r="U34" s="27">
        <f t="shared" si="0"/>
        <v>0</v>
      </c>
    </row>
    <row r="35" spans="1:21" x14ac:dyDescent="0.2">
      <c r="A35">
        <f t="shared" si="1"/>
        <v>28</v>
      </c>
      <c r="B35" s="35"/>
      <c r="C35" s="37"/>
      <c r="D35" s="35"/>
      <c r="E35" s="36"/>
      <c r="F35" s="35"/>
      <c r="G35" s="36"/>
      <c r="H35" s="28">
        <f t="shared" si="5"/>
        <v>0</v>
      </c>
      <c r="I35" s="28">
        <f t="shared" si="6"/>
        <v>0</v>
      </c>
      <c r="K35" s="35"/>
      <c r="L35" s="36"/>
      <c r="M35" s="35"/>
      <c r="N35" s="36"/>
      <c r="O35" s="35"/>
      <c r="P35" s="36"/>
      <c r="Q35" s="28">
        <f t="shared" si="2"/>
        <v>0</v>
      </c>
      <c r="R35" s="28">
        <f t="shared" si="3"/>
        <v>0</v>
      </c>
      <c r="T35" s="27">
        <f t="shared" si="4"/>
        <v>0</v>
      </c>
      <c r="U35" s="27">
        <f t="shared" si="0"/>
        <v>0</v>
      </c>
    </row>
    <row r="36" spans="1:21" x14ac:dyDescent="0.2">
      <c r="A36">
        <f t="shared" si="1"/>
        <v>29</v>
      </c>
      <c r="B36" s="35"/>
      <c r="C36" s="37"/>
      <c r="D36" s="35"/>
      <c r="E36" s="36"/>
      <c r="F36" s="35"/>
      <c r="G36" s="36"/>
      <c r="H36" s="28">
        <f t="shared" si="5"/>
        <v>0</v>
      </c>
      <c r="I36" s="28">
        <f t="shared" si="6"/>
        <v>0</v>
      </c>
      <c r="K36" s="35"/>
      <c r="L36" s="36"/>
      <c r="M36" s="35"/>
      <c r="N36" s="36"/>
      <c r="O36" s="35"/>
      <c r="P36" s="36"/>
      <c r="Q36" s="28">
        <f t="shared" si="2"/>
        <v>0</v>
      </c>
      <c r="R36" s="28">
        <f t="shared" si="3"/>
        <v>0</v>
      </c>
      <c r="T36" s="27">
        <f t="shared" si="4"/>
        <v>0</v>
      </c>
      <c r="U36" s="27">
        <f t="shared" si="0"/>
        <v>0</v>
      </c>
    </row>
    <row r="37" spans="1:21" x14ac:dyDescent="0.2">
      <c r="A37">
        <f t="shared" si="1"/>
        <v>30</v>
      </c>
      <c r="B37" s="35"/>
      <c r="C37" s="37"/>
      <c r="D37" s="35"/>
      <c r="E37" s="36"/>
      <c r="F37" s="35"/>
      <c r="G37" s="36"/>
      <c r="H37" s="28">
        <f t="shared" si="5"/>
        <v>0</v>
      </c>
      <c r="I37" s="28">
        <f t="shared" si="6"/>
        <v>0</v>
      </c>
      <c r="K37" s="35"/>
      <c r="L37" s="36"/>
      <c r="M37" s="35"/>
      <c r="N37" s="36"/>
      <c r="O37" s="35"/>
      <c r="P37" s="36"/>
      <c r="Q37" s="28">
        <f t="shared" si="2"/>
        <v>0</v>
      </c>
      <c r="R37" s="28">
        <f t="shared" si="3"/>
        <v>0</v>
      </c>
      <c r="T37" s="27">
        <f t="shared" si="4"/>
        <v>0</v>
      </c>
      <c r="U37" s="27">
        <f t="shared" si="0"/>
        <v>0</v>
      </c>
    </row>
    <row r="38" spans="1:21" x14ac:dyDescent="0.2">
      <c r="A38">
        <f t="shared" si="1"/>
        <v>31</v>
      </c>
      <c r="B38" s="35"/>
      <c r="C38" s="37"/>
      <c r="D38" s="35"/>
      <c r="E38" s="36"/>
      <c r="F38" s="35"/>
      <c r="G38" s="36"/>
      <c r="H38" s="28">
        <f t="shared" si="5"/>
        <v>0</v>
      </c>
      <c r="I38" s="28">
        <f t="shared" si="6"/>
        <v>0</v>
      </c>
      <c r="K38" s="35"/>
      <c r="L38" s="36"/>
      <c r="M38" s="35"/>
      <c r="N38" s="36"/>
      <c r="O38" s="35"/>
      <c r="P38" s="36"/>
      <c r="Q38" s="28">
        <f t="shared" si="2"/>
        <v>0</v>
      </c>
      <c r="R38" s="28">
        <f t="shared" si="3"/>
        <v>0</v>
      </c>
      <c r="T38" s="27">
        <f t="shared" si="4"/>
        <v>0</v>
      </c>
      <c r="U38" s="27">
        <f t="shared" si="0"/>
        <v>0</v>
      </c>
    </row>
    <row r="39" spans="1:21" x14ac:dyDescent="0.2">
      <c r="A39" s="4" t="s">
        <v>10</v>
      </c>
      <c r="B39" s="25"/>
      <c r="C39" s="31">
        <f>SUM(C8:C38)</f>
        <v>0</v>
      </c>
      <c r="D39" s="25"/>
      <c r="E39" s="31">
        <f>SUM(E8:E38)</f>
        <v>0</v>
      </c>
      <c r="F39" s="25"/>
      <c r="G39" s="31">
        <f>SUM(G8:G38)</f>
        <v>0</v>
      </c>
      <c r="H39" s="14">
        <f>C39+E39+G39</f>
        <v>0</v>
      </c>
      <c r="I39" s="14">
        <f>I38</f>
        <v>0</v>
      </c>
      <c r="K39" s="25"/>
      <c r="L39" s="31">
        <f>SUM(L8:L38)</f>
        <v>0</v>
      </c>
      <c r="M39" s="25"/>
      <c r="N39" s="31">
        <f>SUM(N8:N38)</f>
        <v>0</v>
      </c>
      <c r="O39" s="25"/>
      <c r="P39" s="31">
        <f>SUM(P8:P38)</f>
        <v>0</v>
      </c>
      <c r="Q39" s="14">
        <f>L39+N39+P39</f>
        <v>0</v>
      </c>
      <c r="R39" s="14">
        <f>R38</f>
        <v>0</v>
      </c>
      <c r="T39" s="14">
        <f>O39+Q39+S39</f>
        <v>0</v>
      </c>
      <c r="U39" s="14">
        <f>U38+T39</f>
        <v>0</v>
      </c>
    </row>
    <row r="40" spans="1:21" x14ac:dyDescent="0.2">
      <c r="A40" s="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Allocation</vt:lpstr>
      <vt:lpstr>DETM-OBA</vt:lpstr>
      <vt:lpstr>DETM-Receipts</vt:lpstr>
      <vt:lpstr>PPL-OBA</vt:lpstr>
      <vt:lpstr>PPL-Receipts</vt:lpstr>
      <vt:lpstr>Allocation!Print_Area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Cogan</dc:creator>
  <cp:lastModifiedBy>Jan Havlíček</cp:lastModifiedBy>
  <cp:lastPrinted>2001-10-04T18:28:46Z</cp:lastPrinted>
  <dcterms:created xsi:type="dcterms:W3CDTF">2001-03-08T21:13:28Z</dcterms:created>
  <dcterms:modified xsi:type="dcterms:W3CDTF">2023-09-13T23:25:05Z</dcterms:modified>
</cp:coreProperties>
</file>