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3D79C5-A254-4B1B-B7A8-F72221473085}" xr6:coauthVersionLast="47" xr6:coauthVersionMax="47" xr10:uidLastSave="{00000000-0000-0000-0000-000000000000}"/>
  <bookViews>
    <workbookView xWindow="-120" yWindow="-120" windowWidth="38640" windowHeight="15720" tabRatio="601"/>
  </bookViews>
  <sheets>
    <sheet name="CMS Daily Report" sheetId="17" r:id="rId1"/>
  </sheets>
  <definedNames>
    <definedName name="_xlnm.Print_Area" localSheetId="0">'CMS Daily Report'!$A$1:$G$91</definedName>
    <definedName name="_xlnm.Print_Titles" localSheetId="0">'CMS Daily Report'!$1:$3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7" l="1"/>
  <c r="E2" i="17"/>
  <c r="F6" i="17"/>
  <c r="G6" i="17"/>
  <c r="F7" i="17"/>
  <c r="G7" i="17"/>
  <c r="F8" i="17"/>
  <c r="G8" i="17"/>
  <c r="F9" i="17"/>
  <c r="G9" i="17"/>
  <c r="D10" i="17"/>
  <c r="E10" i="17"/>
  <c r="F10" i="17"/>
  <c r="G10" i="17"/>
  <c r="F14" i="17"/>
  <c r="G14" i="17"/>
  <c r="D15" i="17"/>
  <c r="E15" i="17"/>
  <c r="F15" i="17"/>
  <c r="G15" i="17"/>
  <c r="F19" i="17"/>
  <c r="G19" i="17"/>
  <c r="F20" i="17"/>
  <c r="G20" i="17"/>
  <c r="F21" i="17"/>
  <c r="G21" i="17"/>
  <c r="F22" i="17"/>
  <c r="G22" i="17"/>
  <c r="D23" i="17"/>
  <c r="E23" i="17"/>
  <c r="F23" i="17"/>
  <c r="G23" i="17"/>
  <c r="B25" i="17"/>
  <c r="E28" i="17"/>
  <c r="E29" i="17"/>
  <c r="E30" i="17"/>
  <c r="E31" i="17"/>
  <c r="C32" i="17"/>
  <c r="D32" i="17"/>
  <c r="E32" i="17"/>
  <c r="F32" i="17"/>
  <c r="E36" i="17"/>
  <c r="E37" i="17"/>
  <c r="E38" i="17"/>
  <c r="E39" i="17"/>
  <c r="C40" i="17"/>
  <c r="D40" i="17"/>
  <c r="E40" i="17"/>
  <c r="F40" i="17"/>
  <c r="E44" i="17"/>
  <c r="C45" i="17"/>
  <c r="D45" i="17"/>
  <c r="E45" i="17"/>
  <c r="F45" i="17"/>
  <c r="C48" i="17"/>
  <c r="D48" i="17"/>
  <c r="E48" i="17"/>
  <c r="F48" i="17"/>
  <c r="D52" i="17"/>
  <c r="B53" i="17"/>
  <c r="C53" i="17"/>
  <c r="D53" i="17"/>
  <c r="B54" i="17"/>
  <c r="C54" i="17"/>
  <c r="D54" i="17"/>
  <c r="B55" i="17"/>
  <c r="C55" i="17"/>
  <c r="D55" i="17"/>
  <c r="E60" i="17"/>
  <c r="F60" i="17"/>
  <c r="E61" i="17"/>
  <c r="F61" i="17"/>
  <c r="E62" i="17"/>
  <c r="F62" i="17"/>
  <c r="E63" i="17"/>
  <c r="F63" i="17"/>
  <c r="E64" i="17"/>
  <c r="F64" i="17"/>
  <c r="E65" i="17"/>
  <c r="F65" i="17"/>
  <c r="E66" i="17"/>
  <c r="F66" i="17"/>
  <c r="E67" i="17"/>
  <c r="F67" i="17"/>
  <c r="E68" i="17"/>
  <c r="F68" i="17"/>
  <c r="E69" i="17"/>
  <c r="F69" i="17"/>
  <c r="E70" i="17"/>
  <c r="F70" i="17"/>
  <c r="E71" i="17"/>
  <c r="F71" i="17"/>
  <c r="E72" i="17"/>
  <c r="F72" i="17"/>
  <c r="E73" i="17"/>
  <c r="F73" i="17"/>
  <c r="E74" i="17"/>
  <c r="F74" i="17"/>
  <c r="E75" i="17"/>
  <c r="F75" i="17"/>
  <c r="E76" i="17"/>
  <c r="F76" i="17"/>
  <c r="E77" i="17"/>
  <c r="F77" i="17"/>
  <c r="E78" i="17"/>
  <c r="F78" i="17"/>
  <c r="E79" i="17"/>
  <c r="F79" i="17"/>
  <c r="E80" i="17"/>
  <c r="F80" i="17"/>
  <c r="E81" i="17"/>
  <c r="F81" i="17"/>
  <c r="E82" i="17"/>
  <c r="F82" i="17"/>
  <c r="E83" i="17"/>
  <c r="F83" i="17"/>
  <c r="E84" i="17"/>
  <c r="F84" i="17"/>
  <c r="E85" i="17"/>
  <c r="F85" i="17"/>
  <c r="E86" i="17"/>
  <c r="F86" i="17"/>
  <c r="E87" i="17"/>
  <c r="F87" i="17"/>
  <c r="E88" i="17"/>
  <c r="F88" i="17"/>
  <c r="E89" i="17"/>
  <c r="F89" i="17"/>
  <c r="E90" i="17"/>
  <c r="F90" i="17"/>
</calcChain>
</file>

<file path=xl/comments1.xml><?xml version="1.0" encoding="utf-8"?>
<comments xmlns="http://schemas.openxmlformats.org/spreadsheetml/2006/main">
  <authors>
    <author>ET&amp;S</author>
    <author>Jean Adams</author>
  </authors>
  <commentList>
    <comment ref="B2" authorId="0" shapeId="0">
      <text>
        <r>
          <rPr>
            <b/>
            <sz val="8"/>
            <color indexed="81"/>
            <rFont val="Tahoma"/>
          </rPr>
          <t>JA:Date of the gas control report cover page.</t>
        </r>
        <r>
          <rPr>
            <sz val="8"/>
            <color indexed="81"/>
            <rFont val="Tahoma"/>
          </rPr>
          <t xml:space="preserve">
</t>
        </r>
      </text>
    </comment>
    <comment ref="E2" authorId="1" shapeId="0">
      <text>
        <r>
          <rPr>
            <b/>
            <sz val="8"/>
            <color indexed="81"/>
            <rFont val="Tahoma"/>
          </rPr>
          <t>Jean Adams:</t>
        </r>
        <r>
          <rPr>
            <sz val="8"/>
            <color indexed="81"/>
            <rFont val="Tahoma"/>
          </rPr>
          <t xml:space="preserve">
From Gas Plan for the gas day ending, I.e., gas plan 12/01 is for gas day ending 11/30.</t>
        </r>
      </text>
    </comment>
    <comment ref="D14" authorId="1" shapeId="0">
      <text>
        <r>
          <rPr>
            <b/>
            <sz val="8"/>
            <color indexed="81"/>
            <rFont val="Tahoma"/>
          </rPr>
          <t>Jean Adams:</t>
        </r>
        <r>
          <rPr>
            <sz val="8"/>
            <color indexed="81"/>
            <rFont val="Tahoma"/>
          </rPr>
          <t xml:space="preserve">
We have no measurement.  We get this number from CMS.</t>
        </r>
      </text>
    </comment>
    <comment ref="B25" authorId="1" shapeId="0">
      <text>
        <r>
          <rPr>
            <b/>
            <sz val="8"/>
            <color indexed="81"/>
            <rFont val="Tahoma"/>
          </rPr>
          <t>Jean Adams:</t>
        </r>
        <r>
          <rPr>
            <sz val="8"/>
            <color indexed="81"/>
            <rFont val="Tahoma"/>
          </rPr>
          <t xml:space="preserve">
From Gas Plan for the gas day ending, I.e., gas plan 12/01 is for gas day ending 11/30.</t>
        </r>
      </text>
    </comment>
    <comment ref="C28" authorId="0" shapeId="0">
      <text>
        <r>
          <rPr>
            <sz val="8"/>
            <color indexed="81"/>
            <rFont val="Tahoma"/>
          </rPr>
          <t xml:space="preserve">The cumulative total from the confirmation summary thru this date.
</t>
        </r>
      </text>
    </comment>
    <comment ref="C60" authorId="1" shapeId="0">
      <text>
        <r>
          <rPr>
            <b/>
            <sz val="8"/>
            <color indexed="81"/>
            <rFont val="Tahoma"/>
          </rPr>
          <t>Jean Adams:</t>
        </r>
        <r>
          <rPr>
            <sz val="8"/>
            <color indexed="81"/>
            <rFont val="Tahoma"/>
          </rPr>
          <t xml:space="preserve">
This is the sum of C30
 and C39</t>
        </r>
      </text>
    </comment>
    <comment ref="D60" authorId="1" shapeId="0">
      <text>
        <r>
          <rPr>
            <b/>
            <sz val="8"/>
            <color indexed="81"/>
            <rFont val="Tahoma"/>
          </rPr>
          <t>Jean Adams:</t>
        </r>
        <r>
          <rPr>
            <sz val="8"/>
            <color indexed="81"/>
            <rFont val="Tahoma"/>
          </rPr>
          <t xml:space="preserve">
This is the sum of D33 and D41.</t>
        </r>
      </text>
    </comment>
  </commentList>
</comments>
</file>

<file path=xl/sharedStrings.xml><?xml version="1.0" encoding="utf-8"?>
<sst xmlns="http://schemas.openxmlformats.org/spreadsheetml/2006/main" count="87" uniqueCount="50">
  <si>
    <t>SCHEDULED</t>
  </si>
  <si>
    <t>%</t>
  </si>
  <si>
    <t>LE</t>
  </si>
  <si>
    <t>DEVIATION</t>
  </si>
  <si>
    <t>TOTALS</t>
  </si>
  <si>
    <t>DEV</t>
  </si>
  <si>
    <t xml:space="preserve"> </t>
  </si>
  <si>
    <t>MTD</t>
  </si>
  <si>
    <t>SUMMARY</t>
  </si>
  <si>
    <t>CURRENT</t>
  </si>
  <si>
    <t>ACTUAL</t>
  </si>
  <si>
    <t>MTD ESTIMATE</t>
  </si>
  <si>
    <t>K#22952</t>
  </si>
  <si>
    <t>NNG Beaver #2</t>
  </si>
  <si>
    <t>Continental Janzen</t>
  </si>
  <si>
    <t>CNG Gathering/NNG Dude Wilson North</t>
  </si>
  <si>
    <t>CMS Continental</t>
  </si>
  <si>
    <t>CMS CONT.</t>
  </si>
  <si>
    <t>CONTINENTAL</t>
  </si>
  <si>
    <t>K#101510</t>
  </si>
  <si>
    <t>CMS CONTINENTAL DAILY REPORT</t>
  </si>
  <si>
    <t>NNG Beaver (C Line)</t>
  </si>
  <si>
    <t>Beaver Plant Delivery (B Line)</t>
  </si>
  <si>
    <t>Beaver Plant Delivery (A Line)</t>
  </si>
  <si>
    <t>Perryton Compressor(10"Beaver A suction)</t>
  </si>
  <si>
    <t>Spearman Inlet/Continental Compressor</t>
  </si>
  <si>
    <t>Gas Day:</t>
  </si>
  <si>
    <t>*NNG/CNG Ellis County I/C</t>
  </si>
  <si>
    <t>MMasters</t>
  </si>
  <si>
    <t>Continental Natural Gas</t>
  </si>
  <si>
    <t>Gathering, LLC</t>
  </si>
  <si>
    <t>CNG Gathering/NNG Northrup</t>
  </si>
  <si>
    <t>Current Avg</t>
  </si>
  <si>
    <t>Negative + due NNG</t>
  </si>
  <si>
    <t>Positive = due Shipper</t>
  </si>
  <si>
    <t>Total All Volumes MTD</t>
  </si>
  <si>
    <t>Prepared by: Jean Adams on</t>
  </si>
  <si>
    <t>for</t>
  </si>
  <si>
    <t>Est.</t>
  </si>
  <si>
    <t>Act.</t>
  </si>
  <si>
    <t>OBA COMMUNICATIONS WITH CMS</t>
  </si>
  <si>
    <t xml:space="preserve">1/24/01 - Gary Spraggins changed the capacity to aid in getting in balance at POI 2509 Perryton </t>
  </si>
  <si>
    <t xml:space="preserve">01/25/01 - Melissa Masters called reporting that she was long to us at Beaver by 52,000 and asked us to </t>
  </si>
  <si>
    <t>remove the allocation for the 25th gas day.  Gary did so. I have changed my daily report to reflect volumes taken from the pre-accum in SCADA.</t>
  </si>
  <si>
    <t>2/21/00 Gary discovered that the BTU factor for POI 1309 is 1.1383 and it should be 1.000 per CMS.  CMS is sending a field rep out to investigate</t>
  </si>
  <si>
    <t>and recalibrate if necessary.</t>
  </si>
  <si>
    <t>CHECK THE DATES</t>
  </si>
  <si>
    <t>K# 101510</t>
  </si>
  <si>
    <t>K#NEW 5/1/01</t>
  </si>
  <si>
    <t>Previous Month-end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</si>
</sst>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_);[Red]\(0\)"/>
    <numFmt numFmtId="170" formatCode="#,##0.0_);[Red]\(#,##0.0\)"/>
    <numFmt numFmtId="171" formatCode="mm/dd/yy"/>
    <numFmt numFmtId="174" formatCode="mmmm\-yy"/>
    <numFmt numFmtId="176" formatCode="_(* #,##0_);_(* \(#,##0\);_(* &quot;-&quot;??_);_(@_)"/>
    <numFmt numFmtId="180" formatCode="0.0_);[Red]\(0.0\)"/>
    <numFmt numFmtId="184" formatCode="0.0%"/>
    <numFmt numFmtId="185" formatCode="m/d/yy\ h:mm\ AM/PM"/>
  </numFmts>
  <fonts count="15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9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0">
    <xf numFmtId="0" fontId="0" fillId="0" borderId="0" xfId="0"/>
    <xf numFmtId="38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/>
    <xf numFmtId="164" fontId="1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Alignment="1">
      <alignment horizontal="center"/>
    </xf>
    <xf numFmtId="9" fontId="0" fillId="0" borderId="0" xfId="0" applyNumberFormat="1" applyBorder="1"/>
    <xf numFmtId="0" fontId="6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/>
    <xf numFmtId="38" fontId="0" fillId="0" borderId="0" xfId="0" applyNumberFormat="1" applyFill="1" applyBorder="1"/>
    <xf numFmtId="38" fontId="6" fillId="0" borderId="0" xfId="0" applyNumberFormat="1" applyFont="1" applyFill="1" applyBorder="1"/>
    <xf numFmtId="38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4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1" fontId="3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8" fontId="3" fillId="0" borderId="2" xfId="0" applyNumberFormat="1" applyFont="1" applyBorder="1" applyAlignment="1">
      <alignment horizontal="center"/>
    </xf>
    <xf numFmtId="170" fontId="0" fillId="0" borderId="0" xfId="0" applyNumberFormat="1" applyAlignment="1"/>
    <xf numFmtId="170" fontId="0" fillId="0" borderId="0" xfId="0" applyNumberFormat="1" applyFill="1" applyBorder="1" applyAlignment="1"/>
    <xf numFmtId="38" fontId="3" fillId="0" borderId="3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/>
    <xf numFmtId="0" fontId="0" fillId="0" borderId="2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76" fontId="2" fillId="0" borderId="0" xfId="1" applyNumberFormat="1" applyAlignment="1">
      <alignment horizontal="center"/>
    </xf>
    <xf numFmtId="176" fontId="2" fillId="0" borderId="0" xfId="1" applyNumberFormat="1" applyFill="1" applyBorder="1"/>
    <xf numFmtId="176" fontId="2" fillId="0" borderId="0" xfId="1" applyNumberFormat="1" applyFill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2" xfId="0" applyFont="1" applyBorder="1"/>
    <xf numFmtId="0" fontId="3" fillId="0" borderId="6" xfId="0" applyFont="1" applyBorder="1" applyAlignment="1">
      <alignment horizontal="center"/>
    </xf>
    <xf numFmtId="171" fontId="3" fillId="0" borderId="3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70" fontId="0" fillId="0" borderId="6" xfId="0" applyNumberFormat="1" applyFill="1" applyBorder="1" applyAlignment="1">
      <alignment horizontal="center"/>
    </xf>
    <xf numFmtId="9" fontId="0" fillId="0" borderId="2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5" xfId="0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70" fontId="0" fillId="0" borderId="6" xfId="0" applyNumberFormat="1" applyFill="1" applyBorder="1" applyAlignment="1"/>
    <xf numFmtId="9" fontId="3" fillId="0" borderId="6" xfId="0" applyNumberFormat="1" applyFont="1" applyFill="1" applyBorder="1" applyAlignment="1">
      <alignment horizontal="center"/>
    </xf>
    <xf numFmtId="170" fontId="0" fillId="0" borderId="8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70" fontId="3" fillId="0" borderId="2" xfId="0" applyNumberFormat="1" applyFont="1" applyFill="1" applyBorder="1" applyAlignment="1"/>
    <xf numFmtId="0" fontId="0" fillId="0" borderId="0" xfId="0" applyFill="1"/>
    <xf numFmtId="0" fontId="6" fillId="0" borderId="0" xfId="0" applyFont="1" applyFill="1"/>
    <xf numFmtId="0" fontId="0" fillId="0" borderId="0" xfId="0" applyFill="1" applyAlignment="1">
      <alignment horizontal="center"/>
    </xf>
    <xf numFmtId="0" fontId="0" fillId="0" borderId="10" xfId="0" applyFill="1" applyBorder="1"/>
    <xf numFmtId="0" fontId="3" fillId="0" borderId="9" xfId="0" applyFont="1" applyFill="1" applyBorder="1" applyAlignment="1">
      <alignment horizontal="center"/>
    </xf>
    <xf numFmtId="170" fontId="0" fillId="2" borderId="3" xfId="0" applyNumberFormat="1" applyFill="1" applyBorder="1" applyAlignment="1"/>
    <xf numFmtId="171" fontId="3" fillId="3" borderId="3" xfId="0" applyNumberFormat="1" applyFont="1" applyFill="1" applyBorder="1" applyAlignment="1">
      <alignment horizontal="center"/>
    </xf>
    <xf numFmtId="38" fontId="3" fillId="2" borderId="7" xfId="0" applyNumberFormat="1" applyFont="1" applyFill="1" applyBorder="1" applyAlignment="1">
      <alignment horizontal="center"/>
    </xf>
    <xf numFmtId="38" fontId="3" fillId="2" borderId="5" xfId="0" applyNumberFormat="1" applyFont="1" applyFill="1" applyBorder="1" applyAlignment="1">
      <alignment horizontal="center"/>
    </xf>
    <xf numFmtId="38" fontId="0" fillId="2" borderId="11" xfId="0" applyNumberFormat="1" applyFill="1" applyBorder="1" applyAlignment="1"/>
    <xf numFmtId="38" fontId="3" fillId="3" borderId="4" xfId="0" applyNumberFormat="1" applyFont="1" applyFill="1" applyBorder="1"/>
    <xf numFmtId="38" fontId="0" fillId="2" borderId="12" xfId="0" applyNumberFormat="1" applyFill="1" applyBorder="1" applyAlignment="1"/>
    <xf numFmtId="38" fontId="0" fillId="0" borderId="5" xfId="0" applyNumberForma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70" fontId="3" fillId="3" borderId="2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38" fontId="6" fillId="0" borderId="0" xfId="0" applyNumberFormat="1" applyFont="1"/>
    <xf numFmtId="180" fontId="0" fillId="0" borderId="0" xfId="0" applyNumberFormat="1"/>
    <xf numFmtId="180" fontId="3" fillId="0" borderId="0" xfId="0" applyNumberFormat="1" applyFont="1" applyBorder="1" applyAlignment="1">
      <alignment horizontal="center"/>
    </xf>
    <xf numFmtId="180" fontId="5" fillId="0" borderId="0" xfId="0" applyNumberFormat="1" applyFont="1" applyAlignment="1">
      <alignment horizontal="center"/>
    </xf>
    <xf numFmtId="180" fontId="0" fillId="0" borderId="0" xfId="0" applyNumberFormat="1" applyFill="1" applyBorder="1"/>
    <xf numFmtId="180" fontId="3" fillId="0" borderId="0" xfId="0" applyNumberFormat="1" applyFont="1" applyFill="1" applyBorder="1" applyAlignment="1">
      <alignment horizontal="center"/>
    </xf>
    <xf numFmtId="180" fontId="0" fillId="0" borderId="0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84" fontId="1" fillId="0" borderId="0" xfId="0" applyNumberFormat="1" applyFont="1" applyBorder="1" applyAlignment="1">
      <alignment horizontal="center"/>
    </xf>
    <xf numFmtId="184" fontId="0" fillId="0" borderId="0" xfId="0" applyNumberFormat="1"/>
    <xf numFmtId="170" fontId="3" fillId="0" borderId="0" xfId="0" applyNumberFormat="1" applyFont="1" applyFill="1" applyBorder="1" applyAlignment="1"/>
    <xf numFmtId="1" fontId="3" fillId="0" borderId="0" xfId="0" applyNumberFormat="1" applyFont="1" applyBorder="1"/>
    <xf numFmtId="170" fontId="3" fillId="4" borderId="5" xfId="0" applyNumberFormat="1" applyFont="1" applyFill="1" applyBorder="1" applyAlignment="1">
      <alignment horizontal="center"/>
    </xf>
    <xf numFmtId="38" fontId="3" fillId="0" borderId="9" xfId="0" applyNumberFormat="1" applyFont="1" applyFill="1" applyBorder="1"/>
    <xf numFmtId="38" fontId="3" fillId="0" borderId="9" xfId="0" applyNumberFormat="1" applyFont="1" applyBorder="1"/>
    <xf numFmtId="38" fontId="3" fillId="0" borderId="0" xfId="0" applyNumberFormat="1" applyFont="1" applyFill="1" applyBorder="1"/>
    <xf numFmtId="1" fontId="3" fillId="0" borderId="13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/>
    <xf numFmtId="170" fontId="3" fillId="0" borderId="1" xfId="0" applyNumberFormat="1" applyFont="1" applyFill="1" applyBorder="1" applyAlignment="1"/>
    <xf numFmtId="170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70" fontId="6" fillId="4" borderId="5" xfId="0" applyNumberFormat="1" applyFont="1" applyFill="1" applyBorder="1" applyAlignment="1"/>
    <xf numFmtId="170" fontId="0" fillId="0" borderId="4" xfId="0" applyNumberFormat="1" applyFill="1" applyBorder="1" applyAlignment="1"/>
    <xf numFmtId="170" fontId="0" fillId="0" borderId="4" xfId="0" applyNumberFormat="1" applyFill="1" applyBorder="1" applyAlignment="1">
      <alignment horizontal="center"/>
    </xf>
    <xf numFmtId="184" fontId="3" fillId="0" borderId="5" xfId="0" applyNumberFormat="1" applyFont="1" applyFill="1" applyBorder="1" applyAlignment="1">
      <alignment horizontal="center"/>
    </xf>
    <xf numFmtId="0" fontId="0" fillId="0" borderId="7" xfId="0" applyFill="1" applyBorder="1"/>
    <xf numFmtId="170" fontId="3" fillId="0" borderId="0" xfId="0" applyNumberFormat="1" applyFont="1" applyFill="1" applyBorder="1" applyAlignment="1">
      <alignment horizontal="center"/>
    </xf>
    <xf numFmtId="38" fontId="6" fillId="2" borderId="5" xfId="0" applyNumberFormat="1" applyFont="1" applyFill="1" applyBorder="1" applyAlignment="1"/>
    <xf numFmtId="38" fontId="3" fillId="0" borderId="14" xfId="0" applyNumberFormat="1" applyFont="1" applyFill="1" applyBorder="1" applyAlignment="1">
      <alignment horizontal="center"/>
    </xf>
    <xf numFmtId="38" fontId="0" fillId="2" borderId="5" xfId="0" applyNumberFormat="1" applyFill="1" applyBorder="1" applyAlignment="1"/>
    <xf numFmtId="38" fontId="0" fillId="2" borderId="3" xfId="0" applyNumberFormat="1" applyFill="1" applyBorder="1" applyAlignment="1"/>
    <xf numFmtId="0" fontId="8" fillId="0" borderId="0" xfId="0" applyFont="1"/>
    <xf numFmtId="0" fontId="5" fillId="2" borderId="5" xfId="0" applyFont="1" applyFill="1" applyBorder="1" applyAlignment="1">
      <alignment horizontal="center"/>
    </xf>
    <xf numFmtId="38" fontId="3" fillId="0" borderId="0" xfId="0" applyNumberFormat="1" applyFont="1" applyBorder="1"/>
    <xf numFmtId="1" fontId="0" fillId="0" borderId="0" xfId="0" applyNumberFormat="1" applyFill="1"/>
    <xf numFmtId="0" fontId="3" fillId="2" borderId="6" xfId="0" applyFont="1" applyFill="1" applyBorder="1" applyAlignment="1">
      <alignment horizontal="center"/>
    </xf>
    <xf numFmtId="170" fontId="3" fillId="4" borderId="7" xfId="0" applyNumberFormat="1" applyFont="1" applyFill="1" applyBorder="1" applyAlignment="1">
      <alignment horizontal="center"/>
    </xf>
    <xf numFmtId="38" fontId="6" fillId="2" borderId="7" xfId="0" applyNumberFormat="1" applyFont="1" applyFill="1" applyBorder="1" applyAlignment="1"/>
    <xf numFmtId="0" fontId="3" fillId="0" borderId="11" xfId="0" applyFont="1" applyFill="1" applyBorder="1"/>
    <xf numFmtId="0" fontId="3" fillId="0" borderId="11" xfId="0" applyFont="1" applyBorder="1"/>
    <xf numFmtId="0" fontId="3" fillId="0" borderId="10" xfId="0" applyFont="1" applyBorder="1"/>
    <xf numFmtId="170" fontId="3" fillId="0" borderId="7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" xfId="0" applyFont="1" applyBorder="1"/>
    <xf numFmtId="0" fontId="6" fillId="0" borderId="13" xfId="0" applyFont="1" applyBorder="1"/>
    <xf numFmtId="176" fontId="2" fillId="0" borderId="13" xfId="1" applyNumberFormat="1" applyFill="1" applyBorder="1" applyAlignment="1">
      <alignment horizontal="center"/>
    </xf>
    <xf numFmtId="176" fontId="2" fillId="0" borderId="6" xfId="1" applyNumberForma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9" fontId="3" fillId="0" borderId="2" xfId="0" applyNumberFormat="1" applyFont="1" applyFill="1" applyBorder="1" applyAlignment="1">
      <alignment horizontal="center"/>
    </xf>
    <xf numFmtId="170" fontId="3" fillId="3" borderId="6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/>
    <xf numFmtId="38" fontId="3" fillId="0" borderId="2" xfId="0" applyNumberFormat="1" applyFont="1" applyFill="1" applyBorder="1" applyAlignment="1"/>
    <xf numFmtId="170" fontId="0" fillId="2" borderId="11" xfId="0" applyNumberFormat="1" applyFill="1" applyBorder="1" applyAlignment="1"/>
    <xf numFmtId="176" fontId="2" fillId="0" borderId="0" xfId="1" applyNumberFormat="1" applyBorder="1" applyAlignment="1">
      <alignment horizontal="center"/>
    </xf>
    <xf numFmtId="38" fontId="6" fillId="2" borderId="3" xfId="0" applyNumberFormat="1" applyFont="1" applyFill="1" applyBorder="1" applyAlignment="1"/>
    <xf numFmtId="38" fontId="6" fillId="2" borderId="14" xfId="0" applyNumberFormat="1" applyFont="1" applyFill="1" applyBorder="1" applyAlignment="1"/>
    <xf numFmtId="176" fontId="3" fillId="0" borderId="0" xfId="1" applyNumberFormat="1" applyFont="1" applyAlignment="1">
      <alignment horizontal="center"/>
    </xf>
    <xf numFmtId="38" fontId="3" fillId="0" borderId="0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3" xfId="0" applyFont="1" applyBorder="1"/>
    <xf numFmtId="38" fontId="3" fillId="0" borderId="13" xfId="0" applyNumberFormat="1" applyFont="1" applyBorder="1"/>
    <xf numFmtId="38" fontId="3" fillId="3" borderId="2" xfId="0" applyNumberFormat="1" applyFont="1" applyFill="1" applyBorder="1"/>
    <xf numFmtId="22" fontId="3" fillId="0" borderId="0" xfId="0" applyNumberFormat="1" applyFont="1" applyAlignment="1">
      <alignment horizontal="center"/>
    </xf>
    <xf numFmtId="10" fontId="0" fillId="0" borderId="2" xfId="0" applyNumberFormat="1" applyFill="1" applyBorder="1" applyAlignment="1">
      <alignment horizontal="center"/>
    </xf>
    <xf numFmtId="38" fontId="3" fillId="0" borderId="15" xfId="1" applyNumberFormat="1" applyFont="1" applyBorder="1" applyAlignment="1">
      <alignment horizontal="center"/>
    </xf>
    <xf numFmtId="3" fontId="6" fillId="0" borderId="0" xfId="0" applyNumberFormat="1" applyFont="1"/>
    <xf numFmtId="38" fontId="9" fillId="0" borderId="15" xfId="0" applyNumberFormat="1" applyFont="1" applyBorder="1" applyAlignment="1">
      <alignment horizontal="center"/>
    </xf>
    <xf numFmtId="3" fontId="3" fillId="0" borderId="2" xfId="0" applyNumberFormat="1" applyFont="1" applyBorder="1"/>
    <xf numFmtId="0" fontId="6" fillId="0" borderId="0" xfId="0" applyFont="1" applyBorder="1"/>
    <xf numFmtId="38" fontId="9" fillId="0" borderId="0" xfId="0" applyNumberFormat="1" applyFont="1" applyBorder="1" applyAlignment="1">
      <alignment horizontal="center"/>
    </xf>
    <xf numFmtId="38" fontId="3" fillId="0" borderId="0" xfId="1" applyNumberFormat="1" applyFont="1" applyBorder="1" applyAlignment="1">
      <alignment horizontal="center"/>
    </xf>
    <xf numFmtId="180" fontId="0" fillId="0" borderId="0" xfId="0" applyNumberFormat="1" applyBorder="1"/>
    <xf numFmtId="184" fontId="0" fillId="0" borderId="0" xfId="0" applyNumberFormat="1" applyBorder="1"/>
    <xf numFmtId="0" fontId="3" fillId="0" borderId="0" xfId="0" applyFont="1" applyBorder="1"/>
    <xf numFmtId="3" fontId="3" fillId="0" borderId="0" xfId="0" applyNumberFormat="1" applyFont="1" applyBorder="1"/>
    <xf numFmtId="1" fontId="3" fillId="0" borderId="0" xfId="1" applyNumberFormat="1" applyFont="1" applyBorder="1" applyAlignment="1">
      <alignment horizontal="center"/>
    </xf>
    <xf numFmtId="176" fontId="3" fillId="0" borderId="0" xfId="1" applyNumberFormat="1" applyFont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38" fontId="3" fillId="0" borderId="16" xfId="0" applyNumberFormat="1" applyFont="1" applyFill="1" applyBorder="1" applyAlignment="1">
      <alignment horizontal="center"/>
    </xf>
    <xf numFmtId="38" fontId="3" fillId="3" borderId="17" xfId="0" applyNumberFormat="1" applyFont="1" applyFill="1" applyBorder="1" applyAlignment="1">
      <alignment horizontal="center"/>
    </xf>
    <xf numFmtId="38" fontId="3" fillId="0" borderId="16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170" fontId="3" fillId="3" borderId="6" xfId="0" applyNumberFormat="1" applyFont="1" applyFill="1" applyBorder="1" applyAlignment="1"/>
    <xf numFmtId="38" fontId="3" fillId="0" borderId="0" xfId="1" applyNumberFormat="1" applyFont="1" applyFill="1" applyBorder="1" applyAlignment="1">
      <alignment horizontal="center"/>
    </xf>
    <xf numFmtId="180" fontId="0" fillId="0" borderId="0" xfId="0" applyNumberFormat="1" applyFill="1"/>
    <xf numFmtId="180" fontId="3" fillId="0" borderId="0" xfId="0" applyNumberFormat="1" applyFont="1"/>
    <xf numFmtId="176" fontId="2" fillId="0" borderId="0" xfId="1" applyNumberFormat="1" applyFont="1" applyAlignment="1">
      <alignment horizontal="center"/>
    </xf>
    <xf numFmtId="19" fontId="0" fillId="0" borderId="0" xfId="0" applyNumberFormat="1" applyFill="1" applyBorder="1" applyAlignment="1">
      <alignment horizontal="center"/>
    </xf>
    <xf numFmtId="185" fontId="3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Fill="1"/>
    <xf numFmtId="9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170" fontId="3" fillId="0" borderId="6" xfId="0" applyNumberFormat="1" applyFont="1" applyFill="1" applyBorder="1" applyAlignment="1"/>
    <xf numFmtId="0" fontId="3" fillId="0" borderId="2" xfId="0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70" fontId="3" fillId="0" borderId="6" xfId="0" applyNumberFormat="1" applyFont="1" applyFill="1" applyBorder="1" applyAlignment="1">
      <alignment horizontal="center"/>
    </xf>
    <xf numFmtId="38" fontId="3" fillId="3" borderId="0" xfId="0" applyNumberFormat="1" applyFont="1" applyFill="1" applyBorder="1"/>
    <xf numFmtId="10" fontId="0" fillId="0" borderId="0" xfId="0" applyNumberForma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38" fontId="6" fillId="0" borderId="0" xfId="0" applyNumberFormat="1" applyFont="1" applyFill="1" applyBorder="1" applyAlignment="1"/>
    <xf numFmtId="38" fontId="0" fillId="0" borderId="0" xfId="0" applyNumberFormat="1" applyFill="1" applyBorder="1" applyAlignment="1"/>
    <xf numFmtId="38" fontId="6" fillId="2" borderId="2" xfId="0" applyNumberFormat="1" applyFont="1" applyFill="1" applyBorder="1" applyAlignment="1"/>
    <xf numFmtId="38" fontId="0" fillId="2" borderId="2" xfId="0" applyNumberFormat="1" applyFill="1" applyBorder="1" applyAlignment="1"/>
    <xf numFmtId="38" fontId="0" fillId="0" borderId="2" xfId="0" applyNumberFormat="1" applyFill="1" applyBorder="1" applyAlignment="1">
      <alignment horizontal="center"/>
    </xf>
    <xf numFmtId="38" fontId="0" fillId="2" borderId="1" xfId="0" applyNumberFormat="1" applyFill="1" applyBorder="1" applyAlignment="1"/>
    <xf numFmtId="38" fontId="3" fillId="2" borderId="1" xfId="0" applyNumberFormat="1" applyFont="1" applyFill="1" applyBorder="1"/>
    <xf numFmtId="38" fontId="3" fillId="2" borderId="13" xfId="0" applyNumberFormat="1" applyFont="1" applyFill="1" applyBorder="1"/>
    <xf numFmtId="0" fontId="3" fillId="2" borderId="6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14" fontId="3" fillId="2" borderId="0" xfId="0" quotePrefix="1" applyNumberFormat="1" applyFont="1" applyFill="1" applyAlignment="1">
      <alignment horizontal="left"/>
    </xf>
    <xf numFmtId="14" fontId="6" fillId="0" borderId="0" xfId="0" applyNumberFormat="1" applyFont="1" applyAlignment="1">
      <alignment horizontal="left"/>
    </xf>
    <xf numFmtId="174" fontId="3" fillId="0" borderId="5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R135"/>
  <sheetViews>
    <sheetView tabSelected="1" zoomScale="75" zoomScaleNormal="75" workbookViewId="0">
      <selection activeCell="D72" sqref="D72"/>
    </sheetView>
  </sheetViews>
  <sheetFormatPr defaultRowHeight="12.75" x14ac:dyDescent="0.2"/>
  <cols>
    <col min="1" max="1" width="33.85546875" style="5" customWidth="1"/>
    <col min="2" max="2" width="12" customWidth="1"/>
    <col min="3" max="3" width="11.42578125" style="39" customWidth="1"/>
    <col min="4" max="4" width="12.28515625" style="12" bestFit="1" customWidth="1"/>
    <col min="5" max="5" width="12.42578125" style="12" customWidth="1"/>
    <col min="6" max="6" width="10" style="46" customWidth="1"/>
    <col min="7" max="7" width="8.5703125" style="46" customWidth="1"/>
    <col min="8" max="8" width="3.28515625" customWidth="1"/>
    <col min="9" max="9" width="23.140625" customWidth="1"/>
    <col min="10" max="10" width="10.140625" customWidth="1"/>
    <col min="11" max="11" width="12.42578125" style="89" customWidth="1"/>
    <col min="12" max="12" width="12" style="9" customWidth="1"/>
    <col min="13" max="13" width="11.7109375" bestFit="1" customWidth="1"/>
    <col min="14" max="14" width="11.7109375" style="97" bestFit="1" customWidth="1"/>
    <col min="15" max="15" width="10" customWidth="1"/>
    <col min="16" max="16" width="11.7109375" bestFit="1" customWidth="1"/>
    <col min="17" max="17" width="11.7109375" style="7" bestFit="1" customWidth="1"/>
  </cols>
  <sheetData>
    <row r="1" spans="1:18" ht="19.5" customHeight="1" x14ac:dyDescent="0.3">
      <c r="A1" s="206"/>
      <c r="B1" s="121" t="s">
        <v>20</v>
      </c>
    </row>
    <row r="2" spans="1:18" x14ac:dyDescent="0.2">
      <c r="A2" s="5" t="s">
        <v>36</v>
      </c>
      <c r="B2" s="137">
        <f ca="1">TODAY()</f>
        <v>37270</v>
      </c>
      <c r="C2" s="153" t="s">
        <v>37</v>
      </c>
      <c r="D2" s="39" t="s">
        <v>26</v>
      </c>
      <c r="E2" s="207">
        <f ca="1">NOW()-1</f>
        <v>37269.461838310184</v>
      </c>
      <c r="G2" s="180"/>
    </row>
    <row r="3" spans="1:18" s="4" customFormat="1" ht="18.75" thickBot="1" x14ac:dyDescent="0.3">
      <c r="A3" s="182"/>
      <c r="B3" s="181"/>
      <c r="C3" s="19"/>
      <c r="D3" s="31"/>
      <c r="E3" s="105"/>
      <c r="F3" s="41"/>
      <c r="G3" s="21"/>
      <c r="H3" s="105"/>
      <c r="I3" s="13"/>
      <c r="J3" s="186"/>
      <c r="K3" s="185"/>
      <c r="L3" s="105"/>
      <c r="M3" s="3"/>
      <c r="N3" s="96"/>
      <c r="O3" s="3"/>
      <c r="P3" s="3"/>
      <c r="Q3" s="3"/>
      <c r="R3" s="3"/>
    </row>
    <row r="4" spans="1:18" s="4" customFormat="1" ht="18.75" thickBot="1" x14ac:dyDescent="0.3">
      <c r="A4" s="26"/>
      <c r="B4" s="110" t="s">
        <v>12</v>
      </c>
      <c r="C4" s="55"/>
      <c r="D4" s="111" t="s">
        <v>32</v>
      </c>
      <c r="E4" s="111" t="s">
        <v>0</v>
      </c>
      <c r="F4" s="59" t="s">
        <v>5</v>
      </c>
      <c r="G4" s="114" t="s">
        <v>1</v>
      </c>
      <c r="H4" s="14"/>
      <c r="I4" s="106"/>
      <c r="J4" s="187" t="s">
        <v>46</v>
      </c>
      <c r="K4" s="185"/>
      <c r="O4" s="3"/>
      <c r="P4" s="3"/>
      <c r="Q4" s="3"/>
      <c r="R4" s="3"/>
    </row>
    <row r="5" spans="1:18" s="34" customFormat="1" ht="13.5" thickBot="1" x14ac:dyDescent="0.25">
      <c r="A5" s="104" t="s">
        <v>2</v>
      </c>
      <c r="B5" s="35">
        <v>380</v>
      </c>
      <c r="C5" s="45"/>
      <c r="D5" s="112"/>
      <c r="E5" s="112"/>
      <c r="F5" s="113"/>
      <c r="G5" s="65"/>
      <c r="H5" s="6"/>
      <c r="J5" s="9"/>
      <c r="K5"/>
      <c r="L5" s="30"/>
      <c r="M5" s="9"/>
      <c r="N5"/>
      <c r="O5"/>
      <c r="P5" s="33"/>
      <c r="Q5" s="33"/>
      <c r="R5" s="33"/>
    </row>
    <row r="6" spans="1:18" ht="13.5" thickBot="1" x14ac:dyDescent="0.25">
      <c r="A6" s="85" t="s">
        <v>21</v>
      </c>
      <c r="B6" s="13">
        <v>1309</v>
      </c>
      <c r="C6" s="45"/>
      <c r="D6" s="74">
        <v>0</v>
      </c>
      <c r="E6" s="74">
        <v>0</v>
      </c>
      <c r="F6" s="108">
        <f>+D6-(E6)</f>
        <v>0</v>
      </c>
      <c r="G6" s="95" t="e">
        <f>+F6/D6</f>
        <v>#DIV/0!</v>
      </c>
      <c r="H6" s="3"/>
      <c r="J6" s="9"/>
      <c r="K6"/>
      <c r="L6" s="30"/>
      <c r="M6" s="9"/>
      <c r="N6"/>
      <c r="R6" s="6"/>
    </row>
    <row r="7" spans="1:18" ht="13.5" thickBot="1" x14ac:dyDescent="0.25">
      <c r="A7" s="86" t="s">
        <v>13</v>
      </c>
      <c r="B7" s="13">
        <v>57461</v>
      </c>
      <c r="C7" s="35"/>
      <c r="D7" s="74">
        <v>-0.3</v>
      </c>
      <c r="E7" s="74">
        <v>0</v>
      </c>
      <c r="F7" s="108">
        <f>+D7-(E7)</f>
        <v>-0.3</v>
      </c>
      <c r="G7" s="109">
        <f>+F7/D7</f>
        <v>1</v>
      </c>
      <c r="H7" s="8"/>
      <c r="K7"/>
      <c r="L7" s="30"/>
      <c r="N7"/>
    </row>
    <row r="8" spans="1:18" ht="13.5" thickBot="1" x14ac:dyDescent="0.25">
      <c r="A8" s="86" t="s">
        <v>22</v>
      </c>
      <c r="B8" s="13">
        <v>59370</v>
      </c>
      <c r="C8" s="35"/>
      <c r="D8" s="74">
        <v>-40</v>
      </c>
      <c r="E8" s="74">
        <v>-36.6</v>
      </c>
      <c r="F8" s="108">
        <f>+D8-(E8)</f>
        <v>-3.3999999999999986</v>
      </c>
      <c r="G8" s="109">
        <f>+F8/D8</f>
        <v>8.4999999999999964E-2</v>
      </c>
      <c r="H8" s="2"/>
      <c r="J8" s="9"/>
      <c r="K8"/>
      <c r="L8" s="30"/>
      <c r="M8" s="9"/>
      <c r="N8"/>
    </row>
    <row r="9" spans="1:18" ht="13.5" thickBot="1" x14ac:dyDescent="0.25">
      <c r="A9" s="86" t="s">
        <v>23</v>
      </c>
      <c r="B9" s="13">
        <v>62880</v>
      </c>
      <c r="C9" s="35"/>
      <c r="D9" s="74">
        <v>-8.4</v>
      </c>
      <c r="E9" s="74">
        <v>-12.1</v>
      </c>
      <c r="F9" s="108">
        <f>SUM(D9-E9)</f>
        <v>3.6999999999999993</v>
      </c>
      <c r="G9" s="109">
        <f>+F9/D9</f>
        <v>-0.44047619047619035</v>
      </c>
      <c r="H9" s="2"/>
      <c r="J9" s="9"/>
      <c r="K9"/>
      <c r="L9" s="30"/>
      <c r="M9" s="9"/>
      <c r="N9"/>
    </row>
    <row r="10" spans="1:18" ht="13.5" thickBot="1" x14ac:dyDescent="0.25">
      <c r="A10" s="87" t="s">
        <v>4</v>
      </c>
      <c r="B10" s="67"/>
      <c r="C10" s="35"/>
      <c r="D10" s="107">
        <f>SUM(D6:D9)</f>
        <v>-48.699999999999996</v>
      </c>
      <c r="E10" s="107">
        <f>SUM(E6:E9)</f>
        <v>-48.7</v>
      </c>
      <c r="F10" s="83">
        <f>SUM(F6:F9)</f>
        <v>0</v>
      </c>
      <c r="G10" s="138">
        <f>+F10/D10</f>
        <v>0</v>
      </c>
      <c r="H10" s="2"/>
      <c r="J10" s="9"/>
      <c r="K10"/>
      <c r="L10" s="30"/>
      <c r="M10" s="9"/>
      <c r="N10"/>
      <c r="P10" s="2"/>
      <c r="Q10" s="11"/>
    </row>
    <row r="11" spans="1:18" ht="13.5" thickBot="1" x14ac:dyDescent="0.25">
      <c r="A11" s="24"/>
      <c r="B11" s="13"/>
      <c r="C11" s="19"/>
      <c r="D11" s="98"/>
      <c r="E11" s="98"/>
      <c r="F11" s="116"/>
      <c r="G11" s="21"/>
      <c r="H11" s="2"/>
      <c r="J11" s="9"/>
      <c r="K11"/>
      <c r="L11" s="30"/>
      <c r="M11" s="9"/>
      <c r="N11"/>
      <c r="P11" s="2"/>
      <c r="Q11" s="11"/>
    </row>
    <row r="12" spans="1:18" ht="13.5" thickBot="1" x14ac:dyDescent="0.25">
      <c r="B12" s="190" t="s">
        <v>48</v>
      </c>
      <c r="C12" s="133"/>
      <c r="D12" s="134"/>
      <c r="E12" s="134"/>
      <c r="F12" s="135"/>
      <c r="G12" s="136"/>
      <c r="H12" s="2"/>
      <c r="K12"/>
      <c r="L12" s="30"/>
      <c r="M12" s="9"/>
      <c r="N12"/>
      <c r="P12" s="2"/>
      <c r="Q12" s="11"/>
    </row>
    <row r="13" spans="1:18" ht="13.5" thickBot="1" x14ac:dyDescent="0.25">
      <c r="A13" s="60" t="s">
        <v>2</v>
      </c>
      <c r="B13" s="45">
        <v>11657</v>
      </c>
      <c r="C13" s="35"/>
      <c r="D13" s="62"/>
      <c r="E13" s="58"/>
      <c r="F13" s="44"/>
      <c r="G13" s="63"/>
      <c r="H13" s="2"/>
      <c r="K13" s="30"/>
      <c r="N13"/>
      <c r="O13" s="2"/>
      <c r="P13" s="11"/>
      <c r="Q13"/>
    </row>
    <row r="14" spans="1:18" ht="13.5" thickBot="1" x14ac:dyDescent="0.25">
      <c r="A14" s="86" t="s">
        <v>27</v>
      </c>
      <c r="B14" s="13">
        <v>63023</v>
      </c>
      <c r="C14" s="55" t="s">
        <v>28</v>
      </c>
      <c r="D14" s="74">
        <v>4.8</v>
      </c>
      <c r="E14" s="143">
        <v>4.8</v>
      </c>
      <c r="F14" s="108">
        <f>SUM(D14-E14)</f>
        <v>0</v>
      </c>
      <c r="G14" s="109">
        <f>+F14/D14</f>
        <v>0</v>
      </c>
      <c r="H14" s="2"/>
      <c r="J14" s="9"/>
      <c r="K14"/>
      <c r="L14" s="30"/>
      <c r="M14" s="9"/>
      <c r="N14"/>
    </row>
    <row r="15" spans="1:18" ht="13.5" thickBot="1" x14ac:dyDescent="0.25">
      <c r="A15" s="73" t="s">
        <v>4</v>
      </c>
      <c r="B15" s="44"/>
      <c r="C15" s="142"/>
      <c r="D15" s="68">
        <f>SUM(D14:D14)</f>
        <v>4.8</v>
      </c>
      <c r="E15" s="68">
        <f>SUM(E14:E14)</f>
        <v>4.8</v>
      </c>
      <c r="F15" s="139">
        <f>+D15-E15</f>
        <v>0</v>
      </c>
      <c r="G15" s="138">
        <f>+F15/D15</f>
        <v>0</v>
      </c>
      <c r="K15" s="90"/>
    </row>
    <row r="16" spans="1:18" ht="13.5" thickBot="1" x14ac:dyDescent="0.25">
      <c r="A16" s="19"/>
      <c r="B16" s="13"/>
      <c r="C16" s="141"/>
      <c r="D16" s="98"/>
      <c r="E16" s="98"/>
      <c r="F16" s="116"/>
      <c r="G16" s="140"/>
      <c r="K16" s="90"/>
    </row>
    <row r="17" spans="1:17" ht="13.5" thickBot="1" x14ac:dyDescent="0.25">
      <c r="A17" s="19"/>
      <c r="B17" s="189" t="s">
        <v>47</v>
      </c>
      <c r="C17" s="142"/>
      <c r="D17" s="188"/>
      <c r="E17" s="68"/>
      <c r="F17" s="191"/>
      <c r="G17" s="63"/>
      <c r="K17" s="90"/>
    </row>
    <row r="18" spans="1:17" ht="13.5" thickBot="1" x14ac:dyDescent="0.25">
      <c r="A18" s="60" t="s">
        <v>2</v>
      </c>
      <c r="B18" s="45">
        <v>11657</v>
      </c>
      <c r="C18" s="35"/>
      <c r="D18" s="62"/>
      <c r="E18" s="58"/>
      <c r="F18" s="44"/>
      <c r="G18" s="63"/>
      <c r="H18" s="2"/>
      <c r="K18" s="30"/>
      <c r="N18"/>
      <c r="O18" s="2"/>
      <c r="P18" s="11"/>
      <c r="Q18"/>
    </row>
    <row r="19" spans="1:17" ht="13.5" thickBot="1" x14ac:dyDescent="0.25">
      <c r="A19" s="122" t="s">
        <v>24</v>
      </c>
      <c r="B19" s="59">
        <v>2509</v>
      </c>
      <c r="C19" s="35"/>
      <c r="D19" s="74">
        <v>7.7</v>
      </c>
      <c r="E19" s="74">
        <v>7.6</v>
      </c>
      <c r="F19" s="64">
        <f>+D19-E19</f>
        <v>0.10000000000000053</v>
      </c>
      <c r="G19" s="65">
        <f>+F19/D19</f>
        <v>1.2987012987013056E-2</v>
      </c>
      <c r="H19" s="2"/>
      <c r="K19" s="30"/>
      <c r="N19"/>
      <c r="O19" s="2"/>
      <c r="P19" s="11"/>
      <c r="Q19"/>
    </row>
    <row r="20" spans="1:17" ht="13.5" thickBot="1" x14ac:dyDescent="0.25">
      <c r="A20" s="84" t="s">
        <v>14</v>
      </c>
      <c r="B20" s="66">
        <v>59531</v>
      </c>
      <c r="C20" s="35"/>
      <c r="D20" s="74">
        <v>2.8</v>
      </c>
      <c r="E20" s="74">
        <v>1.4</v>
      </c>
      <c r="F20" s="64">
        <f>+D20-E20</f>
        <v>1.4</v>
      </c>
      <c r="G20" s="57">
        <f>+F20/D20</f>
        <v>0.5</v>
      </c>
      <c r="H20" s="2"/>
      <c r="K20" s="30"/>
      <c r="N20"/>
      <c r="O20" s="2"/>
      <c r="P20" s="11"/>
      <c r="Q20"/>
    </row>
    <row r="21" spans="1:17" ht="13.5" thickBot="1" x14ac:dyDescent="0.25">
      <c r="A21" s="84" t="s">
        <v>31</v>
      </c>
      <c r="B21" s="66">
        <v>59945</v>
      </c>
      <c r="C21" s="35"/>
      <c r="D21" s="74">
        <v>0</v>
      </c>
      <c r="E21" s="74">
        <v>0</v>
      </c>
      <c r="F21" s="56">
        <f>+D21-E21</f>
        <v>0</v>
      </c>
      <c r="G21" s="57" t="e">
        <f>+F21/D21</f>
        <v>#DIV/0!</v>
      </c>
      <c r="K21" s="30"/>
      <c r="N21"/>
      <c r="O21" s="2"/>
      <c r="P21" s="11"/>
      <c r="Q21"/>
    </row>
    <row r="22" spans="1:17" ht="13.5" thickBot="1" x14ac:dyDescent="0.25">
      <c r="A22" s="84" t="s">
        <v>25</v>
      </c>
      <c r="B22" s="66">
        <v>62789</v>
      </c>
      <c r="C22" s="45"/>
      <c r="D22" s="74">
        <v>0</v>
      </c>
      <c r="E22" s="74">
        <v>0</v>
      </c>
      <c r="F22" s="56">
        <f>+D22-E22</f>
        <v>0</v>
      </c>
      <c r="G22" s="57" t="e">
        <f>+F22/D22</f>
        <v>#DIV/0!</v>
      </c>
      <c r="I22" s="19"/>
      <c r="K22"/>
      <c r="L22" s="19"/>
      <c r="M22" s="9"/>
      <c r="N22"/>
      <c r="P22" s="2"/>
      <c r="Q22" s="11"/>
    </row>
    <row r="23" spans="1:17" ht="13.5" thickBot="1" x14ac:dyDescent="0.25">
      <c r="A23" s="73" t="s">
        <v>4</v>
      </c>
      <c r="B23" s="61"/>
      <c r="C23" s="142"/>
      <c r="D23" s="68">
        <f>SUM(D19:D22)</f>
        <v>10.5</v>
      </c>
      <c r="E23" s="68">
        <f>SUM(E19:E22)</f>
        <v>9</v>
      </c>
      <c r="F23" s="139">
        <f>+D23-E23</f>
        <v>1.5</v>
      </c>
      <c r="G23" s="138">
        <f>+F23/D23</f>
        <v>0.14285714285714285</v>
      </c>
      <c r="K23" s="90"/>
    </row>
    <row r="24" spans="1:17" ht="13.5" thickBot="1" x14ac:dyDescent="0.25">
      <c r="A24" s="19"/>
      <c r="B24" s="13"/>
      <c r="C24" s="141"/>
      <c r="D24" s="98"/>
      <c r="E24" s="98"/>
      <c r="F24" s="116"/>
      <c r="G24" s="140"/>
      <c r="K24" s="90"/>
    </row>
    <row r="25" spans="1:17" ht="16.5" thickBot="1" x14ac:dyDescent="0.3">
      <c r="A25" s="82" t="s">
        <v>7</v>
      </c>
      <c r="B25" s="207">
        <f ca="1">SUM(E2)-1</f>
        <v>37268.461838310184</v>
      </c>
      <c r="C25" s="175" t="s">
        <v>16</v>
      </c>
      <c r="D25" s="176"/>
      <c r="E25" s="98"/>
      <c r="F25" s="116"/>
      <c r="G25" s="140"/>
      <c r="K25" s="90"/>
    </row>
    <row r="26" spans="1:17" ht="13.5" thickBot="1" x14ac:dyDescent="0.25">
      <c r="B26" s="69"/>
      <c r="C26" s="174" t="s">
        <v>12</v>
      </c>
      <c r="E26" s="70"/>
    </row>
    <row r="27" spans="1:17" ht="13.5" thickBot="1" x14ac:dyDescent="0.25">
      <c r="B27" s="115"/>
      <c r="C27" s="100" t="s">
        <v>0</v>
      </c>
      <c r="D27" s="100" t="s">
        <v>10</v>
      </c>
      <c r="E27" s="131" t="s">
        <v>5</v>
      </c>
      <c r="F27"/>
      <c r="G27"/>
      <c r="I27" s="89"/>
      <c r="J27" s="9"/>
      <c r="K27"/>
      <c r="L27" s="97"/>
      <c r="N27"/>
      <c r="O27" s="7"/>
      <c r="Q27"/>
    </row>
    <row r="28" spans="1:17" ht="13.5" thickBot="1" x14ac:dyDescent="0.25">
      <c r="A28" s="85" t="s">
        <v>21</v>
      </c>
      <c r="B28" s="13">
        <v>1309</v>
      </c>
      <c r="C28" s="117">
        <v>555961</v>
      </c>
      <c r="D28" s="80">
        <v>603541</v>
      </c>
      <c r="E28" s="81">
        <f>+D28-C28</f>
        <v>47580</v>
      </c>
      <c r="F28" t="s">
        <v>38</v>
      </c>
      <c r="G28"/>
      <c r="I28" s="89"/>
      <c r="J28" s="9"/>
      <c r="K28"/>
      <c r="L28" s="97"/>
      <c r="N28"/>
      <c r="O28" s="7"/>
      <c r="Q28"/>
    </row>
    <row r="29" spans="1:17" ht="13.5" thickBot="1" x14ac:dyDescent="0.25">
      <c r="A29" s="86" t="s">
        <v>13</v>
      </c>
      <c r="B29" s="13">
        <v>57461</v>
      </c>
      <c r="C29" s="145">
        <v>-3624</v>
      </c>
      <c r="D29" s="78">
        <v>0</v>
      </c>
      <c r="E29" s="81">
        <f>+D29-C29</f>
        <v>3624</v>
      </c>
      <c r="F29" t="s">
        <v>38</v>
      </c>
      <c r="G29"/>
      <c r="I29" s="89"/>
      <c r="J29" s="9"/>
      <c r="K29"/>
      <c r="L29" s="97"/>
      <c r="N29"/>
      <c r="O29" s="7"/>
      <c r="Q29"/>
    </row>
    <row r="30" spans="1:17" ht="13.5" thickBot="1" x14ac:dyDescent="0.25">
      <c r="A30" s="86" t="s">
        <v>22</v>
      </c>
      <c r="B30" s="13">
        <v>59370</v>
      </c>
      <c r="C30" s="145">
        <v>-438833</v>
      </c>
      <c r="D30" s="78">
        <v>-455569</v>
      </c>
      <c r="E30" s="81">
        <f>+D30-C30</f>
        <v>-16736</v>
      </c>
      <c r="F30" t="s">
        <v>39</v>
      </c>
      <c r="G30"/>
      <c r="I30" s="178"/>
      <c r="J30" s="9"/>
      <c r="K30"/>
      <c r="L30" s="97"/>
      <c r="N30"/>
      <c r="O30" s="7"/>
      <c r="Q30"/>
    </row>
    <row r="31" spans="1:17" ht="13.5" thickBot="1" x14ac:dyDescent="0.25">
      <c r="A31" s="86" t="s">
        <v>23</v>
      </c>
      <c r="B31" s="13">
        <v>62880</v>
      </c>
      <c r="C31" s="145">
        <v>-145632</v>
      </c>
      <c r="D31" s="78">
        <v>-100416</v>
      </c>
      <c r="E31" s="81">
        <f>+D31-C31</f>
        <v>45216</v>
      </c>
      <c r="F31" t="s">
        <v>39</v>
      </c>
      <c r="G31"/>
      <c r="I31" s="89"/>
      <c r="J31" s="9"/>
      <c r="K31"/>
      <c r="L31" s="97"/>
      <c r="N31"/>
      <c r="O31" s="7"/>
      <c r="Q31"/>
    </row>
    <row r="32" spans="1:17" ht="13.5" thickBot="1" x14ac:dyDescent="0.25">
      <c r="A32" s="71"/>
      <c r="B32" s="72"/>
      <c r="C32" s="101">
        <f>SUM(C28:C31)</f>
        <v>-32128</v>
      </c>
      <c r="D32" s="101">
        <f>SUM(D28:D31)</f>
        <v>47556</v>
      </c>
      <c r="E32" s="79">
        <f>SUM(E28:E31)</f>
        <v>79684</v>
      </c>
      <c r="F32" s="154">
        <f>+E32/D32</f>
        <v>1.6755824711918581</v>
      </c>
      <c r="G32"/>
      <c r="I32" s="89"/>
      <c r="J32" s="9"/>
      <c r="K32"/>
      <c r="L32" s="97"/>
      <c r="N32"/>
      <c r="O32" s="7"/>
      <c r="Q32"/>
    </row>
    <row r="33" spans="1:17" ht="13.5" thickBot="1" x14ac:dyDescent="0.25">
      <c r="A33" s="55"/>
      <c r="B33" s="128"/>
      <c r="C33" s="103"/>
      <c r="D33" s="103"/>
      <c r="E33" s="103"/>
      <c r="F33" s="123"/>
      <c r="G33" s="103"/>
      <c r="H33" s="103"/>
      <c r="I33" s="103"/>
      <c r="J33" s="9"/>
      <c r="K33"/>
      <c r="L33" s="97"/>
      <c r="N33"/>
      <c r="O33" s="7"/>
      <c r="Q33"/>
    </row>
    <row r="34" spans="1:17" ht="13.5" thickBot="1" x14ac:dyDescent="0.25">
      <c r="A34" s="38" t="s">
        <v>29</v>
      </c>
      <c r="B34" s="129"/>
      <c r="C34" s="125" t="s">
        <v>19</v>
      </c>
      <c r="D34"/>
      <c r="E34"/>
      <c r="F34"/>
      <c r="G34" s="103"/>
      <c r="H34" s="103"/>
      <c r="I34" s="124"/>
      <c r="K34" s="97"/>
      <c r="L34"/>
      <c r="N34" s="7"/>
      <c r="Q34"/>
    </row>
    <row r="35" spans="1:17" ht="13.5" thickBot="1" x14ac:dyDescent="0.25">
      <c r="A35" s="40" t="s">
        <v>30</v>
      </c>
      <c r="B35" s="129"/>
      <c r="C35" s="126" t="s">
        <v>0</v>
      </c>
      <c r="D35" s="100" t="s">
        <v>10</v>
      </c>
      <c r="E35" s="131" t="s">
        <v>5</v>
      </c>
      <c r="F35"/>
      <c r="G35" s="103"/>
      <c r="H35" s="103"/>
      <c r="I35" s="124"/>
      <c r="K35" s="97"/>
      <c r="L35"/>
      <c r="N35" s="7"/>
      <c r="Q35"/>
    </row>
    <row r="36" spans="1:17" ht="13.5" thickBot="1" x14ac:dyDescent="0.25">
      <c r="A36" s="122" t="s">
        <v>24</v>
      </c>
      <c r="B36" s="59">
        <v>2509</v>
      </c>
      <c r="C36" s="127">
        <v>91404</v>
      </c>
      <c r="D36" s="119">
        <v>88144</v>
      </c>
      <c r="E36" s="81">
        <f>+D36-C36</f>
        <v>-3260</v>
      </c>
      <c r="F36" s="12" t="s">
        <v>39</v>
      </c>
      <c r="G36" s="103"/>
      <c r="H36" s="103"/>
      <c r="I36" s="124"/>
      <c r="K36" s="97"/>
      <c r="L36"/>
      <c r="N36" s="7"/>
      <c r="Q36"/>
    </row>
    <row r="37" spans="1:17" ht="13.5" thickBot="1" x14ac:dyDescent="0.25">
      <c r="A37" s="84" t="s">
        <v>14</v>
      </c>
      <c r="B37" s="66">
        <v>59531</v>
      </c>
      <c r="C37" s="146">
        <v>22640</v>
      </c>
      <c r="D37" s="120">
        <v>22065</v>
      </c>
      <c r="E37" s="81">
        <f>+D37-C37</f>
        <v>-575</v>
      </c>
      <c r="F37" t="s">
        <v>39</v>
      </c>
      <c r="G37" s="103"/>
      <c r="H37" s="103"/>
      <c r="I37" s="124"/>
      <c r="K37" s="97"/>
      <c r="L37"/>
      <c r="N37" s="7"/>
      <c r="Q37"/>
    </row>
    <row r="38" spans="1:17" ht="13.5" thickBot="1" x14ac:dyDescent="0.25">
      <c r="A38" s="84" t="s">
        <v>15</v>
      </c>
      <c r="B38" s="66">
        <v>59945</v>
      </c>
      <c r="C38" s="146">
        <v>0</v>
      </c>
      <c r="D38" s="120">
        <v>0</v>
      </c>
      <c r="E38" s="81">
        <f>+D38-C38</f>
        <v>0</v>
      </c>
      <c r="F38"/>
      <c r="G38" s="103"/>
      <c r="H38" s="103"/>
      <c r="I38" s="124"/>
      <c r="K38" s="97"/>
      <c r="L38"/>
      <c r="N38" s="7"/>
      <c r="Q38"/>
    </row>
    <row r="39" spans="1:17" ht="13.5" thickBot="1" x14ac:dyDescent="0.25">
      <c r="A39" s="84" t="s">
        <v>25</v>
      </c>
      <c r="B39" s="66">
        <v>62789</v>
      </c>
      <c r="C39" s="199">
        <v>0</v>
      </c>
      <c r="D39" s="200">
        <v>0</v>
      </c>
      <c r="E39" s="201">
        <f>+D39-C39</f>
        <v>0</v>
      </c>
      <c r="F39"/>
      <c r="G39" s="103"/>
      <c r="H39" s="103"/>
      <c r="I39" s="124"/>
      <c r="K39" s="97"/>
      <c r="L39"/>
      <c r="N39" s="7"/>
      <c r="Q39"/>
    </row>
    <row r="40" spans="1:17" ht="13.5" thickBot="1" x14ac:dyDescent="0.25">
      <c r="A40" s="99"/>
      <c r="B40" s="130"/>
      <c r="C40" s="102">
        <f>SUM(C36:C39)</f>
        <v>114044</v>
      </c>
      <c r="D40" s="102">
        <f>SUM(D36:D39)</f>
        <v>110209</v>
      </c>
      <c r="E40" s="79">
        <f>SUM(E36:E39)</f>
        <v>-3835</v>
      </c>
      <c r="F40" s="154">
        <f>+E40/D40</f>
        <v>-3.479752107359653E-2</v>
      </c>
      <c r="G40" s="103"/>
      <c r="H40" s="103"/>
      <c r="I40" s="124"/>
      <c r="K40" s="97"/>
      <c r="L40"/>
      <c r="N40" s="7"/>
      <c r="Q40"/>
    </row>
    <row r="41" spans="1:17" ht="13.5" thickBot="1" x14ac:dyDescent="0.25">
      <c r="A41" s="99"/>
      <c r="B41" s="129"/>
      <c r="C41" s="123"/>
      <c r="D41" s="123"/>
      <c r="E41" s="192"/>
      <c r="F41" s="193"/>
      <c r="G41" s="103"/>
      <c r="H41" s="103"/>
      <c r="I41" s="124"/>
      <c r="K41" s="97"/>
      <c r="L41"/>
      <c r="N41" s="7"/>
      <c r="Q41"/>
    </row>
    <row r="42" spans="1:17" ht="13.5" thickBot="1" x14ac:dyDescent="0.25">
      <c r="A42" s="38" t="s">
        <v>29</v>
      </c>
      <c r="B42" s="129"/>
      <c r="C42" s="205" t="s">
        <v>48</v>
      </c>
      <c r="D42"/>
      <c r="E42"/>
      <c r="F42"/>
      <c r="G42" s="103"/>
      <c r="H42" s="103"/>
      <c r="I42" s="124"/>
      <c r="K42" s="97"/>
      <c r="L42"/>
      <c r="N42" s="7"/>
      <c r="Q42"/>
    </row>
    <row r="43" spans="1:17" ht="13.5" thickBot="1" x14ac:dyDescent="0.25">
      <c r="A43" s="40" t="s">
        <v>30</v>
      </c>
      <c r="B43" s="129"/>
      <c r="C43" s="126" t="s">
        <v>0</v>
      </c>
      <c r="D43" s="100" t="s">
        <v>10</v>
      </c>
      <c r="E43" s="131" t="s">
        <v>5</v>
      </c>
      <c r="F43"/>
      <c r="G43" s="103"/>
      <c r="H43" s="103"/>
      <c r="I43" s="124"/>
      <c r="K43" s="97"/>
      <c r="L43"/>
      <c r="N43" s="7"/>
      <c r="Q43"/>
    </row>
    <row r="44" spans="1:17" ht="13.5" thickBot="1" x14ac:dyDescent="0.25">
      <c r="A44" s="86" t="s">
        <v>27</v>
      </c>
      <c r="B44" s="13">
        <v>63023</v>
      </c>
      <c r="C44" s="199">
        <v>50144</v>
      </c>
      <c r="D44" s="202">
        <v>50144</v>
      </c>
      <c r="E44" s="201">
        <f>+D44-C44</f>
        <v>0</v>
      </c>
      <c r="F44" s="208" t="s">
        <v>38</v>
      </c>
      <c r="G44"/>
      <c r="I44" s="179"/>
      <c r="J44" s="9"/>
      <c r="K44"/>
      <c r="L44" s="97"/>
      <c r="N44"/>
      <c r="O44" s="7"/>
      <c r="Q44"/>
    </row>
    <row r="45" spans="1:17" ht="13.5" thickBot="1" x14ac:dyDescent="0.25">
      <c r="A45" s="194"/>
      <c r="B45" s="195"/>
      <c r="C45" s="203">
        <f>SUM(C44)</f>
        <v>50144</v>
      </c>
      <c r="D45" s="204">
        <f>SUM(D44)</f>
        <v>50144</v>
      </c>
      <c r="E45" s="152">
        <f>SUM(E44)</f>
        <v>0</v>
      </c>
      <c r="F45" s="154">
        <f>+E45/D45</f>
        <v>0</v>
      </c>
      <c r="G45" s="103"/>
      <c r="H45" s="103"/>
      <c r="I45" s="124"/>
      <c r="K45" s="97"/>
      <c r="L45"/>
      <c r="N45" s="7"/>
      <c r="Q45"/>
    </row>
    <row r="46" spans="1:17" x14ac:dyDescent="0.2">
      <c r="A46" s="196"/>
      <c r="B46" s="195"/>
      <c r="C46" s="197"/>
      <c r="D46" s="198"/>
      <c r="E46" s="18"/>
      <c r="F46" s="12"/>
      <c r="G46" s="103"/>
      <c r="H46" s="103"/>
      <c r="I46" s="124"/>
      <c r="K46" s="97"/>
      <c r="L46"/>
      <c r="N46" s="7"/>
      <c r="Q46"/>
    </row>
    <row r="47" spans="1:17" ht="13.5" thickBot="1" x14ac:dyDescent="0.25">
      <c r="A47" s="43"/>
      <c r="B47" s="129"/>
      <c r="C47" s="14"/>
      <c r="D47" s="103"/>
      <c r="E47" s="103"/>
      <c r="F47" s="123"/>
      <c r="G47" s="103"/>
      <c r="H47" s="103"/>
      <c r="I47" s="124"/>
      <c r="K47" s="97"/>
      <c r="L47"/>
      <c r="N47" s="7"/>
      <c r="Q47"/>
    </row>
    <row r="48" spans="1:17" ht="18.75" customHeight="1" thickBot="1" x14ac:dyDescent="0.25">
      <c r="A48" s="149" t="s">
        <v>35</v>
      </c>
      <c r="B48" s="150"/>
      <c r="C48" s="151">
        <f>SUM(C45+C40+C32)</f>
        <v>132060</v>
      </c>
      <c r="D48" s="151">
        <f>SUM(D45+D40+D32)</f>
        <v>207909</v>
      </c>
      <c r="E48" s="151">
        <f>SUM(E45+E40+E32)</f>
        <v>75849</v>
      </c>
      <c r="F48" s="154">
        <f>+E48/D48</f>
        <v>0.36481826183570698</v>
      </c>
      <c r="G48"/>
      <c r="I48" s="27"/>
      <c r="J48" s="91"/>
      <c r="K48" s="9"/>
      <c r="L48"/>
      <c r="M48" s="97"/>
      <c r="N48"/>
      <c r="P48" s="7"/>
      <c r="Q48"/>
    </row>
    <row r="49" spans="1:17" ht="18.75" thickBot="1" x14ac:dyDescent="0.3">
      <c r="A49" s="10" t="s">
        <v>6</v>
      </c>
      <c r="B49" s="19"/>
      <c r="C49" s="52" t="s">
        <v>8</v>
      </c>
      <c r="G49"/>
      <c r="J49" s="89"/>
      <c r="K49" s="9"/>
      <c r="L49"/>
      <c r="M49" s="97"/>
      <c r="N49"/>
      <c r="P49" s="7"/>
      <c r="Q49"/>
    </row>
    <row r="50" spans="1:17" ht="13.5" thickBot="1" x14ac:dyDescent="0.25">
      <c r="A50" s="209">
        <v>37196</v>
      </c>
      <c r="B50" s="53" t="s">
        <v>12</v>
      </c>
      <c r="C50" s="28" t="s">
        <v>19</v>
      </c>
      <c r="D50" s="169" t="s">
        <v>3</v>
      </c>
      <c r="E50" s="166"/>
    </row>
    <row r="51" spans="1:17" ht="13.5" thickBot="1" x14ac:dyDescent="0.25">
      <c r="A51" s="54"/>
      <c r="B51" s="51" t="s">
        <v>17</v>
      </c>
      <c r="C51" s="132" t="s">
        <v>18</v>
      </c>
      <c r="D51" s="170"/>
      <c r="E51" s="167"/>
    </row>
    <row r="52" spans="1:17" ht="13.5" thickBot="1" x14ac:dyDescent="0.25">
      <c r="A52" s="36" t="s">
        <v>49</v>
      </c>
      <c r="B52" s="76">
        <v>121906</v>
      </c>
      <c r="C52" s="77">
        <v>53466</v>
      </c>
      <c r="D52" s="171">
        <f>SUM(B52:C52)</f>
        <v>175372</v>
      </c>
      <c r="E52" s="177"/>
      <c r="F52" s="147"/>
      <c r="Q52"/>
    </row>
    <row r="53" spans="1:17" x14ac:dyDescent="0.2">
      <c r="A53" s="50" t="s">
        <v>11</v>
      </c>
      <c r="B53" s="118">
        <f>SUM(E32)</f>
        <v>79684</v>
      </c>
      <c r="C53" s="32">
        <f>SUM(E40+E45)</f>
        <v>-3835</v>
      </c>
      <c r="D53" s="172">
        <f>+B53+C53</f>
        <v>75849</v>
      </c>
      <c r="E53" s="183"/>
      <c r="Q53"/>
    </row>
    <row r="54" spans="1:17" ht="13.5" thickBot="1" x14ac:dyDescent="0.25">
      <c r="A54" s="75" t="s">
        <v>9</v>
      </c>
      <c r="B54" s="118">
        <f>SUM(F10)*100</f>
        <v>0</v>
      </c>
      <c r="C54" s="32">
        <f>SUM(F23)*100</f>
        <v>150</v>
      </c>
      <c r="D54" s="172">
        <f>+B54+C54</f>
        <v>150</v>
      </c>
      <c r="E54" s="168"/>
      <c r="Q54"/>
    </row>
    <row r="55" spans="1:17" ht="13.5" thickBot="1" x14ac:dyDescent="0.25">
      <c r="A55" s="37" t="s">
        <v>4</v>
      </c>
      <c r="B55" s="49">
        <f>SUM(B52:B54)</f>
        <v>201590</v>
      </c>
      <c r="C55" s="29">
        <f>SUM(C52:C54)</f>
        <v>49781</v>
      </c>
      <c r="D55" s="173">
        <f>SUM(D52:D54)</f>
        <v>251371</v>
      </c>
      <c r="E55" s="148"/>
      <c r="F55" s="39"/>
      <c r="I55" s="12"/>
      <c r="Q55"/>
    </row>
    <row r="56" spans="1:17" x14ac:dyDescent="0.2">
      <c r="A56" s="5" t="s">
        <v>33</v>
      </c>
      <c r="B56" s="1"/>
      <c r="C56" s="1"/>
      <c r="D56" s="88"/>
      <c r="E56" s="88"/>
      <c r="F56" s="88"/>
      <c r="Q56"/>
    </row>
    <row r="57" spans="1:17" ht="13.5" thickBot="1" x14ac:dyDescent="0.25">
      <c r="A57" s="5" t="s">
        <v>34</v>
      </c>
      <c r="B57" s="1"/>
      <c r="C57" s="1"/>
      <c r="D57" s="88"/>
      <c r="E57" s="88"/>
      <c r="F57" s="88"/>
      <c r="Q57"/>
    </row>
    <row r="58" spans="1:17" ht="14.25" thickTop="1" thickBot="1" x14ac:dyDescent="0.25">
      <c r="A58" s="149" t="s">
        <v>35</v>
      </c>
      <c r="B58" s="134"/>
      <c r="C58" s="157" t="s">
        <v>0</v>
      </c>
      <c r="D58" s="157" t="s">
        <v>10</v>
      </c>
      <c r="E58" s="157" t="s">
        <v>5</v>
      </c>
      <c r="F58" s="155" t="s">
        <v>1</v>
      </c>
      <c r="H58" s="12"/>
      <c r="J58" s="46"/>
      <c r="L58" s="13"/>
      <c r="M58" s="21"/>
      <c r="Q58"/>
    </row>
    <row r="59" spans="1:17" ht="13.5" thickBot="1" x14ac:dyDescent="0.25">
      <c r="L59" s="13"/>
      <c r="M59" s="21"/>
    </row>
    <row r="60" spans="1:17" ht="13.5" thickBot="1" x14ac:dyDescent="0.25">
      <c r="A60" s="10"/>
      <c r="B60" s="5">
        <v>1</v>
      </c>
      <c r="C60" s="156">
        <v>0</v>
      </c>
      <c r="D60" s="156">
        <v>0</v>
      </c>
      <c r="E60" s="156">
        <f t="shared" ref="E60:E66" si="0">SUM(D60-C60)</f>
        <v>0</v>
      </c>
      <c r="F60" s="154" t="e">
        <f>+E60/D60</f>
        <v>#DIV/0!</v>
      </c>
      <c r="L60" s="13"/>
      <c r="M60" s="21"/>
    </row>
    <row r="61" spans="1:17" ht="13.5" thickBot="1" x14ac:dyDescent="0.25">
      <c r="B61" s="5">
        <v>2</v>
      </c>
      <c r="C61" s="156">
        <v>0</v>
      </c>
      <c r="D61" s="156">
        <v>0</v>
      </c>
      <c r="E61" s="156">
        <f t="shared" si="0"/>
        <v>0</v>
      </c>
      <c r="F61" s="154" t="e">
        <f t="shared" ref="F61:F90" si="1">+E61/D61</f>
        <v>#DIV/0!</v>
      </c>
      <c r="L61" s="13"/>
      <c r="M61" s="21"/>
    </row>
    <row r="62" spans="1:17" ht="13.5" thickBot="1" x14ac:dyDescent="0.25">
      <c r="B62" s="5">
        <v>3</v>
      </c>
      <c r="C62" s="156">
        <v>0</v>
      </c>
      <c r="D62" s="156">
        <v>0</v>
      </c>
      <c r="E62" s="156">
        <f t="shared" si="0"/>
        <v>0</v>
      </c>
      <c r="F62" s="154" t="e">
        <f t="shared" si="1"/>
        <v>#DIV/0!</v>
      </c>
      <c r="L62" s="13"/>
      <c r="M62" s="21"/>
    </row>
    <row r="63" spans="1:17" ht="13.5" thickBot="1" x14ac:dyDescent="0.25">
      <c r="B63" s="5">
        <v>4</v>
      </c>
      <c r="C63" s="156">
        <v>0</v>
      </c>
      <c r="D63" s="156">
        <v>0</v>
      </c>
      <c r="E63" s="156">
        <f t="shared" si="0"/>
        <v>0</v>
      </c>
      <c r="F63" s="154" t="e">
        <f t="shared" si="1"/>
        <v>#DIV/0!</v>
      </c>
      <c r="L63" s="19"/>
      <c r="M63" s="21"/>
    </row>
    <row r="64" spans="1:17" ht="16.5" thickBot="1" x14ac:dyDescent="0.3">
      <c r="B64" s="5">
        <v>5</v>
      </c>
      <c r="C64" s="156">
        <v>0</v>
      </c>
      <c r="D64" s="156">
        <v>0</v>
      </c>
      <c r="E64" s="88">
        <f t="shared" si="0"/>
        <v>0</v>
      </c>
      <c r="F64" s="154" t="e">
        <f t="shared" si="1"/>
        <v>#DIV/0!</v>
      </c>
      <c r="L64" s="13"/>
      <c r="M64" s="22"/>
    </row>
    <row r="65" spans="1:13" ht="13.5" thickBot="1" x14ac:dyDescent="0.25">
      <c r="B65" s="5">
        <v>6</v>
      </c>
      <c r="C65" s="156">
        <v>0</v>
      </c>
      <c r="D65" s="156">
        <v>0</v>
      </c>
      <c r="E65" s="156">
        <f t="shared" si="0"/>
        <v>0</v>
      </c>
      <c r="F65" s="154" t="e">
        <f t="shared" si="1"/>
        <v>#DIV/0!</v>
      </c>
      <c r="L65" s="19"/>
      <c r="M65" s="21"/>
    </row>
    <row r="66" spans="1:13" ht="13.5" thickBot="1" x14ac:dyDescent="0.25">
      <c r="B66" s="5">
        <v>7</v>
      </c>
      <c r="C66" s="156">
        <v>0</v>
      </c>
      <c r="D66" s="156">
        <v>0</v>
      </c>
      <c r="E66" s="156">
        <f t="shared" si="0"/>
        <v>0</v>
      </c>
      <c r="F66" s="154" t="e">
        <f t="shared" si="1"/>
        <v>#DIV/0!</v>
      </c>
      <c r="L66" s="13"/>
      <c r="M66" s="21"/>
    </row>
    <row r="67" spans="1:13" ht="13.5" thickBot="1" x14ac:dyDescent="0.25">
      <c r="A67" s="184"/>
      <c r="B67" s="5">
        <v>8</v>
      </c>
      <c r="C67" s="156">
        <v>0</v>
      </c>
      <c r="D67" s="156">
        <v>0</v>
      </c>
      <c r="E67" s="88">
        <f t="shared" ref="E67:E89" si="2">SUM(D67-C67)</f>
        <v>0</v>
      </c>
      <c r="F67" s="154" t="e">
        <f t="shared" si="1"/>
        <v>#DIV/0!</v>
      </c>
      <c r="L67" s="13"/>
      <c r="M67" s="21"/>
    </row>
    <row r="68" spans="1:13" ht="13.5" thickBot="1" x14ac:dyDescent="0.25">
      <c r="B68" s="5">
        <v>9</v>
      </c>
      <c r="C68" s="156">
        <v>0</v>
      </c>
      <c r="D68" s="156">
        <v>0</v>
      </c>
      <c r="E68" s="88">
        <f t="shared" si="2"/>
        <v>0</v>
      </c>
      <c r="F68" s="154" t="e">
        <f t="shared" si="1"/>
        <v>#DIV/0!</v>
      </c>
      <c r="L68" s="13"/>
      <c r="M68" s="21"/>
    </row>
    <row r="69" spans="1:13" ht="13.5" thickBot="1" x14ac:dyDescent="0.25">
      <c r="B69" s="5">
        <v>10</v>
      </c>
      <c r="C69" s="156">
        <v>0</v>
      </c>
      <c r="D69" s="156">
        <v>0</v>
      </c>
      <c r="E69" s="88">
        <f t="shared" si="2"/>
        <v>0</v>
      </c>
      <c r="F69" s="154" t="e">
        <f t="shared" si="1"/>
        <v>#DIV/0!</v>
      </c>
      <c r="L69" s="13"/>
      <c r="M69" s="21"/>
    </row>
    <row r="70" spans="1:13" ht="13.5" thickBot="1" x14ac:dyDescent="0.25">
      <c r="B70" s="5">
        <v>11</v>
      </c>
      <c r="C70" s="156">
        <v>0</v>
      </c>
      <c r="D70" s="156">
        <v>0</v>
      </c>
      <c r="E70" s="88">
        <f t="shared" si="2"/>
        <v>0</v>
      </c>
      <c r="F70" s="154" t="e">
        <f t="shared" si="1"/>
        <v>#DIV/0!</v>
      </c>
      <c r="L70" s="13"/>
      <c r="M70" s="21"/>
    </row>
    <row r="71" spans="1:13" ht="13.5" thickBot="1" x14ac:dyDescent="0.25">
      <c r="B71" s="5">
        <v>12</v>
      </c>
      <c r="C71" s="156">
        <v>132060</v>
      </c>
      <c r="D71" s="156">
        <v>207909</v>
      </c>
      <c r="E71" s="88">
        <f t="shared" si="2"/>
        <v>75849</v>
      </c>
      <c r="F71" s="154">
        <f t="shared" si="1"/>
        <v>0.36481826183570698</v>
      </c>
      <c r="L71" s="13"/>
      <c r="M71" s="21"/>
    </row>
    <row r="72" spans="1:13" ht="13.5" thickBot="1" x14ac:dyDescent="0.25">
      <c r="B72" s="5">
        <v>13</v>
      </c>
      <c r="C72" s="156">
        <v>0</v>
      </c>
      <c r="D72" s="156">
        <v>0</v>
      </c>
      <c r="E72" s="88">
        <f t="shared" si="2"/>
        <v>0</v>
      </c>
      <c r="F72" s="154" t="e">
        <f t="shared" si="1"/>
        <v>#DIV/0!</v>
      </c>
      <c r="L72" s="25"/>
      <c r="M72" s="14"/>
    </row>
    <row r="73" spans="1:13" ht="13.5" thickBot="1" x14ac:dyDescent="0.25">
      <c r="B73" s="5">
        <v>14</v>
      </c>
      <c r="C73" s="156">
        <v>0</v>
      </c>
      <c r="D73" s="156">
        <v>0</v>
      </c>
      <c r="E73" s="88">
        <f t="shared" si="2"/>
        <v>0</v>
      </c>
      <c r="F73" s="154" t="e">
        <f t="shared" si="1"/>
        <v>#DIV/0!</v>
      </c>
      <c r="L73" s="25"/>
      <c r="M73" s="14"/>
    </row>
    <row r="74" spans="1:13" ht="13.5" thickBot="1" x14ac:dyDescent="0.25">
      <c r="B74" s="5">
        <v>15</v>
      </c>
      <c r="C74" s="156">
        <v>0</v>
      </c>
      <c r="D74" s="156">
        <v>0</v>
      </c>
      <c r="E74" s="88">
        <f t="shared" si="2"/>
        <v>0</v>
      </c>
      <c r="F74" s="154" t="e">
        <f t="shared" si="1"/>
        <v>#DIV/0!</v>
      </c>
      <c r="L74" s="25"/>
      <c r="M74" s="14"/>
    </row>
    <row r="75" spans="1:13" ht="13.5" thickBot="1" x14ac:dyDescent="0.25">
      <c r="B75" s="5">
        <v>16</v>
      </c>
      <c r="C75" s="156">
        <v>0</v>
      </c>
      <c r="D75" s="156">
        <v>0</v>
      </c>
      <c r="E75" s="88">
        <f t="shared" si="2"/>
        <v>0</v>
      </c>
      <c r="F75" s="154" t="e">
        <f t="shared" si="1"/>
        <v>#DIV/0!</v>
      </c>
      <c r="I75" s="14"/>
      <c r="L75" s="25"/>
      <c r="M75" s="14"/>
    </row>
    <row r="76" spans="1:13" ht="13.5" thickBot="1" x14ac:dyDescent="0.25">
      <c r="B76" s="13">
        <v>17</v>
      </c>
      <c r="C76" s="156">
        <v>0</v>
      </c>
      <c r="D76" s="156">
        <v>0</v>
      </c>
      <c r="E76" s="88">
        <f t="shared" si="2"/>
        <v>0</v>
      </c>
      <c r="F76" s="154" t="e">
        <f t="shared" si="1"/>
        <v>#DIV/0!</v>
      </c>
      <c r="H76" s="20"/>
      <c r="I76" s="14"/>
      <c r="J76" s="21"/>
      <c r="L76" s="25"/>
      <c r="M76" s="14"/>
    </row>
    <row r="77" spans="1:13" ht="16.5" thickBot="1" x14ac:dyDescent="0.3">
      <c r="B77" s="13">
        <v>18</v>
      </c>
      <c r="C77" s="156">
        <v>0</v>
      </c>
      <c r="D77" s="156">
        <v>0</v>
      </c>
      <c r="E77" s="88">
        <f t="shared" si="2"/>
        <v>0</v>
      </c>
      <c r="F77" s="154" t="e">
        <f t="shared" si="1"/>
        <v>#DIV/0!</v>
      </c>
      <c r="H77" s="14"/>
      <c r="I77" s="14"/>
      <c r="J77" s="22"/>
      <c r="L77" s="25"/>
      <c r="M77" s="21"/>
    </row>
    <row r="78" spans="1:13" ht="14.25" customHeight="1" thickBot="1" x14ac:dyDescent="0.3">
      <c r="B78" s="13">
        <v>19</v>
      </c>
      <c r="C78" s="156">
        <v>0</v>
      </c>
      <c r="D78" s="156">
        <v>0</v>
      </c>
      <c r="E78" s="88">
        <f t="shared" si="2"/>
        <v>0</v>
      </c>
      <c r="F78" s="154" t="e">
        <f t="shared" si="1"/>
        <v>#DIV/0!</v>
      </c>
      <c r="H78" s="15"/>
      <c r="I78" s="18"/>
      <c r="J78" s="22"/>
      <c r="L78" s="25"/>
      <c r="M78" s="22"/>
    </row>
    <row r="79" spans="1:13" ht="13.5" thickBot="1" x14ac:dyDescent="0.25">
      <c r="B79" s="13">
        <v>20</v>
      </c>
      <c r="C79" s="156">
        <v>0</v>
      </c>
      <c r="D79" s="156">
        <v>0</v>
      </c>
      <c r="E79" s="88">
        <f t="shared" si="2"/>
        <v>0</v>
      </c>
      <c r="F79" s="154" t="e">
        <f t="shared" si="1"/>
        <v>#DIV/0!</v>
      </c>
      <c r="H79" s="17"/>
      <c r="I79" s="18"/>
      <c r="J79" s="21"/>
      <c r="L79" s="25"/>
      <c r="M79" s="21"/>
    </row>
    <row r="80" spans="1:13" ht="13.5" thickBot="1" x14ac:dyDescent="0.25">
      <c r="B80" s="13">
        <v>21</v>
      </c>
      <c r="C80" s="156">
        <v>0</v>
      </c>
      <c r="D80" s="156">
        <v>0</v>
      </c>
      <c r="E80" s="88">
        <f t="shared" si="2"/>
        <v>0</v>
      </c>
      <c r="F80" s="154" t="e">
        <f t="shared" si="1"/>
        <v>#DIV/0!</v>
      </c>
      <c r="H80" s="17"/>
      <c r="I80" s="18"/>
      <c r="J80" s="21"/>
      <c r="L80" s="25"/>
      <c r="M80" s="21"/>
    </row>
    <row r="81" spans="1:17" ht="13.5" thickBot="1" x14ac:dyDescent="0.25">
      <c r="B81" s="13">
        <v>22</v>
      </c>
      <c r="C81" s="156">
        <v>0</v>
      </c>
      <c r="D81" s="156">
        <v>0</v>
      </c>
      <c r="E81" s="88">
        <f t="shared" si="2"/>
        <v>0</v>
      </c>
      <c r="F81" s="154" t="e">
        <f t="shared" si="1"/>
        <v>#DIV/0!</v>
      </c>
      <c r="H81" s="17"/>
      <c r="I81" s="18"/>
      <c r="J81" s="21"/>
      <c r="L81" s="25"/>
      <c r="M81" s="21"/>
    </row>
    <row r="82" spans="1:17" ht="13.5" thickBot="1" x14ac:dyDescent="0.25">
      <c r="B82" s="13">
        <v>23</v>
      </c>
      <c r="C82" s="156">
        <v>0</v>
      </c>
      <c r="D82" s="156">
        <v>0</v>
      </c>
      <c r="E82" s="88">
        <f t="shared" si="2"/>
        <v>0</v>
      </c>
      <c r="F82" s="154" t="e">
        <f t="shared" si="1"/>
        <v>#DIV/0!</v>
      </c>
      <c r="H82" s="17"/>
      <c r="I82" s="18"/>
      <c r="J82" s="21"/>
      <c r="L82" s="25"/>
      <c r="M82" s="21"/>
    </row>
    <row r="83" spans="1:17" ht="13.5" thickBot="1" x14ac:dyDescent="0.25">
      <c r="B83" s="13">
        <v>24</v>
      </c>
      <c r="C83" s="156">
        <v>0</v>
      </c>
      <c r="D83" s="156">
        <v>0</v>
      </c>
      <c r="E83" s="88">
        <f t="shared" si="2"/>
        <v>0</v>
      </c>
      <c r="F83" s="154" t="e">
        <f t="shared" si="1"/>
        <v>#DIV/0!</v>
      </c>
      <c r="H83" s="17"/>
      <c r="I83" s="18"/>
      <c r="J83" s="21"/>
      <c r="L83" s="25"/>
      <c r="M83" s="21"/>
    </row>
    <row r="84" spans="1:17" ht="13.5" thickBot="1" x14ac:dyDescent="0.25">
      <c r="B84" s="13">
        <v>25</v>
      </c>
      <c r="C84" s="156">
        <v>0</v>
      </c>
      <c r="D84" s="156">
        <v>0</v>
      </c>
      <c r="E84" s="88">
        <f t="shared" si="2"/>
        <v>0</v>
      </c>
      <c r="F84" s="154" t="e">
        <f t="shared" si="1"/>
        <v>#DIV/0!</v>
      </c>
      <c r="H84" s="17"/>
      <c r="I84" s="18"/>
      <c r="J84" s="21"/>
      <c r="L84" s="25"/>
      <c r="M84" s="21"/>
    </row>
    <row r="85" spans="1:17" ht="13.5" thickBot="1" x14ac:dyDescent="0.25">
      <c r="B85" s="13">
        <v>26</v>
      </c>
      <c r="C85" s="156">
        <v>0</v>
      </c>
      <c r="D85" s="156">
        <v>0</v>
      </c>
      <c r="E85" s="88">
        <f t="shared" si="2"/>
        <v>0</v>
      </c>
      <c r="F85" s="154" t="e">
        <f t="shared" si="1"/>
        <v>#DIV/0!</v>
      </c>
      <c r="H85" s="17"/>
      <c r="I85" s="18"/>
      <c r="J85" s="21"/>
      <c r="L85" s="25"/>
      <c r="M85" s="21"/>
    </row>
    <row r="86" spans="1:17" ht="13.5" thickBot="1" x14ac:dyDescent="0.25">
      <c r="B86" s="13">
        <v>27</v>
      </c>
      <c r="C86" s="156">
        <v>0</v>
      </c>
      <c r="D86" s="156">
        <v>0</v>
      </c>
      <c r="E86" s="88">
        <f t="shared" si="2"/>
        <v>0</v>
      </c>
      <c r="F86" s="154" t="e">
        <f t="shared" si="1"/>
        <v>#DIV/0!</v>
      </c>
      <c r="H86" s="17"/>
      <c r="I86" s="18"/>
      <c r="J86" s="21"/>
      <c r="L86" s="25"/>
      <c r="M86" s="21"/>
    </row>
    <row r="87" spans="1:17" ht="13.5" thickBot="1" x14ac:dyDescent="0.25">
      <c r="B87" s="13">
        <v>28</v>
      </c>
      <c r="C87" s="156">
        <v>0</v>
      </c>
      <c r="D87" s="156">
        <v>0</v>
      </c>
      <c r="E87" s="88">
        <f t="shared" si="2"/>
        <v>0</v>
      </c>
      <c r="F87" s="154" t="e">
        <f t="shared" si="1"/>
        <v>#DIV/0!</v>
      </c>
      <c r="H87" s="17"/>
      <c r="I87" s="18"/>
      <c r="J87" s="21"/>
      <c r="L87" s="25"/>
      <c r="M87" s="21"/>
    </row>
    <row r="88" spans="1:17" ht="13.5" thickBot="1" x14ac:dyDescent="0.25">
      <c r="B88" s="13">
        <v>29</v>
      </c>
      <c r="C88" s="156">
        <v>0</v>
      </c>
      <c r="D88" s="156">
        <v>0</v>
      </c>
      <c r="E88" s="88">
        <f t="shared" si="2"/>
        <v>0</v>
      </c>
      <c r="F88" s="154" t="e">
        <f t="shared" si="1"/>
        <v>#DIV/0!</v>
      </c>
      <c r="H88" s="17"/>
      <c r="I88" s="18"/>
      <c r="J88" s="21"/>
      <c r="L88" s="24"/>
      <c r="M88" s="21"/>
    </row>
    <row r="89" spans="1:17" ht="16.5" thickBot="1" x14ac:dyDescent="0.3">
      <c r="B89" s="13">
        <v>30</v>
      </c>
      <c r="C89" s="156">
        <v>0</v>
      </c>
      <c r="D89" s="156">
        <v>0</v>
      </c>
      <c r="E89" s="88">
        <f t="shared" si="2"/>
        <v>0</v>
      </c>
      <c r="F89" s="154" t="e">
        <f t="shared" si="1"/>
        <v>#DIV/0!</v>
      </c>
      <c r="H89" s="17"/>
      <c r="I89" s="18"/>
      <c r="J89" s="21"/>
      <c r="L89" s="26"/>
      <c r="M89" s="22"/>
    </row>
    <row r="90" spans="1:17" ht="13.5" thickBot="1" x14ac:dyDescent="0.25">
      <c r="B90" s="13">
        <v>31</v>
      </c>
      <c r="C90" s="156">
        <v>0</v>
      </c>
      <c r="D90" s="156">
        <v>0</v>
      </c>
      <c r="E90" s="88">
        <f>SUM(D90-C90)</f>
        <v>0</v>
      </c>
      <c r="F90" s="154" t="e">
        <f t="shared" si="1"/>
        <v>#DIV/0!</v>
      </c>
      <c r="H90" s="17"/>
      <c r="I90" s="18"/>
      <c r="J90" s="21"/>
      <c r="L90" s="24"/>
      <c r="M90" s="21"/>
    </row>
    <row r="91" spans="1:17" ht="13.5" thickBot="1" x14ac:dyDescent="0.25">
      <c r="B91" s="13"/>
      <c r="C91" s="156">
        <v>0</v>
      </c>
      <c r="D91" s="156">
        <v>0</v>
      </c>
      <c r="E91" s="158"/>
      <c r="H91" s="17"/>
      <c r="I91" s="18"/>
      <c r="J91" s="21"/>
      <c r="L91" s="26"/>
      <c r="M91" s="21"/>
    </row>
    <row r="92" spans="1:17" x14ac:dyDescent="0.2">
      <c r="B92" s="13"/>
      <c r="H92" s="17"/>
      <c r="I92" s="18"/>
      <c r="J92" s="21"/>
      <c r="L92" s="26"/>
      <c r="M92" s="21"/>
    </row>
    <row r="93" spans="1:17" s="2" customFormat="1" x14ac:dyDescent="0.2">
      <c r="A93" s="19"/>
      <c r="B93" s="159"/>
      <c r="C93" s="160"/>
      <c r="D93" s="160"/>
      <c r="E93" s="160"/>
      <c r="F93" s="161"/>
      <c r="G93" s="144"/>
      <c r="H93" s="17"/>
      <c r="I93" s="13"/>
      <c r="J93" s="21"/>
      <c r="K93" s="162"/>
      <c r="L93" s="26"/>
      <c r="M93" s="21"/>
      <c r="N93" s="163"/>
      <c r="Q93" s="11"/>
    </row>
    <row r="94" spans="1:17" ht="15.75" x14ac:dyDescent="0.25">
      <c r="H94" s="15"/>
      <c r="I94" s="18"/>
      <c r="J94" s="22"/>
      <c r="L94" s="26"/>
      <c r="M94" s="21"/>
    </row>
    <row r="95" spans="1:17" x14ac:dyDescent="0.2">
      <c r="A95"/>
      <c r="C95"/>
      <c r="D95"/>
      <c r="E95"/>
      <c r="F95"/>
      <c r="G95"/>
      <c r="K95"/>
      <c r="L95"/>
      <c r="N95"/>
      <c r="Q95"/>
    </row>
    <row r="96" spans="1:17" x14ac:dyDescent="0.2">
      <c r="A96" s="39" t="s">
        <v>40</v>
      </c>
      <c r="C96"/>
      <c r="D96"/>
      <c r="E96"/>
      <c r="F96"/>
      <c r="G96"/>
      <c r="K96"/>
      <c r="L96"/>
      <c r="N96"/>
      <c r="Q96"/>
    </row>
    <row r="97" spans="1:17" x14ac:dyDescent="0.2">
      <c r="A97"/>
      <c r="C97"/>
      <c r="D97"/>
      <c r="E97"/>
      <c r="F97"/>
      <c r="G97"/>
      <c r="K97"/>
      <c r="L97"/>
      <c r="N97"/>
      <c r="Q97"/>
    </row>
    <row r="98" spans="1:17" x14ac:dyDescent="0.2">
      <c r="A98"/>
      <c r="C98"/>
      <c r="D98"/>
      <c r="E98"/>
      <c r="F98"/>
      <c r="G98"/>
      <c r="K98"/>
      <c r="L98"/>
      <c r="N98"/>
      <c r="Q98"/>
    </row>
    <row r="99" spans="1:17" x14ac:dyDescent="0.2">
      <c r="A99" t="s">
        <v>41</v>
      </c>
      <c r="C99"/>
      <c r="D99"/>
      <c r="E99"/>
      <c r="F99"/>
      <c r="G99"/>
      <c r="K99"/>
      <c r="L99"/>
      <c r="N99"/>
      <c r="Q99"/>
    </row>
    <row r="100" spans="1:17" x14ac:dyDescent="0.2">
      <c r="A100" t="s">
        <v>42</v>
      </c>
      <c r="C100"/>
      <c r="D100"/>
      <c r="E100"/>
      <c r="F100"/>
      <c r="G100"/>
      <c r="K100"/>
      <c r="L100"/>
      <c r="N100"/>
      <c r="Q100"/>
    </row>
    <row r="101" spans="1:17" x14ac:dyDescent="0.2">
      <c r="A101" t="s">
        <v>43</v>
      </c>
      <c r="C101"/>
      <c r="D101"/>
      <c r="E101"/>
      <c r="F101"/>
      <c r="G101"/>
      <c r="K101"/>
      <c r="L101"/>
      <c r="N101"/>
      <c r="Q101"/>
    </row>
    <row r="102" spans="1:17" x14ac:dyDescent="0.2">
      <c r="A102"/>
      <c r="C102"/>
      <c r="D102"/>
      <c r="E102"/>
      <c r="F102"/>
      <c r="G102"/>
      <c r="K102"/>
      <c r="L102"/>
      <c r="N102"/>
      <c r="Q102"/>
    </row>
    <row r="103" spans="1:17" x14ac:dyDescent="0.2">
      <c r="A103" t="s">
        <v>44</v>
      </c>
      <c r="C103"/>
      <c r="D103"/>
      <c r="E103"/>
      <c r="F103"/>
      <c r="G103"/>
      <c r="K103"/>
      <c r="L103"/>
      <c r="N103"/>
      <c r="Q103"/>
    </row>
    <row r="104" spans="1:17" x14ac:dyDescent="0.2">
      <c r="A104" t="s">
        <v>45</v>
      </c>
      <c r="C104"/>
      <c r="D104"/>
      <c r="E104"/>
      <c r="F104"/>
      <c r="G104"/>
      <c r="K104"/>
      <c r="L104"/>
      <c r="N104"/>
      <c r="Q104"/>
    </row>
    <row r="105" spans="1:17" x14ac:dyDescent="0.2">
      <c r="A105"/>
      <c r="C105"/>
      <c r="D105"/>
      <c r="E105"/>
      <c r="F105"/>
      <c r="G105"/>
      <c r="K105"/>
      <c r="L105"/>
      <c r="N105"/>
      <c r="Q105"/>
    </row>
    <row r="106" spans="1:17" x14ac:dyDescent="0.2">
      <c r="A106"/>
      <c r="C106"/>
      <c r="D106"/>
      <c r="E106"/>
      <c r="F106"/>
      <c r="G106"/>
      <c r="K106"/>
      <c r="L106"/>
      <c r="N106"/>
      <c r="Q106"/>
    </row>
    <row r="107" spans="1:17" x14ac:dyDescent="0.2">
      <c r="A107"/>
      <c r="C107"/>
      <c r="D107"/>
      <c r="E107"/>
      <c r="F107"/>
      <c r="G107"/>
      <c r="K107"/>
      <c r="L107"/>
      <c r="N107"/>
      <c r="Q107"/>
    </row>
    <row r="108" spans="1:17" x14ac:dyDescent="0.2">
      <c r="A108"/>
      <c r="C108"/>
      <c r="D108"/>
      <c r="E108"/>
      <c r="F108"/>
      <c r="G108"/>
      <c r="K108"/>
      <c r="L108"/>
      <c r="N108"/>
      <c r="Q108"/>
    </row>
    <row r="109" spans="1:17" x14ac:dyDescent="0.2">
      <c r="A109"/>
      <c r="C109"/>
      <c r="D109"/>
      <c r="E109"/>
      <c r="F109"/>
      <c r="G109"/>
      <c r="K109"/>
      <c r="L109"/>
      <c r="N109"/>
      <c r="Q109"/>
    </row>
    <row r="110" spans="1:17" x14ac:dyDescent="0.2">
      <c r="A110"/>
      <c r="C110"/>
      <c r="D110"/>
      <c r="E110"/>
      <c r="F110"/>
      <c r="G110"/>
      <c r="K110"/>
      <c r="L110"/>
      <c r="N110"/>
      <c r="Q110"/>
    </row>
    <row r="111" spans="1:17" x14ac:dyDescent="0.2">
      <c r="A111"/>
      <c r="C111"/>
      <c r="D111"/>
      <c r="E111"/>
      <c r="F111"/>
      <c r="G111"/>
      <c r="K111"/>
      <c r="L111"/>
      <c r="N111"/>
      <c r="Q111"/>
    </row>
    <row r="112" spans="1:17" x14ac:dyDescent="0.2">
      <c r="A112"/>
      <c r="C112"/>
      <c r="D112"/>
      <c r="E112"/>
      <c r="F112"/>
      <c r="G112"/>
      <c r="K112"/>
      <c r="L112"/>
      <c r="N112"/>
      <c r="Q112"/>
    </row>
    <row r="113" spans="1:17" x14ac:dyDescent="0.2">
      <c r="A113"/>
      <c r="C113"/>
      <c r="D113"/>
      <c r="E113"/>
      <c r="F113"/>
      <c r="G113"/>
      <c r="K113"/>
      <c r="L113"/>
      <c r="N113"/>
      <c r="Q113"/>
    </row>
    <row r="114" spans="1:17" x14ac:dyDescent="0.2">
      <c r="A114"/>
      <c r="C114"/>
      <c r="D114"/>
      <c r="E114"/>
      <c r="F114"/>
      <c r="G114"/>
      <c r="K114"/>
      <c r="L114"/>
      <c r="N114"/>
      <c r="Q114"/>
    </row>
    <row r="115" spans="1:17" x14ac:dyDescent="0.2">
      <c r="A115"/>
      <c r="C115"/>
      <c r="D115"/>
      <c r="E115"/>
      <c r="F115"/>
      <c r="G115"/>
      <c r="K115"/>
      <c r="L115"/>
      <c r="N115"/>
      <c r="Q115"/>
    </row>
    <row r="116" spans="1:17" x14ac:dyDescent="0.2">
      <c r="A116"/>
      <c r="C116"/>
      <c r="D116"/>
      <c r="E116"/>
      <c r="F116"/>
      <c r="G116"/>
      <c r="K116"/>
      <c r="L116"/>
      <c r="N116"/>
      <c r="Q116"/>
    </row>
    <row r="117" spans="1:17" x14ac:dyDescent="0.2">
      <c r="A117"/>
      <c r="C117"/>
      <c r="D117"/>
      <c r="E117"/>
      <c r="F117"/>
      <c r="G117"/>
      <c r="K117"/>
      <c r="L117"/>
      <c r="N117"/>
      <c r="Q117"/>
    </row>
    <row r="118" spans="1:17" x14ac:dyDescent="0.2">
      <c r="A118"/>
      <c r="C118"/>
      <c r="D118"/>
      <c r="E118"/>
      <c r="F118"/>
      <c r="G118"/>
      <c r="K118"/>
      <c r="L118"/>
      <c r="N118"/>
      <c r="Q118"/>
    </row>
    <row r="119" spans="1:17" x14ac:dyDescent="0.2">
      <c r="A119"/>
      <c r="C119"/>
      <c r="D119"/>
      <c r="E119"/>
      <c r="F119"/>
      <c r="G119"/>
      <c r="K119"/>
      <c r="L119"/>
      <c r="N119"/>
      <c r="Q119"/>
    </row>
    <row r="120" spans="1:17" x14ac:dyDescent="0.2">
      <c r="A120"/>
      <c r="C120"/>
      <c r="D120"/>
      <c r="E120"/>
      <c r="F120"/>
      <c r="G120"/>
      <c r="K120"/>
      <c r="L120"/>
      <c r="N120"/>
      <c r="Q120"/>
    </row>
    <row r="121" spans="1:17" x14ac:dyDescent="0.2">
      <c r="A121"/>
      <c r="C121"/>
      <c r="D121"/>
      <c r="E121"/>
      <c r="F121"/>
      <c r="G121"/>
      <c r="K121"/>
      <c r="L121"/>
      <c r="N121"/>
      <c r="Q121"/>
    </row>
    <row r="122" spans="1:17" x14ac:dyDescent="0.2">
      <c r="A122"/>
      <c r="C122"/>
      <c r="D122"/>
      <c r="E122"/>
      <c r="F122"/>
      <c r="G122"/>
      <c r="K122"/>
      <c r="L122"/>
      <c r="N122"/>
      <c r="Q122"/>
    </row>
    <row r="123" spans="1:17" x14ac:dyDescent="0.2">
      <c r="A123"/>
      <c r="C123"/>
      <c r="D123"/>
      <c r="E123"/>
      <c r="F123"/>
      <c r="G123"/>
      <c r="K123"/>
      <c r="L123"/>
      <c r="N123"/>
      <c r="Q123"/>
    </row>
    <row r="124" spans="1:17" x14ac:dyDescent="0.2">
      <c r="A124"/>
      <c r="C124"/>
      <c r="D124"/>
      <c r="E124"/>
      <c r="F124"/>
      <c r="G124"/>
      <c r="K124"/>
      <c r="L124"/>
      <c r="N124"/>
      <c r="Q124"/>
    </row>
    <row r="125" spans="1:17" x14ac:dyDescent="0.2">
      <c r="A125"/>
      <c r="C125"/>
      <c r="D125"/>
      <c r="E125"/>
      <c r="F125"/>
      <c r="G125"/>
      <c r="K125"/>
      <c r="L125"/>
      <c r="N125"/>
      <c r="Q125"/>
    </row>
    <row r="126" spans="1:17" x14ac:dyDescent="0.2">
      <c r="A126" s="6"/>
      <c r="B126" s="13"/>
      <c r="C126" s="164"/>
      <c r="D126" s="159"/>
      <c r="E126" s="165"/>
      <c r="F126" s="144"/>
      <c r="G126" s="144"/>
      <c r="H126" s="15"/>
      <c r="I126" s="18"/>
      <c r="J126" s="21"/>
      <c r="K126" s="93"/>
      <c r="L126" s="13"/>
    </row>
    <row r="127" spans="1:17" x14ac:dyDescent="0.2">
      <c r="A127" s="13"/>
      <c r="B127" s="13"/>
      <c r="C127" s="103"/>
      <c r="D127" s="17"/>
      <c r="E127" s="17"/>
      <c r="F127" s="48"/>
      <c r="G127" s="48"/>
      <c r="H127" s="15"/>
      <c r="I127" s="18"/>
      <c r="J127" s="21"/>
      <c r="K127" s="94"/>
      <c r="L127" s="13"/>
    </row>
    <row r="128" spans="1:17" x14ac:dyDescent="0.2">
      <c r="A128" s="13"/>
      <c r="B128" s="13"/>
      <c r="C128" s="42"/>
      <c r="D128" s="15"/>
      <c r="E128" s="15"/>
      <c r="F128" s="48"/>
      <c r="G128" s="48"/>
      <c r="H128" s="15"/>
      <c r="I128" s="18"/>
      <c r="J128" s="21"/>
      <c r="K128" s="94"/>
      <c r="L128" s="13"/>
    </row>
    <row r="129" spans="1:12" x14ac:dyDescent="0.2">
      <c r="A129" s="13"/>
      <c r="B129" s="13"/>
      <c r="C129" s="103"/>
      <c r="D129" s="16"/>
      <c r="E129" s="16"/>
      <c r="F129" s="48"/>
      <c r="G129" s="48"/>
      <c r="H129" s="17"/>
      <c r="I129" s="13"/>
      <c r="J129" s="21"/>
      <c r="K129" s="94"/>
      <c r="L129" s="13"/>
    </row>
    <row r="130" spans="1:12" ht="15.75" x14ac:dyDescent="0.25">
      <c r="A130" s="13"/>
      <c r="B130" s="13"/>
      <c r="C130" s="103"/>
      <c r="D130" s="17"/>
      <c r="E130" s="17"/>
      <c r="F130" s="47"/>
      <c r="G130" s="47"/>
      <c r="H130" s="15"/>
      <c r="I130" s="18"/>
      <c r="J130" s="22"/>
      <c r="K130" s="94"/>
      <c r="L130" s="13"/>
    </row>
    <row r="131" spans="1:12" x14ac:dyDescent="0.2">
      <c r="A131" s="13"/>
      <c r="B131" s="14"/>
      <c r="C131" s="42"/>
      <c r="D131" s="15"/>
      <c r="E131" s="15"/>
      <c r="F131" s="48"/>
      <c r="G131" s="48"/>
      <c r="H131" s="16"/>
      <c r="I131" s="16"/>
      <c r="J131" s="21"/>
      <c r="K131" s="94"/>
      <c r="L131" s="13"/>
    </row>
    <row r="132" spans="1:12" x14ac:dyDescent="0.2">
      <c r="A132" s="13"/>
      <c r="B132" s="14"/>
      <c r="C132" s="42"/>
      <c r="D132" s="15"/>
      <c r="E132" s="15"/>
      <c r="F132" s="48"/>
      <c r="G132" s="48"/>
      <c r="H132" s="16"/>
      <c r="I132" s="14"/>
      <c r="J132" s="23"/>
      <c r="K132" s="94"/>
      <c r="L132" s="13"/>
    </row>
    <row r="133" spans="1:12" x14ac:dyDescent="0.2">
      <c r="A133" s="13"/>
      <c r="B133" s="14"/>
      <c r="C133" s="42"/>
      <c r="D133" s="15"/>
      <c r="E133" s="15"/>
      <c r="F133" s="48"/>
      <c r="G133" s="48"/>
      <c r="H133" s="14"/>
      <c r="I133" s="14"/>
      <c r="J133" s="14"/>
      <c r="K133" s="94"/>
      <c r="L133" s="13"/>
    </row>
    <row r="134" spans="1:12" x14ac:dyDescent="0.2">
      <c r="H134" s="14"/>
      <c r="I134" s="14"/>
      <c r="J134" s="14"/>
      <c r="K134" s="92"/>
      <c r="L134" s="25"/>
    </row>
    <row r="135" spans="1:12" x14ac:dyDescent="0.2">
      <c r="H135" s="14"/>
      <c r="J135" s="14"/>
      <c r="K135" s="92"/>
      <c r="L135" s="25"/>
    </row>
  </sheetData>
  <phoneticPr fontId="0" type="noConversion"/>
  <printOptions gridLines="1"/>
  <pageMargins left="0.75" right="0.75" top="0.5" bottom="0.12" header="0.31" footer="0.25"/>
  <pageSetup scale="90" orientation="portrait" blackAndWhite="1" horizontalDpi="300" verticalDpi="300" r:id="rId1"/>
  <headerFooter alignWithMargins="0">
    <oddFooter>CNGDAILY072000.xls</oddFooter>
  </headerFooter>
  <rowBreaks count="2" manualBreakCount="2">
    <brk id="57" max="16383" man="1"/>
    <brk id="9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CMS Daily Report</vt:lpstr>
      <vt:lpstr>'CMS Daily Report'!Print_Area</vt:lpstr>
      <vt:lpstr>'CMS Daily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2002-01-14T15:36:32Z</cp:lastPrinted>
  <dcterms:created xsi:type="dcterms:W3CDTF">1999-01-20T19:00:40Z</dcterms:created>
  <dcterms:modified xsi:type="dcterms:W3CDTF">2023-09-14T17:37:44Z</dcterms:modified>
</cp:coreProperties>
</file>