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295602-FCAF-423A-9B4F-CCDC2F5283A8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<sst xmlns="http://schemas.openxmlformats.org/spreadsheetml/2006/main" count="341" uniqueCount="135">
  <si>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</si>
  <si>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</si>
  <si>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</si>
  <si>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</si>
  <si>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</si>
  <si>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</si>
  <si>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</si>
  <si>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</si>
  <si>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</si>
  <si>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</si>
  <si>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</si>
  <si>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</si>
  <si>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</si>
  <si>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</si>
  <si>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</si>
  <si>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</si>
  <si>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</si>
  <si>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</si>
  <si>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</si>
  <si>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</si>
  <si>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</si>
  <si>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</si>
  <si>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</si>
  <si>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</si>
  <si>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</si>
  <si>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</si>
  <si>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</si>
  <si>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</si>
  <si>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</si>
  <si>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</si>
  <si>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</si>
  <si>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</si>
  <si>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</si>
  <si>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</si>
  <si>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</si>
  <si>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</si>
  <si>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</si>
  <si>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</si>
  <si>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</si>
  <si>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</si>
  <si>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</si>
  <si>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</si>
  <si>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</si>
  <si>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</si>
  <si>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</si>
  <si>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</si>
  <si>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</si>
  <si>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</si>
  <si>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</si>
  <si>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</si>
  <si>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</si>
  <si>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</si>
  <si>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</si>
  <si>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</si>
  <si>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</si>
  <si>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</si>
  <si>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</si>
  <si>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</si>
  <si>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</si>
  <si>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</si>
  <si>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</si>
  <si>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</si>
  <si>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</si>
  <si>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</si>
  <si>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</si>
  <si>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</si>
  <si>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</si>
  <si>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</si>
  <si>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</si>
  <si>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</si>
  <si>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</si>
  <si>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</si>
  <si>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</si>
  <si>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</si>
  <si>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</si>
  <si>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</si>
  <si>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</si>
  <si>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</si>
  <si>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</si>
  <si>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</si>
  <si>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</si>
  <si>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</si>
  <si>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</si>
  <si>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</si>
  <si>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</si>
  <si>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</si>
  <si>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</si>
  <si>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</si>
  <si>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</si>
  <si>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</si>
  <si>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</si>
  <si>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</si>
  <si>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</si>
  <si>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</si>
  <si>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</si>
  <si>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</si>
  <si>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</si>
  <si>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</si>
  <si>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</si>
  <si>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</si>
  <si>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</si>
  <si>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</si>
  <si>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</si>
  <si>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</si>
  <si>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</si>
  <si>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</si>
  <si>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</si>
  <si>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</si>
  <si>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</si>
  <si>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</si>
  <si>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</si>
  <si>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</si>
  <si>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</si>
  <si>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</si>
  <si>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</si>
  <si>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</si>
  <si>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</si>
  <si>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</si>
  <si>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</si>
  <si>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</si>
  <si>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</si>
  <si>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121300</t>
  </si>
  <si>
    <t>GEACCONE</t>
  </si>
  <si>
    <t>TRACY</t>
  </si>
  <si>
    <t>DIRECTOR</t>
  </si>
  <si>
    <t>P00505341</t>
  </si>
  <si>
    <t>0366</t>
  </si>
  <si>
    <t>EB4069</t>
  </si>
  <si>
    <t>L</t>
  </si>
  <si>
    <t>BRENNAN'S (GROUP X-MAS LUNCH)</t>
  </si>
  <si>
    <t>SELF, J.LIN,R.HAYSLETT,K.CAMPOS,</t>
  </si>
  <si>
    <t>A.KRONE,J.WEITEKAMP,T.RAINBOW,</t>
  </si>
  <si>
    <t>P.GORADIA</t>
  </si>
  <si>
    <t>52003000</t>
  </si>
  <si>
    <t>111727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</si>
</sst>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7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BCD9C9ED-BD52-E9B7-1FF3-7B122A4DF927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BD0BCC3E-9F57-0020-C5F1-65E0B5494DF1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FC29CFAF-0771-FC14-BBE3-2E7375506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8F88D90A-1783-C20D-957B-CEBB00D6932F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984C284D-BE7F-9A23-E6BB-F3994B831F27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43A4E1F4-46B0-83F5-770D-503C076AE8A2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82696886-6FB7-04EF-459C-4E4841B4A1D5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80A3B05B-CD72-3688-5FA1-1CE1E3F977EE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3009A102-32CB-3DFA-C72B-0E606FDBB1BF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5032EF99-7E98-2186-6BE9-BBACB0514729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DF0CF949-1894-E83D-184B-B811B5DC8F20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FA046496-CABF-1983-C7D1-0F8A98816424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CAFFAC28-6906-2B6F-FA35-BF8796BD685C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D0707009-6B6F-B836-10DF-C998094B07BB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A35233A8-11E7-206C-BCBA-78D0FD32354F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276A6F41-EDD5-4752-28F1-6E58B8CF2E5E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34BDDFC6-2178-A193-8CFA-06ED0CEFBAAF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34C60D6A-5441-93D2-408A-F4B3F0C84F89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36AC2A16-8683-E2C5-7DB7-B1E3DD7319B1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1B8E5CED-B7BB-3BB2-B303-0B2571ADD308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E969801C-7BFE-7C8D-4771-FFDDADF9583F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B68400A9-505D-07BD-6DE3-2F6C682B5C19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8AECBC92-0359-6D76-3A8D-7ED7CE53C2B4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704374B3-F8CA-FCBF-BD04-017E45AE4257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8ED43B42-E50D-02B1-5DDB-F84FABC62796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0209A5BD-D7DB-9EE0-FDFD-4578DD1579E2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6DA1A2EC-F872-E794-8A8F-78D463B46072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F593C1A8-58CB-EB96-8A61-98C070A1DCFD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F46C7059-EEF4-F063-C0A3-8A76FE091591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F6FC92BD-7502-31DA-BBDD-5E40A7C085DA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55C2E9EA-ECA7-4DC8-4519-44E085BBF810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991AAFE8-76EA-B8A9-A682-E0C0A809345F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FBF9656A-F990-4DA3-2402-A87DFF8FD7E6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7D8D1DC5-C16F-38B8-1C6A-08A1BC5EEF23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24E1C2FA-F8AA-F667-ECE8-BED8818BC3FD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C5F80A8A-1537-67BC-0203-377C7522E9CB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C75BD579-D36B-2E19-C418-D5F9E30AE7F7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C545E6C3-D8A0-341E-A145-8642DF9D53E4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1724CFF3-8DB4-7D3F-CBC9-72B311BCCE60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885839BB-3673-2DB3-9352-CCED5C8235A4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F52F7152-A6D3-8C57-FC3E-0F2617799B90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4BF4FB81-70D5-9359-64B9-BDD672DA0880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8F0642CC-7A22-AC94-C37E-68C6A193B0F3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AC93BA15-6D23-A4CE-9D1A-3D92988D2F64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378.27</v>
      </c>
      <c r="B3" s="344" t="str">
        <f>'Short Form'!A29</f>
        <v>52003000</v>
      </c>
      <c r="C3" s="290" t="str">
        <f>'Short Form'!B29</f>
        <v>0366</v>
      </c>
      <c r="D3" s="386" t="str">
        <f>'Short Form'!C29</f>
        <v>111727</v>
      </c>
      <c r="E3" s="386"/>
      <c r="F3" s="386"/>
      <c r="G3" s="386"/>
      <c r="H3" s="386">
        <f>'Short Form'!G29</f>
        <v>0</v>
      </c>
      <c r="I3" s="386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0</v>
      </c>
      <c r="B5" s="290">
        <f>'Short Form'!A44</f>
        <v>0</v>
      </c>
      <c r="C5" s="290">
        <f>'Short Form'!B44</f>
        <v>0</v>
      </c>
      <c r="D5" s="386">
        <f>'Short Form'!C44</f>
        <v>0</v>
      </c>
      <c r="E5" s="386"/>
      <c r="F5" s="386"/>
      <c r="G5" s="386"/>
      <c r="H5" s="386">
        <f>'Short Form'!G44</f>
        <v>0</v>
      </c>
      <c r="I5" s="386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0</v>
      </c>
      <c r="B7" s="290">
        <f>'Travel Form'!B49</f>
        <v>0</v>
      </c>
      <c r="C7" s="290">
        <f>'Travel Form'!C49</f>
        <v>0</v>
      </c>
      <c r="D7" s="386">
        <f>'Travel Form'!D49:G49</f>
        <v>0</v>
      </c>
      <c r="E7" s="386"/>
      <c r="F7" s="386"/>
      <c r="G7" s="386"/>
      <c r="H7" s="386">
        <f>'Travel Form'!H49:I49</f>
        <v>0</v>
      </c>
      <c r="I7" s="386"/>
      <c r="J7" s="360">
        <f>'Travel Form'!J49</f>
        <v>0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5">
        <f>'Meals and Ent Sup'!D50</f>
        <v>0</v>
      </c>
      <c r="E14" s="385"/>
      <c r="F14" s="385"/>
      <c r="G14" s="385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5">
        <f>'Misc. Exp. Sup'!D49</f>
        <v>0</v>
      </c>
      <c r="E19" s="385"/>
      <c r="F19" s="385"/>
      <c r="G19" s="385"/>
      <c r="H19" s="385">
        <f>'Misc. Exp. Sup'!H49</f>
        <v>0</v>
      </c>
      <c r="I19" s="385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6">
        <f>'Misc. Exp. Sup'!D51</f>
        <v>0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5">
        <f>'Travel Sup (2)'!D49</f>
        <v>0</v>
      </c>
      <c r="E25" s="385"/>
      <c r="F25" s="385"/>
      <c r="G25" s="385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5">
        <f>'Travel Sup (2)'!D51</f>
        <v>0</v>
      </c>
      <c r="E27" s="385"/>
      <c r="F27" s="385"/>
      <c r="G27" s="385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5">
        <f>'Travel Sup (2)'!D52</f>
        <v>0</v>
      </c>
      <c r="E28" s="385"/>
      <c r="F28" s="385"/>
      <c r="G28" s="385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5">
        <f>'Travel Sup (2)'!D53</f>
        <v>0</v>
      </c>
      <c r="E29" s="385"/>
      <c r="F29" s="385"/>
      <c r="G29" s="385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5">
        <f>'Travel Sup (2)'!D54</f>
        <v>0</v>
      </c>
      <c r="E30" s="385"/>
      <c r="F30" s="385"/>
      <c r="G30" s="385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5">
        <f>'Meals and Ent Sup (2)'!D49</f>
        <v>0</v>
      </c>
      <c r="E31" s="385">
        <f>'Meals and Ent Sup (2)'!E49</f>
        <v>0</v>
      </c>
      <c r="F31" s="385">
        <f>'Meals and Ent Sup (2)'!F49</f>
        <v>0</v>
      </c>
      <c r="G31" s="385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5">
        <f>'Meals and Ent Sup (2)'!D50</f>
        <v>0</v>
      </c>
      <c r="E32" s="385">
        <f>'Meals and Ent Sup (2)'!E50</f>
        <v>0</v>
      </c>
      <c r="F32" s="385">
        <f>'Meals and Ent Sup (2)'!F50</f>
        <v>0</v>
      </c>
      <c r="G32" s="385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5">
        <f>'Meals and Ent Sup (2)'!D51</f>
        <v>0</v>
      </c>
      <c r="E33" s="385">
        <f>'Meals and Ent Sup (2)'!E51</f>
        <v>0</v>
      </c>
      <c r="F33" s="385">
        <f>'Meals and Ent Sup (2)'!F51</f>
        <v>0</v>
      </c>
      <c r="G33" s="385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5">
        <f>'Meals and Ent Sup (2)'!D52</f>
        <v>0</v>
      </c>
      <c r="E34" s="385">
        <f>'Meals and Ent Sup (2)'!E52</f>
        <v>0</v>
      </c>
      <c r="F34" s="385">
        <f>'Meals and Ent Sup (2)'!F52</f>
        <v>0</v>
      </c>
      <c r="G34" s="385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5">
        <f>'Meals and Ent Sup (2)'!D53</f>
        <v>0</v>
      </c>
      <c r="E35" s="385">
        <f>'Meals and Ent Sup (2)'!E53</f>
        <v>0</v>
      </c>
      <c r="F35" s="385">
        <f>'Meals and Ent Sup (2)'!F53</f>
        <v>0</v>
      </c>
      <c r="G35" s="385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5">
        <f>'Meals and Ent Sup (2)'!D54</f>
        <v>0</v>
      </c>
      <c r="E36" s="385">
        <f>'Meals and Ent Sup (2)'!E54</f>
        <v>0</v>
      </c>
      <c r="F36" s="385">
        <f>'Meals and Ent Sup (2)'!F54</f>
        <v>0</v>
      </c>
      <c r="G36" s="385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87">
        <f>'Misc. Exp. Sup (2)'!D49</f>
        <v>0</v>
      </c>
      <c r="E37" s="387"/>
      <c r="F37" s="387"/>
      <c r="G37" s="387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5">
        <f>'Misc. Exp. Sup (2)'!D50</f>
        <v>0</v>
      </c>
      <c r="E38" s="385">
        <f>'Misc. Exp. Sup (2)'!F50</f>
        <v>0</v>
      </c>
      <c r="F38" s="385">
        <f>'Misc. Exp. Sup (2)'!G50</f>
        <v>0</v>
      </c>
      <c r="G38" s="385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87">
        <f>'Misc. Exp. Sup (2)'!D51</f>
        <v>0</v>
      </c>
      <c r="E39" s="387"/>
      <c r="F39" s="387"/>
      <c r="G39" s="387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5">
        <f>'Misc. Exp. Sup (2)'!D52</f>
        <v>0</v>
      </c>
      <c r="E40" s="385">
        <f>'Misc. Exp. Sup (2)'!F52</f>
        <v>0</v>
      </c>
      <c r="F40" s="385">
        <f>'Misc. Exp. Sup (2)'!G52</f>
        <v>0</v>
      </c>
      <c r="G40" s="385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87">
        <f>'Misc. Exp. Sup (2)'!D53</f>
        <v>0</v>
      </c>
      <c r="E41" s="387"/>
      <c r="F41" s="387"/>
      <c r="G41" s="387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5">
        <f>'Misc. Exp. Sup (2)'!D54</f>
        <v>0</v>
      </c>
      <c r="E42" s="385">
        <f>'Misc. Exp. Sup (2)'!F54</f>
        <v>0</v>
      </c>
      <c r="F42" s="385">
        <f>'Misc. Exp. Sup (2)'!G54</f>
        <v>0</v>
      </c>
      <c r="G42" s="385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">
      <c r="A43" s="363">
        <f>SUM(A3:A42)</f>
        <v>378.27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F1" zoomScale="80" workbookViewId="0">
      <selection activeCell="C29" sqref="C29:F29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 t="s">
        <v>121</v>
      </c>
      <c r="P2" s="259">
        <f ca="1">TODAY()</f>
        <v>36873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1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122</v>
      </c>
      <c r="B6" s="120"/>
      <c r="C6" s="120"/>
      <c r="D6"/>
      <c r="E6" s="287" t="s">
        <v>123</v>
      </c>
      <c r="F6" s="120"/>
      <c r="G6" s="120"/>
      <c r="H6" s="173" t="s">
        <v>124</v>
      </c>
      <c r="I6" s="120"/>
      <c r="J6" s="175"/>
      <c r="K6" s="141" t="s">
        <v>125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126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>
        <v>37372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>
        <v>36873</v>
      </c>
      <c r="B14" s="134" t="s">
        <v>128</v>
      </c>
      <c r="C14" s="125" t="s">
        <v>129</v>
      </c>
      <c r="D14" s="154"/>
      <c r="E14" s="154"/>
      <c r="F14" s="155"/>
      <c r="G14" s="156"/>
      <c r="H14" s="263" t="s">
        <v>130</v>
      </c>
      <c r="I14" s="260"/>
      <c r="J14" s="261"/>
      <c r="K14" s="261"/>
      <c r="L14" s="257">
        <v>378.27</v>
      </c>
      <c r="M14" s="194"/>
      <c r="N14" s="187">
        <f>IF(M14=" ",L14*1,L14*M14)</f>
        <v>378.27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/>
      <c r="D15" s="154"/>
      <c r="E15" s="154"/>
      <c r="F15" s="155"/>
      <c r="G15" s="156"/>
      <c r="H15" s="263" t="s">
        <v>131</v>
      </c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/>
      <c r="D16" s="154"/>
      <c r="E16" s="154"/>
      <c r="F16" s="155"/>
      <c r="G16" s="156"/>
      <c r="H16" s="263" t="s">
        <v>132</v>
      </c>
      <c r="I16" s="260"/>
      <c r="J16" s="261"/>
      <c r="K16" s="261"/>
      <c r="L16" s="257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378.27</v>
      </c>
    </row>
    <row r="28" spans="1:64" ht="24" customHeight="1" x14ac:dyDescent="0.2">
      <c r="A28" s="305" t="s">
        <v>106</v>
      </c>
      <c r="B28" s="305" t="s">
        <v>111</v>
      </c>
      <c r="C28" s="329"/>
      <c r="D28" s="401" t="s">
        <v>104</v>
      </c>
      <c r="E28" s="402"/>
      <c r="F28" s="330"/>
      <c r="G28" s="396" t="s">
        <v>101</v>
      </c>
      <c r="H28" s="397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 t="s">
        <v>133</v>
      </c>
      <c r="B29" s="294" t="s">
        <v>126</v>
      </c>
      <c r="C29" s="398" t="s">
        <v>134</v>
      </c>
      <c r="D29" s="399"/>
      <c r="E29" s="399"/>
      <c r="F29" s="400"/>
      <c r="G29" s="394"/>
      <c r="H29" s="395"/>
      <c r="I29" s="293"/>
      <c r="J29" s="331"/>
      <c r="K29" s="66"/>
      <c r="L29" s="304" t="s">
        <v>23</v>
      </c>
      <c r="M29" s="304"/>
      <c r="N29" s="182">
        <f>SUM(N27:N28)</f>
        <v>378.27</v>
      </c>
    </row>
    <row r="30" spans="1:64" ht="24" customHeight="1" x14ac:dyDescent="0.2">
      <c r="A30" s="294"/>
      <c r="B30" s="294"/>
      <c r="C30" s="391"/>
      <c r="D30" s="392"/>
      <c r="E30" s="392"/>
      <c r="F30" s="393"/>
      <c r="G30" s="394"/>
      <c r="H30" s="395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/>
      <c r="B34" s="128"/>
      <c r="C34" s="154"/>
      <c r="D34" s="154"/>
      <c r="E34" s="154"/>
      <c r="F34" s="154"/>
      <c r="G34" s="154"/>
      <c r="H34" s="154"/>
      <c r="I34" s="154"/>
      <c r="J34" s="154"/>
      <c r="K34" s="154"/>
      <c r="L34" s="257"/>
      <c r="M34" s="194"/>
      <c r="N34" s="187">
        <f t="shared" ref="N34:N41" si="1">IF(M34=" ",L34*1,L34*M34)</f>
        <v>0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257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0</v>
      </c>
    </row>
    <row r="43" spans="1:64" ht="24" customHeight="1" x14ac:dyDescent="0.2">
      <c r="A43" s="305" t="s">
        <v>106</v>
      </c>
      <c r="B43" s="305" t="s">
        <v>111</v>
      </c>
      <c r="C43" s="329"/>
      <c r="D43" s="401" t="s">
        <v>104</v>
      </c>
      <c r="E43" s="402"/>
      <c r="F43" s="330"/>
      <c r="G43" s="396" t="s">
        <v>101</v>
      </c>
      <c r="H43" s="397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/>
      <c r="B44" s="294"/>
      <c r="C44" s="391"/>
      <c r="D44" s="392"/>
      <c r="E44" s="392"/>
      <c r="F44" s="393"/>
      <c r="G44" s="394"/>
      <c r="H44" s="395"/>
      <c r="I44" s="293"/>
      <c r="J44" s="331"/>
      <c r="K44" s="121"/>
      <c r="L44" s="304" t="s">
        <v>28</v>
      </c>
      <c r="M44" s="304"/>
      <c r="N44" s="182">
        <f>SUM(N42:N43)</f>
        <v>0</v>
      </c>
    </row>
    <row r="45" spans="1:64" ht="24.75" customHeight="1" x14ac:dyDescent="0.2">
      <c r="A45" s="294"/>
      <c r="B45" s="294"/>
      <c r="C45" s="391"/>
      <c r="D45" s="392"/>
      <c r="E45" s="392"/>
      <c r="F45" s="393"/>
      <c r="G45" s="394"/>
      <c r="H45" s="395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0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378.27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378.27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GEACCONE</v>
      </c>
      <c r="B62" s="248" t="str">
        <f>IF(ISBLANK($E$6),TRIM(" "),$E$6)</f>
        <v>TRACY</v>
      </c>
      <c r="C62" s="292" t="str">
        <f>TEXT(IF(ISBLANK($N$2),"      ",$N$2),"000000")</f>
        <v>121300</v>
      </c>
      <c r="D62" s="110" t="str">
        <f>TEXT($K$6,"#########")</f>
        <v>P00505341</v>
      </c>
      <c r="E62" s="249" t="str">
        <f>TEXT($N$52,"######0.00")</f>
        <v>378.27</v>
      </c>
      <c r="F62" s="283" t="s">
        <v>60</v>
      </c>
      <c r="G62" s="283" t="s">
        <v>61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 t="str">
        <f>IF(VALUE('Short Form'!H62)&lt;&gt;0,2,"")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GEACCONE</v>
      </c>
      <c r="B5" s="120"/>
      <c r="C5" s="120"/>
      <c r="D5" s="120"/>
      <c r="E5" s="251" t="str">
        <f>'Short Form'!E6</f>
        <v>TRACY</v>
      </c>
      <c r="F5" s="120"/>
      <c r="G5" s="120"/>
      <c r="H5" s="177" t="str">
        <f>'Short Form'!H6</f>
        <v>DIRECTOR</v>
      </c>
      <c r="I5" s="176"/>
      <c r="J5" s="178"/>
      <c r="K5" s="115" t="str">
        <f>'Short Form'!K6</f>
        <v>P00505341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58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58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58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58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58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58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401" t="s">
        <v>104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L5" sqref="L5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GEACCONE</v>
      </c>
      <c r="B5" s="120"/>
      <c r="C5" s="120"/>
      <c r="D5" s="120"/>
      <c r="E5" s="252" t="str">
        <f>'Short Form'!E6</f>
        <v>TRACY</v>
      </c>
      <c r="F5" s="120"/>
      <c r="G5" s="120"/>
      <c r="H5" s="177" t="str">
        <f>'Short Form'!H6</f>
        <v>DIRECTOR</v>
      </c>
      <c r="I5" s="120"/>
      <c r="J5" s="120"/>
      <c r="K5" s="19"/>
      <c r="L5" s="143" t="str">
        <f>'Short Form'!K6</f>
        <v>P00505341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401" t="s">
        <v>110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GEACCONE</v>
      </c>
      <c r="B5" s="120"/>
      <c r="C5" s="120"/>
      <c r="D5" s="120"/>
      <c r="E5" s="251" t="str">
        <f>'Short Form'!E6</f>
        <v>TRACY</v>
      </c>
      <c r="F5" s="171"/>
      <c r="G5" s="120"/>
      <c r="H5" s="177" t="str">
        <f>'Short Form'!H6</f>
        <v>DIRECTOR</v>
      </c>
      <c r="I5" s="176"/>
      <c r="J5" s="178"/>
      <c r="K5" s="115" t="str">
        <f>'Short Form'!K6</f>
        <v>P00505341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401" t="s">
        <v>110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GEACCONE</v>
      </c>
      <c r="B5" s="120"/>
      <c r="C5" s="120"/>
      <c r="D5" s="120"/>
      <c r="E5" s="251" t="str">
        <f>'Short Form'!E6</f>
        <v>TRACY</v>
      </c>
      <c r="F5" s="120"/>
      <c r="G5" s="120"/>
      <c r="H5" s="177" t="str">
        <f>'Short Form'!H6</f>
        <v>DIRECTOR</v>
      </c>
      <c r="I5" s="176"/>
      <c r="J5" s="178"/>
      <c r="K5" s="115" t="str">
        <f>'Short Form'!K6</f>
        <v>P00505341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401" t="s">
        <v>110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GEACCONE</v>
      </c>
      <c r="B5" s="120"/>
      <c r="C5" s="120"/>
      <c r="D5" s="120"/>
      <c r="E5" s="252" t="str">
        <f>'Short Form'!E6</f>
        <v>TRACY</v>
      </c>
      <c r="F5" s="120"/>
      <c r="G5" s="120"/>
      <c r="H5" s="177" t="str">
        <f>'Short Form'!H6</f>
        <v>DIRECTOR</v>
      </c>
      <c r="I5" s="120"/>
      <c r="J5" s="120"/>
      <c r="K5" s="19"/>
      <c r="L5" s="143" t="str">
        <f>'Short Form'!K6</f>
        <v>P00505341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401" t="s">
        <v>110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GEACCONE</v>
      </c>
      <c r="B5" s="120"/>
      <c r="C5" s="120"/>
      <c r="D5" s="120"/>
      <c r="E5" s="251" t="str">
        <f>'Short Form'!E6</f>
        <v>TRACY</v>
      </c>
      <c r="F5" s="171"/>
      <c r="G5" s="120"/>
      <c r="H5" s="177" t="str">
        <f>'Short Form'!H6</f>
        <v>DIRECTOR</v>
      </c>
      <c r="I5" s="176"/>
      <c r="J5" s="178"/>
      <c r="K5" s="115" t="str">
        <f>'Short Form'!K6</f>
        <v>P00505341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401" t="s">
        <v>110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2000-06-28T13:01:45Z</cp:lastPrinted>
  <dcterms:created xsi:type="dcterms:W3CDTF">1997-11-03T17:34:07Z</dcterms:created>
  <dcterms:modified xsi:type="dcterms:W3CDTF">2023-09-14T18:13:17Z</dcterms:modified>
</cp:coreProperties>
</file>