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698CD5-2DC6-41E7-AB2E-8239F74232C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Titles" localSheetId="0">Sheet1!$1:$10</definedName>
  </definedNames>
  <calcPr calcId="0" fullCalcOnLoad="1"/>
</workbook>
</file>

<file path=xl/calcChain.xml><?xml version="1.0" encoding="utf-8"?>
<calcChain xmlns="http://schemas.openxmlformats.org/spreadsheetml/2006/main">
  <c r="M12" i="1" l="1"/>
  <c r="O12" i="1"/>
  <c r="U12" i="1"/>
  <c r="W12" i="1"/>
  <c r="AC12" i="1"/>
  <c r="AE12" i="1"/>
  <c r="AG12" i="1"/>
  <c r="AI12" i="1"/>
  <c r="AK12" i="1"/>
  <c r="AL12" i="1"/>
  <c r="M13" i="1"/>
  <c r="O13" i="1"/>
  <c r="U13" i="1"/>
  <c r="W13" i="1"/>
  <c r="AC13" i="1"/>
  <c r="AE13" i="1"/>
  <c r="AG13" i="1"/>
  <c r="AI13" i="1"/>
  <c r="AK13" i="1"/>
  <c r="AL13" i="1"/>
  <c r="M14" i="1"/>
  <c r="O14" i="1"/>
  <c r="U14" i="1"/>
  <c r="W14" i="1"/>
  <c r="AC14" i="1"/>
  <c r="AE14" i="1"/>
  <c r="AG14" i="1"/>
  <c r="AI14" i="1"/>
  <c r="AK14" i="1"/>
  <c r="AL14" i="1"/>
  <c r="M15" i="1"/>
  <c r="O15" i="1"/>
  <c r="U15" i="1"/>
  <c r="W15" i="1"/>
  <c r="AC15" i="1"/>
  <c r="AE15" i="1"/>
  <c r="AG15" i="1"/>
  <c r="AI15" i="1"/>
  <c r="AK15" i="1"/>
  <c r="AL15" i="1"/>
  <c r="M16" i="1"/>
  <c r="O16" i="1"/>
  <c r="U16" i="1"/>
  <c r="W16" i="1"/>
  <c r="AC16" i="1"/>
  <c r="AE16" i="1"/>
  <c r="AG16" i="1"/>
  <c r="AI16" i="1"/>
  <c r="AK16" i="1"/>
  <c r="AL16" i="1"/>
  <c r="M17" i="1"/>
  <c r="O17" i="1"/>
  <c r="U17" i="1"/>
  <c r="W17" i="1"/>
  <c r="AC17" i="1"/>
  <c r="AE17" i="1"/>
  <c r="AG17" i="1"/>
  <c r="AI17" i="1"/>
  <c r="AK17" i="1"/>
  <c r="AL17" i="1"/>
  <c r="M18" i="1"/>
  <c r="O18" i="1"/>
  <c r="U18" i="1"/>
  <c r="W18" i="1"/>
  <c r="AC18" i="1"/>
  <c r="AE18" i="1"/>
  <c r="AG18" i="1"/>
  <c r="AI18" i="1"/>
  <c r="AK18" i="1"/>
  <c r="AL18" i="1"/>
  <c r="M19" i="1"/>
  <c r="O19" i="1"/>
  <c r="U19" i="1"/>
  <c r="W19" i="1"/>
  <c r="AC19" i="1"/>
  <c r="AE19" i="1"/>
  <c r="AG19" i="1"/>
  <c r="AI19" i="1"/>
  <c r="AK19" i="1"/>
  <c r="AL19" i="1"/>
  <c r="M20" i="1"/>
  <c r="O20" i="1"/>
  <c r="U20" i="1"/>
  <c r="W20" i="1"/>
  <c r="AC20" i="1"/>
  <c r="AE20" i="1"/>
  <c r="AG20" i="1"/>
  <c r="AI20" i="1"/>
  <c r="AK20" i="1"/>
  <c r="AL20" i="1"/>
  <c r="M21" i="1"/>
  <c r="O21" i="1"/>
  <c r="U21" i="1"/>
  <c r="W21" i="1"/>
  <c r="AC21" i="1"/>
  <c r="AE21" i="1"/>
  <c r="AG21" i="1"/>
  <c r="AI21" i="1"/>
  <c r="AK21" i="1"/>
  <c r="AL21" i="1"/>
  <c r="M22" i="1"/>
  <c r="O22" i="1"/>
  <c r="U22" i="1"/>
  <c r="W22" i="1"/>
  <c r="AC22" i="1"/>
  <c r="AE22" i="1"/>
  <c r="AG22" i="1"/>
  <c r="AI22" i="1"/>
  <c r="AK22" i="1"/>
  <c r="AL22" i="1"/>
  <c r="M23" i="1"/>
  <c r="O23" i="1"/>
  <c r="U23" i="1"/>
  <c r="W23" i="1"/>
  <c r="AC23" i="1"/>
  <c r="AE23" i="1"/>
  <c r="AG23" i="1"/>
  <c r="AI23" i="1"/>
  <c r="AK23" i="1"/>
  <c r="AL23" i="1"/>
  <c r="M24" i="1"/>
  <c r="O24" i="1"/>
  <c r="U24" i="1"/>
  <c r="W24" i="1"/>
  <c r="AC24" i="1"/>
  <c r="AE24" i="1"/>
  <c r="AG24" i="1"/>
  <c r="AI24" i="1"/>
  <c r="AK24" i="1"/>
  <c r="AL24" i="1"/>
  <c r="M25" i="1"/>
  <c r="O25" i="1"/>
  <c r="U25" i="1"/>
  <c r="W25" i="1"/>
  <c r="AC25" i="1"/>
  <c r="AE25" i="1"/>
  <c r="AG25" i="1"/>
  <c r="AI25" i="1"/>
  <c r="AK25" i="1"/>
  <c r="AL25" i="1"/>
  <c r="M26" i="1"/>
  <c r="O26" i="1"/>
  <c r="U26" i="1"/>
  <c r="W26" i="1"/>
  <c r="AC26" i="1"/>
  <c r="AE26" i="1"/>
  <c r="AG26" i="1"/>
  <c r="AI26" i="1"/>
  <c r="AK26" i="1"/>
  <c r="AL26" i="1"/>
  <c r="M27" i="1"/>
  <c r="O27" i="1"/>
  <c r="U27" i="1"/>
  <c r="W27" i="1"/>
  <c r="AC27" i="1"/>
  <c r="AE27" i="1"/>
  <c r="AG27" i="1"/>
  <c r="AI27" i="1"/>
  <c r="AK27" i="1"/>
  <c r="AL27" i="1"/>
  <c r="M28" i="1"/>
  <c r="O28" i="1"/>
  <c r="U28" i="1"/>
  <c r="W28" i="1"/>
  <c r="AC28" i="1"/>
  <c r="AE28" i="1"/>
  <c r="AG28" i="1"/>
  <c r="AI28" i="1"/>
  <c r="AK28" i="1"/>
  <c r="AL28" i="1"/>
  <c r="M29" i="1"/>
  <c r="O29" i="1"/>
  <c r="U29" i="1"/>
  <c r="W29" i="1"/>
  <c r="AC29" i="1"/>
  <c r="AE29" i="1"/>
  <c r="AG29" i="1"/>
  <c r="AI29" i="1"/>
  <c r="AK29" i="1"/>
  <c r="AL29" i="1"/>
  <c r="M30" i="1"/>
  <c r="O30" i="1"/>
  <c r="U30" i="1"/>
  <c r="W30" i="1"/>
  <c r="AC30" i="1"/>
  <c r="AE30" i="1"/>
  <c r="AG30" i="1"/>
  <c r="AI30" i="1"/>
  <c r="AK30" i="1"/>
  <c r="AL30" i="1"/>
  <c r="M31" i="1"/>
  <c r="O31" i="1"/>
  <c r="U31" i="1"/>
  <c r="W31" i="1"/>
  <c r="AC31" i="1"/>
  <c r="AE31" i="1"/>
  <c r="AG31" i="1"/>
  <c r="AI31" i="1"/>
  <c r="AK31" i="1"/>
  <c r="AL31" i="1"/>
  <c r="M32" i="1"/>
  <c r="O32" i="1"/>
  <c r="U32" i="1"/>
  <c r="W32" i="1"/>
  <c r="AC32" i="1"/>
  <c r="AE32" i="1"/>
  <c r="AG32" i="1"/>
  <c r="AI32" i="1"/>
  <c r="AK32" i="1"/>
  <c r="AL32" i="1"/>
  <c r="M33" i="1"/>
  <c r="O33" i="1"/>
  <c r="U33" i="1"/>
  <c r="W33" i="1"/>
  <c r="AC33" i="1"/>
  <c r="AE33" i="1"/>
  <c r="AG33" i="1"/>
  <c r="AI33" i="1"/>
  <c r="AK33" i="1"/>
  <c r="AL33" i="1"/>
  <c r="M34" i="1"/>
  <c r="O34" i="1"/>
  <c r="U34" i="1"/>
  <c r="W34" i="1"/>
  <c r="AC34" i="1"/>
  <c r="AE34" i="1"/>
  <c r="AG34" i="1"/>
  <c r="AI34" i="1"/>
  <c r="AK34" i="1"/>
  <c r="AL34" i="1"/>
  <c r="M35" i="1"/>
  <c r="O35" i="1"/>
  <c r="U35" i="1"/>
  <c r="W35" i="1"/>
  <c r="AC35" i="1"/>
  <c r="AE35" i="1"/>
  <c r="AG35" i="1"/>
  <c r="AI35" i="1"/>
  <c r="AK35" i="1"/>
  <c r="AL35" i="1"/>
  <c r="M36" i="1"/>
  <c r="O36" i="1"/>
  <c r="U36" i="1"/>
  <c r="W36" i="1"/>
  <c r="AC36" i="1"/>
  <c r="AE36" i="1"/>
  <c r="AG36" i="1"/>
  <c r="AI36" i="1"/>
  <c r="AK36" i="1"/>
  <c r="AL36" i="1"/>
  <c r="M37" i="1"/>
  <c r="O37" i="1"/>
  <c r="U37" i="1"/>
  <c r="W37" i="1"/>
  <c r="AC37" i="1"/>
  <c r="AE37" i="1"/>
  <c r="AG37" i="1"/>
  <c r="AI37" i="1"/>
  <c r="AK37" i="1"/>
  <c r="AL37" i="1"/>
  <c r="M38" i="1"/>
  <c r="O38" i="1"/>
  <c r="U38" i="1"/>
  <c r="W38" i="1"/>
  <c r="AC38" i="1"/>
  <c r="AE38" i="1"/>
  <c r="AG38" i="1"/>
  <c r="AI38" i="1"/>
  <c r="AK38" i="1"/>
  <c r="AL38" i="1"/>
  <c r="M39" i="1"/>
  <c r="O39" i="1"/>
  <c r="U39" i="1"/>
  <c r="W39" i="1"/>
  <c r="AC39" i="1"/>
  <c r="AE39" i="1"/>
  <c r="AG39" i="1"/>
  <c r="AI39" i="1"/>
  <c r="AK39" i="1"/>
  <c r="AL39" i="1"/>
  <c r="M40" i="1"/>
  <c r="O40" i="1"/>
  <c r="U40" i="1"/>
  <c r="W40" i="1"/>
  <c r="AC40" i="1"/>
  <c r="AE40" i="1"/>
  <c r="AG40" i="1"/>
  <c r="AI40" i="1"/>
  <c r="AK40" i="1"/>
  <c r="AL40" i="1"/>
  <c r="M41" i="1"/>
  <c r="O41" i="1"/>
  <c r="U41" i="1"/>
  <c r="W41" i="1"/>
  <c r="AC41" i="1"/>
  <c r="AE41" i="1"/>
  <c r="AG41" i="1"/>
  <c r="AI41" i="1"/>
  <c r="AK41" i="1"/>
  <c r="AL41" i="1"/>
  <c r="M42" i="1"/>
  <c r="O42" i="1"/>
  <c r="U42" i="1"/>
  <c r="W42" i="1"/>
  <c r="AC42" i="1"/>
  <c r="AE42" i="1"/>
  <c r="AG42" i="1"/>
  <c r="AI42" i="1"/>
  <c r="AK42" i="1"/>
  <c r="AL42" i="1"/>
  <c r="M43" i="1"/>
  <c r="O43" i="1"/>
  <c r="S43" i="1"/>
  <c r="U43" i="1"/>
  <c r="AC43" i="1"/>
  <c r="AE43" i="1"/>
  <c r="AG43" i="1"/>
  <c r="AI43" i="1"/>
  <c r="AK43" i="1"/>
  <c r="AL43" i="1"/>
  <c r="M44" i="1"/>
  <c r="O44" i="1"/>
  <c r="S44" i="1"/>
  <c r="U44" i="1"/>
  <c r="AC44" i="1"/>
  <c r="AE44" i="1"/>
  <c r="AG44" i="1"/>
  <c r="AI44" i="1"/>
  <c r="AK44" i="1"/>
  <c r="AL44" i="1"/>
  <c r="M45" i="1"/>
  <c r="O45" i="1"/>
  <c r="S45" i="1"/>
  <c r="U45" i="1"/>
  <c r="AC45" i="1"/>
  <c r="AE45" i="1"/>
  <c r="AG45" i="1"/>
  <c r="AI45" i="1"/>
  <c r="AK45" i="1"/>
  <c r="AL45" i="1"/>
  <c r="M46" i="1"/>
  <c r="O46" i="1"/>
  <c r="S46" i="1"/>
  <c r="U46" i="1"/>
  <c r="AC46" i="1"/>
  <c r="AE46" i="1"/>
  <c r="AG46" i="1"/>
  <c r="AI46" i="1"/>
  <c r="AK46" i="1"/>
  <c r="AL46" i="1"/>
  <c r="M47" i="1"/>
  <c r="O47" i="1"/>
  <c r="S47" i="1"/>
  <c r="U47" i="1"/>
  <c r="AC47" i="1"/>
  <c r="AE47" i="1"/>
  <c r="AG47" i="1"/>
  <c r="AI47" i="1"/>
  <c r="AK47" i="1"/>
  <c r="AL47" i="1"/>
  <c r="M48" i="1"/>
  <c r="O48" i="1"/>
  <c r="S48" i="1"/>
  <c r="U48" i="1"/>
  <c r="AC48" i="1"/>
  <c r="AE48" i="1"/>
  <c r="AG48" i="1"/>
  <c r="AI48" i="1"/>
  <c r="AK48" i="1"/>
  <c r="AL48" i="1"/>
  <c r="M49" i="1"/>
  <c r="O49" i="1"/>
  <c r="S49" i="1"/>
  <c r="U49" i="1"/>
  <c r="AC49" i="1"/>
  <c r="AE49" i="1"/>
  <c r="AG49" i="1"/>
  <c r="AI49" i="1"/>
  <c r="AK49" i="1"/>
  <c r="AL49" i="1"/>
  <c r="M50" i="1"/>
  <c r="O50" i="1"/>
  <c r="S50" i="1"/>
  <c r="U50" i="1"/>
  <c r="AC50" i="1"/>
  <c r="AE50" i="1"/>
  <c r="AG50" i="1"/>
  <c r="AI50" i="1"/>
  <c r="AK50" i="1"/>
  <c r="AL50" i="1"/>
  <c r="M51" i="1"/>
  <c r="O51" i="1"/>
  <c r="S51" i="1"/>
  <c r="U51" i="1"/>
  <c r="AC51" i="1"/>
  <c r="AE51" i="1"/>
  <c r="AG51" i="1"/>
  <c r="AI51" i="1"/>
  <c r="AK51" i="1"/>
  <c r="AL51" i="1"/>
  <c r="M52" i="1"/>
  <c r="O52" i="1"/>
  <c r="S52" i="1"/>
  <c r="U52" i="1"/>
  <c r="AC52" i="1"/>
  <c r="AE52" i="1"/>
  <c r="AG52" i="1"/>
  <c r="AI52" i="1"/>
  <c r="AK52" i="1"/>
  <c r="AL52" i="1"/>
  <c r="M53" i="1"/>
  <c r="O53" i="1"/>
  <c r="S53" i="1"/>
  <c r="U53" i="1"/>
  <c r="AC53" i="1"/>
  <c r="AE53" i="1"/>
  <c r="AG53" i="1"/>
  <c r="AI53" i="1"/>
  <c r="AK53" i="1"/>
  <c r="AL53" i="1"/>
  <c r="M54" i="1"/>
  <c r="O54" i="1"/>
  <c r="S54" i="1"/>
  <c r="U54" i="1"/>
  <c r="AC54" i="1"/>
  <c r="AE54" i="1"/>
  <c r="AG54" i="1"/>
  <c r="AI54" i="1"/>
  <c r="AK54" i="1"/>
  <c r="AL54" i="1"/>
  <c r="M55" i="1"/>
  <c r="O55" i="1"/>
  <c r="S55" i="1"/>
  <c r="U55" i="1"/>
  <c r="AC55" i="1"/>
  <c r="AE55" i="1"/>
  <c r="AG55" i="1"/>
  <c r="AI55" i="1"/>
  <c r="AK55" i="1"/>
  <c r="AL55" i="1"/>
  <c r="M56" i="1"/>
  <c r="O56" i="1"/>
  <c r="S56" i="1"/>
  <c r="U56" i="1"/>
  <c r="AC56" i="1"/>
  <c r="AE56" i="1"/>
  <c r="AG56" i="1"/>
  <c r="AI56" i="1"/>
  <c r="AK56" i="1"/>
  <c r="AL56" i="1"/>
  <c r="M57" i="1"/>
  <c r="O57" i="1"/>
  <c r="S57" i="1"/>
  <c r="U57" i="1"/>
  <c r="AC57" i="1"/>
  <c r="AE57" i="1"/>
  <c r="AG57" i="1"/>
  <c r="AI57" i="1"/>
  <c r="AK57" i="1"/>
  <c r="AL57" i="1"/>
  <c r="M58" i="1"/>
  <c r="O58" i="1"/>
  <c r="S58" i="1"/>
  <c r="U58" i="1"/>
  <c r="AC58" i="1"/>
  <c r="AE58" i="1"/>
  <c r="AG58" i="1"/>
  <c r="AI58" i="1"/>
  <c r="AK58" i="1"/>
  <c r="AL58" i="1"/>
  <c r="M59" i="1"/>
  <c r="O59" i="1"/>
  <c r="S59" i="1"/>
  <c r="U59" i="1"/>
  <c r="AC59" i="1"/>
  <c r="AE59" i="1"/>
  <c r="AG59" i="1"/>
  <c r="AI59" i="1"/>
  <c r="AK59" i="1"/>
  <c r="AL59" i="1"/>
  <c r="AM59" i="1"/>
  <c r="M60" i="1"/>
  <c r="O60" i="1"/>
  <c r="S60" i="1"/>
  <c r="U60" i="1"/>
  <c r="AC60" i="1"/>
  <c r="AE60" i="1"/>
  <c r="AG60" i="1"/>
  <c r="AI60" i="1"/>
  <c r="AK60" i="1"/>
  <c r="AL60" i="1"/>
  <c r="M61" i="1"/>
  <c r="O61" i="1"/>
  <c r="S61" i="1"/>
  <c r="U61" i="1"/>
  <c r="AC61" i="1"/>
  <c r="AE61" i="1"/>
  <c r="AG61" i="1"/>
  <c r="AI61" i="1"/>
  <c r="AK61" i="1"/>
  <c r="AL61" i="1"/>
  <c r="M62" i="1"/>
  <c r="O62" i="1"/>
  <c r="S62" i="1"/>
  <c r="U62" i="1"/>
  <c r="AC62" i="1"/>
  <c r="AE62" i="1"/>
  <c r="AG62" i="1"/>
  <c r="AI62" i="1"/>
  <c r="AK62" i="1"/>
  <c r="AL62" i="1"/>
  <c r="M63" i="1"/>
  <c r="O63" i="1"/>
  <c r="S63" i="1"/>
  <c r="U63" i="1"/>
  <c r="AC63" i="1"/>
  <c r="AE63" i="1"/>
  <c r="AG63" i="1"/>
  <c r="AI63" i="1"/>
  <c r="AK63" i="1"/>
  <c r="AL63" i="1"/>
  <c r="M64" i="1"/>
  <c r="O64" i="1"/>
  <c r="S64" i="1"/>
  <c r="U64" i="1"/>
  <c r="AC64" i="1"/>
  <c r="AE64" i="1"/>
  <c r="AG64" i="1"/>
  <c r="AI64" i="1"/>
  <c r="AK64" i="1"/>
  <c r="AL64" i="1"/>
  <c r="M65" i="1"/>
  <c r="O65" i="1"/>
  <c r="S65" i="1"/>
  <c r="U65" i="1"/>
  <c r="AC65" i="1"/>
  <c r="AE65" i="1"/>
  <c r="AG65" i="1"/>
  <c r="AI65" i="1"/>
  <c r="AK65" i="1"/>
  <c r="AL65" i="1"/>
  <c r="M66" i="1"/>
  <c r="O66" i="1"/>
  <c r="S66" i="1"/>
  <c r="U66" i="1"/>
  <c r="AC66" i="1"/>
  <c r="AE66" i="1"/>
  <c r="AG66" i="1"/>
  <c r="AI66" i="1"/>
  <c r="AK66" i="1"/>
  <c r="AL66" i="1"/>
  <c r="M67" i="1"/>
  <c r="O67" i="1"/>
  <c r="S67" i="1"/>
  <c r="U67" i="1"/>
  <c r="AC67" i="1"/>
  <c r="AE67" i="1"/>
  <c r="AG67" i="1"/>
  <c r="AI67" i="1"/>
  <c r="AK67" i="1"/>
  <c r="AL67" i="1"/>
  <c r="M68" i="1"/>
  <c r="O68" i="1"/>
  <c r="S68" i="1"/>
  <c r="U68" i="1"/>
  <c r="AC68" i="1"/>
  <c r="AE68" i="1"/>
  <c r="AG68" i="1"/>
  <c r="AI68" i="1"/>
  <c r="AK68" i="1"/>
  <c r="AL68" i="1"/>
  <c r="M69" i="1"/>
  <c r="O69" i="1"/>
  <c r="S69" i="1"/>
  <c r="U69" i="1"/>
  <c r="AC69" i="1"/>
  <c r="AE69" i="1"/>
  <c r="AG69" i="1"/>
  <c r="AI69" i="1"/>
  <c r="AK69" i="1"/>
  <c r="AL69" i="1"/>
  <c r="M70" i="1"/>
  <c r="O70" i="1"/>
  <c r="S70" i="1"/>
  <c r="U70" i="1"/>
  <c r="AC70" i="1"/>
  <c r="AE70" i="1"/>
  <c r="AG70" i="1"/>
  <c r="AI70" i="1"/>
  <c r="AK70" i="1"/>
  <c r="AL70" i="1"/>
  <c r="M71" i="1"/>
  <c r="O71" i="1"/>
  <c r="S71" i="1"/>
  <c r="U71" i="1"/>
  <c r="AC71" i="1"/>
  <c r="AE71" i="1"/>
  <c r="AG71" i="1"/>
  <c r="AI71" i="1"/>
  <c r="AK71" i="1"/>
  <c r="AL71" i="1"/>
  <c r="M72" i="1"/>
  <c r="O72" i="1"/>
  <c r="S72" i="1"/>
  <c r="U72" i="1"/>
  <c r="AC72" i="1"/>
  <c r="AE72" i="1"/>
  <c r="AG72" i="1"/>
  <c r="AI72" i="1"/>
  <c r="AK72" i="1"/>
  <c r="AL72" i="1"/>
  <c r="M73" i="1"/>
  <c r="O73" i="1"/>
  <c r="S73" i="1"/>
  <c r="U73" i="1"/>
  <c r="Y73" i="1"/>
  <c r="AC73" i="1"/>
  <c r="AE73" i="1"/>
  <c r="AG73" i="1"/>
  <c r="AI73" i="1"/>
  <c r="AK73" i="1"/>
  <c r="AL73" i="1"/>
  <c r="M74" i="1"/>
  <c r="O74" i="1"/>
  <c r="S74" i="1"/>
  <c r="U74" i="1"/>
  <c r="AC74" i="1"/>
  <c r="AE74" i="1"/>
  <c r="AG74" i="1"/>
  <c r="AI74" i="1"/>
  <c r="AK74" i="1"/>
  <c r="AL74" i="1"/>
  <c r="M75" i="1"/>
  <c r="O75" i="1"/>
  <c r="S75" i="1"/>
  <c r="U75" i="1"/>
  <c r="Y75" i="1"/>
  <c r="AC75" i="1"/>
  <c r="AE75" i="1"/>
  <c r="AG75" i="1"/>
  <c r="AI75" i="1"/>
  <c r="AK75" i="1"/>
  <c r="AL75" i="1"/>
  <c r="M76" i="1"/>
  <c r="O76" i="1"/>
  <c r="S76" i="1"/>
  <c r="U76" i="1"/>
  <c r="AC76" i="1"/>
  <c r="AE76" i="1"/>
  <c r="AG76" i="1"/>
  <c r="AI76" i="1"/>
  <c r="AK76" i="1"/>
  <c r="AL76" i="1"/>
  <c r="M77" i="1"/>
  <c r="O77" i="1"/>
  <c r="S77" i="1"/>
  <c r="U77" i="1"/>
  <c r="Y77" i="1"/>
  <c r="AC77" i="1"/>
  <c r="AE77" i="1"/>
  <c r="AG77" i="1"/>
  <c r="AI77" i="1"/>
  <c r="AK77" i="1"/>
  <c r="AL77" i="1"/>
  <c r="M78" i="1"/>
  <c r="O78" i="1"/>
  <c r="S78" i="1"/>
  <c r="U78" i="1"/>
  <c r="AC78" i="1"/>
  <c r="AE78" i="1"/>
  <c r="AG78" i="1"/>
  <c r="AI78" i="1"/>
  <c r="AK78" i="1"/>
  <c r="AL78" i="1"/>
  <c r="M79" i="1"/>
  <c r="O79" i="1"/>
  <c r="S79" i="1"/>
  <c r="U79" i="1"/>
  <c r="AC79" i="1"/>
  <c r="AE79" i="1"/>
  <c r="AG79" i="1"/>
  <c r="AI79" i="1"/>
  <c r="AK79" i="1"/>
  <c r="AL79" i="1"/>
  <c r="M80" i="1"/>
  <c r="O80" i="1"/>
  <c r="S80" i="1"/>
  <c r="U80" i="1"/>
  <c r="Y80" i="1"/>
  <c r="AC80" i="1"/>
  <c r="AE80" i="1"/>
  <c r="AG80" i="1"/>
  <c r="AI80" i="1"/>
  <c r="AK80" i="1"/>
  <c r="AL80" i="1"/>
  <c r="M81" i="1"/>
  <c r="O81" i="1"/>
  <c r="S81" i="1"/>
  <c r="U81" i="1"/>
  <c r="AC81" i="1"/>
  <c r="AE81" i="1"/>
  <c r="AG81" i="1"/>
  <c r="AI81" i="1"/>
  <c r="AK81" i="1"/>
  <c r="AL81" i="1"/>
  <c r="M82" i="1"/>
  <c r="O82" i="1"/>
  <c r="S82" i="1"/>
  <c r="U82" i="1"/>
  <c r="AC82" i="1"/>
  <c r="AE82" i="1"/>
  <c r="AG82" i="1"/>
  <c r="AI82" i="1"/>
  <c r="AK82" i="1"/>
  <c r="AL82" i="1"/>
  <c r="M83" i="1"/>
  <c r="O83" i="1"/>
  <c r="S83" i="1"/>
  <c r="U83" i="1"/>
  <c r="AC83" i="1"/>
  <c r="AE83" i="1"/>
  <c r="AG83" i="1"/>
  <c r="AI83" i="1"/>
  <c r="AK83" i="1"/>
  <c r="AL83" i="1"/>
  <c r="M84" i="1"/>
  <c r="O84" i="1"/>
  <c r="S84" i="1"/>
  <c r="U84" i="1"/>
  <c r="AC84" i="1"/>
  <c r="AE84" i="1"/>
  <c r="AG84" i="1"/>
  <c r="AI84" i="1"/>
  <c r="AK84" i="1"/>
  <c r="AL84" i="1"/>
  <c r="M85" i="1"/>
  <c r="O85" i="1"/>
  <c r="S85" i="1"/>
  <c r="U85" i="1"/>
  <c r="AC85" i="1"/>
  <c r="AE85" i="1"/>
  <c r="AG85" i="1"/>
  <c r="AI85" i="1"/>
  <c r="AK85" i="1"/>
  <c r="AL85" i="1"/>
  <c r="M86" i="1"/>
  <c r="O86" i="1"/>
  <c r="S86" i="1"/>
  <c r="U86" i="1"/>
  <c r="AC86" i="1"/>
  <c r="AE86" i="1"/>
  <c r="AG86" i="1"/>
  <c r="AI86" i="1"/>
  <c r="AK86" i="1"/>
  <c r="AL86" i="1"/>
  <c r="M87" i="1"/>
  <c r="O87" i="1"/>
  <c r="S87" i="1"/>
  <c r="U87" i="1"/>
  <c r="AC87" i="1"/>
  <c r="AE87" i="1"/>
  <c r="AG87" i="1"/>
  <c r="AI87" i="1"/>
  <c r="AK87" i="1"/>
  <c r="AL87" i="1"/>
  <c r="M88" i="1"/>
  <c r="O88" i="1"/>
  <c r="S88" i="1"/>
  <c r="U88" i="1"/>
  <c r="AC88" i="1"/>
  <c r="AE88" i="1"/>
  <c r="AG88" i="1"/>
  <c r="AI88" i="1"/>
  <c r="AK88" i="1"/>
  <c r="AL88" i="1"/>
  <c r="M89" i="1"/>
  <c r="O89" i="1"/>
  <c r="S89" i="1"/>
  <c r="U89" i="1"/>
  <c r="AC89" i="1"/>
  <c r="AE89" i="1"/>
  <c r="AG89" i="1"/>
  <c r="AI89" i="1"/>
  <c r="AK89" i="1"/>
  <c r="AL89" i="1"/>
  <c r="M90" i="1"/>
  <c r="O90" i="1"/>
  <c r="S90" i="1"/>
  <c r="U90" i="1"/>
  <c r="Y90" i="1"/>
  <c r="AC90" i="1"/>
  <c r="AE90" i="1"/>
  <c r="AG90" i="1"/>
  <c r="AI90" i="1"/>
  <c r="AK90" i="1"/>
  <c r="AL90" i="1"/>
  <c r="M91" i="1"/>
  <c r="O91" i="1"/>
  <c r="S91" i="1"/>
  <c r="U91" i="1"/>
  <c r="AC91" i="1"/>
  <c r="AE91" i="1"/>
  <c r="AG91" i="1"/>
  <c r="AI91" i="1"/>
  <c r="AK91" i="1"/>
  <c r="AL91" i="1"/>
  <c r="M92" i="1"/>
  <c r="O92" i="1"/>
  <c r="S92" i="1"/>
  <c r="U92" i="1"/>
  <c r="AC92" i="1"/>
  <c r="AE92" i="1"/>
  <c r="AG92" i="1"/>
  <c r="AI92" i="1"/>
  <c r="AK92" i="1"/>
  <c r="AL92" i="1"/>
  <c r="M93" i="1"/>
  <c r="O93" i="1"/>
  <c r="S93" i="1"/>
  <c r="U93" i="1"/>
  <c r="AC93" i="1"/>
  <c r="AE93" i="1"/>
  <c r="AG93" i="1"/>
  <c r="AI93" i="1"/>
  <c r="AK93" i="1"/>
  <c r="AL93" i="1"/>
  <c r="M94" i="1"/>
  <c r="O94" i="1"/>
  <c r="S94" i="1"/>
  <c r="U94" i="1"/>
  <c r="AC94" i="1"/>
  <c r="AE94" i="1"/>
  <c r="AG94" i="1"/>
  <c r="AI94" i="1"/>
  <c r="AK94" i="1"/>
  <c r="AL94" i="1"/>
  <c r="M95" i="1"/>
  <c r="O95" i="1"/>
  <c r="S95" i="1"/>
  <c r="U95" i="1"/>
  <c r="W95" i="1"/>
  <c r="AC95" i="1"/>
  <c r="AE95" i="1"/>
  <c r="AG95" i="1"/>
  <c r="AI95" i="1"/>
  <c r="AK95" i="1"/>
  <c r="AL95" i="1"/>
  <c r="M96" i="1"/>
  <c r="O96" i="1"/>
  <c r="S96" i="1"/>
  <c r="U96" i="1"/>
  <c r="W96" i="1"/>
  <c r="AC96" i="1"/>
  <c r="AE96" i="1"/>
  <c r="AG96" i="1"/>
  <c r="AI96" i="1"/>
  <c r="AK96" i="1"/>
  <c r="AL96" i="1"/>
  <c r="M97" i="1"/>
  <c r="O97" i="1"/>
  <c r="S97" i="1"/>
  <c r="U97" i="1"/>
  <c r="W97" i="1"/>
  <c r="AC97" i="1"/>
  <c r="AE97" i="1"/>
  <c r="AG97" i="1"/>
  <c r="AI97" i="1"/>
  <c r="AK97" i="1"/>
  <c r="AL97" i="1"/>
  <c r="M98" i="1"/>
  <c r="O98" i="1"/>
  <c r="S98" i="1"/>
  <c r="U98" i="1"/>
  <c r="W98" i="1"/>
  <c r="AC98" i="1"/>
  <c r="AE98" i="1"/>
  <c r="AG98" i="1"/>
  <c r="AI98" i="1"/>
  <c r="AK98" i="1"/>
  <c r="AL98" i="1"/>
  <c r="M99" i="1"/>
  <c r="O99" i="1"/>
  <c r="S99" i="1"/>
  <c r="U99" i="1"/>
  <c r="W99" i="1"/>
  <c r="AC99" i="1"/>
  <c r="AE99" i="1"/>
  <c r="AG99" i="1"/>
  <c r="AI99" i="1"/>
  <c r="AK99" i="1"/>
  <c r="AL99" i="1"/>
  <c r="M100" i="1"/>
  <c r="O100" i="1"/>
  <c r="S100" i="1"/>
  <c r="U100" i="1"/>
  <c r="W100" i="1"/>
  <c r="AC100" i="1"/>
  <c r="AE100" i="1"/>
  <c r="AG100" i="1"/>
  <c r="AI100" i="1"/>
  <c r="AK100" i="1"/>
  <c r="AL100" i="1"/>
  <c r="M101" i="1"/>
  <c r="O101" i="1"/>
  <c r="S101" i="1"/>
  <c r="U101" i="1"/>
  <c r="W101" i="1"/>
  <c r="AC101" i="1"/>
  <c r="AE101" i="1"/>
  <c r="AG101" i="1"/>
  <c r="AI101" i="1"/>
  <c r="AK101" i="1"/>
  <c r="AL101" i="1"/>
  <c r="M102" i="1"/>
  <c r="O102" i="1"/>
  <c r="S102" i="1"/>
  <c r="U102" i="1"/>
  <c r="W102" i="1"/>
  <c r="AC102" i="1"/>
  <c r="AE102" i="1"/>
  <c r="AG102" i="1"/>
  <c r="AI102" i="1"/>
  <c r="AK102" i="1"/>
  <c r="AL102" i="1"/>
  <c r="M103" i="1"/>
  <c r="O103" i="1"/>
  <c r="S103" i="1"/>
  <c r="U103" i="1"/>
  <c r="W103" i="1"/>
  <c r="AC103" i="1"/>
  <c r="AE103" i="1"/>
  <c r="AG103" i="1"/>
  <c r="AI103" i="1"/>
  <c r="AK103" i="1"/>
  <c r="AL103" i="1"/>
  <c r="M104" i="1"/>
  <c r="O104" i="1"/>
  <c r="S104" i="1"/>
  <c r="U104" i="1"/>
  <c r="W104" i="1"/>
  <c r="AC104" i="1"/>
  <c r="AE104" i="1"/>
  <c r="AG104" i="1"/>
  <c r="AI104" i="1"/>
  <c r="AK104" i="1"/>
  <c r="AL104" i="1"/>
  <c r="M105" i="1"/>
  <c r="O105" i="1"/>
  <c r="S105" i="1"/>
  <c r="U105" i="1"/>
  <c r="W105" i="1"/>
  <c r="AC105" i="1"/>
  <c r="AE105" i="1"/>
  <c r="AG105" i="1"/>
  <c r="AI105" i="1"/>
  <c r="AK105" i="1"/>
  <c r="AL105" i="1"/>
  <c r="M106" i="1"/>
  <c r="O106" i="1"/>
  <c r="S106" i="1"/>
  <c r="U106" i="1"/>
  <c r="W106" i="1"/>
  <c r="AC106" i="1"/>
  <c r="AE106" i="1"/>
  <c r="AG106" i="1"/>
  <c r="AI106" i="1"/>
  <c r="AK106" i="1"/>
  <c r="AL106" i="1"/>
  <c r="M107" i="1"/>
  <c r="O107" i="1"/>
  <c r="S107" i="1"/>
  <c r="U107" i="1"/>
  <c r="W107" i="1"/>
  <c r="AC107" i="1"/>
  <c r="AE107" i="1"/>
  <c r="AG107" i="1"/>
  <c r="AI107" i="1"/>
  <c r="AK107" i="1"/>
  <c r="AL107" i="1"/>
  <c r="M108" i="1"/>
  <c r="O108" i="1"/>
  <c r="S108" i="1"/>
  <c r="U108" i="1"/>
  <c r="W108" i="1"/>
  <c r="AC108" i="1"/>
  <c r="AE108" i="1"/>
  <c r="AG108" i="1"/>
  <c r="AI108" i="1"/>
  <c r="AK108" i="1"/>
  <c r="AL108" i="1"/>
  <c r="M109" i="1"/>
  <c r="O109" i="1"/>
  <c r="S109" i="1"/>
  <c r="U109" i="1"/>
  <c r="W109" i="1"/>
  <c r="AC109" i="1"/>
  <c r="AE109" i="1"/>
  <c r="AG109" i="1"/>
  <c r="AI109" i="1"/>
  <c r="AK109" i="1"/>
  <c r="AL109" i="1"/>
  <c r="M110" i="1"/>
  <c r="O110" i="1"/>
  <c r="S110" i="1"/>
  <c r="U110" i="1"/>
  <c r="W110" i="1"/>
  <c r="AC110" i="1"/>
  <c r="AE110" i="1"/>
  <c r="AG110" i="1"/>
  <c r="AI110" i="1"/>
  <c r="AK110" i="1"/>
  <c r="AL110" i="1"/>
  <c r="M111" i="1"/>
  <c r="O111" i="1"/>
  <c r="S111" i="1"/>
  <c r="U111" i="1"/>
  <c r="W111" i="1"/>
  <c r="AC111" i="1"/>
  <c r="AE111" i="1"/>
  <c r="AG111" i="1"/>
  <c r="AI111" i="1"/>
  <c r="AK111" i="1"/>
  <c r="AL111" i="1"/>
  <c r="M112" i="1"/>
  <c r="O112" i="1"/>
  <c r="S112" i="1"/>
  <c r="U112" i="1"/>
  <c r="W112" i="1"/>
  <c r="AC112" i="1"/>
  <c r="AE112" i="1"/>
  <c r="AG112" i="1"/>
  <c r="AI112" i="1"/>
  <c r="AK112" i="1"/>
  <c r="AL112" i="1"/>
  <c r="M113" i="1"/>
  <c r="O113" i="1"/>
  <c r="S113" i="1"/>
  <c r="U113" i="1"/>
  <c r="W113" i="1"/>
  <c r="AC113" i="1"/>
  <c r="AE113" i="1"/>
  <c r="AG113" i="1"/>
  <c r="AI113" i="1"/>
  <c r="AK113" i="1"/>
  <c r="AL113" i="1"/>
  <c r="M114" i="1"/>
  <c r="O114" i="1"/>
  <c r="S114" i="1"/>
  <c r="U114" i="1"/>
  <c r="W114" i="1"/>
  <c r="AC114" i="1"/>
  <c r="AE114" i="1"/>
  <c r="AG114" i="1"/>
  <c r="AI114" i="1"/>
  <c r="AK114" i="1"/>
  <c r="AL114" i="1"/>
  <c r="M115" i="1"/>
  <c r="O115" i="1"/>
  <c r="S115" i="1"/>
  <c r="U115" i="1"/>
  <c r="W115" i="1"/>
  <c r="AC115" i="1"/>
  <c r="AE115" i="1"/>
  <c r="AG115" i="1"/>
  <c r="AI115" i="1"/>
  <c r="AK115" i="1"/>
  <c r="AL115" i="1"/>
  <c r="M116" i="1"/>
  <c r="O116" i="1"/>
  <c r="S116" i="1"/>
  <c r="U116" i="1"/>
  <c r="W116" i="1"/>
  <c r="AC116" i="1"/>
  <c r="AE116" i="1"/>
  <c r="AG116" i="1"/>
  <c r="AI116" i="1"/>
  <c r="AK116" i="1"/>
  <c r="AL116" i="1"/>
  <c r="M117" i="1"/>
  <c r="O117" i="1"/>
  <c r="S117" i="1"/>
  <c r="U117" i="1"/>
  <c r="W117" i="1"/>
  <c r="AC117" i="1"/>
  <c r="AE117" i="1"/>
  <c r="AG117" i="1"/>
  <c r="AI117" i="1"/>
  <c r="AK117" i="1"/>
  <c r="AL117" i="1"/>
  <c r="M118" i="1"/>
  <c r="O118" i="1"/>
  <c r="S118" i="1"/>
  <c r="U118" i="1"/>
  <c r="W118" i="1"/>
  <c r="AC118" i="1"/>
  <c r="AE118" i="1"/>
  <c r="AG118" i="1"/>
  <c r="AI118" i="1"/>
  <c r="AK118" i="1"/>
  <c r="AL118" i="1"/>
  <c r="M119" i="1"/>
  <c r="O119" i="1"/>
  <c r="S119" i="1"/>
  <c r="U119" i="1"/>
  <c r="W119" i="1"/>
  <c r="AC119" i="1"/>
  <c r="AE119" i="1"/>
  <c r="AG119" i="1"/>
  <c r="AI119" i="1"/>
  <c r="AK119" i="1"/>
  <c r="AL119" i="1"/>
  <c r="M120" i="1"/>
  <c r="O120" i="1"/>
  <c r="S120" i="1"/>
  <c r="U120" i="1"/>
  <c r="W120" i="1"/>
  <c r="AC120" i="1"/>
  <c r="AE120" i="1"/>
  <c r="AG120" i="1"/>
  <c r="AI120" i="1"/>
  <c r="AK120" i="1"/>
  <c r="AL120" i="1"/>
  <c r="M121" i="1"/>
  <c r="O121" i="1"/>
  <c r="S121" i="1"/>
  <c r="U121" i="1"/>
  <c r="W121" i="1"/>
  <c r="AC121" i="1"/>
  <c r="AE121" i="1"/>
  <c r="AG121" i="1"/>
  <c r="AI121" i="1"/>
  <c r="AK121" i="1"/>
  <c r="AL121" i="1"/>
  <c r="M122" i="1"/>
  <c r="O122" i="1"/>
  <c r="S122" i="1"/>
  <c r="U122" i="1"/>
  <c r="W122" i="1"/>
  <c r="AC122" i="1"/>
  <c r="AE122" i="1"/>
  <c r="AG122" i="1"/>
  <c r="AI122" i="1"/>
  <c r="AK122" i="1"/>
  <c r="AL122" i="1"/>
  <c r="M123" i="1"/>
  <c r="O123" i="1"/>
  <c r="S123" i="1"/>
  <c r="U123" i="1"/>
  <c r="W123" i="1"/>
  <c r="AC123" i="1"/>
  <c r="AE123" i="1"/>
  <c r="AG123" i="1"/>
  <c r="AI123" i="1"/>
  <c r="AK123" i="1"/>
  <c r="AL123" i="1"/>
  <c r="M124" i="1"/>
  <c r="O124" i="1"/>
  <c r="S124" i="1"/>
  <c r="U124" i="1"/>
  <c r="W124" i="1"/>
  <c r="AC124" i="1"/>
  <c r="AE124" i="1"/>
  <c r="AG124" i="1"/>
  <c r="AI124" i="1"/>
  <c r="AK124" i="1"/>
  <c r="AL124" i="1"/>
  <c r="M125" i="1"/>
  <c r="O125" i="1"/>
  <c r="S125" i="1"/>
  <c r="U125" i="1"/>
  <c r="W125" i="1"/>
  <c r="AC125" i="1"/>
  <c r="AE125" i="1"/>
  <c r="AG125" i="1"/>
  <c r="AI125" i="1"/>
  <c r="AK125" i="1"/>
  <c r="AL125" i="1"/>
  <c r="M126" i="1"/>
  <c r="O126" i="1"/>
  <c r="S126" i="1"/>
  <c r="U126" i="1"/>
  <c r="W126" i="1"/>
  <c r="AC126" i="1"/>
  <c r="AE126" i="1"/>
  <c r="AG126" i="1"/>
  <c r="AI126" i="1"/>
  <c r="AK126" i="1"/>
  <c r="AL126" i="1"/>
  <c r="M127" i="1"/>
  <c r="O127" i="1"/>
  <c r="S127" i="1"/>
  <c r="U127" i="1"/>
  <c r="W127" i="1"/>
  <c r="AC127" i="1"/>
  <c r="AE127" i="1"/>
  <c r="AG127" i="1"/>
  <c r="AI127" i="1"/>
  <c r="AK127" i="1"/>
  <c r="AL127" i="1"/>
  <c r="M128" i="1"/>
  <c r="O128" i="1"/>
  <c r="S128" i="1"/>
  <c r="U128" i="1"/>
  <c r="W128" i="1"/>
  <c r="AC128" i="1"/>
  <c r="AE128" i="1"/>
  <c r="AG128" i="1"/>
  <c r="AI128" i="1"/>
  <c r="AK128" i="1"/>
  <c r="AL128" i="1"/>
  <c r="M129" i="1"/>
  <c r="O129" i="1"/>
  <c r="S129" i="1"/>
  <c r="U129" i="1"/>
  <c r="W129" i="1"/>
  <c r="AC129" i="1"/>
  <c r="AE129" i="1"/>
  <c r="AG129" i="1"/>
  <c r="AI129" i="1"/>
  <c r="AK129" i="1"/>
  <c r="AL129" i="1"/>
  <c r="M130" i="1"/>
  <c r="O130" i="1"/>
  <c r="S130" i="1"/>
  <c r="U130" i="1"/>
  <c r="W130" i="1"/>
  <c r="AC130" i="1"/>
  <c r="AE130" i="1"/>
  <c r="AG130" i="1"/>
  <c r="AI130" i="1"/>
  <c r="AK130" i="1"/>
  <c r="AL130" i="1"/>
  <c r="M131" i="1"/>
  <c r="O131" i="1"/>
  <c r="S131" i="1"/>
  <c r="U131" i="1"/>
  <c r="W131" i="1"/>
  <c r="AC131" i="1"/>
  <c r="AE131" i="1"/>
  <c r="AG131" i="1"/>
  <c r="AI131" i="1"/>
  <c r="AK131" i="1"/>
  <c r="AL131" i="1"/>
  <c r="M132" i="1"/>
  <c r="O132" i="1"/>
  <c r="S132" i="1"/>
  <c r="U132" i="1"/>
  <c r="W132" i="1"/>
  <c r="AC132" i="1"/>
  <c r="AE132" i="1"/>
  <c r="AG132" i="1"/>
  <c r="AI132" i="1"/>
  <c r="AK132" i="1"/>
  <c r="AL132" i="1"/>
  <c r="M133" i="1"/>
  <c r="O133" i="1"/>
  <c r="S133" i="1"/>
  <c r="U133" i="1"/>
  <c r="W133" i="1"/>
  <c r="AC133" i="1"/>
  <c r="AE133" i="1"/>
  <c r="AG133" i="1"/>
  <c r="AI133" i="1"/>
  <c r="AK133" i="1"/>
  <c r="AL133" i="1"/>
  <c r="M134" i="1"/>
  <c r="O134" i="1"/>
  <c r="S134" i="1"/>
  <c r="U134" i="1"/>
  <c r="W134" i="1"/>
  <c r="AC134" i="1"/>
  <c r="AE134" i="1"/>
  <c r="AG134" i="1"/>
  <c r="AI134" i="1"/>
  <c r="AK134" i="1"/>
  <c r="AL134" i="1"/>
  <c r="M135" i="1"/>
  <c r="O135" i="1"/>
  <c r="S135" i="1"/>
  <c r="U135" i="1"/>
  <c r="W135" i="1"/>
  <c r="AC135" i="1"/>
  <c r="AE135" i="1"/>
  <c r="AG135" i="1"/>
  <c r="AI135" i="1"/>
  <c r="AK135" i="1"/>
  <c r="AL135" i="1"/>
  <c r="M136" i="1"/>
  <c r="O136" i="1"/>
  <c r="S136" i="1"/>
  <c r="U136" i="1"/>
  <c r="W136" i="1"/>
  <c r="AC136" i="1"/>
  <c r="AE136" i="1"/>
  <c r="AG136" i="1"/>
  <c r="AI136" i="1"/>
  <c r="AK136" i="1"/>
  <c r="AL136" i="1"/>
  <c r="M137" i="1"/>
  <c r="O137" i="1"/>
  <c r="S137" i="1"/>
  <c r="U137" i="1"/>
  <c r="W137" i="1"/>
  <c r="AC137" i="1"/>
  <c r="AE137" i="1"/>
  <c r="AG137" i="1"/>
  <c r="AI137" i="1"/>
  <c r="AK137" i="1"/>
  <c r="AL137" i="1"/>
  <c r="M138" i="1"/>
  <c r="O138" i="1"/>
  <c r="S138" i="1"/>
  <c r="U138" i="1"/>
  <c r="W138" i="1"/>
  <c r="AC138" i="1"/>
  <c r="AE138" i="1"/>
  <c r="AG138" i="1"/>
  <c r="AI138" i="1"/>
  <c r="AK138" i="1"/>
  <c r="AL138" i="1"/>
  <c r="M139" i="1"/>
  <c r="O139" i="1"/>
  <c r="S139" i="1"/>
  <c r="U139" i="1"/>
  <c r="W139" i="1"/>
  <c r="AC139" i="1"/>
  <c r="AE139" i="1"/>
  <c r="AG139" i="1"/>
  <c r="AI139" i="1"/>
  <c r="AK139" i="1"/>
  <c r="AL139" i="1"/>
  <c r="M141" i="1"/>
  <c r="O141" i="1"/>
  <c r="S141" i="1"/>
  <c r="U141" i="1"/>
  <c r="AC141" i="1"/>
  <c r="AG141" i="1"/>
  <c r="S143" i="1"/>
  <c r="S145" i="1"/>
</calcChain>
</file>

<file path=xl/sharedStrings.xml><?xml version="1.0" encoding="utf-8"?>
<sst xmlns="http://schemas.openxmlformats.org/spreadsheetml/2006/main" count="57" uniqueCount="50">
  <si>
    <t>NUMBER OF</t>
  </si>
  <si>
    <t>AMOCO UNIT</t>
  </si>
  <si>
    <t>PAN. NAT. UNIT</t>
  </si>
  <si>
    <t>TRACKING</t>
  </si>
  <si>
    <t>NET</t>
  </si>
  <si>
    <t>Average</t>
  </si>
  <si>
    <t>Difference</t>
  </si>
  <si>
    <t>DAYS</t>
  </si>
  <si>
    <t>AMOCO VOL.</t>
  </si>
  <si>
    <t>INCOME AFTER</t>
  </si>
  <si>
    <t>PAN NAT. VOL.</t>
  </si>
  <si>
    <t>AMOCO</t>
  </si>
  <si>
    <t xml:space="preserve">PAN. NAT. </t>
  </si>
  <si>
    <t>REIMBURSEMENT</t>
  </si>
  <si>
    <t>DISCOUNTED</t>
  </si>
  <si>
    <t>ACCOUNT</t>
  </si>
  <si>
    <t>PRESENT</t>
  </si>
  <si>
    <t xml:space="preserve">BORROWING </t>
  </si>
  <si>
    <t>Reimbursement</t>
  </si>
  <si>
    <t>Monthly</t>
  </si>
  <si>
    <t>Cumulative</t>
  </si>
  <si>
    <t>Vs.</t>
  </si>
  <si>
    <t>IN MONTH</t>
  </si>
  <si>
    <t>(MMBtu/DAY)</t>
  </si>
  <si>
    <t>HEDGE EXPENSE</t>
  </si>
  <si>
    <t>RATE/UNIT</t>
  </si>
  <si>
    <t>REIMBURS.</t>
  </si>
  <si>
    <t>BALANCE</t>
  </si>
  <si>
    <t>VALUE FACTOR</t>
  </si>
  <si>
    <t>RATE</t>
  </si>
  <si>
    <t>Volumes</t>
  </si>
  <si>
    <t>Rate</t>
  </si>
  <si>
    <t>Income</t>
  </si>
  <si>
    <t>Original</t>
  </si>
  <si>
    <t>Monthly accrual</t>
  </si>
  <si>
    <t>A</t>
  </si>
  <si>
    <t>B</t>
  </si>
  <si>
    <t>C</t>
  </si>
  <si>
    <t>D</t>
  </si>
  <si>
    <t>E</t>
  </si>
  <si>
    <t>F=A*B*C</t>
  </si>
  <si>
    <t>G=A*D*E</t>
  </si>
  <si>
    <t>H</t>
  </si>
  <si>
    <t>I=A*H*(B+D)</t>
  </si>
  <si>
    <t>J=I*M</t>
  </si>
  <si>
    <t>L=F+G+I</t>
  </si>
  <si>
    <t>M</t>
  </si>
  <si>
    <t>N</t>
  </si>
  <si>
    <t>Total Volumes</t>
  </si>
  <si>
    <t>Reimbursement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</si>
</sst>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#,##0.0000_);\(#,##0.0000\)"/>
    <numFmt numFmtId="167" formatCode="_(* #,##0_);_(* \(#,##0\);_(* &quot;-&quot;??_);_(@_)"/>
    <numFmt numFmtId="169" formatCode="_(&quot;$&quot;* #,##0.0000_);_(&quot;$&quot;* \(#,##0.0000\);_(&quot;$&quot;* &quot;-&quot;??_);_(@_)"/>
    <numFmt numFmtId="171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17" fontId="0" fillId="0" borderId="0" xfId="0" applyNumberFormat="1" applyAlignment="1">
      <alignment horizontal="center"/>
    </xf>
    <xf numFmtId="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7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/>
    <xf numFmtId="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0" fillId="0" borderId="2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0" xfId="1" applyNumberFormat="1" applyFont="1"/>
    <xf numFmtId="167" fontId="0" fillId="0" borderId="1" xfId="1" applyNumberFormat="1" applyFont="1" applyBorder="1" applyAlignment="1">
      <alignment horizontal="center"/>
    </xf>
    <xf numFmtId="167" fontId="0" fillId="0" borderId="0" xfId="0" applyNumberFormat="1"/>
    <xf numFmtId="169" fontId="0" fillId="0" borderId="0" xfId="2" applyNumberFormat="1" applyFont="1"/>
    <xf numFmtId="167" fontId="0" fillId="0" borderId="0" xfId="1" applyNumberFormat="1" applyFont="1" applyBorder="1" applyAlignment="1">
      <alignment horizontal="center"/>
    </xf>
    <xf numFmtId="169" fontId="0" fillId="0" borderId="0" xfId="0" applyNumberFormat="1"/>
    <xf numFmtId="171" fontId="0" fillId="0" borderId="0" xfId="2" applyNumberFormat="1" applyFont="1"/>
    <xf numFmtId="171" fontId="0" fillId="0" borderId="0" xfId="0" applyNumberFormat="1"/>
    <xf numFmtId="37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37" fontId="0" fillId="2" borderId="0" xfId="0" applyNumberFormat="1" applyFill="1"/>
    <xf numFmtId="167" fontId="0" fillId="2" borderId="2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45"/>
  <sheetViews>
    <sheetView tabSelected="1" zoomScale="75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2" max="2" width="2.7109375" customWidth="1"/>
    <col min="4" max="4" width="2.7109375" customWidth="1"/>
    <col min="6" max="6" width="5.7109375" customWidth="1"/>
    <col min="8" max="8" width="5.7109375" customWidth="1"/>
    <col min="10" max="10" width="5.5703125" customWidth="1"/>
    <col min="11" max="11" width="10.140625" customWidth="1"/>
    <col min="12" max="12" width="5.7109375" customWidth="1"/>
    <col min="13" max="13" width="11.140625" customWidth="1"/>
    <col min="14" max="14" width="2.7109375" customWidth="1"/>
    <col min="15" max="15" width="14.28515625" customWidth="1"/>
    <col min="16" max="16" width="5.7109375" customWidth="1"/>
    <col min="18" max="18" width="5.7109375" customWidth="1"/>
    <col min="19" max="19" width="13.140625" customWidth="1"/>
    <col min="20" max="20" width="5.7109375" customWidth="1"/>
    <col min="21" max="21" width="12.85546875" customWidth="1"/>
    <col min="22" max="22" width="2.7109375" customWidth="1"/>
    <col min="23" max="23" width="12.28515625" customWidth="1"/>
    <col min="24" max="24" width="4.7109375" customWidth="1"/>
    <col min="26" max="26" width="4.7109375" customWidth="1"/>
    <col min="28" max="28" width="4.7109375" customWidth="1"/>
    <col min="29" max="29" width="12.42578125" style="28" customWidth="1"/>
    <col min="30" max="30" width="2.7109375" style="28" customWidth="1"/>
    <col min="31" max="31" width="10.7109375" customWidth="1"/>
    <col min="32" max="32" width="2.7109375" customWidth="1"/>
    <col min="33" max="33" width="12.7109375" customWidth="1"/>
    <col min="34" max="34" width="2.7109375" customWidth="1"/>
    <col min="35" max="35" width="13" customWidth="1"/>
    <col min="36" max="36" width="2.7109375" customWidth="1"/>
    <col min="37" max="37" width="11.42578125" customWidth="1"/>
    <col min="38" max="38" width="12.5703125" style="37" customWidth="1"/>
    <col min="39" max="39" width="10.7109375" customWidth="1"/>
  </cols>
  <sheetData>
    <row r="1" spans="1:43" x14ac:dyDescent="0.2">
      <c r="S1" s="1"/>
      <c r="T1" s="1"/>
    </row>
    <row r="2" spans="1:43" x14ac:dyDescent="0.2">
      <c r="S2" s="1"/>
      <c r="T2" s="1"/>
    </row>
    <row r="3" spans="1:43" x14ac:dyDescent="0.2">
      <c r="S3" s="1"/>
      <c r="T3" s="1"/>
    </row>
    <row r="4" spans="1:43" x14ac:dyDescent="0.2">
      <c r="S4" s="1"/>
      <c r="T4" s="1"/>
    </row>
    <row r="5" spans="1:43" x14ac:dyDescent="0.2">
      <c r="G5" s="1"/>
      <c r="H5" s="1"/>
      <c r="I5" s="1"/>
      <c r="J5" s="1"/>
      <c r="K5" s="1"/>
      <c r="W5" s="2"/>
      <c r="X5" s="2"/>
      <c r="AK5" s="1"/>
    </row>
    <row r="6" spans="1:43" x14ac:dyDescent="0.2">
      <c r="B6" s="1"/>
      <c r="C6" s="1" t="s">
        <v>0</v>
      </c>
      <c r="D6" s="1"/>
      <c r="E6" s="1"/>
      <c r="F6" s="1"/>
      <c r="G6" s="1" t="s">
        <v>1</v>
      </c>
      <c r="H6" s="1"/>
      <c r="I6" s="1"/>
      <c r="J6" s="1"/>
      <c r="K6" s="3" t="s">
        <v>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 t="s">
        <v>3</v>
      </c>
      <c r="X6" s="1"/>
      <c r="Y6" s="1" t="s">
        <v>4</v>
      </c>
      <c r="AE6" s="1" t="s">
        <v>5</v>
      </c>
      <c r="AK6" s="1" t="s">
        <v>6</v>
      </c>
    </row>
    <row r="7" spans="1:43" x14ac:dyDescent="0.2">
      <c r="B7" s="1"/>
      <c r="C7" s="1" t="s">
        <v>7</v>
      </c>
      <c r="D7" s="1"/>
      <c r="E7" s="3" t="s">
        <v>8</v>
      </c>
      <c r="F7" s="1"/>
      <c r="G7" s="3" t="s">
        <v>9</v>
      </c>
      <c r="H7" s="1"/>
      <c r="I7" s="3" t="s">
        <v>10</v>
      </c>
      <c r="J7" s="1"/>
      <c r="K7" s="3" t="s">
        <v>9</v>
      </c>
      <c r="L7" s="1"/>
      <c r="M7" s="1" t="s">
        <v>11</v>
      </c>
      <c r="N7" s="1"/>
      <c r="O7" s="1" t="s">
        <v>12</v>
      </c>
      <c r="P7" s="1"/>
      <c r="Q7" s="1" t="s">
        <v>13</v>
      </c>
      <c r="R7" s="1"/>
      <c r="S7" s="1"/>
      <c r="T7" s="1"/>
      <c r="U7" s="1" t="s">
        <v>14</v>
      </c>
      <c r="V7" s="1"/>
      <c r="W7" s="1" t="s">
        <v>15</v>
      </c>
      <c r="X7" s="1"/>
      <c r="Y7" s="1" t="s">
        <v>16</v>
      </c>
      <c r="AA7" s="1" t="s">
        <v>17</v>
      </c>
      <c r="AE7" s="1" t="s">
        <v>18</v>
      </c>
      <c r="AG7" s="1" t="s">
        <v>19</v>
      </c>
      <c r="AI7" s="1" t="s">
        <v>20</v>
      </c>
      <c r="AJ7" s="1"/>
      <c r="AK7" s="1" t="s">
        <v>21</v>
      </c>
      <c r="AL7" s="38"/>
      <c r="AM7" s="1"/>
      <c r="AN7" s="1"/>
      <c r="AO7" s="1"/>
      <c r="AP7" s="1"/>
      <c r="AQ7" s="1"/>
    </row>
    <row r="8" spans="1:43" ht="26.25" thickBot="1" x14ac:dyDescent="0.25">
      <c r="B8" s="1"/>
      <c r="C8" s="4" t="s">
        <v>22</v>
      </c>
      <c r="D8" s="5"/>
      <c r="E8" s="6" t="s">
        <v>23</v>
      </c>
      <c r="F8" s="5"/>
      <c r="G8" s="6" t="s">
        <v>24</v>
      </c>
      <c r="H8" s="5"/>
      <c r="I8" s="6" t="s">
        <v>23</v>
      </c>
      <c r="J8" s="1"/>
      <c r="K8" s="6" t="s">
        <v>24</v>
      </c>
      <c r="L8" s="5"/>
      <c r="M8" s="4" t="s">
        <v>3</v>
      </c>
      <c r="N8" s="1"/>
      <c r="O8" s="4" t="s">
        <v>3</v>
      </c>
      <c r="P8" s="5"/>
      <c r="Q8" s="6" t="s">
        <v>25</v>
      </c>
      <c r="R8" s="5"/>
      <c r="S8" s="4" t="s">
        <v>26</v>
      </c>
      <c r="T8" s="5"/>
      <c r="U8" s="4" t="s">
        <v>26</v>
      </c>
      <c r="V8" s="1"/>
      <c r="W8" s="4" t="s">
        <v>27</v>
      </c>
      <c r="X8" s="1"/>
      <c r="Y8" s="4" t="s">
        <v>28</v>
      </c>
      <c r="AA8" s="4" t="s">
        <v>29</v>
      </c>
      <c r="AC8" s="29" t="s">
        <v>30</v>
      </c>
      <c r="AD8" s="32"/>
      <c r="AE8" s="4" t="s">
        <v>31</v>
      </c>
      <c r="AG8" s="4" t="s">
        <v>32</v>
      </c>
      <c r="AI8" s="4" t="s">
        <v>32</v>
      </c>
      <c r="AJ8" s="1"/>
      <c r="AK8" s="4" t="s">
        <v>33</v>
      </c>
      <c r="AL8" s="39" t="s">
        <v>34</v>
      </c>
      <c r="AM8" s="1"/>
      <c r="AN8" s="1"/>
      <c r="AO8" s="1"/>
      <c r="AP8" s="1"/>
      <c r="AQ8" s="1"/>
    </row>
    <row r="9" spans="1:43" x14ac:dyDescent="0.2">
      <c r="B9" s="1"/>
      <c r="C9" s="1" t="s">
        <v>35</v>
      </c>
      <c r="D9" s="5"/>
      <c r="E9" s="5" t="s">
        <v>36</v>
      </c>
      <c r="F9" s="5"/>
      <c r="G9" s="5" t="s">
        <v>37</v>
      </c>
      <c r="H9" s="5"/>
      <c r="I9" s="5" t="s">
        <v>38</v>
      </c>
      <c r="J9" s="1"/>
      <c r="K9" s="5" t="s">
        <v>39</v>
      </c>
      <c r="L9" s="5"/>
      <c r="M9" s="5" t="s">
        <v>40</v>
      </c>
      <c r="N9" s="1"/>
      <c r="O9" s="5" t="s">
        <v>41</v>
      </c>
      <c r="P9" s="5"/>
      <c r="Q9" s="5" t="s">
        <v>42</v>
      </c>
      <c r="R9" s="5"/>
      <c r="S9" s="5" t="s">
        <v>43</v>
      </c>
      <c r="T9" s="5"/>
      <c r="U9" s="5" t="s">
        <v>44</v>
      </c>
      <c r="V9" s="1"/>
      <c r="W9" s="7" t="s">
        <v>45</v>
      </c>
      <c r="X9" s="1"/>
      <c r="Y9" s="5" t="s">
        <v>46</v>
      </c>
      <c r="AA9" s="1" t="s">
        <v>47</v>
      </c>
    </row>
    <row r="10" spans="1:43" x14ac:dyDescent="0.2">
      <c r="B10" s="1"/>
      <c r="D10" s="5"/>
      <c r="E10" s="5"/>
      <c r="F10" s="5"/>
      <c r="G10" s="5"/>
      <c r="H10" s="5"/>
      <c r="I10" s="5"/>
      <c r="J10" s="1"/>
      <c r="K10" s="7"/>
      <c r="L10" s="7"/>
      <c r="M10" s="7"/>
      <c r="N10" s="1"/>
      <c r="O10" s="5"/>
      <c r="P10" s="5"/>
      <c r="Q10" s="7"/>
      <c r="R10" s="5"/>
      <c r="S10" s="7"/>
      <c r="T10" s="7"/>
      <c r="U10" s="5"/>
      <c r="V10" s="1"/>
      <c r="W10" s="5"/>
      <c r="X10" s="1"/>
      <c r="Y10" s="5"/>
      <c r="AA10" s="1"/>
    </row>
    <row r="11" spans="1:43" x14ac:dyDescent="0.2">
      <c r="A11" s="8"/>
      <c r="B11" s="1"/>
      <c r="D11" s="1"/>
      <c r="E11" s="1"/>
      <c r="F11" s="1"/>
      <c r="G11" s="1"/>
      <c r="H11" s="1"/>
      <c r="I11" s="1"/>
      <c r="J11" s="1"/>
      <c r="K11" s="9"/>
      <c r="L11" s="9"/>
      <c r="M11" s="9"/>
      <c r="N11" s="1"/>
      <c r="O11" s="9"/>
      <c r="P11" s="1"/>
      <c r="Q11" s="1"/>
      <c r="R11" s="1"/>
      <c r="S11" s="1"/>
      <c r="T11" s="1"/>
      <c r="U11" s="1"/>
      <c r="V11" s="1"/>
      <c r="W11" s="1"/>
      <c r="X11" s="1"/>
      <c r="Y11" s="1"/>
      <c r="AA11" s="1"/>
    </row>
    <row r="12" spans="1:43" x14ac:dyDescent="0.2">
      <c r="A12" s="8">
        <v>34700</v>
      </c>
      <c r="B12" s="1"/>
      <c r="C12" s="1">
        <v>31</v>
      </c>
      <c r="D12" s="10"/>
      <c r="E12" s="10">
        <v>105000</v>
      </c>
      <c r="F12" s="10"/>
      <c r="G12" s="11">
        <v>0.34874869431643613</v>
      </c>
      <c r="H12" s="10"/>
      <c r="I12" s="10">
        <v>80000</v>
      </c>
      <c r="J12" s="12"/>
      <c r="K12" s="13">
        <v>0.10373709677419329</v>
      </c>
      <c r="L12" s="9"/>
      <c r="M12" s="10">
        <f>C12*E12*G12</f>
        <v>1135176.9999999995</v>
      </c>
      <c r="N12" s="1"/>
      <c r="O12" s="12">
        <f>C12*I12*K12</f>
        <v>257267.99999999936</v>
      </c>
      <c r="P12" s="9"/>
      <c r="Q12" s="11">
        <v>0.26979999999999998</v>
      </c>
      <c r="R12" s="9"/>
      <c r="S12" s="12">
        <v>-1547162</v>
      </c>
      <c r="T12" s="9"/>
      <c r="U12" s="12">
        <f t="shared" ref="U12:U27" si="0">+S12*Y12</f>
        <v>-1513124.436</v>
      </c>
      <c r="V12" s="12"/>
      <c r="W12" s="12">
        <f>+S12</f>
        <v>-1547162</v>
      </c>
      <c r="X12" s="12"/>
      <c r="Y12" s="13">
        <v>0.97799999999999998</v>
      </c>
      <c r="AA12" s="14">
        <v>5.9269999999999996</v>
      </c>
      <c r="AC12" s="28">
        <f>C12*(E12+I12)</f>
        <v>5735000</v>
      </c>
      <c r="AE12" s="33">
        <f>S145</f>
        <v>0.30748675122541386</v>
      </c>
      <c r="AG12" s="34">
        <f>AE12*AC12</f>
        <v>1763436.5182777485</v>
      </c>
      <c r="AI12" s="35">
        <f>AG12</f>
        <v>1763436.5182777485</v>
      </c>
      <c r="AK12" s="36">
        <f>W12+AI12</f>
        <v>216274.51827774849</v>
      </c>
      <c r="AL12" s="40">
        <f>AK12</f>
        <v>216274.51827774849</v>
      </c>
    </row>
    <row r="13" spans="1:43" x14ac:dyDescent="0.2">
      <c r="A13" s="8">
        <v>34731</v>
      </c>
      <c r="B13" s="1"/>
      <c r="C13" s="1">
        <v>28</v>
      </c>
      <c r="D13" s="10"/>
      <c r="E13" s="10">
        <v>105000</v>
      </c>
      <c r="F13" s="10"/>
      <c r="G13" s="11">
        <v>0.23874863945578231</v>
      </c>
      <c r="H13" s="10"/>
      <c r="I13" s="10">
        <v>80000</v>
      </c>
      <c r="J13" s="1"/>
      <c r="K13" s="13">
        <v>-1.6576785714285856E-2</v>
      </c>
      <c r="L13" s="12"/>
      <c r="M13" s="10">
        <f t="shared" ref="M13:M28" si="1">C13*E13*G13</f>
        <v>701921</v>
      </c>
      <c r="N13" s="12"/>
      <c r="O13" s="12">
        <f t="shared" ref="O13:O28" si="2">C13*I13*K13</f>
        <v>-37132.00000000032</v>
      </c>
      <c r="P13" s="10"/>
      <c r="Q13" s="11">
        <v>0.29870000000000002</v>
      </c>
      <c r="R13" s="10"/>
      <c r="S13" s="12">
        <v>-1547162</v>
      </c>
      <c r="T13" s="12"/>
      <c r="U13" s="12">
        <f t="shared" si="0"/>
        <v>-1503841.4639999999</v>
      </c>
      <c r="V13" s="1"/>
      <c r="W13" s="12">
        <f>+W12+S13</f>
        <v>-3094324</v>
      </c>
      <c r="X13" s="1"/>
      <c r="Y13" s="13">
        <v>0.97199999999999998</v>
      </c>
      <c r="AA13" s="14">
        <v>6.0410000000000004</v>
      </c>
      <c r="AC13" s="28">
        <f t="shared" ref="AC13:AC28" si="3">C13*(E13+I13)</f>
        <v>5180000</v>
      </c>
      <c r="AE13" s="33">
        <f t="shared" ref="AE13:AE44" si="4">AE12</f>
        <v>0.30748675122541386</v>
      </c>
      <c r="AG13" s="34">
        <f t="shared" ref="AG13:AG28" si="5">AE13*AC13</f>
        <v>1592781.3713476437</v>
      </c>
      <c r="AI13" s="35">
        <f>AI12+AG13</f>
        <v>3356217.8896253919</v>
      </c>
      <c r="AK13" s="36">
        <f t="shared" ref="AK13:AK28" si="6">W13+AI13</f>
        <v>261893.88962539192</v>
      </c>
      <c r="AL13" s="40">
        <f>AK13-AK12</f>
        <v>45619.371347643435</v>
      </c>
    </row>
    <row r="14" spans="1:43" x14ac:dyDescent="0.2">
      <c r="A14" s="8">
        <v>34759</v>
      </c>
      <c r="B14" s="1"/>
      <c r="C14" s="1">
        <v>31</v>
      </c>
      <c r="D14" s="10"/>
      <c r="E14" s="10">
        <v>105000</v>
      </c>
      <c r="F14" s="10"/>
      <c r="G14" s="11">
        <v>0.17874869431643622</v>
      </c>
      <c r="H14" s="10"/>
      <c r="I14" s="10">
        <v>80000</v>
      </c>
      <c r="J14" s="1"/>
      <c r="K14" s="13">
        <v>-6.6262903225806635E-2</v>
      </c>
      <c r="L14" s="12"/>
      <c r="M14" s="10">
        <f t="shared" si="1"/>
        <v>581826.99999999988</v>
      </c>
      <c r="N14" s="12"/>
      <c r="O14" s="12">
        <f t="shared" si="2"/>
        <v>-164332.00000000047</v>
      </c>
      <c r="P14" s="10"/>
      <c r="Q14" s="11">
        <v>0.26979999999999998</v>
      </c>
      <c r="R14" s="10"/>
      <c r="S14" s="12">
        <v>-1547162</v>
      </c>
      <c r="T14" s="15"/>
      <c r="U14" s="12">
        <f t="shared" si="0"/>
        <v>-1496105.6539999999</v>
      </c>
      <c r="V14" s="1"/>
      <c r="W14" s="12">
        <f t="shared" ref="W14:W29" si="7">+W13+S14</f>
        <v>-4641486</v>
      </c>
      <c r="X14" s="1"/>
      <c r="Y14" s="13">
        <v>0.96699999999999997</v>
      </c>
      <c r="AA14" s="14">
        <v>6.1440000000000001</v>
      </c>
      <c r="AC14" s="28">
        <f t="shared" si="3"/>
        <v>5735000</v>
      </c>
      <c r="AE14" s="33">
        <f t="shared" si="4"/>
        <v>0.30748675122541386</v>
      </c>
      <c r="AG14" s="34">
        <f t="shared" si="5"/>
        <v>1763436.5182777485</v>
      </c>
      <c r="AI14" s="35">
        <f t="shared" ref="AI14:AI29" si="8">AI13+AG14</f>
        <v>5119654.4079031404</v>
      </c>
      <c r="AK14" s="36">
        <f t="shared" si="6"/>
        <v>478168.40790314041</v>
      </c>
      <c r="AL14" s="40">
        <f t="shared" ref="AL14:AL51" si="9">AK14-AK13</f>
        <v>216274.51827774849</v>
      </c>
    </row>
    <row r="15" spans="1:43" x14ac:dyDescent="0.2">
      <c r="A15" s="8">
        <v>34790</v>
      </c>
      <c r="B15" s="1"/>
      <c r="C15" s="1">
        <v>30</v>
      </c>
      <c r="D15" s="10"/>
      <c r="E15" s="10">
        <v>105000</v>
      </c>
      <c r="F15" s="10"/>
      <c r="G15" s="11">
        <v>0.11874888888888879</v>
      </c>
      <c r="H15" s="10"/>
      <c r="I15" s="10">
        <v>0</v>
      </c>
      <c r="J15" s="1"/>
      <c r="K15" s="13">
        <v>0</v>
      </c>
      <c r="L15" s="12"/>
      <c r="M15" s="10">
        <f t="shared" si="1"/>
        <v>374058.99999999971</v>
      </c>
      <c r="N15" s="12"/>
      <c r="O15" s="12">
        <f t="shared" si="2"/>
        <v>0</v>
      </c>
      <c r="P15" s="10"/>
      <c r="Q15" s="11">
        <v>0.27879999999999999</v>
      </c>
      <c r="R15" s="10"/>
      <c r="S15" s="15">
        <v>-878119</v>
      </c>
      <c r="T15" s="15"/>
      <c r="U15" s="12">
        <f t="shared" si="0"/>
        <v>-844750.478</v>
      </c>
      <c r="V15" s="1"/>
      <c r="W15" s="12">
        <f t="shared" si="7"/>
        <v>-5519605</v>
      </c>
      <c r="X15" s="1"/>
      <c r="Y15" s="13">
        <v>0.96199999999999997</v>
      </c>
      <c r="AA15" s="14">
        <v>6.2320000000000002</v>
      </c>
      <c r="AC15" s="28">
        <f t="shared" si="3"/>
        <v>3150000</v>
      </c>
      <c r="AE15" s="33">
        <f t="shared" si="4"/>
        <v>0.30748675122541386</v>
      </c>
      <c r="AG15" s="34">
        <f t="shared" si="5"/>
        <v>968583.26636005368</v>
      </c>
      <c r="AI15" s="35">
        <f t="shared" si="8"/>
        <v>6088237.6742631942</v>
      </c>
      <c r="AK15" s="36">
        <f t="shared" si="6"/>
        <v>568632.6742631942</v>
      </c>
      <c r="AL15" s="40">
        <f t="shared" si="9"/>
        <v>90464.266360053793</v>
      </c>
    </row>
    <row r="16" spans="1:43" x14ac:dyDescent="0.2">
      <c r="A16" s="8">
        <v>34820</v>
      </c>
      <c r="B16" s="1"/>
      <c r="C16" s="1">
        <v>31</v>
      </c>
      <c r="D16" s="10"/>
      <c r="E16" s="10">
        <v>125000</v>
      </c>
      <c r="F16" s="10"/>
      <c r="G16" s="11">
        <v>0.11874864516129023</v>
      </c>
      <c r="H16" s="10"/>
      <c r="I16" s="10">
        <v>0</v>
      </c>
      <c r="J16" s="1"/>
      <c r="K16" s="13">
        <v>0</v>
      </c>
      <c r="L16" s="12"/>
      <c r="M16" s="10">
        <f t="shared" si="1"/>
        <v>460150.99999999965</v>
      </c>
      <c r="N16" s="12"/>
      <c r="O16" s="12">
        <f t="shared" si="2"/>
        <v>0</v>
      </c>
      <c r="P16" s="10"/>
      <c r="Q16" s="11">
        <v>0.26979999999999998</v>
      </c>
      <c r="R16" s="10"/>
      <c r="S16" s="15">
        <v>-1045380</v>
      </c>
      <c r="T16" s="15"/>
      <c r="U16" s="12">
        <f t="shared" si="0"/>
        <v>-999383.27999999991</v>
      </c>
      <c r="V16" s="1"/>
      <c r="W16" s="12">
        <f t="shared" si="7"/>
        <v>-6564985</v>
      </c>
      <c r="X16" s="1"/>
      <c r="Y16" s="13">
        <v>0.95599999999999996</v>
      </c>
      <c r="AA16" s="14">
        <v>6.3010000000000002</v>
      </c>
      <c r="AC16" s="28">
        <f t="shared" si="3"/>
        <v>3875000</v>
      </c>
      <c r="AE16" s="33">
        <f t="shared" si="4"/>
        <v>0.30748675122541386</v>
      </c>
      <c r="AG16" s="34">
        <f t="shared" si="5"/>
        <v>1191511.1609984788</v>
      </c>
      <c r="AI16" s="35">
        <f t="shared" si="8"/>
        <v>7279748.8352616727</v>
      </c>
      <c r="AK16" s="36">
        <f t="shared" si="6"/>
        <v>714763.83526167274</v>
      </c>
      <c r="AL16" s="40">
        <f t="shared" si="9"/>
        <v>146131.16099847853</v>
      </c>
    </row>
    <row r="17" spans="1:38" x14ac:dyDescent="0.2">
      <c r="A17" s="8">
        <v>34851</v>
      </c>
      <c r="B17" s="1"/>
      <c r="C17" s="1">
        <v>30</v>
      </c>
      <c r="D17" s="10"/>
      <c r="E17" s="10">
        <v>125000</v>
      </c>
      <c r="F17" s="10"/>
      <c r="G17" s="11">
        <v>0.1187487999999999</v>
      </c>
      <c r="H17" s="10"/>
      <c r="I17" s="10">
        <v>0</v>
      </c>
      <c r="J17" s="1"/>
      <c r="K17" s="13">
        <v>0</v>
      </c>
      <c r="L17" s="12"/>
      <c r="M17" s="10">
        <f t="shared" si="1"/>
        <v>445307.99999999965</v>
      </c>
      <c r="N17" s="12"/>
      <c r="O17" s="12">
        <f t="shared" si="2"/>
        <v>0</v>
      </c>
      <c r="P17" s="10"/>
      <c r="Q17" s="11">
        <v>0.27879999999999999</v>
      </c>
      <c r="R17" s="10"/>
      <c r="S17" s="15">
        <v>-1045380</v>
      </c>
      <c r="T17" s="15"/>
      <c r="U17" s="12">
        <f t="shared" si="0"/>
        <v>-994156.38</v>
      </c>
      <c r="V17" s="1"/>
      <c r="W17" s="12">
        <f t="shared" si="7"/>
        <v>-7610365</v>
      </c>
      <c r="X17" s="1"/>
      <c r="Y17" s="13">
        <v>0.95099999999999996</v>
      </c>
      <c r="AA17" s="14">
        <v>6.3730000000000002</v>
      </c>
      <c r="AC17" s="28">
        <f t="shared" si="3"/>
        <v>3750000</v>
      </c>
      <c r="AE17" s="33">
        <f t="shared" si="4"/>
        <v>0.30748675122541386</v>
      </c>
      <c r="AG17" s="34">
        <f t="shared" si="5"/>
        <v>1153075.317095302</v>
      </c>
      <c r="AI17" s="35">
        <f t="shared" si="8"/>
        <v>8432824.1523569748</v>
      </c>
      <c r="AK17" s="36">
        <f t="shared" si="6"/>
        <v>822459.15235697478</v>
      </c>
      <c r="AL17" s="40">
        <f t="shared" si="9"/>
        <v>107695.31709530205</v>
      </c>
    </row>
    <row r="18" spans="1:38" x14ac:dyDescent="0.2">
      <c r="A18" s="8">
        <v>34881</v>
      </c>
      <c r="B18" s="1"/>
      <c r="C18" s="1">
        <v>31</v>
      </c>
      <c r="D18" s="10"/>
      <c r="E18" s="10">
        <v>125000</v>
      </c>
      <c r="F18" s="10"/>
      <c r="G18" s="11">
        <v>0.11874864516129023</v>
      </c>
      <c r="H18" s="10"/>
      <c r="I18" s="10">
        <v>0</v>
      </c>
      <c r="J18" s="1"/>
      <c r="K18" s="13">
        <v>0</v>
      </c>
      <c r="L18" s="12"/>
      <c r="M18" s="10">
        <f t="shared" si="1"/>
        <v>460150.99999999965</v>
      </c>
      <c r="N18" s="12"/>
      <c r="O18" s="12">
        <f t="shared" si="2"/>
        <v>0</v>
      </c>
      <c r="P18" s="10"/>
      <c r="Q18" s="11">
        <v>0.26979999999999998</v>
      </c>
      <c r="R18" s="10"/>
      <c r="S18" s="15">
        <v>-1045380</v>
      </c>
      <c r="T18" s="15"/>
      <c r="U18" s="12">
        <f t="shared" si="0"/>
        <v>-987884.1</v>
      </c>
      <c r="V18" s="1"/>
      <c r="W18" s="12">
        <f t="shared" si="7"/>
        <v>-8655745</v>
      </c>
      <c r="X18" s="1"/>
      <c r="Y18" s="13">
        <v>0.94499999999999995</v>
      </c>
      <c r="AA18" s="14">
        <v>6.4390000000000001</v>
      </c>
      <c r="AC18" s="28">
        <f t="shared" si="3"/>
        <v>3875000</v>
      </c>
      <c r="AE18" s="33">
        <f t="shared" si="4"/>
        <v>0.30748675122541386</v>
      </c>
      <c r="AG18" s="34">
        <f t="shared" si="5"/>
        <v>1191511.1609984788</v>
      </c>
      <c r="AI18" s="35">
        <f t="shared" si="8"/>
        <v>9624335.3133554533</v>
      </c>
      <c r="AK18" s="36">
        <f t="shared" si="6"/>
        <v>968590.31335545331</v>
      </c>
      <c r="AL18" s="40">
        <f t="shared" si="9"/>
        <v>146131.16099847853</v>
      </c>
    </row>
    <row r="19" spans="1:38" x14ac:dyDescent="0.2">
      <c r="A19" s="8">
        <v>34912</v>
      </c>
      <c r="B19" s="1"/>
      <c r="C19" s="1">
        <v>31</v>
      </c>
      <c r="D19" s="10"/>
      <c r="E19" s="10">
        <v>65749</v>
      </c>
      <c r="F19" s="10"/>
      <c r="G19" s="11">
        <v>0.13874860356026505</v>
      </c>
      <c r="H19" s="10"/>
      <c r="I19" s="10">
        <v>80000</v>
      </c>
      <c r="J19" s="1"/>
      <c r="K19" s="13">
        <v>-0.10626290322580668</v>
      </c>
      <c r="L19" s="12"/>
      <c r="M19" s="10">
        <f t="shared" si="1"/>
        <v>282800.03999999986</v>
      </c>
      <c r="N19" s="12"/>
      <c r="O19" s="12">
        <f t="shared" si="2"/>
        <v>-263532.00000000058</v>
      </c>
      <c r="P19" s="10"/>
      <c r="Q19" s="11">
        <v>0.26979999999999998</v>
      </c>
      <c r="R19" s="10"/>
      <c r="S19" s="15">
        <v>-1218905</v>
      </c>
      <c r="T19" s="15"/>
      <c r="U19" s="12">
        <f t="shared" si="0"/>
        <v>-1144551.7949999999</v>
      </c>
      <c r="V19" s="1"/>
      <c r="W19" s="12">
        <f t="shared" si="7"/>
        <v>-9874650</v>
      </c>
      <c r="X19" s="1"/>
      <c r="Y19" s="13">
        <v>0.93899999999999995</v>
      </c>
      <c r="AA19" s="14">
        <v>6.5030000000000001</v>
      </c>
      <c r="AC19" s="28">
        <f t="shared" si="3"/>
        <v>4518219</v>
      </c>
      <c r="AE19" s="33">
        <f t="shared" si="4"/>
        <v>0.30748675122541386</v>
      </c>
      <c r="AG19" s="34">
        <f t="shared" si="5"/>
        <v>1389292.4816349382</v>
      </c>
      <c r="AI19" s="35">
        <f t="shared" si="8"/>
        <v>11013627.794990391</v>
      </c>
      <c r="AK19" s="36">
        <f t="shared" si="6"/>
        <v>1138977.7949903905</v>
      </c>
      <c r="AL19" s="40">
        <f t="shared" si="9"/>
        <v>170387.48163493723</v>
      </c>
    </row>
    <row r="20" spans="1:38" x14ac:dyDescent="0.2">
      <c r="A20" s="8">
        <v>34943</v>
      </c>
      <c r="B20" s="1"/>
      <c r="C20" s="1">
        <v>30</v>
      </c>
      <c r="D20" s="10"/>
      <c r="E20" s="10">
        <v>65749</v>
      </c>
      <c r="F20" s="10"/>
      <c r="G20" s="11">
        <v>7.874897970564812E-2</v>
      </c>
      <c r="H20" s="10"/>
      <c r="I20" s="10">
        <v>80000</v>
      </c>
      <c r="J20" s="1"/>
      <c r="K20" s="13">
        <v>-8.947166666666688E-2</v>
      </c>
      <c r="L20" s="12"/>
      <c r="M20" s="10">
        <f t="shared" si="1"/>
        <v>155329.99999999974</v>
      </c>
      <c r="N20" s="12"/>
      <c r="O20" s="12">
        <f t="shared" si="2"/>
        <v>-214732.00000000052</v>
      </c>
      <c r="P20" s="10"/>
      <c r="Q20" s="11">
        <v>0.27879999999999999</v>
      </c>
      <c r="R20" s="10"/>
      <c r="S20" s="15">
        <v>-1218905</v>
      </c>
      <c r="T20" s="15"/>
      <c r="U20" s="12">
        <f t="shared" si="0"/>
        <v>-1137238.365</v>
      </c>
      <c r="V20" s="1"/>
      <c r="W20" s="12">
        <f t="shared" si="7"/>
        <v>-11093555</v>
      </c>
      <c r="X20" s="1"/>
      <c r="Y20" s="13">
        <v>0.93300000000000005</v>
      </c>
      <c r="AA20" s="14">
        <v>6.5659999999999998</v>
      </c>
      <c r="AC20" s="28">
        <f t="shared" si="3"/>
        <v>4372470</v>
      </c>
      <c r="AE20" s="33">
        <f t="shared" si="4"/>
        <v>0.30748675122541386</v>
      </c>
      <c r="AG20" s="34">
        <f t="shared" si="5"/>
        <v>1344476.5951305854</v>
      </c>
      <c r="AI20" s="35">
        <f t="shared" si="8"/>
        <v>12358104.390120976</v>
      </c>
      <c r="AK20" s="36">
        <f t="shared" si="6"/>
        <v>1264549.3901209757</v>
      </c>
      <c r="AL20" s="40">
        <f t="shared" si="9"/>
        <v>125571.59513058513</v>
      </c>
    </row>
    <row r="21" spans="1:38" x14ac:dyDescent="0.2">
      <c r="A21" s="8">
        <v>34973</v>
      </c>
      <c r="B21" s="1"/>
      <c r="C21" s="1">
        <v>31</v>
      </c>
      <c r="D21" s="10"/>
      <c r="E21" s="10">
        <v>65749</v>
      </c>
      <c r="F21" s="10"/>
      <c r="G21" s="11">
        <v>0.12874860356026524</v>
      </c>
      <c r="H21" s="10"/>
      <c r="I21" s="10">
        <v>80000</v>
      </c>
      <c r="J21" s="1"/>
      <c r="K21" s="13">
        <v>-3.6262903225806394E-2</v>
      </c>
      <c r="L21" s="12"/>
      <c r="M21" s="10">
        <f t="shared" si="1"/>
        <v>262417.85000000027</v>
      </c>
      <c r="N21" s="12"/>
      <c r="O21" s="12">
        <f t="shared" si="2"/>
        <v>-89931.999999999854</v>
      </c>
      <c r="P21" s="10"/>
      <c r="Q21" s="11">
        <v>0.26979999999999998</v>
      </c>
      <c r="R21" s="10"/>
      <c r="S21" s="15">
        <v>-1218905</v>
      </c>
      <c r="T21" s="15"/>
      <c r="U21" s="12">
        <f t="shared" si="0"/>
        <v>-1131143.8400000001</v>
      </c>
      <c r="V21" s="1"/>
      <c r="W21" s="12">
        <f t="shared" si="7"/>
        <v>-12312460</v>
      </c>
      <c r="X21" s="1"/>
      <c r="Y21" s="13">
        <v>0.92800000000000005</v>
      </c>
      <c r="AA21" s="14">
        <v>6.617</v>
      </c>
      <c r="AC21" s="28">
        <f t="shared" si="3"/>
        <v>4518219</v>
      </c>
      <c r="AE21" s="33">
        <f t="shared" si="4"/>
        <v>0.30748675122541386</v>
      </c>
      <c r="AG21" s="34">
        <f t="shared" si="5"/>
        <v>1389292.4816349382</v>
      </c>
      <c r="AI21" s="35">
        <f t="shared" si="8"/>
        <v>13747396.871755913</v>
      </c>
      <c r="AK21" s="36">
        <f t="shared" si="6"/>
        <v>1434936.8717559129</v>
      </c>
      <c r="AL21" s="40">
        <f t="shared" si="9"/>
        <v>170387.48163493723</v>
      </c>
    </row>
    <row r="22" spans="1:38" x14ac:dyDescent="0.2">
      <c r="A22" s="8">
        <v>35004</v>
      </c>
      <c r="B22" s="1"/>
      <c r="C22" s="1">
        <v>30</v>
      </c>
      <c r="D22" s="10"/>
      <c r="E22" s="10">
        <v>65749</v>
      </c>
      <c r="F22" s="10"/>
      <c r="G22" s="11">
        <v>0.21874897970564824</v>
      </c>
      <c r="H22" s="10"/>
      <c r="I22" s="10">
        <v>80000</v>
      </c>
      <c r="J22" s="1"/>
      <c r="K22" s="13">
        <v>5.0528333333333238E-2</v>
      </c>
      <c r="L22" s="12"/>
      <c r="M22" s="10">
        <f t="shared" si="1"/>
        <v>431475.8</v>
      </c>
      <c r="N22" s="12"/>
      <c r="O22" s="12">
        <f t="shared" si="2"/>
        <v>121267.99999999977</v>
      </c>
      <c r="P22" s="10"/>
      <c r="Q22" s="11">
        <v>0.27879999999999999</v>
      </c>
      <c r="R22" s="10"/>
      <c r="S22" s="15">
        <v>-1218905</v>
      </c>
      <c r="T22" s="15"/>
      <c r="U22" s="12">
        <f t="shared" si="0"/>
        <v>-1123830.4100000001</v>
      </c>
      <c r="V22" s="1"/>
      <c r="W22" s="12">
        <f t="shared" si="7"/>
        <v>-13531365</v>
      </c>
      <c r="X22" s="1"/>
      <c r="Y22" s="13">
        <v>0.92200000000000004</v>
      </c>
      <c r="AA22" s="14">
        <v>6.6680000000000001</v>
      </c>
      <c r="AC22" s="28">
        <f t="shared" si="3"/>
        <v>4372470</v>
      </c>
      <c r="AE22" s="33">
        <f t="shared" si="4"/>
        <v>0.30748675122541386</v>
      </c>
      <c r="AG22" s="34">
        <f t="shared" si="5"/>
        <v>1344476.5951305854</v>
      </c>
      <c r="AI22" s="35">
        <f t="shared" si="8"/>
        <v>15091873.466886498</v>
      </c>
      <c r="AK22" s="36">
        <f t="shared" si="6"/>
        <v>1560508.466886498</v>
      </c>
      <c r="AL22" s="40">
        <f t="shared" si="9"/>
        <v>125571.59513058513</v>
      </c>
    </row>
    <row r="23" spans="1:38" x14ac:dyDescent="0.2">
      <c r="A23" s="8">
        <v>35034</v>
      </c>
      <c r="B23" s="1"/>
      <c r="C23" s="1">
        <v>31</v>
      </c>
      <c r="D23" s="10"/>
      <c r="E23" s="10">
        <v>65749</v>
      </c>
      <c r="F23" s="10"/>
      <c r="G23" s="11">
        <v>0.31874860356026519</v>
      </c>
      <c r="H23" s="10"/>
      <c r="I23" s="10">
        <v>80000</v>
      </c>
      <c r="J23" s="1"/>
      <c r="K23" s="13">
        <v>0.15373709677419356</v>
      </c>
      <c r="L23" s="12"/>
      <c r="M23" s="10">
        <f t="shared" si="1"/>
        <v>649679.4600000002</v>
      </c>
      <c r="N23" s="12"/>
      <c r="O23" s="12">
        <f t="shared" si="2"/>
        <v>381268</v>
      </c>
      <c r="P23" s="10"/>
      <c r="Q23" s="11">
        <v>0.26979999999999998</v>
      </c>
      <c r="R23" s="10"/>
      <c r="S23" s="15">
        <v>-1218905</v>
      </c>
      <c r="T23" s="15"/>
      <c r="U23" s="12">
        <f t="shared" si="0"/>
        <v>-1116516.98</v>
      </c>
      <c r="V23" s="1"/>
      <c r="W23" s="12">
        <f t="shared" si="7"/>
        <v>-14750270</v>
      </c>
      <c r="X23" s="1"/>
      <c r="Y23" s="13">
        <v>0.91600000000000004</v>
      </c>
      <c r="AA23" s="14">
        <v>6.718</v>
      </c>
      <c r="AC23" s="28">
        <f t="shared" si="3"/>
        <v>4518219</v>
      </c>
      <c r="AE23" s="33">
        <f t="shared" si="4"/>
        <v>0.30748675122541386</v>
      </c>
      <c r="AG23" s="34">
        <f t="shared" si="5"/>
        <v>1389292.4816349382</v>
      </c>
      <c r="AI23" s="35">
        <f t="shared" si="8"/>
        <v>16481165.948521435</v>
      </c>
      <c r="AK23" s="36">
        <f t="shared" si="6"/>
        <v>1730895.9485214353</v>
      </c>
      <c r="AL23" s="40">
        <f t="shared" si="9"/>
        <v>170387.48163493723</v>
      </c>
    </row>
    <row r="24" spans="1:38" x14ac:dyDescent="0.2">
      <c r="A24" s="8">
        <v>35065</v>
      </c>
      <c r="B24" s="1"/>
      <c r="C24" s="1">
        <v>31</v>
      </c>
      <c r="D24" s="10"/>
      <c r="E24" s="10">
        <v>65749</v>
      </c>
      <c r="F24" s="10"/>
      <c r="G24" s="11">
        <v>0.32874860356026497</v>
      </c>
      <c r="H24" s="10"/>
      <c r="I24" s="10">
        <v>80000</v>
      </c>
      <c r="J24" s="1"/>
      <c r="K24" s="13">
        <v>0.1437370967741933</v>
      </c>
      <c r="L24" s="12"/>
      <c r="M24" s="10">
        <f t="shared" si="1"/>
        <v>670061.64999999967</v>
      </c>
      <c r="N24" s="12"/>
      <c r="O24" s="12">
        <f t="shared" si="2"/>
        <v>356467.99999999936</v>
      </c>
      <c r="P24" s="10"/>
      <c r="Q24" s="11">
        <v>0.26979999999999998</v>
      </c>
      <c r="R24" s="10"/>
      <c r="S24" s="15">
        <v>-1218905</v>
      </c>
      <c r="T24" s="15"/>
      <c r="U24" s="12">
        <f t="shared" si="0"/>
        <v>-1109203.55</v>
      </c>
      <c r="V24" s="1"/>
      <c r="W24" s="12">
        <f t="shared" si="7"/>
        <v>-15969175</v>
      </c>
      <c r="X24" s="1"/>
      <c r="Y24" s="13">
        <v>0.91</v>
      </c>
      <c r="AA24" s="14">
        <v>6.7690000000000001</v>
      </c>
      <c r="AC24" s="28">
        <f t="shared" si="3"/>
        <v>4518219</v>
      </c>
      <c r="AE24" s="33">
        <f t="shared" si="4"/>
        <v>0.30748675122541386</v>
      </c>
      <c r="AG24" s="34">
        <f t="shared" si="5"/>
        <v>1389292.4816349382</v>
      </c>
      <c r="AI24" s="35">
        <f t="shared" si="8"/>
        <v>17870458.430156372</v>
      </c>
      <c r="AK24" s="36">
        <f t="shared" si="6"/>
        <v>1901283.4301563725</v>
      </c>
      <c r="AL24" s="40">
        <f t="shared" si="9"/>
        <v>170387.48163493723</v>
      </c>
    </row>
    <row r="25" spans="1:38" x14ac:dyDescent="0.2">
      <c r="A25" s="8">
        <v>35096</v>
      </c>
      <c r="B25" s="1"/>
      <c r="C25" s="1">
        <v>29</v>
      </c>
      <c r="D25" s="10"/>
      <c r="E25" s="10">
        <v>65749</v>
      </c>
      <c r="F25" s="10"/>
      <c r="G25" s="11">
        <v>0.21874885733151309</v>
      </c>
      <c r="H25" s="10"/>
      <c r="I25" s="10">
        <v>80000</v>
      </c>
      <c r="J25" s="1"/>
      <c r="K25" s="13">
        <v>2.7098275862068866E-2</v>
      </c>
      <c r="L25" s="12"/>
      <c r="M25" s="10">
        <f t="shared" si="1"/>
        <v>417093.04</v>
      </c>
      <c r="N25" s="12"/>
      <c r="O25" s="12">
        <f t="shared" si="2"/>
        <v>62867.999999999767</v>
      </c>
      <c r="P25" s="10"/>
      <c r="Q25" s="11">
        <v>0.28839999999999999</v>
      </c>
      <c r="R25" s="10"/>
      <c r="S25" s="15">
        <v>-1218905</v>
      </c>
      <c r="T25" s="15"/>
      <c r="U25" s="12">
        <f t="shared" si="0"/>
        <v>-1101890.1200000001</v>
      </c>
      <c r="V25" s="1"/>
      <c r="W25" s="12">
        <f t="shared" si="7"/>
        <v>-17188080</v>
      </c>
      <c r="X25" s="1"/>
      <c r="Y25" s="13">
        <v>0.90400000000000003</v>
      </c>
      <c r="AA25" s="14">
        <v>6.819</v>
      </c>
      <c r="AC25" s="28">
        <f t="shared" si="3"/>
        <v>4226721</v>
      </c>
      <c r="AE25" s="33">
        <f t="shared" si="4"/>
        <v>0.30748675122541386</v>
      </c>
      <c r="AG25" s="34">
        <f t="shared" si="5"/>
        <v>1299660.7086262326</v>
      </c>
      <c r="AI25" s="35">
        <f t="shared" si="8"/>
        <v>19170119.138782606</v>
      </c>
      <c r="AK25" s="36">
        <f t="shared" si="6"/>
        <v>1982039.1387826055</v>
      </c>
      <c r="AL25" s="40">
        <f t="shared" si="9"/>
        <v>80755.708626233041</v>
      </c>
    </row>
    <row r="26" spans="1:38" x14ac:dyDescent="0.2">
      <c r="A26" s="8">
        <v>35125</v>
      </c>
      <c r="B26" s="1"/>
      <c r="C26" s="1">
        <v>31</v>
      </c>
      <c r="D26" s="10"/>
      <c r="E26" s="10">
        <v>65749</v>
      </c>
      <c r="F26" s="10"/>
      <c r="G26" s="11">
        <v>0.15874860356026504</v>
      </c>
      <c r="H26" s="10"/>
      <c r="I26" s="10">
        <v>80000</v>
      </c>
      <c r="J26" s="1"/>
      <c r="K26" s="13">
        <v>-2.6262903225806617E-2</v>
      </c>
      <c r="L26" s="12"/>
      <c r="M26" s="10">
        <f t="shared" si="1"/>
        <v>323564.41999999987</v>
      </c>
      <c r="N26" s="12"/>
      <c r="O26" s="12">
        <f t="shared" si="2"/>
        <v>-65132.000000000407</v>
      </c>
      <c r="P26" s="10"/>
      <c r="Q26" s="11">
        <v>0.26979999999999998</v>
      </c>
      <c r="R26" s="10"/>
      <c r="S26" s="15">
        <v>-1218905</v>
      </c>
      <c r="T26" s="15"/>
      <c r="U26" s="12">
        <f t="shared" si="0"/>
        <v>-1095795.595</v>
      </c>
      <c r="V26" s="1"/>
      <c r="W26" s="12">
        <f t="shared" si="7"/>
        <v>-18406985</v>
      </c>
      <c r="X26" s="1"/>
      <c r="Y26" s="13">
        <v>0.89900000000000002</v>
      </c>
      <c r="AA26" s="14">
        <v>6.8659999999999997</v>
      </c>
      <c r="AC26" s="28">
        <f t="shared" si="3"/>
        <v>4518219</v>
      </c>
      <c r="AE26" s="33">
        <f t="shared" si="4"/>
        <v>0.30748675122541386</v>
      </c>
      <c r="AG26" s="34">
        <f t="shared" si="5"/>
        <v>1389292.4816349382</v>
      </c>
      <c r="AI26" s="35">
        <f t="shared" si="8"/>
        <v>20559411.620417543</v>
      </c>
      <c r="AK26" s="36">
        <f t="shared" si="6"/>
        <v>2152426.6204175428</v>
      </c>
      <c r="AL26" s="40">
        <f t="shared" si="9"/>
        <v>170387.48163493723</v>
      </c>
    </row>
    <row r="27" spans="1:38" x14ac:dyDescent="0.2">
      <c r="A27" s="8">
        <v>35156</v>
      </c>
      <c r="B27" s="1"/>
      <c r="C27" s="1">
        <v>30</v>
      </c>
      <c r="D27" s="10"/>
      <c r="E27" s="10">
        <v>65749</v>
      </c>
      <c r="F27" s="10"/>
      <c r="G27" s="11">
        <v>9.8748979705648124E-2</v>
      </c>
      <c r="H27" s="10"/>
      <c r="I27" s="10">
        <v>80000</v>
      </c>
      <c r="J27" s="1"/>
      <c r="K27" s="13">
        <v>-8.947166666666688E-2</v>
      </c>
      <c r="L27" s="12"/>
      <c r="M27" s="10">
        <f t="shared" si="1"/>
        <v>194779.39999999976</v>
      </c>
      <c r="N27" s="12"/>
      <c r="O27" s="12">
        <f t="shared" si="2"/>
        <v>-214732.00000000052</v>
      </c>
      <c r="P27" s="10"/>
      <c r="Q27" s="11">
        <v>0.27879999999999999</v>
      </c>
      <c r="R27" s="10"/>
      <c r="S27" s="15">
        <v>-1218905</v>
      </c>
      <c r="T27" s="15"/>
      <c r="U27" s="12">
        <f t="shared" si="0"/>
        <v>-1088482.165</v>
      </c>
      <c r="V27" s="1"/>
      <c r="W27" s="12">
        <f t="shared" si="7"/>
        <v>-19625890</v>
      </c>
      <c r="X27" s="1"/>
      <c r="Y27" s="13">
        <v>0.89300000000000002</v>
      </c>
      <c r="AA27" s="14">
        <v>6.9109999999999996</v>
      </c>
      <c r="AC27" s="28">
        <f t="shared" si="3"/>
        <v>4372470</v>
      </c>
      <c r="AE27" s="33">
        <f t="shared" si="4"/>
        <v>0.30748675122541386</v>
      </c>
      <c r="AG27" s="34">
        <f t="shared" si="5"/>
        <v>1344476.5951305854</v>
      </c>
      <c r="AI27" s="35">
        <f t="shared" si="8"/>
        <v>21903888.215548128</v>
      </c>
      <c r="AK27" s="36">
        <f t="shared" si="6"/>
        <v>2277998.2155481279</v>
      </c>
      <c r="AL27" s="40">
        <f t="shared" si="9"/>
        <v>125571.59513058513</v>
      </c>
    </row>
    <row r="28" spans="1:38" x14ac:dyDescent="0.2">
      <c r="A28" s="8">
        <v>35186</v>
      </c>
      <c r="B28" s="1"/>
      <c r="C28" s="1">
        <v>31</v>
      </c>
      <c r="D28" s="10"/>
      <c r="E28" s="10">
        <v>65749</v>
      </c>
      <c r="F28" s="10"/>
      <c r="G28" s="11">
        <v>9.8748603560265005E-2</v>
      </c>
      <c r="H28" s="10"/>
      <c r="I28" s="10">
        <v>80000</v>
      </c>
      <c r="J28" s="1"/>
      <c r="K28" s="13">
        <v>-8.6262903225806667E-2</v>
      </c>
      <c r="L28" s="12"/>
      <c r="M28" s="10">
        <f t="shared" si="1"/>
        <v>201271.27999999977</v>
      </c>
      <c r="N28" s="12"/>
      <c r="O28" s="12">
        <f t="shared" si="2"/>
        <v>-213932.00000000052</v>
      </c>
      <c r="P28" s="10"/>
      <c r="Q28" s="11">
        <v>0.26979999999999998</v>
      </c>
      <c r="R28" s="10"/>
      <c r="S28" s="15">
        <v>-1218905</v>
      </c>
      <c r="T28" s="15"/>
      <c r="U28" s="12">
        <f t="shared" ref="U28:U91" si="10">+S28*Y28</f>
        <v>-1081168.7350000001</v>
      </c>
      <c r="V28" s="1"/>
      <c r="W28" s="12">
        <f t="shared" si="7"/>
        <v>-20844795</v>
      </c>
      <c r="X28" s="1"/>
      <c r="Y28" s="13">
        <v>0.88700000000000001</v>
      </c>
      <c r="AA28" s="14">
        <v>6.9489999999999998</v>
      </c>
      <c r="AC28" s="28">
        <f t="shared" si="3"/>
        <v>4518219</v>
      </c>
      <c r="AE28" s="33">
        <f t="shared" si="4"/>
        <v>0.30748675122541386</v>
      </c>
      <c r="AG28" s="34">
        <f t="shared" si="5"/>
        <v>1389292.4816349382</v>
      </c>
      <c r="AI28" s="35">
        <f t="shared" si="8"/>
        <v>23293180.697183065</v>
      </c>
      <c r="AK28" s="36">
        <f t="shared" si="6"/>
        <v>2448385.6971830651</v>
      </c>
      <c r="AL28" s="40">
        <f t="shared" si="9"/>
        <v>170387.48163493723</v>
      </c>
    </row>
    <row r="29" spans="1:38" x14ac:dyDescent="0.2">
      <c r="A29" s="8">
        <v>35217</v>
      </c>
      <c r="B29" s="1"/>
      <c r="C29" s="1">
        <v>30</v>
      </c>
      <c r="D29" s="10"/>
      <c r="E29" s="10">
        <v>65749</v>
      </c>
      <c r="F29" s="10"/>
      <c r="G29" s="11">
        <v>9.8748979705648124E-2</v>
      </c>
      <c r="H29" s="10"/>
      <c r="I29" s="10">
        <v>80000</v>
      </c>
      <c r="J29" s="1"/>
      <c r="K29" s="13">
        <v>-8.947166666666688E-2</v>
      </c>
      <c r="L29" s="12"/>
      <c r="M29" s="10">
        <f t="shared" ref="M29:M44" si="11">C29*E29*G29</f>
        <v>194779.39999999976</v>
      </c>
      <c r="N29" s="12"/>
      <c r="O29" s="12">
        <f t="shared" ref="O29:O44" si="12">C29*I29*K29</f>
        <v>-214732.00000000052</v>
      </c>
      <c r="P29" s="10"/>
      <c r="Q29" s="11">
        <v>0.27879999999999999</v>
      </c>
      <c r="R29" s="10"/>
      <c r="S29" s="15">
        <v>-1218905</v>
      </c>
      <c r="T29" s="15"/>
      <c r="U29" s="12">
        <f t="shared" si="10"/>
        <v>-1073855.3049999999</v>
      </c>
      <c r="V29" s="1"/>
      <c r="W29" s="12">
        <f t="shared" si="7"/>
        <v>-22063700</v>
      </c>
      <c r="X29" s="1"/>
      <c r="Y29" s="13">
        <v>0.88100000000000001</v>
      </c>
      <c r="AA29" s="14">
        <v>6.9889999999999999</v>
      </c>
      <c r="AC29" s="28">
        <f t="shared" ref="AC29:AC44" si="13">C29*(E29+I29)</f>
        <v>4372470</v>
      </c>
      <c r="AE29" s="33">
        <f t="shared" si="4"/>
        <v>0.30748675122541386</v>
      </c>
      <c r="AG29" s="34">
        <f t="shared" ref="AG29:AG44" si="14">AE29*AC29</f>
        <v>1344476.5951305854</v>
      </c>
      <c r="AI29" s="35">
        <f t="shared" si="8"/>
        <v>24637657.29231365</v>
      </c>
      <c r="AK29" s="36">
        <f t="shared" ref="AK29:AK44" si="15">W29+AI29</f>
        <v>2573957.2923136503</v>
      </c>
      <c r="AL29" s="40">
        <f t="shared" si="9"/>
        <v>125571.59513058513</v>
      </c>
    </row>
    <row r="30" spans="1:38" x14ac:dyDescent="0.2">
      <c r="A30" s="8">
        <v>35247</v>
      </c>
      <c r="B30" s="1"/>
      <c r="C30" s="1">
        <v>31</v>
      </c>
      <c r="D30" s="10"/>
      <c r="E30" s="10">
        <v>65749</v>
      </c>
      <c r="F30" s="10"/>
      <c r="G30" s="11">
        <v>9.8748603560265005E-2</v>
      </c>
      <c r="H30" s="10"/>
      <c r="I30" s="10">
        <v>80000</v>
      </c>
      <c r="J30" s="1"/>
      <c r="K30" s="13">
        <v>-8.6262903225806667E-2</v>
      </c>
      <c r="L30" s="12"/>
      <c r="M30" s="10">
        <f t="shared" si="11"/>
        <v>201271.27999999977</v>
      </c>
      <c r="N30" s="12"/>
      <c r="O30" s="12">
        <f t="shared" si="12"/>
        <v>-213932.00000000052</v>
      </c>
      <c r="P30" s="10"/>
      <c r="Q30" s="11">
        <v>0.26979999999999998</v>
      </c>
      <c r="R30" s="10"/>
      <c r="S30" s="15">
        <v>-1218905</v>
      </c>
      <c r="T30" s="15"/>
      <c r="U30" s="12">
        <f t="shared" si="10"/>
        <v>-1067760.78</v>
      </c>
      <c r="V30" s="1"/>
      <c r="W30" s="12">
        <f t="shared" ref="W30:W42" si="16">+W29+S30</f>
        <v>-23282605</v>
      </c>
      <c r="X30" s="1"/>
      <c r="Y30" s="13">
        <v>0.876</v>
      </c>
      <c r="AA30" s="14">
        <v>7.0259999999999998</v>
      </c>
      <c r="AC30" s="28">
        <f t="shared" si="13"/>
        <v>4518219</v>
      </c>
      <c r="AE30" s="33">
        <f t="shared" si="4"/>
        <v>0.30748675122541386</v>
      </c>
      <c r="AG30" s="34">
        <f t="shared" si="14"/>
        <v>1389292.4816349382</v>
      </c>
      <c r="AI30" s="35">
        <f t="shared" ref="AI30:AI45" si="17">AI29+AG30</f>
        <v>26026949.773948587</v>
      </c>
      <c r="AK30" s="36">
        <f t="shared" si="15"/>
        <v>2744344.7739485875</v>
      </c>
      <c r="AL30" s="40">
        <f t="shared" si="9"/>
        <v>170387.48163493723</v>
      </c>
    </row>
    <row r="31" spans="1:38" x14ac:dyDescent="0.2">
      <c r="A31" s="8">
        <v>35278</v>
      </c>
      <c r="B31" s="1"/>
      <c r="C31" s="1">
        <v>31</v>
      </c>
      <c r="D31" s="10"/>
      <c r="E31" s="10">
        <v>21777</v>
      </c>
      <c r="F31" s="10"/>
      <c r="G31" s="11">
        <v>0.11874940563216287</v>
      </c>
      <c r="H31" s="10"/>
      <c r="I31" s="10">
        <v>80000</v>
      </c>
      <c r="J31" s="1"/>
      <c r="K31" s="13">
        <v>-6.6262903225806635E-2</v>
      </c>
      <c r="L31" s="12"/>
      <c r="M31" s="10">
        <f t="shared" si="11"/>
        <v>80166.179999999935</v>
      </c>
      <c r="N31" s="12"/>
      <c r="O31" s="12">
        <f t="shared" si="12"/>
        <v>-164332.00000000047</v>
      </c>
      <c r="P31" s="10"/>
      <c r="Q31" s="11">
        <v>0.26979999999999998</v>
      </c>
      <c r="R31" s="10"/>
      <c r="S31" s="15">
        <v>-851165</v>
      </c>
      <c r="T31" s="15"/>
      <c r="U31" s="12">
        <f t="shared" si="10"/>
        <v>-740513.55</v>
      </c>
      <c r="V31" s="1"/>
      <c r="W31" s="12">
        <f t="shared" si="16"/>
        <v>-24133770</v>
      </c>
      <c r="X31" s="1"/>
      <c r="Y31" s="13">
        <v>0.87</v>
      </c>
      <c r="AA31" s="14">
        <v>7.0609999999999999</v>
      </c>
      <c r="AC31" s="28">
        <f t="shared" si="13"/>
        <v>3155087</v>
      </c>
      <c r="AE31" s="33">
        <f t="shared" si="4"/>
        <v>0.30748675122541386</v>
      </c>
      <c r="AG31" s="34">
        <f t="shared" si="14"/>
        <v>970147.45146353729</v>
      </c>
      <c r="AI31" s="35">
        <f t="shared" si="17"/>
        <v>26997097.225412123</v>
      </c>
      <c r="AK31" s="36">
        <f t="shared" si="15"/>
        <v>2863327.2254121229</v>
      </c>
      <c r="AL31" s="40">
        <f t="shared" si="9"/>
        <v>118982.45146353543</v>
      </c>
    </row>
    <row r="32" spans="1:38" x14ac:dyDescent="0.2">
      <c r="A32" s="8">
        <v>35309</v>
      </c>
      <c r="B32" s="1"/>
      <c r="C32" s="1">
        <v>30</v>
      </c>
      <c r="D32" s="10"/>
      <c r="E32" s="10">
        <v>21777</v>
      </c>
      <c r="F32" s="10"/>
      <c r="G32" s="11">
        <v>5.8748220599715364E-2</v>
      </c>
      <c r="H32" s="10"/>
      <c r="I32" s="10">
        <v>80000</v>
      </c>
      <c r="J32" s="1"/>
      <c r="K32" s="13">
        <v>-4.9471666666666844E-2</v>
      </c>
      <c r="L32" s="12"/>
      <c r="M32" s="10">
        <f t="shared" si="11"/>
        <v>38380.800000000047</v>
      </c>
      <c r="N32" s="12"/>
      <c r="O32" s="12">
        <f t="shared" si="12"/>
        <v>-118732.00000000042</v>
      </c>
      <c r="P32" s="10"/>
      <c r="Q32" s="11">
        <v>0.27879999999999999</v>
      </c>
      <c r="R32" s="10"/>
      <c r="S32" s="15">
        <v>-851165</v>
      </c>
      <c r="T32" s="15"/>
      <c r="U32" s="12">
        <f t="shared" si="10"/>
        <v>-735406.55999999994</v>
      </c>
      <c r="V32" s="1"/>
      <c r="W32" s="12">
        <f t="shared" si="16"/>
        <v>-24984935</v>
      </c>
      <c r="X32" s="1"/>
      <c r="Y32" s="13">
        <v>0.86399999999999999</v>
      </c>
      <c r="AA32" s="14">
        <v>7.0919999999999996</v>
      </c>
      <c r="AC32" s="28">
        <f t="shared" si="13"/>
        <v>3053310</v>
      </c>
      <c r="AE32" s="33">
        <f t="shared" si="4"/>
        <v>0.30748675122541386</v>
      </c>
      <c r="AG32" s="34">
        <f t="shared" si="14"/>
        <v>938852.37238406844</v>
      </c>
      <c r="AI32" s="35">
        <f t="shared" si="17"/>
        <v>27935949.597796191</v>
      </c>
      <c r="AK32" s="36">
        <f t="shared" si="15"/>
        <v>2951014.5977961905</v>
      </c>
      <c r="AL32" s="40">
        <f t="shared" si="9"/>
        <v>87687.372384067625</v>
      </c>
    </row>
    <row r="33" spans="1:38" x14ac:dyDescent="0.2">
      <c r="A33" s="8">
        <v>35339</v>
      </c>
      <c r="B33" s="1"/>
      <c r="C33" s="1">
        <v>31</v>
      </c>
      <c r="D33" s="10"/>
      <c r="E33" s="10">
        <v>21777</v>
      </c>
      <c r="F33" s="10"/>
      <c r="G33" s="11">
        <v>0.11874496176048432</v>
      </c>
      <c r="H33" s="10"/>
      <c r="I33" s="10">
        <v>80000</v>
      </c>
      <c r="J33" s="1"/>
      <c r="K33" s="13">
        <v>1.3737096774193431E-2</v>
      </c>
      <c r="L33" s="12"/>
      <c r="M33" s="10">
        <f t="shared" si="11"/>
        <v>80163.18000000008</v>
      </c>
      <c r="N33" s="12"/>
      <c r="O33" s="12">
        <f t="shared" si="12"/>
        <v>34067.999999999709</v>
      </c>
      <c r="P33" s="10"/>
      <c r="Q33" s="11">
        <v>0.26979999999999998</v>
      </c>
      <c r="R33" s="10"/>
      <c r="S33" s="15">
        <v>-851165</v>
      </c>
      <c r="T33" s="15"/>
      <c r="U33" s="12">
        <f t="shared" si="10"/>
        <v>-730299.57</v>
      </c>
      <c r="V33" s="1"/>
      <c r="W33" s="12">
        <f t="shared" si="16"/>
        <v>-25836100</v>
      </c>
      <c r="X33" s="1"/>
      <c r="Y33" s="13">
        <v>0.85799999999999998</v>
      </c>
      <c r="AA33" s="14">
        <v>7.12</v>
      </c>
      <c r="AC33" s="28">
        <f t="shared" si="13"/>
        <v>3155087</v>
      </c>
      <c r="AE33" s="33">
        <f t="shared" si="4"/>
        <v>0.30748675122541386</v>
      </c>
      <c r="AG33" s="34">
        <f t="shared" si="14"/>
        <v>970147.45146353729</v>
      </c>
      <c r="AI33" s="35">
        <f t="shared" si="17"/>
        <v>28906097.04925973</v>
      </c>
      <c r="AK33" s="36">
        <f t="shared" si="15"/>
        <v>3069997.0492597297</v>
      </c>
      <c r="AL33" s="40">
        <f t="shared" si="9"/>
        <v>118982.45146353915</v>
      </c>
    </row>
    <row r="34" spans="1:38" x14ac:dyDescent="0.2">
      <c r="A34" s="8">
        <v>35370</v>
      </c>
      <c r="B34" s="1"/>
      <c r="C34" s="1">
        <v>30</v>
      </c>
      <c r="D34" s="10"/>
      <c r="E34" s="10">
        <v>21777</v>
      </c>
      <c r="F34" s="10"/>
      <c r="G34" s="11">
        <v>0.1987482205997155</v>
      </c>
      <c r="H34" s="10"/>
      <c r="I34" s="10">
        <v>80000</v>
      </c>
      <c r="J34" s="1"/>
      <c r="K34" s="13">
        <v>9.052833333333328E-2</v>
      </c>
      <c r="L34" s="12"/>
      <c r="M34" s="10">
        <f t="shared" si="11"/>
        <v>129844.20000000013</v>
      </c>
      <c r="N34" s="12"/>
      <c r="O34" s="12">
        <f t="shared" si="12"/>
        <v>217267.99999999988</v>
      </c>
      <c r="P34" s="10"/>
      <c r="Q34" s="11">
        <v>0.27879999999999999</v>
      </c>
      <c r="R34" s="10"/>
      <c r="S34" s="15">
        <v>-851165</v>
      </c>
      <c r="T34" s="15"/>
      <c r="U34" s="12">
        <f t="shared" si="10"/>
        <v>-726043.745</v>
      </c>
      <c r="V34" s="1"/>
      <c r="W34" s="12">
        <f t="shared" si="16"/>
        <v>-26687265</v>
      </c>
      <c r="X34" s="1"/>
      <c r="Y34" s="13">
        <v>0.85299999999999998</v>
      </c>
      <c r="AA34" s="14">
        <v>7.1479999999999997</v>
      </c>
      <c r="AC34" s="28">
        <f t="shared" si="13"/>
        <v>3053310</v>
      </c>
      <c r="AE34" s="33">
        <f t="shared" si="4"/>
        <v>0.30748675122541386</v>
      </c>
      <c r="AG34" s="34">
        <f t="shared" si="14"/>
        <v>938852.37238406844</v>
      </c>
      <c r="AI34" s="35">
        <f t="shared" si="17"/>
        <v>29844949.421643797</v>
      </c>
      <c r="AK34" s="36">
        <f t="shared" si="15"/>
        <v>3157684.4216437973</v>
      </c>
      <c r="AL34" s="40">
        <f t="shared" si="9"/>
        <v>87687.372384067625</v>
      </c>
    </row>
    <row r="35" spans="1:38" x14ac:dyDescent="0.2">
      <c r="A35" s="8">
        <v>35400</v>
      </c>
      <c r="B35" s="1"/>
      <c r="C35" s="1">
        <v>31</v>
      </c>
      <c r="D35" s="10"/>
      <c r="E35" s="10">
        <v>21777</v>
      </c>
      <c r="F35" s="10"/>
      <c r="G35" s="11">
        <v>0.29874940563216329</v>
      </c>
      <c r="H35" s="10"/>
      <c r="I35" s="10">
        <v>80000</v>
      </c>
      <c r="J35" s="1"/>
      <c r="K35" s="13">
        <v>0.1937370967741936</v>
      </c>
      <c r="L35" s="12"/>
      <c r="M35" s="10">
        <f t="shared" si="11"/>
        <v>201681.84000000023</v>
      </c>
      <c r="N35" s="12"/>
      <c r="O35" s="12">
        <f t="shared" si="12"/>
        <v>480468.00000000012</v>
      </c>
      <c r="P35" s="10"/>
      <c r="Q35" s="11">
        <v>0.26979999999999998</v>
      </c>
      <c r="R35" s="10"/>
      <c r="S35" s="15">
        <v>-851165</v>
      </c>
      <c r="T35" s="15"/>
      <c r="U35" s="12">
        <f t="shared" si="10"/>
        <v>-720936.755</v>
      </c>
      <c r="V35" s="1"/>
      <c r="W35" s="12">
        <f t="shared" si="16"/>
        <v>-27538430</v>
      </c>
      <c r="X35" s="1"/>
      <c r="Y35" s="13">
        <v>0.84699999999999998</v>
      </c>
      <c r="AA35" s="14">
        <v>7.1760000000000002</v>
      </c>
      <c r="AC35" s="28">
        <f t="shared" si="13"/>
        <v>3155087</v>
      </c>
      <c r="AE35" s="33">
        <f t="shared" si="4"/>
        <v>0.30748675122541386</v>
      </c>
      <c r="AG35" s="34">
        <f t="shared" si="14"/>
        <v>970147.45146353729</v>
      </c>
      <c r="AI35" s="35">
        <f t="shared" si="17"/>
        <v>30815096.873107336</v>
      </c>
      <c r="AK35" s="36">
        <f t="shared" si="15"/>
        <v>3276666.8731073365</v>
      </c>
      <c r="AL35" s="40">
        <f t="shared" si="9"/>
        <v>118982.45146353915</v>
      </c>
    </row>
    <row r="36" spans="1:38" x14ac:dyDescent="0.2">
      <c r="A36" s="8">
        <v>35431</v>
      </c>
      <c r="B36" s="1"/>
      <c r="C36" s="1">
        <v>31</v>
      </c>
      <c r="D36" s="10"/>
      <c r="E36" s="10">
        <v>21777</v>
      </c>
      <c r="F36" s="10"/>
      <c r="G36" s="11">
        <v>0.31874940563216325</v>
      </c>
      <c r="H36" s="10"/>
      <c r="I36" s="10">
        <v>80000</v>
      </c>
      <c r="J36" s="1"/>
      <c r="K36" s="13">
        <v>0.20373709677419383</v>
      </c>
      <c r="L36" s="12"/>
      <c r="M36" s="10">
        <f t="shared" si="11"/>
        <v>215183.58000000019</v>
      </c>
      <c r="N36" s="12"/>
      <c r="O36" s="12">
        <f t="shared" si="12"/>
        <v>505268.0000000007</v>
      </c>
      <c r="P36" s="10"/>
      <c r="Q36" s="11">
        <v>0.26979999999999998</v>
      </c>
      <c r="R36" s="10"/>
      <c r="S36" s="15">
        <v>-851165</v>
      </c>
      <c r="T36" s="15"/>
      <c r="U36" s="12">
        <f t="shared" si="10"/>
        <v>-715829.76500000001</v>
      </c>
      <c r="V36" s="1"/>
      <c r="W36" s="12">
        <f t="shared" si="16"/>
        <v>-28389595</v>
      </c>
      <c r="X36" s="1"/>
      <c r="Y36" s="13">
        <v>0.84099999999999997</v>
      </c>
      <c r="AA36" s="14">
        <v>7.2039999999999997</v>
      </c>
      <c r="AC36" s="28">
        <f t="shared" si="13"/>
        <v>3155087</v>
      </c>
      <c r="AE36" s="33">
        <f t="shared" si="4"/>
        <v>0.30748675122541386</v>
      </c>
      <c r="AG36" s="34">
        <f t="shared" si="14"/>
        <v>970147.45146353729</v>
      </c>
      <c r="AI36" s="35">
        <f t="shared" si="17"/>
        <v>31785244.324570872</v>
      </c>
      <c r="AK36" s="36">
        <f t="shared" si="15"/>
        <v>3395649.3245708719</v>
      </c>
      <c r="AL36" s="40">
        <f t="shared" si="9"/>
        <v>118982.45146353543</v>
      </c>
    </row>
    <row r="37" spans="1:38" x14ac:dyDescent="0.2">
      <c r="A37" s="8">
        <v>35462</v>
      </c>
      <c r="B37" s="1"/>
      <c r="C37" s="1">
        <v>28</v>
      </c>
      <c r="D37" s="10"/>
      <c r="E37" s="10">
        <v>21777</v>
      </c>
      <c r="F37" s="10"/>
      <c r="G37" s="11">
        <v>0.20874887659982022</v>
      </c>
      <c r="H37" s="10"/>
      <c r="I37" s="10">
        <v>80000</v>
      </c>
      <c r="J37" s="1"/>
      <c r="K37" s="13">
        <v>8.3423214285714239E-2</v>
      </c>
      <c r="L37" s="12"/>
      <c r="M37" s="10">
        <f t="shared" si="11"/>
        <v>127285.87999999998</v>
      </c>
      <c r="N37" s="12"/>
      <c r="O37" s="12">
        <f t="shared" si="12"/>
        <v>186867.99999999988</v>
      </c>
      <c r="P37" s="10"/>
      <c r="Q37" s="11">
        <v>0.29870000000000002</v>
      </c>
      <c r="R37" s="10"/>
      <c r="S37" s="15">
        <v>-851165</v>
      </c>
      <c r="T37" s="15"/>
      <c r="U37" s="12">
        <f t="shared" si="10"/>
        <v>-711573.94</v>
      </c>
      <c r="V37" s="1"/>
      <c r="W37" s="12">
        <f t="shared" si="16"/>
        <v>-29240760</v>
      </c>
      <c r="X37" s="1"/>
      <c r="Y37" s="13">
        <v>0.83599999999999997</v>
      </c>
      <c r="AA37" s="14">
        <v>7.2320000000000002</v>
      </c>
      <c r="AC37" s="28">
        <f t="shared" si="13"/>
        <v>2849756</v>
      </c>
      <c r="AE37" s="33">
        <f t="shared" si="4"/>
        <v>0.30748675122541386</v>
      </c>
      <c r="AG37" s="34">
        <f t="shared" si="14"/>
        <v>876262.2142251305</v>
      </c>
      <c r="AI37" s="35">
        <f t="shared" si="17"/>
        <v>32661506.538796004</v>
      </c>
      <c r="AK37" s="36">
        <f t="shared" si="15"/>
        <v>3420746.5387960039</v>
      </c>
      <c r="AL37" s="40">
        <f t="shared" si="9"/>
        <v>25097.214225132018</v>
      </c>
    </row>
    <row r="38" spans="1:38" x14ac:dyDescent="0.2">
      <c r="A38" s="8">
        <v>35490</v>
      </c>
      <c r="B38" s="1"/>
      <c r="C38" s="1">
        <v>31</v>
      </c>
      <c r="D38" s="10"/>
      <c r="E38" s="10">
        <v>21777</v>
      </c>
      <c r="F38" s="10"/>
      <c r="G38" s="11">
        <v>0.14874940563216335</v>
      </c>
      <c r="H38" s="10"/>
      <c r="I38" s="10">
        <v>80000</v>
      </c>
      <c r="J38" s="1"/>
      <c r="K38" s="13">
        <v>3.3737096774193877E-2</v>
      </c>
      <c r="L38" s="12"/>
      <c r="M38" s="10">
        <f t="shared" si="11"/>
        <v>100418.79000000026</v>
      </c>
      <c r="N38" s="12"/>
      <c r="O38" s="12">
        <f t="shared" si="12"/>
        <v>83668.000000000815</v>
      </c>
      <c r="P38" s="10"/>
      <c r="Q38" s="11">
        <v>0.26979999999999998</v>
      </c>
      <c r="R38" s="10"/>
      <c r="S38" s="15">
        <v>-851165</v>
      </c>
      <c r="T38" s="15"/>
      <c r="U38" s="12">
        <f t="shared" si="10"/>
        <v>-706466.95</v>
      </c>
      <c r="V38" s="1"/>
      <c r="W38" s="12">
        <f t="shared" si="16"/>
        <v>-30091925</v>
      </c>
      <c r="X38" s="1"/>
      <c r="Y38" s="13">
        <v>0.83</v>
      </c>
      <c r="AA38" s="14">
        <v>7.258</v>
      </c>
      <c r="AC38" s="28">
        <f t="shared" si="13"/>
        <v>3155087</v>
      </c>
      <c r="AE38" s="33">
        <f t="shared" si="4"/>
        <v>0.30748675122541386</v>
      </c>
      <c r="AG38" s="34">
        <f t="shared" si="14"/>
        <v>970147.45146353729</v>
      </c>
      <c r="AI38" s="35">
        <f t="shared" si="17"/>
        <v>33631653.990259543</v>
      </c>
      <c r="AK38" s="36">
        <f t="shared" si="15"/>
        <v>3539728.9902595431</v>
      </c>
      <c r="AL38" s="40">
        <f t="shared" si="9"/>
        <v>118982.45146353915</v>
      </c>
    </row>
    <row r="39" spans="1:38" x14ac:dyDescent="0.2">
      <c r="A39" s="8">
        <v>35521</v>
      </c>
      <c r="B39" s="1"/>
      <c r="C39" s="1">
        <v>30</v>
      </c>
      <c r="D39" s="10"/>
      <c r="E39" s="10">
        <v>21777</v>
      </c>
      <c r="F39" s="10"/>
      <c r="G39" s="11">
        <v>8.8748220599715613E-2</v>
      </c>
      <c r="H39" s="10"/>
      <c r="I39" s="10">
        <v>80000</v>
      </c>
      <c r="J39" s="1"/>
      <c r="K39" s="13">
        <v>-1.9471666666666596E-2</v>
      </c>
      <c r="L39" s="12"/>
      <c r="M39" s="10">
        <f t="shared" si="11"/>
        <v>57980.10000000021</v>
      </c>
      <c r="N39" s="12"/>
      <c r="O39" s="12">
        <f t="shared" si="12"/>
        <v>-46731.999999999833</v>
      </c>
      <c r="P39" s="10"/>
      <c r="Q39" s="11">
        <v>0.27879999999999999</v>
      </c>
      <c r="R39" s="10"/>
      <c r="S39" s="15">
        <v>-851165</v>
      </c>
      <c r="T39" s="15"/>
      <c r="U39" s="12">
        <f t="shared" si="10"/>
        <v>-702211.125</v>
      </c>
      <c r="V39" s="1"/>
      <c r="W39" s="12">
        <f t="shared" si="16"/>
        <v>-30943090</v>
      </c>
      <c r="X39" s="1"/>
      <c r="Y39" s="13">
        <v>0.82499999999999996</v>
      </c>
      <c r="AA39" s="14">
        <v>7.2850000000000001</v>
      </c>
      <c r="AC39" s="28">
        <f t="shared" si="13"/>
        <v>3053310</v>
      </c>
      <c r="AE39" s="33">
        <f t="shared" si="4"/>
        <v>0.30748675122541386</v>
      </c>
      <c r="AG39" s="34">
        <f t="shared" si="14"/>
        <v>938852.37238406844</v>
      </c>
      <c r="AI39" s="35">
        <f t="shared" si="17"/>
        <v>34570506.362643614</v>
      </c>
      <c r="AK39" s="36">
        <f t="shared" si="15"/>
        <v>3627416.3626436144</v>
      </c>
      <c r="AL39" s="40">
        <f t="shared" si="9"/>
        <v>87687.37238407135</v>
      </c>
    </row>
    <row r="40" spans="1:38" x14ac:dyDescent="0.2">
      <c r="A40" s="8">
        <v>35551</v>
      </c>
      <c r="B40" s="1"/>
      <c r="C40" s="1">
        <v>31</v>
      </c>
      <c r="D40" s="10"/>
      <c r="E40" s="10">
        <v>21777</v>
      </c>
      <c r="F40" s="10"/>
      <c r="G40" s="11">
        <v>8.8749405632163283E-2</v>
      </c>
      <c r="H40" s="10"/>
      <c r="I40" s="10">
        <v>80000</v>
      </c>
      <c r="J40" s="1"/>
      <c r="K40" s="13">
        <v>-1.6262903225806383E-2</v>
      </c>
      <c r="L40" s="12"/>
      <c r="M40" s="10">
        <f t="shared" si="11"/>
        <v>59913.570000000218</v>
      </c>
      <c r="N40" s="12"/>
      <c r="O40" s="12">
        <f t="shared" si="12"/>
        <v>-40331.999999999833</v>
      </c>
      <c r="P40" s="10"/>
      <c r="Q40" s="11">
        <v>0.26979999999999998</v>
      </c>
      <c r="R40" s="10"/>
      <c r="S40" s="15">
        <v>-851165</v>
      </c>
      <c r="T40" s="15"/>
      <c r="U40" s="12">
        <f t="shared" si="10"/>
        <v>-697104.13500000001</v>
      </c>
      <c r="V40" s="1"/>
      <c r="W40" s="12">
        <f t="shared" si="16"/>
        <v>-31794255</v>
      </c>
      <c r="X40" s="1"/>
      <c r="Y40" s="13">
        <v>0.81899999999999995</v>
      </c>
      <c r="AA40" s="14">
        <v>7.3079999999999998</v>
      </c>
      <c r="AC40" s="28">
        <f t="shared" si="13"/>
        <v>3155087</v>
      </c>
      <c r="AE40" s="33">
        <f t="shared" si="4"/>
        <v>0.30748675122541386</v>
      </c>
      <c r="AG40" s="34">
        <f t="shared" si="14"/>
        <v>970147.45146353729</v>
      </c>
      <c r="AI40" s="35">
        <f t="shared" si="17"/>
        <v>35540653.81410715</v>
      </c>
      <c r="AK40" s="36">
        <f t="shared" si="15"/>
        <v>3746398.8141071498</v>
      </c>
      <c r="AL40" s="40">
        <f t="shared" si="9"/>
        <v>118982.45146353543</v>
      </c>
    </row>
    <row r="41" spans="1:38" x14ac:dyDescent="0.2">
      <c r="A41" s="8">
        <v>35582</v>
      </c>
      <c r="B41" s="1"/>
      <c r="C41" s="1">
        <v>30</v>
      </c>
      <c r="D41" s="10"/>
      <c r="E41" s="10">
        <v>21777</v>
      </c>
      <c r="F41" s="10"/>
      <c r="G41" s="11">
        <v>8.8748220599715613E-2</v>
      </c>
      <c r="H41" s="10"/>
      <c r="I41" s="10">
        <v>80000</v>
      </c>
      <c r="J41" s="1"/>
      <c r="K41" s="13">
        <v>-1.9471666666666596E-2</v>
      </c>
      <c r="L41" s="12"/>
      <c r="M41" s="10">
        <f t="shared" si="11"/>
        <v>57980.10000000021</v>
      </c>
      <c r="N41" s="12"/>
      <c r="O41" s="12">
        <f t="shared" si="12"/>
        <v>-46731.999999999833</v>
      </c>
      <c r="P41" s="10"/>
      <c r="Q41" s="11">
        <v>0.27879999999999999</v>
      </c>
      <c r="R41" s="10"/>
      <c r="S41" s="15">
        <v>-851165</v>
      </c>
      <c r="T41" s="15"/>
      <c r="U41" s="12">
        <f t="shared" si="10"/>
        <v>-692848.30999999994</v>
      </c>
      <c r="V41" s="1"/>
      <c r="W41" s="12">
        <f t="shared" si="16"/>
        <v>-32645420</v>
      </c>
      <c r="X41" s="1"/>
      <c r="Y41" s="13">
        <v>0.81399999999999995</v>
      </c>
      <c r="AA41" s="14">
        <v>7.3319999999999999</v>
      </c>
      <c r="AC41" s="28">
        <f t="shared" si="13"/>
        <v>3053310</v>
      </c>
      <c r="AE41" s="33">
        <f t="shared" si="4"/>
        <v>0.30748675122541386</v>
      </c>
      <c r="AG41" s="34">
        <f t="shared" si="14"/>
        <v>938852.37238406844</v>
      </c>
      <c r="AI41" s="35">
        <f t="shared" si="17"/>
        <v>36479506.186491221</v>
      </c>
      <c r="AK41" s="36">
        <f t="shared" si="15"/>
        <v>3834086.1864912212</v>
      </c>
      <c r="AL41" s="40">
        <f t="shared" si="9"/>
        <v>87687.37238407135</v>
      </c>
    </row>
    <row r="42" spans="1:38" x14ac:dyDescent="0.2">
      <c r="A42" s="8">
        <v>35612</v>
      </c>
      <c r="B42" s="1"/>
      <c r="C42" s="1">
        <v>31</v>
      </c>
      <c r="D42" s="10"/>
      <c r="E42" s="10">
        <v>21777</v>
      </c>
      <c r="F42" s="10"/>
      <c r="G42" s="11">
        <v>8.8749405632163283E-2</v>
      </c>
      <c r="H42" s="10"/>
      <c r="I42" s="10">
        <v>80000</v>
      </c>
      <c r="J42" s="1"/>
      <c r="K42" s="13">
        <v>-1.6262903225806383E-2</v>
      </c>
      <c r="L42" s="12"/>
      <c r="M42" s="10">
        <f t="shared" si="11"/>
        <v>59913.570000000218</v>
      </c>
      <c r="N42" s="12"/>
      <c r="O42" s="12">
        <f t="shared" si="12"/>
        <v>-40331.999999999833</v>
      </c>
      <c r="P42" s="10"/>
      <c r="Q42" s="11">
        <v>0.26979999999999998</v>
      </c>
      <c r="R42" s="10"/>
      <c r="S42" s="15">
        <v>-851165</v>
      </c>
      <c r="T42" s="15"/>
      <c r="U42" s="12">
        <f t="shared" si="10"/>
        <v>-687741.32000000007</v>
      </c>
      <c r="V42" s="1"/>
      <c r="W42" s="12">
        <f t="shared" si="16"/>
        <v>-33496585</v>
      </c>
      <c r="X42" s="1"/>
      <c r="Y42" s="13">
        <v>0.80800000000000005</v>
      </c>
      <c r="AA42" s="14">
        <v>7.3540000000000001</v>
      </c>
      <c r="AC42" s="28">
        <f t="shared" si="13"/>
        <v>3155087</v>
      </c>
      <c r="AE42" s="33">
        <f t="shared" si="4"/>
        <v>0.30748675122541386</v>
      </c>
      <c r="AG42" s="34">
        <f t="shared" si="14"/>
        <v>970147.45146353729</v>
      </c>
      <c r="AI42" s="35">
        <f t="shared" si="17"/>
        <v>37449653.637954757</v>
      </c>
      <c r="AK42" s="36">
        <f t="shared" si="15"/>
        <v>3953068.6379547566</v>
      </c>
      <c r="AL42" s="40">
        <f t="shared" si="9"/>
        <v>118982.45146353543</v>
      </c>
    </row>
    <row r="43" spans="1:38" x14ac:dyDescent="0.2">
      <c r="A43" s="8">
        <v>35643</v>
      </c>
      <c r="B43" s="1"/>
      <c r="C43" s="1">
        <v>31</v>
      </c>
      <c r="D43" s="10"/>
      <c r="E43" s="10">
        <v>5023</v>
      </c>
      <c r="F43" s="10"/>
      <c r="G43" s="11">
        <v>0.10874936582045207</v>
      </c>
      <c r="H43" s="10"/>
      <c r="I43" s="10">
        <v>80000</v>
      </c>
      <c r="J43" s="1"/>
      <c r="K43" s="13">
        <v>-6.2629032258061466E-3</v>
      </c>
      <c r="L43" s="12"/>
      <c r="M43" s="10">
        <f t="shared" si="11"/>
        <v>16933.690000000053</v>
      </c>
      <c r="N43" s="12"/>
      <c r="O43" s="12">
        <f t="shared" si="12"/>
        <v>-15531.999999999243</v>
      </c>
      <c r="P43" s="10"/>
      <c r="Q43" s="12">
        <v>0</v>
      </c>
      <c r="R43" s="10"/>
      <c r="S43" s="15">
        <f>-C43*Q43*(E43+I43)</f>
        <v>0</v>
      </c>
      <c r="T43" s="15"/>
      <c r="U43" s="12">
        <f t="shared" si="10"/>
        <v>0</v>
      </c>
      <c r="V43" s="1"/>
      <c r="W43" s="12">
        <v>-33496585</v>
      </c>
      <c r="X43" s="1"/>
      <c r="Y43" s="13">
        <v>0.80300000000000005</v>
      </c>
      <c r="AA43" s="14">
        <v>7.3760000000000003</v>
      </c>
      <c r="AC43" s="28">
        <f t="shared" si="13"/>
        <v>2635713</v>
      </c>
      <c r="AE43" s="33">
        <f t="shared" si="4"/>
        <v>0.30748675122541386</v>
      </c>
      <c r="AG43" s="34">
        <f t="shared" si="14"/>
        <v>810446.8275325892</v>
      </c>
      <c r="AI43" s="35">
        <f t="shared" si="17"/>
        <v>38260100.465487346</v>
      </c>
      <c r="AK43" s="36">
        <f t="shared" si="15"/>
        <v>4763515.4654873461</v>
      </c>
      <c r="AL43" s="40">
        <f t="shared" si="9"/>
        <v>810446.82753258944</v>
      </c>
    </row>
    <row r="44" spans="1:38" x14ac:dyDescent="0.2">
      <c r="A44" s="8">
        <v>35674</v>
      </c>
      <c r="B44" s="1"/>
      <c r="C44" s="1">
        <v>30</v>
      </c>
      <c r="D44" s="10"/>
      <c r="E44" s="10">
        <v>5023</v>
      </c>
      <c r="F44" s="10"/>
      <c r="G44" s="11">
        <v>4.5951078372818518E-2</v>
      </c>
      <c r="H44" s="10"/>
      <c r="I44" s="10">
        <v>80000</v>
      </c>
      <c r="J44" s="1"/>
      <c r="K44" s="13">
        <v>1.0528333333333648E-2</v>
      </c>
      <c r="L44" s="12"/>
      <c r="M44" s="10">
        <f t="shared" si="11"/>
        <v>6924.3680000000222</v>
      </c>
      <c r="N44" s="12"/>
      <c r="O44" s="12">
        <f t="shared" si="12"/>
        <v>25268.000000000757</v>
      </c>
      <c r="P44" s="10"/>
      <c r="Q44" s="12">
        <v>0</v>
      </c>
      <c r="R44" s="10"/>
      <c r="S44" s="15">
        <f>-C44*Q44*(E44+I44)</f>
        <v>0</v>
      </c>
      <c r="T44" s="15"/>
      <c r="U44" s="12">
        <f t="shared" si="10"/>
        <v>0</v>
      </c>
      <c r="V44" s="1"/>
      <c r="W44" s="12">
        <v>-33496585</v>
      </c>
      <c r="X44" s="1"/>
      <c r="Y44" s="13">
        <v>0.79700000000000004</v>
      </c>
      <c r="AA44" s="14">
        <v>7.3959999999999999</v>
      </c>
      <c r="AC44" s="28">
        <f t="shared" si="13"/>
        <v>2550690</v>
      </c>
      <c r="AE44" s="33">
        <f t="shared" si="4"/>
        <v>0.30748675122541386</v>
      </c>
      <c r="AG44" s="34">
        <f t="shared" si="14"/>
        <v>784303.38148315088</v>
      </c>
      <c r="AI44" s="35">
        <f t="shared" si="17"/>
        <v>39044403.846970499</v>
      </c>
      <c r="AK44" s="36">
        <f t="shared" si="15"/>
        <v>5547818.8469704986</v>
      </c>
      <c r="AL44" s="40">
        <f t="shared" si="9"/>
        <v>784303.38148315251</v>
      </c>
    </row>
    <row r="45" spans="1:38" x14ac:dyDescent="0.2">
      <c r="A45" s="8">
        <v>35704</v>
      </c>
      <c r="B45" s="1"/>
      <c r="C45" s="1">
        <v>31</v>
      </c>
      <c r="D45" s="10"/>
      <c r="E45" s="10">
        <v>5023</v>
      </c>
      <c r="F45" s="10"/>
      <c r="G45" s="11">
        <v>9.8749365820451837E-2</v>
      </c>
      <c r="H45" s="10"/>
      <c r="I45" s="10">
        <v>80000</v>
      </c>
      <c r="J45" s="1"/>
      <c r="K45" s="13">
        <v>6.3737096774193688E-2</v>
      </c>
      <c r="L45" s="12"/>
      <c r="M45" s="10">
        <f t="shared" ref="M45:M60" si="18">C45*E45*G45</f>
        <v>15376.560000000018</v>
      </c>
      <c r="N45" s="12"/>
      <c r="O45" s="12">
        <f t="shared" ref="O45:O60" si="19">C45*I45*K45</f>
        <v>158068.00000000035</v>
      </c>
      <c r="P45" s="10"/>
      <c r="Q45" s="12">
        <v>0</v>
      </c>
      <c r="R45" s="10"/>
      <c r="S45" s="15">
        <f>-C45*Q45*(E45+I45)</f>
        <v>0</v>
      </c>
      <c r="T45" s="15"/>
      <c r="U45" s="12">
        <f t="shared" si="10"/>
        <v>0</v>
      </c>
      <c r="V45" s="1"/>
      <c r="W45" s="12">
        <v>-33496585</v>
      </c>
      <c r="X45" s="1"/>
      <c r="Y45" s="13">
        <v>0.79200000000000004</v>
      </c>
      <c r="AA45" s="14">
        <v>7.4139999999999997</v>
      </c>
      <c r="AC45" s="28">
        <f t="shared" ref="AC45:AC60" si="20">C45*(E45+I45)</f>
        <v>2635713</v>
      </c>
      <c r="AE45" s="33">
        <f t="shared" ref="AE45:AE76" si="21">AE44</f>
        <v>0.30748675122541386</v>
      </c>
      <c r="AG45" s="34">
        <f t="shared" ref="AG45:AG60" si="22">AE45*AC45</f>
        <v>810446.8275325892</v>
      </c>
      <c r="AI45" s="35">
        <f t="shared" si="17"/>
        <v>39854850.674503088</v>
      </c>
      <c r="AK45" s="36">
        <f t="shared" ref="AK45:AK60" si="23">W45+AI45</f>
        <v>6358265.674503088</v>
      </c>
      <c r="AL45" s="40">
        <f t="shared" si="9"/>
        <v>810446.82753258944</v>
      </c>
    </row>
    <row r="46" spans="1:38" x14ac:dyDescent="0.2">
      <c r="A46" s="8">
        <v>35735</v>
      </c>
      <c r="B46" s="1"/>
      <c r="C46" s="1">
        <v>30</v>
      </c>
      <c r="D46" s="10"/>
      <c r="E46" s="10">
        <v>5023</v>
      </c>
      <c r="F46" s="10"/>
      <c r="G46" s="11">
        <v>0.18875107837281832</v>
      </c>
      <c r="H46" s="10"/>
      <c r="I46" s="10">
        <v>80000</v>
      </c>
      <c r="J46" s="1"/>
      <c r="K46" s="13">
        <v>0.15052833333333332</v>
      </c>
      <c r="L46" s="12"/>
      <c r="M46" s="10">
        <f t="shared" si="18"/>
        <v>28442.899999999994</v>
      </c>
      <c r="N46" s="12"/>
      <c r="O46" s="12">
        <f t="shared" si="19"/>
        <v>361267.99999999994</v>
      </c>
      <c r="P46" s="10"/>
      <c r="Q46" s="12">
        <v>0</v>
      </c>
      <c r="R46" s="10"/>
      <c r="S46" s="15">
        <f>-C46*Q46*(E46+I46)</f>
        <v>0</v>
      </c>
      <c r="T46" s="15"/>
      <c r="U46" s="12">
        <f t="shared" si="10"/>
        <v>0</v>
      </c>
      <c r="V46" s="1"/>
      <c r="W46" s="12">
        <v>-33496585</v>
      </c>
      <c r="X46" s="1"/>
      <c r="Y46" s="13">
        <v>0.78700000000000003</v>
      </c>
      <c r="AA46" s="14">
        <v>7.4320000000000004</v>
      </c>
      <c r="AC46" s="28">
        <f t="shared" si="20"/>
        <v>2550690</v>
      </c>
      <c r="AE46" s="33">
        <f t="shared" si="21"/>
        <v>0.30748675122541386</v>
      </c>
      <c r="AG46" s="34">
        <f t="shared" si="22"/>
        <v>784303.38148315088</v>
      </c>
      <c r="AI46" s="35">
        <f t="shared" ref="AI46:AI61" si="24">AI45+AG46</f>
        <v>40639154.055986241</v>
      </c>
      <c r="AK46" s="36">
        <f t="shared" si="23"/>
        <v>7142569.0559862405</v>
      </c>
      <c r="AL46" s="40">
        <f t="shared" si="9"/>
        <v>784303.38148315251</v>
      </c>
    </row>
    <row r="47" spans="1:38" x14ac:dyDescent="0.2">
      <c r="A47" s="8">
        <v>35765</v>
      </c>
      <c r="B47" s="1"/>
      <c r="C47" s="1">
        <v>31</v>
      </c>
      <c r="D47" s="10"/>
      <c r="E47" s="10">
        <v>5023</v>
      </c>
      <c r="F47" s="10"/>
      <c r="G47" s="11">
        <v>0.28874936582045174</v>
      </c>
      <c r="H47" s="10"/>
      <c r="I47" s="10">
        <v>80000</v>
      </c>
      <c r="J47" s="1"/>
      <c r="K47" s="13">
        <v>0.25373709677419365</v>
      </c>
      <c r="L47" s="12"/>
      <c r="M47" s="10">
        <f t="shared" si="18"/>
        <v>44962.03</v>
      </c>
      <c r="N47" s="12"/>
      <c r="O47" s="12">
        <f t="shared" si="19"/>
        <v>629268.00000000023</v>
      </c>
      <c r="P47" s="10"/>
      <c r="Q47" s="12">
        <v>0</v>
      </c>
      <c r="R47" s="10"/>
      <c r="S47" s="15">
        <f>-C47*Q47*(E47+I47)</f>
        <v>0</v>
      </c>
      <c r="T47" s="15"/>
      <c r="U47" s="12">
        <f t="shared" si="10"/>
        <v>0</v>
      </c>
      <c r="V47" s="1"/>
      <c r="W47" s="12">
        <v>-33496585</v>
      </c>
      <c r="X47" s="1"/>
      <c r="Y47" s="13">
        <v>0.78100000000000003</v>
      </c>
      <c r="AA47" s="14">
        <v>7.45</v>
      </c>
      <c r="AC47" s="28">
        <f t="shared" si="20"/>
        <v>2635713</v>
      </c>
      <c r="AE47" s="33">
        <f t="shared" si="21"/>
        <v>0.30748675122541386</v>
      </c>
      <c r="AG47" s="34">
        <f t="shared" si="22"/>
        <v>810446.8275325892</v>
      </c>
      <c r="AI47" s="35">
        <f t="shared" si="24"/>
        <v>41449600.88351883</v>
      </c>
      <c r="AK47" s="36">
        <f t="shared" si="23"/>
        <v>7953015.8835188299</v>
      </c>
      <c r="AL47" s="40">
        <f t="shared" si="9"/>
        <v>810446.82753258944</v>
      </c>
    </row>
    <row r="48" spans="1:38" x14ac:dyDescent="0.2">
      <c r="A48" s="8">
        <v>35796</v>
      </c>
      <c r="B48" s="1"/>
      <c r="C48" s="1">
        <v>31</v>
      </c>
      <c r="D48" s="10"/>
      <c r="E48" s="10">
        <v>5023</v>
      </c>
      <c r="F48" s="10"/>
      <c r="G48" s="11">
        <v>0.31874936582045205</v>
      </c>
      <c r="H48" s="10"/>
      <c r="I48" s="10">
        <v>80000</v>
      </c>
      <c r="J48" s="1"/>
      <c r="K48" s="13">
        <v>0.2837370967741939</v>
      </c>
      <c r="L48" s="12"/>
      <c r="M48" s="10">
        <f t="shared" si="18"/>
        <v>49633.420000000049</v>
      </c>
      <c r="N48" s="12"/>
      <c r="O48" s="12">
        <f t="shared" si="19"/>
        <v>703668.00000000081</v>
      </c>
      <c r="P48" s="10"/>
      <c r="Q48" s="12">
        <v>0</v>
      </c>
      <c r="R48" s="10"/>
      <c r="S48" s="15">
        <f t="shared" ref="S48:S63" si="25">-C48*Q48*(E48+I48)</f>
        <v>0</v>
      </c>
      <c r="T48" s="15"/>
      <c r="U48" s="12">
        <f t="shared" si="10"/>
        <v>0</v>
      </c>
      <c r="V48" s="1"/>
      <c r="W48" s="12">
        <v>-33496585</v>
      </c>
      <c r="X48" s="1"/>
      <c r="Y48" s="13">
        <v>0.77600000000000002</v>
      </c>
      <c r="AA48" s="14">
        <v>7.4690000000000003</v>
      </c>
      <c r="AC48" s="28">
        <f t="shared" si="20"/>
        <v>2635713</v>
      </c>
      <c r="AE48" s="33">
        <f t="shared" si="21"/>
        <v>0.30748675122541386</v>
      </c>
      <c r="AG48" s="34">
        <f t="shared" si="22"/>
        <v>810446.8275325892</v>
      </c>
      <c r="AI48" s="35">
        <f t="shared" si="24"/>
        <v>42260047.711051419</v>
      </c>
      <c r="AK48" s="36">
        <f t="shared" si="23"/>
        <v>8763462.7110514194</v>
      </c>
      <c r="AL48" s="40">
        <f t="shared" si="9"/>
        <v>810446.82753258944</v>
      </c>
    </row>
    <row r="49" spans="1:39" x14ac:dyDescent="0.2">
      <c r="A49" s="8">
        <v>35827</v>
      </c>
      <c r="B49" s="1"/>
      <c r="C49" s="1">
        <v>28</v>
      </c>
      <c r="D49" s="10"/>
      <c r="E49" s="10">
        <v>5023</v>
      </c>
      <c r="F49" s="10"/>
      <c r="G49" s="11">
        <v>0.208747760302608</v>
      </c>
      <c r="H49" s="10"/>
      <c r="I49" s="10">
        <v>80000</v>
      </c>
      <c r="J49" s="1"/>
      <c r="K49" s="13">
        <v>0.1634232142857143</v>
      </c>
      <c r="L49" s="12"/>
      <c r="M49" s="10">
        <f t="shared" si="18"/>
        <v>29359.119999999999</v>
      </c>
      <c r="N49" s="12"/>
      <c r="O49" s="12">
        <f t="shared" si="19"/>
        <v>366068</v>
      </c>
      <c r="P49" s="10"/>
      <c r="Q49" s="12">
        <v>0</v>
      </c>
      <c r="R49" s="10"/>
      <c r="S49" s="15">
        <f t="shared" si="25"/>
        <v>0</v>
      </c>
      <c r="T49" s="15"/>
      <c r="U49" s="12">
        <f t="shared" si="10"/>
        <v>0</v>
      </c>
      <c r="V49" s="1"/>
      <c r="W49" s="12">
        <v>-33496585</v>
      </c>
      <c r="X49" s="1"/>
      <c r="Y49" s="13">
        <v>0.77100000000000002</v>
      </c>
      <c r="AA49" s="14">
        <v>7.4889999999999999</v>
      </c>
      <c r="AC49" s="28">
        <f t="shared" si="20"/>
        <v>2380644</v>
      </c>
      <c r="AE49" s="33">
        <f t="shared" si="21"/>
        <v>0.30748675122541386</v>
      </c>
      <c r="AG49" s="34">
        <f t="shared" si="22"/>
        <v>732016.48938427411</v>
      </c>
      <c r="AI49" s="35">
        <f t="shared" si="24"/>
        <v>42992064.200435691</v>
      </c>
      <c r="AK49" s="36">
        <f t="shared" si="23"/>
        <v>9495479.2004356906</v>
      </c>
      <c r="AL49" s="40">
        <f t="shared" si="9"/>
        <v>732016.4893842712</v>
      </c>
    </row>
    <row r="50" spans="1:39" x14ac:dyDescent="0.2">
      <c r="A50" s="8">
        <v>35855</v>
      </c>
      <c r="B50" s="1"/>
      <c r="C50" s="1">
        <v>31</v>
      </c>
      <c r="D50" s="10"/>
      <c r="E50" s="10">
        <v>5023</v>
      </c>
      <c r="F50" s="10"/>
      <c r="G50" s="11">
        <v>0.14874936582045165</v>
      </c>
      <c r="H50" s="10"/>
      <c r="I50" s="10">
        <v>80000</v>
      </c>
      <c r="J50" s="1"/>
      <c r="K50" s="13">
        <v>0.1137370967741935</v>
      </c>
      <c r="L50" s="12"/>
      <c r="M50" s="10">
        <f t="shared" si="18"/>
        <v>23162.209999999988</v>
      </c>
      <c r="N50" s="12"/>
      <c r="O50" s="12">
        <f t="shared" si="19"/>
        <v>282067.99999999988</v>
      </c>
      <c r="P50" s="10"/>
      <c r="Q50" s="12">
        <v>0</v>
      </c>
      <c r="R50" s="10"/>
      <c r="S50" s="15">
        <f t="shared" si="25"/>
        <v>0</v>
      </c>
      <c r="T50" s="15"/>
      <c r="U50" s="12">
        <f t="shared" si="10"/>
        <v>0</v>
      </c>
      <c r="V50" s="1"/>
      <c r="W50" s="12">
        <v>-33496585</v>
      </c>
      <c r="X50" s="1"/>
      <c r="Y50" s="13">
        <v>0.76600000000000001</v>
      </c>
      <c r="AA50" s="14">
        <v>7.5060000000000002</v>
      </c>
      <c r="AC50" s="28">
        <f t="shared" si="20"/>
        <v>2635713</v>
      </c>
      <c r="AE50" s="33">
        <f t="shared" si="21"/>
        <v>0.30748675122541386</v>
      </c>
      <c r="AG50" s="34">
        <f t="shared" si="22"/>
        <v>810446.8275325892</v>
      </c>
      <c r="AI50" s="35">
        <f t="shared" si="24"/>
        <v>43802511.02796828</v>
      </c>
      <c r="AK50" s="36">
        <f t="shared" si="23"/>
        <v>10305926.02796828</v>
      </c>
      <c r="AL50" s="40">
        <f t="shared" si="9"/>
        <v>810446.82753258944</v>
      </c>
    </row>
    <row r="51" spans="1:39" x14ac:dyDescent="0.2">
      <c r="A51" s="8">
        <v>35886</v>
      </c>
      <c r="B51" s="1"/>
      <c r="C51" s="1">
        <v>30</v>
      </c>
      <c r="D51" s="10"/>
      <c r="E51" s="10">
        <v>5023</v>
      </c>
      <c r="F51" s="10"/>
      <c r="G51" s="11">
        <v>8.8751078372818232E-2</v>
      </c>
      <c r="H51" s="10"/>
      <c r="I51" s="10">
        <v>80000</v>
      </c>
      <c r="J51" s="1"/>
      <c r="K51" s="13">
        <v>5.0528333333333238E-2</v>
      </c>
      <c r="L51" s="12"/>
      <c r="M51" s="10">
        <f t="shared" si="18"/>
        <v>13373.89999999998</v>
      </c>
      <c r="N51" s="12"/>
      <c r="O51" s="12">
        <f t="shared" si="19"/>
        <v>121267.99999999977</v>
      </c>
      <c r="P51" s="10"/>
      <c r="Q51" s="12">
        <v>0</v>
      </c>
      <c r="R51" s="10"/>
      <c r="S51" s="15">
        <f t="shared" si="25"/>
        <v>0</v>
      </c>
      <c r="T51" s="15"/>
      <c r="U51" s="12">
        <f t="shared" si="10"/>
        <v>0</v>
      </c>
      <c r="V51" s="1"/>
      <c r="W51" s="12">
        <v>-33496585</v>
      </c>
      <c r="X51" s="1"/>
      <c r="Y51" s="13">
        <v>0.76</v>
      </c>
      <c r="AA51" s="14">
        <v>7.524</v>
      </c>
      <c r="AC51" s="28">
        <f t="shared" si="20"/>
        <v>2550690</v>
      </c>
      <c r="AE51" s="33">
        <f t="shared" si="21"/>
        <v>0.30748675122541386</v>
      </c>
      <c r="AG51" s="34">
        <f t="shared" si="22"/>
        <v>784303.38148315088</v>
      </c>
      <c r="AI51" s="35">
        <f t="shared" si="24"/>
        <v>44586814.409451433</v>
      </c>
      <c r="AK51" s="36">
        <f t="shared" si="23"/>
        <v>11090229.409451433</v>
      </c>
      <c r="AL51" s="40">
        <f t="shared" si="9"/>
        <v>784303.38148315251</v>
      </c>
    </row>
    <row r="52" spans="1:39" x14ac:dyDescent="0.2">
      <c r="A52" s="8">
        <v>35916</v>
      </c>
      <c r="B52" s="1"/>
      <c r="C52" s="1">
        <v>31</v>
      </c>
      <c r="D52" s="10"/>
      <c r="E52" s="10">
        <v>5023</v>
      </c>
      <c r="F52" s="10"/>
      <c r="G52" s="11">
        <v>8.874936582045162E-2</v>
      </c>
      <c r="H52" s="10"/>
      <c r="I52" s="10">
        <v>80000</v>
      </c>
      <c r="J52" s="1"/>
      <c r="K52" s="13">
        <v>5.3737096774193457E-2</v>
      </c>
      <c r="L52" s="12"/>
      <c r="M52" s="10">
        <f t="shared" si="18"/>
        <v>13819.429999999984</v>
      </c>
      <c r="N52" s="12"/>
      <c r="O52" s="12">
        <f t="shared" si="19"/>
        <v>133267.99999999977</v>
      </c>
      <c r="P52" s="10"/>
      <c r="Q52" s="12">
        <v>0</v>
      </c>
      <c r="R52" s="10"/>
      <c r="S52" s="15">
        <f t="shared" si="25"/>
        <v>0</v>
      </c>
      <c r="T52" s="15"/>
      <c r="U52" s="12">
        <f t="shared" si="10"/>
        <v>0</v>
      </c>
      <c r="V52" s="1"/>
      <c r="W52" s="12">
        <v>-33496585</v>
      </c>
      <c r="X52" s="1"/>
      <c r="Y52" s="13">
        <v>0.755</v>
      </c>
      <c r="AA52" s="14">
        <v>7.54</v>
      </c>
      <c r="AC52" s="28">
        <f t="shared" si="20"/>
        <v>2635713</v>
      </c>
      <c r="AE52" s="33">
        <f t="shared" si="21"/>
        <v>0.30748675122541386</v>
      </c>
      <c r="AG52" s="34">
        <f t="shared" si="22"/>
        <v>810446.8275325892</v>
      </c>
      <c r="AI52" s="35">
        <f t="shared" si="24"/>
        <v>45397261.236984022</v>
      </c>
      <c r="AK52" s="36">
        <f t="shared" si="23"/>
        <v>11900676.236984022</v>
      </c>
      <c r="AL52" s="40">
        <f>AG52</f>
        <v>810446.8275325892</v>
      </c>
    </row>
    <row r="53" spans="1:39" x14ac:dyDescent="0.2">
      <c r="A53" s="8">
        <v>35947</v>
      </c>
      <c r="B53" s="1"/>
      <c r="C53" s="1">
        <v>30</v>
      </c>
      <c r="D53" s="10"/>
      <c r="E53" s="10">
        <v>5023</v>
      </c>
      <c r="F53" s="10"/>
      <c r="G53" s="11">
        <v>8.8751078372818232E-2</v>
      </c>
      <c r="H53" s="10"/>
      <c r="I53" s="10">
        <v>80000</v>
      </c>
      <c r="J53" s="1"/>
      <c r="K53" s="13">
        <v>5.0528333333333238E-2</v>
      </c>
      <c r="L53" s="12"/>
      <c r="M53" s="10">
        <f t="shared" si="18"/>
        <v>13373.89999999998</v>
      </c>
      <c r="N53" s="12"/>
      <c r="O53" s="12">
        <f t="shared" si="19"/>
        <v>121267.99999999977</v>
      </c>
      <c r="P53" s="10"/>
      <c r="Q53" s="12">
        <v>0</v>
      </c>
      <c r="R53" s="10"/>
      <c r="S53" s="15">
        <f t="shared" si="25"/>
        <v>0</v>
      </c>
      <c r="T53" s="15"/>
      <c r="U53" s="12">
        <f t="shared" si="10"/>
        <v>0</v>
      </c>
      <c r="V53" s="1"/>
      <c r="W53" s="12">
        <v>-33496585</v>
      </c>
      <c r="X53" s="1"/>
      <c r="Y53" s="13">
        <v>0.75</v>
      </c>
      <c r="AA53" s="14">
        <v>7.5570000000000004</v>
      </c>
      <c r="AC53" s="28">
        <f t="shared" si="20"/>
        <v>2550690</v>
      </c>
      <c r="AE53" s="33">
        <f t="shared" si="21"/>
        <v>0.30748675122541386</v>
      </c>
      <c r="AG53" s="34">
        <f t="shared" si="22"/>
        <v>784303.38148315088</v>
      </c>
      <c r="AI53" s="35">
        <f t="shared" si="24"/>
        <v>46181564.618467174</v>
      </c>
      <c r="AK53" s="36">
        <f t="shared" si="23"/>
        <v>12684979.618467174</v>
      </c>
      <c r="AL53" s="40">
        <f t="shared" ref="AL53:AL116" si="26">AG53</f>
        <v>784303.38148315088</v>
      </c>
    </row>
    <row r="54" spans="1:39" x14ac:dyDescent="0.2">
      <c r="A54" s="8">
        <v>35977</v>
      </c>
      <c r="B54" s="1"/>
      <c r="C54" s="1">
        <v>31</v>
      </c>
      <c r="D54" s="10"/>
      <c r="E54" s="10">
        <v>5023</v>
      </c>
      <c r="F54" s="10"/>
      <c r="G54" s="11">
        <v>8.874936582045162E-2</v>
      </c>
      <c r="H54" s="10"/>
      <c r="I54" s="10">
        <v>80000</v>
      </c>
      <c r="J54" s="1"/>
      <c r="K54" s="13">
        <v>5.3737096774193457E-2</v>
      </c>
      <c r="L54" s="12"/>
      <c r="M54" s="10">
        <f t="shared" si="18"/>
        <v>13819.429999999984</v>
      </c>
      <c r="N54" s="12"/>
      <c r="O54" s="12">
        <f t="shared" si="19"/>
        <v>133267.99999999977</v>
      </c>
      <c r="P54" s="10"/>
      <c r="Q54" s="12">
        <v>0</v>
      </c>
      <c r="R54" s="10"/>
      <c r="S54" s="15">
        <f t="shared" si="25"/>
        <v>0</v>
      </c>
      <c r="T54" s="15"/>
      <c r="U54" s="12">
        <f t="shared" si="10"/>
        <v>0</v>
      </c>
      <c r="V54" s="1"/>
      <c r="W54" s="12">
        <v>-33496585</v>
      </c>
      <c r="X54" s="1"/>
      <c r="Y54" s="13">
        <v>0.745</v>
      </c>
      <c r="AA54" s="14">
        <v>7.5730000000000004</v>
      </c>
      <c r="AC54" s="28">
        <f t="shared" si="20"/>
        <v>2635713</v>
      </c>
      <c r="AE54" s="33">
        <f t="shared" si="21"/>
        <v>0.30748675122541386</v>
      </c>
      <c r="AG54" s="34">
        <f t="shared" si="22"/>
        <v>810446.8275325892</v>
      </c>
      <c r="AI54" s="35">
        <f t="shared" si="24"/>
        <v>46992011.445999764</v>
      </c>
      <c r="AK54" s="36">
        <f t="shared" si="23"/>
        <v>13495426.445999764</v>
      </c>
      <c r="AL54" s="40">
        <f t="shared" si="26"/>
        <v>810446.8275325892</v>
      </c>
    </row>
    <row r="55" spans="1:39" x14ac:dyDescent="0.2">
      <c r="A55" s="8">
        <v>36008</v>
      </c>
      <c r="B55" s="1"/>
      <c r="C55" s="1">
        <v>31</v>
      </c>
      <c r="D55" s="10"/>
      <c r="E55" s="10">
        <v>217</v>
      </c>
      <c r="F55" s="10"/>
      <c r="G55" s="11">
        <v>0.10874238144789643</v>
      </c>
      <c r="H55" s="10"/>
      <c r="I55" s="10">
        <v>80000</v>
      </c>
      <c r="J55" s="1"/>
      <c r="K55" s="13">
        <v>7.3737096774193475E-2</v>
      </c>
      <c r="L55" s="12"/>
      <c r="M55" s="10">
        <f t="shared" si="18"/>
        <v>731.50999999999931</v>
      </c>
      <c r="N55" s="12"/>
      <c r="O55" s="12">
        <f t="shared" si="19"/>
        <v>182867.99999999983</v>
      </c>
      <c r="P55" s="10"/>
      <c r="Q55" s="12">
        <v>0</v>
      </c>
      <c r="R55" s="10"/>
      <c r="S55" s="15">
        <f t="shared" si="25"/>
        <v>0</v>
      </c>
      <c r="T55" s="15"/>
      <c r="U55" s="12">
        <f t="shared" si="10"/>
        <v>0</v>
      </c>
      <c r="V55" s="1"/>
      <c r="W55" s="12">
        <v>-33496585</v>
      </c>
      <c r="X55" s="1"/>
      <c r="Y55" s="13">
        <v>0.74</v>
      </c>
      <c r="AA55" s="14">
        <v>7.59</v>
      </c>
      <c r="AC55" s="28">
        <f t="shared" si="20"/>
        <v>2486727</v>
      </c>
      <c r="AE55" s="33">
        <f t="shared" si="21"/>
        <v>0.30748675122541386</v>
      </c>
      <c r="AG55" s="34">
        <f t="shared" si="22"/>
        <v>764635.60641451972</v>
      </c>
      <c r="AI55" s="35">
        <f t="shared" si="24"/>
        <v>47756647.052414283</v>
      </c>
      <c r="AK55" s="36">
        <f t="shared" si="23"/>
        <v>14260062.052414283</v>
      </c>
      <c r="AL55" s="40">
        <f t="shared" si="26"/>
        <v>764635.60641451972</v>
      </c>
    </row>
    <row r="56" spans="1:39" x14ac:dyDescent="0.2">
      <c r="A56" s="8">
        <v>36039</v>
      </c>
      <c r="B56" s="1"/>
      <c r="C56" s="1">
        <v>30</v>
      </c>
      <c r="D56" s="10"/>
      <c r="E56" s="10">
        <v>217</v>
      </c>
      <c r="F56" s="10"/>
      <c r="G56" s="11">
        <v>4.2801843317972411E-2</v>
      </c>
      <c r="H56" s="10"/>
      <c r="I56" s="10">
        <v>80000</v>
      </c>
      <c r="J56" s="1"/>
      <c r="K56" s="13">
        <v>9.052833333333328E-2</v>
      </c>
      <c r="L56" s="12"/>
      <c r="M56" s="10">
        <f t="shared" si="18"/>
        <v>278.64000000000038</v>
      </c>
      <c r="N56" s="12"/>
      <c r="O56" s="12">
        <f t="shared" si="19"/>
        <v>217267.99999999988</v>
      </c>
      <c r="P56" s="10"/>
      <c r="Q56" s="12">
        <v>0</v>
      </c>
      <c r="R56" s="10"/>
      <c r="S56" s="15">
        <f t="shared" si="25"/>
        <v>0</v>
      </c>
      <c r="T56" s="15"/>
      <c r="U56" s="12">
        <f t="shared" si="10"/>
        <v>0</v>
      </c>
      <c r="V56" s="1"/>
      <c r="W56" s="12">
        <v>-33496585</v>
      </c>
      <c r="X56" s="1"/>
      <c r="Y56" s="13">
        <v>0.73399999999999999</v>
      </c>
      <c r="AA56" s="14">
        <v>7.6059999999999999</v>
      </c>
      <c r="AC56" s="28">
        <f t="shared" si="20"/>
        <v>2406510</v>
      </c>
      <c r="AE56" s="33">
        <f t="shared" si="21"/>
        <v>0.30748675122541386</v>
      </c>
      <c r="AG56" s="34">
        <f t="shared" si="22"/>
        <v>739969.94169147068</v>
      </c>
      <c r="AI56" s="35">
        <f t="shared" si="24"/>
        <v>48496616.994105756</v>
      </c>
      <c r="AK56" s="36">
        <f t="shared" si="23"/>
        <v>15000031.994105756</v>
      </c>
      <c r="AL56" s="40">
        <f t="shared" si="26"/>
        <v>739969.94169147068</v>
      </c>
    </row>
    <row r="57" spans="1:39" x14ac:dyDescent="0.2">
      <c r="A57" s="8">
        <v>36069</v>
      </c>
      <c r="B57" s="1"/>
      <c r="C57" s="1">
        <v>31</v>
      </c>
      <c r="D57" s="10"/>
      <c r="E57" s="10">
        <v>217</v>
      </c>
      <c r="F57" s="10"/>
      <c r="G57" s="11">
        <v>8.874238144789641E-2</v>
      </c>
      <c r="H57" s="10"/>
      <c r="I57" s="10">
        <v>80000</v>
      </c>
      <c r="J57" s="1"/>
      <c r="K57" s="13">
        <v>0.14373709677419377</v>
      </c>
      <c r="L57" s="12"/>
      <c r="M57" s="10">
        <f t="shared" si="18"/>
        <v>596.96999999999912</v>
      </c>
      <c r="N57" s="12"/>
      <c r="O57" s="12">
        <f t="shared" si="19"/>
        <v>356468.00000000058</v>
      </c>
      <c r="P57" s="10"/>
      <c r="Q57" s="12">
        <v>0</v>
      </c>
      <c r="R57" s="10"/>
      <c r="S57" s="15">
        <f t="shared" si="25"/>
        <v>0</v>
      </c>
      <c r="T57" s="15"/>
      <c r="U57" s="12">
        <f t="shared" si="10"/>
        <v>0</v>
      </c>
      <c r="V57" s="1"/>
      <c r="W57" s="12">
        <v>-33496585</v>
      </c>
      <c r="X57" s="1"/>
      <c r="Y57" s="13">
        <v>0.72899999999999998</v>
      </c>
      <c r="AA57" s="14">
        <v>7.62</v>
      </c>
      <c r="AC57" s="28">
        <f t="shared" si="20"/>
        <v>2486727</v>
      </c>
      <c r="AE57" s="33">
        <f t="shared" si="21"/>
        <v>0.30748675122541386</v>
      </c>
      <c r="AG57" s="34">
        <f t="shared" si="22"/>
        <v>764635.60641451972</v>
      </c>
      <c r="AI57" s="35">
        <f t="shared" si="24"/>
        <v>49261252.600520276</v>
      </c>
      <c r="AK57" s="36">
        <f t="shared" si="23"/>
        <v>15764667.600520276</v>
      </c>
      <c r="AL57" s="40">
        <f t="shared" si="26"/>
        <v>764635.60641451972</v>
      </c>
    </row>
    <row r="58" spans="1:39" x14ac:dyDescent="0.2">
      <c r="A58" s="8">
        <v>36100</v>
      </c>
      <c r="B58" s="1"/>
      <c r="C58" s="1">
        <v>30</v>
      </c>
      <c r="D58" s="10"/>
      <c r="E58" s="10">
        <v>217</v>
      </c>
      <c r="F58" s="10"/>
      <c r="G58" s="11">
        <v>0.17880184331797208</v>
      </c>
      <c r="H58" s="10"/>
      <c r="I58" s="10">
        <v>80000</v>
      </c>
      <c r="J58" s="1"/>
      <c r="K58" s="13">
        <v>0.23052833333333339</v>
      </c>
      <c r="L58" s="12"/>
      <c r="M58" s="10">
        <f t="shared" si="18"/>
        <v>1163.9999999999982</v>
      </c>
      <c r="N58" s="12"/>
      <c r="O58" s="12">
        <f t="shared" si="19"/>
        <v>553268.00000000012</v>
      </c>
      <c r="P58" s="10"/>
      <c r="Q58" s="12">
        <v>0</v>
      </c>
      <c r="R58" s="10"/>
      <c r="S58" s="15">
        <f t="shared" si="25"/>
        <v>0</v>
      </c>
      <c r="T58" s="15"/>
      <c r="U58" s="12">
        <f t="shared" si="10"/>
        <v>0</v>
      </c>
      <c r="V58" s="1"/>
      <c r="W58" s="12">
        <v>-33496585</v>
      </c>
      <c r="X58" s="1"/>
      <c r="Y58" s="13">
        <v>0.72399999999999998</v>
      </c>
      <c r="AA58" s="14">
        <v>7.633</v>
      </c>
      <c r="AC58" s="28">
        <f t="shared" si="20"/>
        <v>2406510</v>
      </c>
      <c r="AE58" s="33">
        <f t="shared" si="21"/>
        <v>0.30748675122541386</v>
      </c>
      <c r="AG58" s="34">
        <f t="shared" si="22"/>
        <v>739969.94169147068</v>
      </c>
      <c r="AI58" s="35">
        <f t="shared" si="24"/>
        <v>50001222.542211749</v>
      </c>
      <c r="AK58" s="36">
        <f t="shared" si="23"/>
        <v>16504637.542211749</v>
      </c>
      <c r="AL58" s="40">
        <f t="shared" si="26"/>
        <v>739969.94169147068</v>
      </c>
    </row>
    <row r="59" spans="1:39" x14ac:dyDescent="0.2">
      <c r="A59" s="8">
        <v>36130</v>
      </c>
      <c r="B59" s="1"/>
      <c r="C59" s="1">
        <v>31</v>
      </c>
      <c r="D59" s="10"/>
      <c r="E59" s="10">
        <v>217</v>
      </c>
      <c r="F59" s="10"/>
      <c r="G59" s="11">
        <v>0.27874238144789637</v>
      </c>
      <c r="H59" s="10"/>
      <c r="I59" s="10">
        <v>80000</v>
      </c>
      <c r="J59" s="1"/>
      <c r="K59" s="13">
        <v>0.33373709677419372</v>
      </c>
      <c r="L59" s="12"/>
      <c r="M59" s="10">
        <f t="shared" si="18"/>
        <v>1875.0999999999988</v>
      </c>
      <c r="N59" s="12"/>
      <c r="O59" s="12">
        <f t="shared" si="19"/>
        <v>827668.00000000047</v>
      </c>
      <c r="P59" s="10"/>
      <c r="Q59" s="12">
        <v>0</v>
      </c>
      <c r="R59" s="10"/>
      <c r="S59" s="15">
        <f t="shared" si="25"/>
        <v>0</v>
      </c>
      <c r="T59" s="15"/>
      <c r="U59" s="12">
        <f t="shared" si="10"/>
        <v>0</v>
      </c>
      <c r="V59" s="1"/>
      <c r="W59" s="12">
        <v>-33496585</v>
      </c>
      <c r="X59" s="1"/>
      <c r="Y59" s="13">
        <v>0.71899999999999997</v>
      </c>
      <c r="AA59" s="14">
        <v>7.6609999999999996</v>
      </c>
      <c r="AC59" s="28">
        <f t="shared" si="20"/>
        <v>2486727</v>
      </c>
      <c r="AE59" s="33">
        <f t="shared" si="21"/>
        <v>0.30748675122541386</v>
      </c>
      <c r="AG59" s="34">
        <f t="shared" si="22"/>
        <v>764635.60641451972</v>
      </c>
      <c r="AI59" s="35">
        <f t="shared" si="24"/>
        <v>50765858.148626268</v>
      </c>
      <c r="AK59" s="36">
        <f t="shared" si="23"/>
        <v>17269273.148626268</v>
      </c>
      <c r="AL59" s="40">
        <f t="shared" si="26"/>
        <v>764635.60641451972</v>
      </c>
      <c r="AM59" s="36">
        <f>SUM(AL48:AL59)</f>
        <v>9316257.2651074324</v>
      </c>
    </row>
    <row r="60" spans="1:39" x14ac:dyDescent="0.2">
      <c r="A60" s="8">
        <v>36161</v>
      </c>
      <c r="B60" s="1"/>
      <c r="C60" s="1">
        <v>31</v>
      </c>
      <c r="D60" s="10"/>
      <c r="E60" s="10">
        <v>217</v>
      </c>
      <c r="F60" s="10"/>
      <c r="G60" s="11">
        <v>0.31874238144789635</v>
      </c>
      <c r="H60" s="10"/>
      <c r="I60" s="10">
        <v>80000</v>
      </c>
      <c r="J60" s="1"/>
      <c r="K60" s="13">
        <v>0.35373709677419374</v>
      </c>
      <c r="L60" s="12"/>
      <c r="M60" s="10">
        <f t="shared" si="18"/>
        <v>2144.1799999999989</v>
      </c>
      <c r="N60" s="12"/>
      <c r="O60" s="12">
        <f t="shared" si="19"/>
        <v>877268.00000000047</v>
      </c>
      <c r="P60" s="10"/>
      <c r="Q60" s="12">
        <v>0</v>
      </c>
      <c r="R60" s="10"/>
      <c r="S60" s="15">
        <f t="shared" si="25"/>
        <v>0</v>
      </c>
      <c r="T60" s="15"/>
      <c r="U60" s="12">
        <f t="shared" si="10"/>
        <v>0</v>
      </c>
      <c r="V60" s="1"/>
      <c r="W60" s="12">
        <v>-33496585</v>
      </c>
      <c r="X60" s="1"/>
      <c r="Y60" s="13">
        <v>0.71399999999999997</v>
      </c>
      <c r="AA60" s="14">
        <v>7.6749999999999998</v>
      </c>
      <c r="AC60" s="28">
        <f t="shared" si="20"/>
        <v>2486727</v>
      </c>
      <c r="AE60" s="33">
        <f t="shared" si="21"/>
        <v>0.30748675122541386</v>
      </c>
      <c r="AG60" s="34">
        <f t="shared" si="22"/>
        <v>764635.60641451972</v>
      </c>
      <c r="AI60" s="35">
        <f t="shared" si="24"/>
        <v>51530493.755040787</v>
      </c>
      <c r="AK60" s="36">
        <f t="shared" si="23"/>
        <v>18033908.755040787</v>
      </c>
      <c r="AL60" s="40">
        <f t="shared" si="26"/>
        <v>764635.60641451972</v>
      </c>
    </row>
    <row r="61" spans="1:39" x14ac:dyDescent="0.2">
      <c r="A61" s="8">
        <v>36192</v>
      </c>
      <c r="B61" s="1"/>
      <c r="C61" s="1">
        <v>28</v>
      </c>
      <c r="D61" s="10"/>
      <c r="E61" s="10">
        <v>217</v>
      </c>
      <c r="F61" s="10"/>
      <c r="G61" s="11">
        <v>0.20876892692560892</v>
      </c>
      <c r="H61" s="10"/>
      <c r="I61" s="10">
        <v>80000</v>
      </c>
      <c r="J61" s="1"/>
      <c r="K61" s="13">
        <v>0.23342321428571461</v>
      </c>
      <c r="L61" s="12"/>
      <c r="M61" s="10">
        <f t="shared" ref="M61:M76" si="27">C61*E61*G61</f>
        <v>1268.4799999999998</v>
      </c>
      <c r="N61" s="12"/>
      <c r="O61" s="12">
        <f t="shared" ref="O61:O76" si="28">C61*I61*K61</f>
        <v>522868.0000000007</v>
      </c>
      <c r="P61" s="10"/>
      <c r="Q61" s="12">
        <v>0</v>
      </c>
      <c r="R61" s="10"/>
      <c r="S61" s="15">
        <f t="shared" si="25"/>
        <v>0</v>
      </c>
      <c r="T61" s="15"/>
      <c r="U61" s="12">
        <f t="shared" si="10"/>
        <v>0</v>
      </c>
      <c r="V61" s="1"/>
      <c r="W61" s="12">
        <v>-33496585</v>
      </c>
      <c r="X61" s="1"/>
      <c r="Y61" s="13">
        <v>0.70899999999999996</v>
      </c>
      <c r="AA61" s="14">
        <v>7.6879999999999997</v>
      </c>
      <c r="AC61" s="28">
        <f t="shared" ref="AC61:AC76" si="29">C61*(E61+I61)</f>
        <v>2246076</v>
      </c>
      <c r="AE61" s="33">
        <f t="shared" si="21"/>
        <v>0.30748675122541386</v>
      </c>
      <c r="AG61" s="34">
        <f t="shared" ref="AG61:AG76" si="30">AE61*AC61</f>
        <v>690638.61224537261</v>
      </c>
      <c r="AI61" s="35">
        <f t="shared" si="24"/>
        <v>52221132.367286161</v>
      </c>
      <c r="AK61" s="36">
        <f t="shared" ref="AK61:AK76" si="31">W61+AI61</f>
        <v>18724547.367286161</v>
      </c>
      <c r="AL61" s="40">
        <f t="shared" si="26"/>
        <v>690638.61224537261</v>
      </c>
    </row>
    <row r="62" spans="1:39" x14ac:dyDescent="0.2">
      <c r="A62" s="8">
        <v>36220</v>
      </c>
      <c r="B62" s="1"/>
      <c r="C62" s="1">
        <v>31</v>
      </c>
      <c r="D62" s="10"/>
      <c r="E62" s="10">
        <v>217</v>
      </c>
      <c r="F62" s="10"/>
      <c r="G62" s="11">
        <v>0.14874238144789645</v>
      </c>
      <c r="H62" s="10"/>
      <c r="I62" s="10">
        <v>80000</v>
      </c>
      <c r="J62" s="1"/>
      <c r="K62" s="13">
        <v>0.18373709677419378</v>
      </c>
      <c r="L62" s="12"/>
      <c r="M62" s="10">
        <f t="shared" si="27"/>
        <v>1000.5899999999995</v>
      </c>
      <c r="N62" s="12"/>
      <c r="O62" s="12">
        <f t="shared" si="28"/>
        <v>455668.00000000058</v>
      </c>
      <c r="P62" s="10"/>
      <c r="Q62" s="12">
        <v>0</v>
      </c>
      <c r="R62" s="10"/>
      <c r="S62" s="15">
        <f t="shared" si="25"/>
        <v>0</v>
      </c>
      <c r="T62" s="15"/>
      <c r="U62" s="12">
        <f t="shared" si="10"/>
        <v>0</v>
      </c>
      <c r="V62" s="1"/>
      <c r="W62" s="12">
        <v>-33496585</v>
      </c>
      <c r="X62" s="1"/>
      <c r="Y62" s="13">
        <v>0.70499999999999996</v>
      </c>
      <c r="AA62" s="14">
        <v>7.7009999999999996</v>
      </c>
      <c r="AC62" s="28">
        <f t="shared" si="29"/>
        <v>2486727</v>
      </c>
      <c r="AE62" s="33">
        <f t="shared" si="21"/>
        <v>0.30748675122541386</v>
      </c>
      <c r="AG62" s="34">
        <f t="shared" si="30"/>
        <v>764635.60641451972</v>
      </c>
      <c r="AI62" s="35">
        <f t="shared" ref="AI62:AI77" si="32">AI61+AG62</f>
        <v>52985767.97370068</v>
      </c>
      <c r="AK62" s="36">
        <f t="shared" si="31"/>
        <v>19489182.97370068</v>
      </c>
      <c r="AL62" s="40">
        <f t="shared" si="26"/>
        <v>764635.60641451972</v>
      </c>
    </row>
    <row r="63" spans="1:39" x14ac:dyDescent="0.2">
      <c r="A63" s="8">
        <v>36251</v>
      </c>
      <c r="B63" s="1"/>
      <c r="C63" s="1">
        <v>30</v>
      </c>
      <c r="D63" s="10"/>
      <c r="E63" s="10">
        <v>217</v>
      </c>
      <c r="F63" s="10"/>
      <c r="G63" s="11">
        <v>8.8801843317972237E-2</v>
      </c>
      <c r="H63" s="10"/>
      <c r="I63" s="10">
        <v>80000</v>
      </c>
      <c r="J63" s="1"/>
      <c r="K63" s="13">
        <v>0.12052833333333353</v>
      </c>
      <c r="L63" s="12"/>
      <c r="M63" s="10">
        <f t="shared" si="27"/>
        <v>578.09999999999923</v>
      </c>
      <c r="N63" s="12"/>
      <c r="O63" s="12">
        <f t="shared" si="28"/>
        <v>289268.00000000047</v>
      </c>
      <c r="P63" s="10"/>
      <c r="Q63" s="12">
        <v>0</v>
      </c>
      <c r="R63" s="10"/>
      <c r="S63" s="15">
        <f t="shared" si="25"/>
        <v>0</v>
      </c>
      <c r="T63" s="15"/>
      <c r="U63" s="12">
        <f t="shared" si="10"/>
        <v>0</v>
      </c>
      <c r="V63" s="1"/>
      <c r="W63" s="12">
        <v>-33496585</v>
      </c>
      <c r="X63" s="1"/>
      <c r="Y63" s="13">
        <v>0.7</v>
      </c>
      <c r="AA63" s="14">
        <v>7.7140000000000004</v>
      </c>
      <c r="AC63" s="28">
        <f t="shared" si="29"/>
        <v>2406510</v>
      </c>
      <c r="AE63" s="33">
        <f t="shared" si="21"/>
        <v>0.30748675122541386</v>
      </c>
      <c r="AG63" s="34">
        <f t="shared" si="30"/>
        <v>739969.94169147068</v>
      </c>
      <c r="AI63" s="35">
        <f t="shared" si="32"/>
        <v>53725737.915392153</v>
      </c>
      <c r="AK63" s="36">
        <f t="shared" si="31"/>
        <v>20229152.915392153</v>
      </c>
      <c r="AL63" s="40">
        <f t="shared" si="26"/>
        <v>739969.94169147068</v>
      </c>
    </row>
    <row r="64" spans="1:39" x14ac:dyDescent="0.2">
      <c r="A64" s="8">
        <v>36281</v>
      </c>
      <c r="B64" s="1"/>
      <c r="C64" s="1">
        <v>31</v>
      </c>
      <c r="D64" s="10"/>
      <c r="E64" s="10">
        <v>217</v>
      </c>
      <c r="F64" s="10"/>
      <c r="G64" s="11">
        <v>8.874238144789641E-2</v>
      </c>
      <c r="H64" s="10"/>
      <c r="I64" s="10">
        <v>80000</v>
      </c>
      <c r="J64" s="1"/>
      <c r="K64" s="13">
        <v>0.12373709677419374</v>
      </c>
      <c r="L64" s="12"/>
      <c r="M64" s="10">
        <f t="shared" si="27"/>
        <v>596.96999999999912</v>
      </c>
      <c r="N64" s="12"/>
      <c r="O64" s="12">
        <f t="shared" si="28"/>
        <v>306868.00000000047</v>
      </c>
      <c r="P64" s="10"/>
      <c r="Q64" s="12">
        <v>0</v>
      </c>
      <c r="R64" s="10"/>
      <c r="S64" s="15">
        <f t="shared" ref="S64:S79" si="33">-C64*Q64*(E64+I64)</f>
        <v>0</v>
      </c>
      <c r="T64" s="15"/>
      <c r="U64" s="12">
        <f t="shared" si="10"/>
        <v>0</v>
      </c>
      <c r="V64" s="1"/>
      <c r="W64" s="12">
        <v>-33496585</v>
      </c>
      <c r="X64" s="1"/>
      <c r="Y64" s="13">
        <v>0.69499999999999995</v>
      </c>
      <c r="AA64" s="14">
        <v>7.726</v>
      </c>
      <c r="AC64" s="28">
        <f t="shared" si="29"/>
        <v>2486727</v>
      </c>
      <c r="AE64" s="33">
        <f t="shared" si="21"/>
        <v>0.30748675122541386</v>
      </c>
      <c r="AG64" s="34">
        <f t="shared" si="30"/>
        <v>764635.60641451972</v>
      </c>
      <c r="AI64" s="35">
        <f t="shared" si="32"/>
        <v>54490373.521806672</v>
      </c>
      <c r="AK64" s="36">
        <f t="shared" si="31"/>
        <v>20993788.521806672</v>
      </c>
      <c r="AL64" s="40">
        <f t="shared" si="26"/>
        <v>764635.60641451972</v>
      </c>
    </row>
    <row r="65" spans="1:38" x14ac:dyDescent="0.2">
      <c r="A65" s="8">
        <v>36312</v>
      </c>
      <c r="B65" s="1"/>
      <c r="C65" s="1">
        <v>30</v>
      </c>
      <c r="D65" s="10"/>
      <c r="E65" s="10">
        <v>217</v>
      </c>
      <c r="F65" s="10"/>
      <c r="G65" s="11">
        <v>8.8801843317972237E-2</v>
      </c>
      <c r="H65" s="10"/>
      <c r="I65" s="10">
        <v>80000</v>
      </c>
      <c r="J65" s="1"/>
      <c r="K65" s="13">
        <v>0.12052833333333353</v>
      </c>
      <c r="L65" s="12"/>
      <c r="M65" s="10">
        <f t="shared" si="27"/>
        <v>578.09999999999923</v>
      </c>
      <c r="N65" s="12"/>
      <c r="O65" s="12">
        <f t="shared" si="28"/>
        <v>289268.00000000047</v>
      </c>
      <c r="P65" s="10"/>
      <c r="Q65" s="12">
        <v>0</v>
      </c>
      <c r="R65" s="10"/>
      <c r="S65" s="15">
        <f t="shared" si="33"/>
        <v>0</v>
      </c>
      <c r="T65" s="15"/>
      <c r="U65" s="12">
        <f t="shared" si="10"/>
        <v>0</v>
      </c>
      <c r="V65" s="1"/>
      <c r="W65" s="12">
        <v>-33496585</v>
      </c>
      <c r="X65" s="1"/>
      <c r="Y65" s="13">
        <v>0.69</v>
      </c>
      <c r="AA65" s="14">
        <v>7.7350000000000003</v>
      </c>
      <c r="AC65" s="28">
        <f t="shared" si="29"/>
        <v>2406510</v>
      </c>
      <c r="AE65" s="33">
        <f t="shared" si="21"/>
        <v>0.30748675122541386</v>
      </c>
      <c r="AG65" s="34">
        <f t="shared" si="30"/>
        <v>739969.94169147068</v>
      </c>
      <c r="AI65" s="35">
        <f t="shared" si="32"/>
        <v>55230343.463498145</v>
      </c>
      <c r="AK65" s="36">
        <f t="shared" si="31"/>
        <v>21733758.463498145</v>
      </c>
      <c r="AL65" s="40">
        <f t="shared" si="26"/>
        <v>739969.94169147068</v>
      </c>
    </row>
    <row r="66" spans="1:38" x14ac:dyDescent="0.2">
      <c r="A66" s="8">
        <v>36342</v>
      </c>
      <c r="B66" s="1"/>
      <c r="C66" s="1">
        <v>31</v>
      </c>
      <c r="D66" s="10"/>
      <c r="E66" s="10">
        <v>217</v>
      </c>
      <c r="F66" s="10"/>
      <c r="G66" s="11">
        <v>8.874238144789641E-2</v>
      </c>
      <c r="H66" s="10"/>
      <c r="I66" s="10">
        <v>80000</v>
      </c>
      <c r="J66" s="1"/>
      <c r="K66" s="13">
        <v>0.12373709677419374</v>
      </c>
      <c r="L66" s="12"/>
      <c r="M66" s="10">
        <f t="shared" si="27"/>
        <v>596.96999999999912</v>
      </c>
      <c r="N66" s="12"/>
      <c r="O66" s="12">
        <f t="shared" si="28"/>
        <v>306868.00000000047</v>
      </c>
      <c r="P66" s="10"/>
      <c r="Q66" s="12">
        <v>0</v>
      </c>
      <c r="R66" s="10"/>
      <c r="S66" s="15">
        <f t="shared" si="33"/>
        <v>0</v>
      </c>
      <c r="T66" s="15"/>
      <c r="U66" s="12">
        <f t="shared" si="10"/>
        <v>0</v>
      </c>
      <c r="V66" s="1"/>
      <c r="W66" s="12">
        <v>-33496585</v>
      </c>
      <c r="X66" s="1"/>
      <c r="Y66" s="13">
        <v>0.68500000000000005</v>
      </c>
      <c r="AA66" s="14">
        <v>7.74</v>
      </c>
      <c r="AC66" s="28">
        <f t="shared" si="29"/>
        <v>2486727</v>
      </c>
      <c r="AE66" s="33">
        <f t="shared" si="21"/>
        <v>0.30748675122541386</v>
      </c>
      <c r="AG66" s="34">
        <f t="shared" si="30"/>
        <v>764635.60641451972</v>
      </c>
      <c r="AI66" s="35">
        <f t="shared" si="32"/>
        <v>55994979.069912665</v>
      </c>
      <c r="AK66" s="36">
        <f t="shared" si="31"/>
        <v>22498394.069912665</v>
      </c>
      <c r="AL66" s="40">
        <f t="shared" si="26"/>
        <v>764635.60641451972</v>
      </c>
    </row>
    <row r="67" spans="1:38" x14ac:dyDescent="0.2">
      <c r="A67" s="8">
        <v>36373</v>
      </c>
      <c r="B67" s="1"/>
      <c r="C67" s="1">
        <v>31</v>
      </c>
      <c r="D67" s="10"/>
      <c r="E67" s="10">
        <v>68</v>
      </c>
      <c r="F67" s="10"/>
      <c r="G67" s="11">
        <v>0.10865275142314981</v>
      </c>
      <c r="H67" s="10"/>
      <c r="I67" s="10">
        <v>80000</v>
      </c>
      <c r="J67" s="1"/>
      <c r="K67" s="13">
        <v>0.14373709677419377</v>
      </c>
      <c r="L67" s="12"/>
      <c r="M67" s="10">
        <f t="shared" si="27"/>
        <v>229.03999999999979</v>
      </c>
      <c r="N67" s="12"/>
      <c r="O67" s="12">
        <f t="shared" si="28"/>
        <v>356468.00000000058</v>
      </c>
      <c r="P67" s="10"/>
      <c r="Q67" s="12">
        <v>0</v>
      </c>
      <c r="R67" s="10"/>
      <c r="S67" s="15">
        <f t="shared" si="33"/>
        <v>0</v>
      </c>
      <c r="T67" s="15"/>
      <c r="U67" s="12">
        <f t="shared" si="10"/>
        <v>0</v>
      </c>
      <c r="V67" s="1"/>
      <c r="W67" s="12">
        <v>-33496585</v>
      </c>
      <c r="X67" s="1"/>
      <c r="Y67" s="13">
        <v>0.68100000000000005</v>
      </c>
      <c r="AA67" s="14">
        <v>7.7460000000000004</v>
      </c>
      <c r="AC67" s="28">
        <f t="shared" si="29"/>
        <v>2482108</v>
      </c>
      <c r="AE67" s="33">
        <f t="shared" si="21"/>
        <v>0.30748675122541386</v>
      </c>
      <c r="AG67" s="34">
        <f t="shared" si="30"/>
        <v>763215.32511060953</v>
      </c>
      <c r="AI67" s="35">
        <f t="shared" si="32"/>
        <v>56758194.395023271</v>
      </c>
      <c r="AK67" s="36">
        <f t="shared" si="31"/>
        <v>23261609.395023271</v>
      </c>
      <c r="AL67" s="40">
        <f t="shared" si="26"/>
        <v>763215.32511060953</v>
      </c>
    </row>
    <row r="68" spans="1:38" x14ac:dyDescent="0.2">
      <c r="A68" s="8">
        <v>36404</v>
      </c>
      <c r="B68" s="1"/>
      <c r="C68" s="1">
        <v>30</v>
      </c>
      <c r="D68" s="10"/>
      <c r="E68" s="10">
        <v>68</v>
      </c>
      <c r="F68" s="10"/>
      <c r="G68" s="11">
        <v>2.8921568627451245E-2</v>
      </c>
      <c r="H68" s="10"/>
      <c r="I68" s="10">
        <v>80000</v>
      </c>
      <c r="J68" s="1"/>
      <c r="K68" s="13">
        <v>0.16052833333333358</v>
      </c>
      <c r="L68" s="12"/>
      <c r="M68" s="10">
        <f t="shared" si="27"/>
        <v>59.00000000000054</v>
      </c>
      <c r="N68" s="12"/>
      <c r="O68" s="12">
        <f t="shared" si="28"/>
        <v>385268.00000000058</v>
      </c>
      <c r="P68" s="10"/>
      <c r="Q68" s="12">
        <v>0</v>
      </c>
      <c r="R68" s="10"/>
      <c r="S68" s="15">
        <f t="shared" si="33"/>
        <v>0</v>
      </c>
      <c r="T68" s="15"/>
      <c r="U68" s="12">
        <f t="shared" si="10"/>
        <v>0</v>
      </c>
      <c r="V68" s="1"/>
      <c r="W68" s="12">
        <v>-33496585</v>
      </c>
      <c r="X68" s="1"/>
      <c r="Y68" s="13">
        <v>0.67600000000000005</v>
      </c>
      <c r="AA68" s="14">
        <v>7.7519999999999998</v>
      </c>
      <c r="AC68" s="28">
        <f t="shared" si="29"/>
        <v>2402040</v>
      </c>
      <c r="AE68" s="33">
        <f t="shared" si="21"/>
        <v>0.30748675122541386</v>
      </c>
      <c r="AG68" s="34">
        <f t="shared" si="30"/>
        <v>738595.47591349308</v>
      </c>
      <c r="AI68" s="35">
        <f t="shared" si="32"/>
        <v>57496789.870936766</v>
      </c>
      <c r="AK68" s="36">
        <f t="shared" si="31"/>
        <v>24000204.870936766</v>
      </c>
      <c r="AL68" s="40">
        <f t="shared" si="26"/>
        <v>738595.47591349308</v>
      </c>
    </row>
    <row r="69" spans="1:38" x14ac:dyDescent="0.2">
      <c r="A69" s="8">
        <v>36434</v>
      </c>
      <c r="B69" s="1"/>
      <c r="C69" s="1">
        <v>31</v>
      </c>
      <c r="D69" s="10"/>
      <c r="E69" s="10">
        <v>68</v>
      </c>
      <c r="F69" s="10"/>
      <c r="G69" s="11">
        <v>8.8652751423150225E-2</v>
      </c>
      <c r="H69" s="10"/>
      <c r="I69" s="10">
        <v>80000</v>
      </c>
      <c r="J69" s="1"/>
      <c r="K69" s="13">
        <v>0.22373709677419382</v>
      </c>
      <c r="L69" s="12"/>
      <c r="M69" s="10">
        <f t="shared" si="27"/>
        <v>186.88000000000068</v>
      </c>
      <c r="N69" s="12"/>
      <c r="O69" s="12">
        <f t="shared" si="28"/>
        <v>554868.0000000007</v>
      </c>
      <c r="P69" s="10"/>
      <c r="Q69" s="12">
        <v>0</v>
      </c>
      <c r="R69" s="10"/>
      <c r="S69" s="15">
        <f t="shared" si="33"/>
        <v>0</v>
      </c>
      <c r="T69" s="15"/>
      <c r="U69" s="12">
        <f t="shared" si="10"/>
        <v>0</v>
      </c>
      <c r="V69" s="1"/>
      <c r="W69" s="12">
        <v>-33496585</v>
      </c>
      <c r="X69" s="1"/>
      <c r="Y69" s="13">
        <v>0.67200000000000004</v>
      </c>
      <c r="AA69" s="14">
        <v>7.758</v>
      </c>
      <c r="AC69" s="28">
        <f t="shared" si="29"/>
        <v>2482108</v>
      </c>
      <c r="AE69" s="33">
        <f t="shared" si="21"/>
        <v>0.30748675122541386</v>
      </c>
      <c r="AG69" s="34">
        <f t="shared" si="30"/>
        <v>763215.32511060953</v>
      </c>
      <c r="AI69" s="35">
        <f t="shared" si="32"/>
        <v>58260005.196047373</v>
      </c>
      <c r="AK69" s="36">
        <f t="shared" si="31"/>
        <v>24763420.196047373</v>
      </c>
      <c r="AL69" s="40">
        <f t="shared" si="26"/>
        <v>763215.32511060953</v>
      </c>
    </row>
    <row r="70" spans="1:38" x14ac:dyDescent="0.2">
      <c r="A70" s="8">
        <v>36465</v>
      </c>
      <c r="B70" s="1"/>
      <c r="C70" s="1">
        <v>30</v>
      </c>
      <c r="D70" s="10"/>
      <c r="E70" s="10">
        <v>68</v>
      </c>
      <c r="F70" s="10"/>
      <c r="G70" s="11">
        <v>0.16892156862745095</v>
      </c>
      <c r="H70" s="10"/>
      <c r="I70" s="10">
        <v>80000</v>
      </c>
      <c r="J70" s="1"/>
      <c r="K70" s="13">
        <v>0.30052833333333323</v>
      </c>
      <c r="L70" s="12"/>
      <c r="M70" s="10">
        <f t="shared" si="27"/>
        <v>344.59999999999991</v>
      </c>
      <c r="N70" s="12"/>
      <c r="O70" s="12">
        <f t="shared" si="28"/>
        <v>721267.99999999977</v>
      </c>
      <c r="P70" s="10"/>
      <c r="Q70" s="12">
        <v>0</v>
      </c>
      <c r="R70" s="10"/>
      <c r="S70" s="15">
        <f t="shared" si="33"/>
        <v>0</v>
      </c>
      <c r="T70" s="15"/>
      <c r="U70" s="12">
        <f t="shared" si="10"/>
        <v>0</v>
      </c>
      <c r="V70" s="1"/>
      <c r="W70" s="12">
        <v>-33496585</v>
      </c>
      <c r="X70" s="1"/>
      <c r="Y70" s="13">
        <v>0.66700000000000004</v>
      </c>
      <c r="AA70" s="14">
        <v>7.7640000000000002</v>
      </c>
      <c r="AC70" s="28">
        <f t="shared" si="29"/>
        <v>2402040</v>
      </c>
      <c r="AE70" s="33">
        <f t="shared" si="21"/>
        <v>0.30748675122541386</v>
      </c>
      <c r="AG70" s="34">
        <f t="shared" si="30"/>
        <v>738595.47591349308</v>
      </c>
      <c r="AI70" s="35">
        <f t="shared" si="32"/>
        <v>58998600.671960868</v>
      </c>
      <c r="AK70" s="36">
        <f t="shared" si="31"/>
        <v>25502015.671960868</v>
      </c>
      <c r="AL70" s="40">
        <f t="shared" si="26"/>
        <v>738595.47591349308</v>
      </c>
    </row>
    <row r="71" spans="1:38" x14ac:dyDescent="0.2">
      <c r="A71" s="8">
        <v>36495</v>
      </c>
      <c r="B71" s="1"/>
      <c r="C71" s="1">
        <v>31</v>
      </c>
      <c r="D71" s="10"/>
      <c r="E71" s="10">
        <v>68</v>
      </c>
      <c r="F71" s="10"/>
      <c r="G71" s="11">
        <v>0.26865275142314993</v>
      </c>
      <c r="H71" s="10"/>
      <c r="I71" s="10">
        <v>80000</v>
      </c>
      <c r="J71" s="1"/>
      <c r="K71" s="13">
        <v>0.40373709677419356</v>
      </c>
      <c r="L71" s="12"/>
      <c r="M71" s="10">
        <f t="shared" si="27"/>
        <v>566.32000000000005</v>
      </c>
      <c r="N71" s="12"/>
      <c r="O71" s="12">
        <f t="shared" si="28"/>
        <v>1001268</v>
      </c>
      <c r="P71" s="10"/>
      <c r="Q71" s="12">
        <v>0</v>
      </c>
      <c r="R71" s="10"/>
      <c r="S71" s="15">
        <f t="shared" si="33"/>
        <v>0</v>
      </c>
      <c r="T71" s="15"/>
      <c r="U71" s="12">
        <f t="shared" si="10"/>
        <v>0</v>
      </c>
      <c r="V71" s="1"/>
      <c r="W71" s="12">
        <v>-33496585</v>
      </c>
      <c r="X71" s="1"/>
      <c r="Y71" s="13">
        <v>0.66400000000000003</v>
      </c>
      <c r="AA71" s="14">
        <v>7.7709999999999999</v>
      </c>
      <c r="AC71" s="28">
        <f t="shared" si="29"/>
        <v>2482108</v>
      </c>
      <c r="AE71" s="33">
        <f t="shared" si="21"/>
        <v>0.30748675122541386</v>
      </c>
      <c r="AG71" s="34">
        <f t="shared" si="30"/>
        <v>763215.32511060953</v>
      </c>
      <c r="AI71" s="35">
        <f t="shared" si="32"/>
        <v>59761815.997071475</v>
      </c>
      <c r="AK71" s="36">
        <f t="shared" si="31"/>
        <v>26265230.997071475</v>
      </c>
      <c r="AL71" s="40">
        <f t="shared" si="26"/>
        <v>763215.32511060953</v>
      </c>
    </row>
    <row r="72" spans="1:38" x14ac:dyDescent="0.2">
      <c r="A72" s="8">
        <v>36526</v>
      </c>
      <c r="B72" s="1"/>
      <c r="C72" s="1">
        <v>31</v>
      </c>
      <c r="D72" s="10"/>
      <c r="E72" s="10">
        <v>0</v>
      </c>
      <c r="F72" s="10"/>
      <c r="G72" s="11">
        <v>0</v>
      </c>
      <c r="H72" s="10"/>
      <c r="I72" s="10">
        <v>80000</v>
      </c>
      <c r="J72" s="1"/>
      <c r="K72" s="13">
        <v>0.45373709677419383</v>
      </c>
      <c r="L72" s="12"/>
      <c r="M72" s="10">
        <f t="shared" si="27"/>
        <v>0</v>
      </c>
      <c r="N72" s="12"/>
      <c r="O72" s="12">
        <f t="shared" si="28"/>
        <v>1125268.0000000007</v>
      </c>
      <c r="P72" s="10"/>
      <c r="Q72" s="12">
        <v>0</v>
      </c>
      <c r="R72" s="10"/>
      <c r="S72" s="15">
        <f t="shared" si="33"/>
        <v>0</v>
      </c>
      <c r="T72" s="15"/>
      <c r="U72" s="12">
        <f t="shared" si="10"/>
        <v>0</v>
      </c>
      <c r="V72" s="1"/>
      <c r="W72" s="12">
        <v>-33496585</v>
      </c>
      <c r="X72" s="1"/>
      <c r="Y72" s="13">
        <v>0.66200000000000003</v>
      </c>
      <c r="AA72" s="14">
        <v>7.7770000000000001</v>
      </c>
      <c r="AC72" s="28">
        <f t="shared" si="29"/>
        <v>2480000</v>
      </c>
      <c r="AE72" s="33">
        <f t="shared" si="21"/>
        <v>0.30748675122541386</v>
      </c>
      <c r="AG72" s="34">
        <f t="shared" si="30"/>
        <v>762567.14303902641</v>
      </c>
      <c r="AI72" s="35">
        <f t="shared" si="32"/>
        <v>60524383.1401105</v>
      </c>
      <c r="AK72" s="36">
        <f t="shared" si="31"/>
        <v>27027798.1401105</v>
      </c>
      <c r="AL72" s="40">
        <f t="shared" si="26"/>
        <v>762567.14303902641</v>
      </c>
    </row>
    <row r="73" spans="1:38" x14ac:dyDescent="0.2">
      <c r="A73" s="8">
        <v>36557</v>
      </c>
      <c r="B73" s="1"/>
      <c r="C73" s="1">
        <v>29</v>
      </c>
      <c r="D73" s="10"/>
      <c r="E73" s="10">
        <v>0</v>
      </c>
      <c r="F73" s="10"/>
      <c r="G73" s="11">
        <v>0</v>
      </c>
      <c r="H73" s="10"/>
      <c r="I73" s="10">
        <v>80000</v>
      </c>
      <c r="J73" s="1"/>
      <c r="K73" s="13">
        <v>0.33709827586206892</v>
      </c>
      <c r="L73" s="12"/>
      <c r="M73" s="10">
        <f t="shared" si="27"/>
        <v>0</v>
      </c>
      <c r="N73" s="12"/>
      <c r="O73" s="12">
        <f t="shared" si="28"/>
        <v>782067.99999999988</v>
      </c>
      <c r="P73" s="10"/>
      <c r="Q73" s="12">
        <v>0</v>
      </c>
      <c r="R73" s="10"/>
      <c r="S73" s="15">
        <f t="shared" si="33"/>
        <v>0</v>
      </c>
      <c r="T73" s="15"/>
      <c r="U73" s="12">
        <f t="shared" si="10"/>
        <v>0</v>
      </c>
      <c r="V73" s="1"/>
      <c r="W73" s="12">
        <v>-33496585</v>
      </c>
      <c r="X73" s="1"/>
      <c r="Y73" s="13">
        <f>+Y72-0.005</f>
        <v>0.65700000000000003</v>
      </c>
      <c r="AA73" s="14">
        <v>7.7830000000000004</v>
      </c>
      <c r="AC73" s="28">
        <f t="shared" si="29"/>
        <v>2320000</v>
      </c>
      <c r="AE73" s="33">
        <f t="shared" si="21"/>
        <v>0.30748675122541386</v>
      </c>
      <c r="AG73" s="34">
        <f t="shared" si="30"/>
        <v>713369.26284296019</v>
      </c>
      <c r="AI73" s="35">
        <f t="shared" si="32"/>
        <v>61237752.402953461</v>
      </c>
      <c r="AK73" s="36">
        <f t="shared" si="31"/>
        <v>27741167.402953461</v>
      </c>
      <c r="AL73" s="40">
        <f t="shared" si="26"/>
        <v>713369.26284296019</v>
      </c>
    </row>
    <row r="74" spans="1:38" x14ac:dyDescent="0.2">
      <c r="A74" s="8">
        <v>36586</v>
      </c>
      <c r="B74" s="1"/>
      <c r="C74" s="1">
        <v>31</v>
      </c>
      <c r="D74" s="10"/>
      <c r="E74" s="10">
        <v>0</v>
      </c>
      <c r="F74" s="10"/>
      <c r="G74" s="11">
        <v>0</v>
      </c>
      <c r="H74" s="10"/>
      <c r="I74" s="10">
        <v>80000</v>
      </c>
      <c r="J74" s="1"/>
      <c r="K74" s="13">
        <v>0.28373709677419345</v>
      </c>
      <c r="L74" s="12"/>
      <c r="M74" s="10">
        <f t="shared" si="27"/>
        <v>0</v>
      </c>
      <c r="N74" s="12"/>
      <c r="O74" s="12">
        <f t="shared" si="28"/>
        <v>703667.99999999977</v>
      </c>
      <c r="P74" s="10"/>
      <c r="Q74" s="12">
        <v>0</v>
      </c>
      <c r="R74" s="10"/>
      <c r="S74" s="15">
        <f t="shared" si="33"/>
        <v>0</v>
      </c>
      <c r="T74" s="15"/>
      <c r="U74" s="12">
        <f t="shared" si="10"/>
        <v>0</v>
      </c>
      <c r="V74" s="1"/>
      <c r="W74" s="12">
        <v>-33496585</v>
      </c>
      <c r="X74" s="1"/>
      <c r="Y74" s="13">
        <v>0.65300000000000002</v>
      </c>
      <c r="AA74" s="14">
        <v>7.79</v>
      </c>
      <c r="AC74" s="28">
        <f t="shared" si="29"/>
        <v>2480000</v>
      </c>
      <c r="AE74" s="33">
        <f t="shared" si="21"/>
        <v>0.30748675122541386</v>
      </c>
      <c r="AG74" s="34">
        <f t="shared" si="30"/>
        <v>762567.14303902641</v>
      </c>
      <c r="AI74" s="35">
        <f t="shared" si="32"/>
        <v>62000319.545992486</v>
      </c>
      <c r="AK74" s="36">
        <f t="shared" si="31"/>
        <v>28503734.545992486</v>
      </c>
      <c r="AL74" s="40">
        <f t="shared" si="26"/>
        <v>762567.14303902641</v>
      </c>
    </row>
    <row r="75" spans="1:38" x14ac:dyDescent="0.2">
      <c r="A75" s="8">
        <v>36617</v>
      </c>
      <c r="B75" s="1"/>
      <c r="C75" s="1">
        <v>30</v>
      </c>
      <c r="D75" s="10"/>
      <c r="E75" s="10">
        <v>0</v>
      </c>
      <c r="F75" s="10"/>
      <c r="G75" s="11">
        <v>0</v>
      </c>
      <c r="H75" s="10"/>
      <c r="I75" s="10">
        <v>80000</v>
      </c>
      <c r="J75" s="1"/>
      <c r="K75" s="13">
        <v>0.22052833333333363</v>
      </c>
      <c r="L75" s="12"/>
      <c r="M75" s="10">
        <f t="shared" si="27"/>
        <v>0</v>
      </c>
      <c r="N75" s="12"/>
      <c r="O75" s="12">
        <f t="shared" si="28"/>
        <v>529268.0000000007</v>
      </c>
      <c r="P75" s="10"/>
      <c r="Q75" s="12">
        <v>0</v>
      </c>
      <c r="R75" s="10"/>
      <c r="S75" s="15">
        <f t="shared" si="33"/>
        <v>0</v>
      </c>
      <c r="T75" s="15"/>
      <c r="U75" s="12">
        <f t="shared" si="10"/>
        <v>0</v>
      </c>
      <c r="V75" s="1"/>
      <c r="W75" s="12">
        <v>-33496585</v>
      </c>
      <c r="X75" s="1"/>
      <c r="Y75" s="13">
        <f>+Y74-0.005</f>
        <v>0.64800000000000002</v>
      </c>
      <c r="AA75" s="14">
        <v>7.7960000000000003</v>
      </c>
      <c r="AC75" s="28">
        <f t="shared" si="29"/>
        <v>2400000</v>
      </c>
      <c r="AE75" s="33">
        <f t="shared" si="21"/>
        <v>0.30748675122541386</v>
      </c>
      <c r="AG75" s="34">
        <f t="shared" si="30"/>
        <v>737968.20294099324</v>
      </c>
      <c r="AI75" s="35">
        <f t="shared" si="32"/>
        <v>62738287.748933479</v>
      </c>
      <c r="AK75" s="36">
        <f t="shared" si="31"/>
        <v>29241702.748933479</v>
      </c>
      <c r="AL75" s="40">
        <f t="shared" si="26"/>
        <v>737968.20294099324</v>
      </c>
    </row>
    <row r="76" spans="1:38" x14ac:dyDescent="0.2">
      <c r="A76" s="8">
        <v>36647</v>
      </c>
      <c r="B76" s="1"/>
      <c r="C76" s="1">
        <v>31</v>
      </c>
      <c r="D76" s="10"/>
      <c r="E76" s="10">
        <v>0</v>
      </c>
      <c r="F76" s="10"/>
      <c r="G76" s="11">
        <v>0</v>
      </c>
      <c r="H76" s="10"/>
      <c r="I76" s="10">
        <v>80000</v>
      </c>
      <c r="J76" s="1"/>
      <c r="K76" s="13">
        <v>0.22373709677419382</v>
      </c>
      <c r="L76" s="12"/>
      <c r="M76" s="10">
        <f t="shared" si="27"/>
        <v>0</v>
      </c>
      <c r="N76" s="12"/>
      <c r="O76" s="12">
        <f t="shared" si="28"/>
        <v>554868.0000000007</v>
      </c>
      <c r="P76" s="10"/>
      <c r="Q76" s="12">
        <v>0</v>
      </c>
      <c r="R76" s="10"/>
      <c r="S76" s="15">
        <f t="shared" si="33"/>
        <v>0</v>
      </c>
      <c r="T76" s="15"/>
      <c r="U76" s="12">
        <f t="shared" si="10"/>
        <v>0</v>
      </c>
      <c r="V76" s="1"/>
      <c r="W76" s="12">
        <v>-33496585</v>
      </c>
      <c r="X76" s="1"/>
      <c r="Y76" s="13">
        <v>0.64400000000000002</v>
      </c>
      <c r="AA76" s="14">
        <v>7.8029999999999999</v>
      </c>
      <c r="AC76" s="28">
        <f t="shared" si="29"/>
        <v>2480000</v>
      </c>
      <c r="AE76" s="33">
        <f t="shared" si="21"/>
        <v>0.30748675122541386</v>
      </c>
      <c r="AG76" s="34">
        <f t="shared" si="30"/>
        <v>762567.14303902641</v>
      </c>
      <c r="AI76" s="35">
        <f t="shared" si="32"/>
        <v>63500854.891972505</v>
      </c>
      <c r="AK76" s="36">
        <f t="shared" si="31"/>
        <v>30004269.891972505</v>
      </c>
      <c r="AL76" s="40">
        <f t="shared" si="26"/>
        <v>762567.14303902641</v>
      </c>
    </row>
    <row r="77" spans="1:38" x14ac:dyDescent="0.2">
      <c r="A77" s="8">
        <v>36678</v>
      </c>
      <c r="B77" s="1"/>
      <c r="C77" s="1">
        <v>30</v>
      </c>
      <c r="D77" s="10"/>
      <c r="E77" s="10">
        <v>0</v>
      </c>
      <c r="F77" s="10"/>
      <c r="G77" s="11">
        <v>0</v>
      </c>
      <c r="H77" s="10"/>
      <c r="I77" s="10">
        <v>80000</v>
      </c>
      <c r="J77" s="1"/>
      <c r="K77" s="13">
        <v>0.22052833333333363</v>
      </c>
      <c r="L77" s="12"/>
      <c r="M77" s="10">
        <f t="shared" ref="M77:M92" si="34">C77*E77*G77</f>
        <v>0</v>
      </c>
      <c r="N77" s="12"/>
      <c r="O77" s="12">
        <f t="shared" ref="O77:O92" si="35">C77*I77*K77</f>
        <v>529268.0000000007</v>
      </c>
      <c r="P77" s="10"/>
      <c r="Q77" s="12">
        <v>0</v>
      </c>
      <c r="R77" s="10"/>
      <c r="S77" s="15">
        <f t="shared" si="33"/>
        <v>0</v>
      </c>
      <c r="T77" s="15"/>
      <c r="U77" s="12">
        <f t="shared" si="10"/>
        <v>0</v>
      </c>
      <c r="V77" s="1"/>
      <c r="W77" s="12">
        <v>-33496585</v>
      </c>
      <c r="X77" s="1"/>
      <c r="Y77" s="13">
        <f>+Y76-0.005</f>
        <v>0.63900000000000001</v>
      </c>
      <c r="AA77" s="14">
        <v>7.81</v>
      </c>
      <c r="AC77" s="28">
        <f t="shared" ref="AC77:AC92" si="36">C77*(E77+I77)</f>
        <v>2400000</v>
      </c>
      <c r="AE77" s="33">
        <f t="shared" ref="AE77:AE108" si="37">AE76</f>
        <v>0.30748675122541386</v>
      </c>
      <c r="AG77" s="34">
        <f t="shared" ref="AG77:AG92" si="38">AE77*AC77</f>
        <v>737968.20294099324</v>
      </c>
      <c r="AI77" s="35">
        <f t="shared" si="32"/>
        <v>64238823.094913498</v>
      </c>
      <c r="AK77" s="36">
        <f t="shared" ref="AK77:AK92" si="39">W77+AI77</f>
        <v>30742238.094913498</v>
      </c>
      <c r="AL77" s="40">
        <f t="shared" si="26"/>
        <v>737968.20294099324</v>
      </c>
    </row>
    <row r="78" spans="1:38" x14ac:dyDescent="0.2">
      <c r="A78" s="8">
        <v>36708</v>
      </c>
      <c r="B78" s="1"/>
      <c r="C78" s="1">
        <v>31</v>
      </c>
      <c r="D78" s="10"/>
      <c r="E78" s="10">
        <v>0</v>
      </c>
      <c r="F78" s="10"/>
      <c r="G78" s="11">
        <v>0</v>
      </c>
      <c r="H78" s="10"/>
      <c r="I78" s="10">
        <v>80000</v>
      </c>
      <c r="J78" s="1"/>
      <c r="K78" s="13">
        <v>0.22373709677419382</v>
      </c>
      <c r="L78" s="12"/>
      <c r="M78" s="10">
        <f t="shared" si="34"/>
        <v>0</v>
      </c>
      <c r="N78" s="12"/>
      <c r="O78" s="12">
        <f t="shared" si="35"/>
        <v>554868.0000000007</v>
      </c>
      <c r="P78" s="10"/>
      <c r="Q78" s="12">
        <v>0</v>
      </c>
      <c r="R78" s="10"/>
      <c r="S78" s="15">
        <f t="shared" si="33"/>
        <v>0</v>
      </c>
      <c r="T78" s="15"/>
      <c r="U78" s="12">
        <f t="shared" si="10"/>
        <v>0</v>
      </c>
      <c r="V78" s="1"/>
      <c r="W78" s="12">
        <v>-33496585</v>
      </c>
      <c r="X78" s="1"/>
      <c r="Y78" s="13">
        <v>0.63500000000000001</v>
      </c>
      <c r="AA78" s="14">
        <v>7.8170000000000002</v>
      </c>
      <c r="AC78" s="28">
        <f t="shared" si="36"/>
        <v>2480000</v>
      </c>
      <c r="AE78" s="33">
        <f t="shared" si="37"/>
        <v>0.30748675122541386</v>
      </c>
      <c r="AG78" s="34">
        <f t="shared" si="38"/>
        <v>762567.14303902641</v>
      </c>
      <c r="AI78" s="35">
        <f t="shared" ref="AI78:AI93" si="40">AI77+AG78</f>
        <v>65001390.237952523</v>
      </c>
      <c r="AK78" s="36">
        <f t="shared" si="39"/>
        <v>31504805.237952523</v>
      </c>
      <c r="AL78" s="40">
        <f t="shared" si="26"/>
        <v>762567.14303902641</v>
      </c>
    </row>
    <row r="79" spans="1:38" x14ac:dyDescent="0.2">
      <c r="A79" s="8">
        <v>36739</v>
      </c>
      <c r="B79" s="1"/>
      <c r="C79" s="1">
        <v>31</v>
      </c>
      <c r="D79" s="10"/>
      <c r="E79" s="10">
        <v>0</v>
      </c>
      <c r="F79" s="10"/>
      <c r="G79" s="11">
        <v>0</v>
      </c>
      <c r="H79" s="10"/>
      <c r="I79" s="10">
        <v>80000</v>
      </c>
      <c r="J79" s="1"/>
      <c r="K79" s="13">
        <v>0.24373709677419383</v>
      </c>
      <c r="L79" s="12"/>
      <c r="M79" s="10">
        <f t="shared" si="34"/>
        <v>0</v>
      </c>
      <c r="N79" s="12"/>
      <c r="O79" s="12">
        <f t="shared" si="35"/>
        <v>604468.0000000007</v>
      </c>
      <c r="P79" s="10"/>
      <c r="Q79" s="12">
        <v>0</v>
      </c>
      <c r="R79" s="10"/>
      <c r="S79" s="15">
        <f t="shared" si="33"/>
        <v>0</v>
      </c>
      <c r="T79" s="15"/>
      <c r="U79" s="12">
        <f t="shared" si="10"/>
        <v>0</v>
      </c>
      <c r="V79" s="1"/>
      <c r="W79" s="12">
        <v>-33496585</v>
      </c>
      <c r="X79" s="1"/>
      <c r="Y79" s="13">
        <v>0.63100000000000001</v>
      </c>
      <c r="AA79" s="14">
        <v>7.8239999999999998</v>
      </c>
      <c r="AC79" s="28">
        <f t="shared" si="36"/>
        <v>2480000</v>
      </c>
      <c r="AE79" s="33">
        <f t="shared" si="37"/>
        <v>0.30748675122541386</v>
      </c>
      <c r="AG79" s="34">
        <f t="shared" si="38"/>
        <v>762567.14303902641</v>
      </c>
      <c r="AI79" s="35">
        <f t="shared" si="40"/>
        <v>65763957.380991548</v>
      </c>
      <c r="AK79" s="36">
        <f t="shared" si="39"/>
        <v>32267372.380991548</v>
      </c>
      <c r="AL79" s="40">
        <f t="shared" si="26"/>
        <v>762567.14303902641</v>
      </c>
    </row>
    <row r="80" spans="1:38" x14ac:dyDescent="0.2">
      <c r="A80" s="8">
        <v>36770</v>
      </c>
      <c r="B80" s="1"/>
      <c r="C80" s="1">
        <v>30</v>
      </c>
      <c r="D80" s="10"/>
      <c r="E80" s="10">
        <v>0</v>
      </c>
      <c r="F80" s="10"/>
      <c r="G80" s="11">
        <v>0</v>
      </c>
      <c r="H80" s="10"/>
      <c r="I80" s="10">
        <v>80000</v>
      </c>
      <c r="J80" s="1"/>
      <c r="K80" s="13">
        <v>0.26052833333333369</v>
      </c>
      <c r="L80" s="12"/>
      <c r="M80" s="10">
        <f t="shared" si="34"/>
        <v>0</v>
      </c>
      <c r="N80" s="12"/>
      <c r="O80" s="12">
        <f t="shared" si="35"/>
        <v>625268.00000000081</v>
      </c>
      <c r="P80" s="10"/>
      <c r="Q80" s="12">
        <v>0</v>
      </c>
      <c r="R80" s="10"/>
      <c r="S80" s="15">
        <f t="shared" ref="S80:S95" si="41">-C80*Q80*(E80+I80)</f>
        <v>0</v>
      </c>
      <c r="T80" s="15"/>
      <c r="U80" s="12">
        <f t="shared" si="10"/>
        <v>0</v>
      </c>
      <c r="V80" s="1"/>
      <c r="W80" s="12">
        <v>-33496585</v>
      </c>
      <c r="X80" s="12"/>
      <c r="Y80" s="13">
        <f>+Y79-0.005</f>
        <v>0.626</v>
      </c>
      <c r="AA80" s="14">
        <v>7.8310000000000004</v>
      </c>
      <c r="AC80" s="28">
        <f t="shared" si="36"/>
        <v>2400000</v>
      </c>
      <c r="AE80" s="33">
        <f t="shared" si="37"/>
        <v>0.30748675122541386</v>
      </c>
      <c r="AG80" s="34">
        <f t="shared" si="38"/>
        <v>737968.20294099324</v>
      </c>
      <c r="AI80" s="35">
        <f t="shared" si="40"/>
        <v>66501925.583932541</v>
      </c>
      <c r="AK80" s="36">
        <f t="shared" si="39"/>
        <v>33005340.583932541</v>
      </c>
      <c r="AL80" s="40">
        <f t="shared" si="26"/>
        <v>737968.20294099324</v>
      </c>
    </row>
    <row r="81" spans="1:38" x14ac:dyDescent="0.2">
      <c r="A81" s="8">
        <v>36800</v>
      </c>
      <c r="B81" s="1"/>
      <c r="C81" s="1">
        <v>31</v>
      </c>
      <c r="D81" s="10"/>
      <c r="E81" s="10">
        <v>0</v>
      </c>
      <c r="F81" s="10"/>
      <c r="G81" s="11">
        <v>0</v>
      </c>
      <c r="H81" s="10"/>
      <c r="I81" s="10">
        <v>80000</v>
      </c>
      <c r="J81" s="1"/>
      <c r="K81" s="13">
        <v>0.3137370967741937</v>
      </c>
      <c r="L81" s="12"/>
      <c r="M81" s="10">
        <f t="shared" si="34"/>
        <v>0</v>
      </c>
      <c r="N81" s="12"/>
      <c r="O81" s="12">
        <f t="shared" si="35"/>
        <v>778068.00000000035</v>
      </c>
      <c r="P81" s="10"/>
      <c r="Q81" s="12">
        <v>0</v>
      </c>
      <c r="R81" s="10"/>
      <c r="S81" s="15">
        <f t="shared" si="41"/>
        <v>0</v>
      </c>
      <c r="T81" s="15"/>
      <c r="U81" s="12">
        <f t="shared" si="10"/>
        <v>0</v>
      </c>
      <c r="V81" s="1"/>
      <c r="W81" s="12">
        <v>-33496585</v>
      </c>
      <c r="X81" s="12"/>
      <c r="Y81" s="13">
        <v>0.622</v>
      </c>
      <c r="AA81" s="14">
        <v>7.8380000000000001</v>
      </c>
      <c r="AC81" s="28">
        <f t="shared" si="36"/>
        <v>2480000</v>
      </c>
      <c r="AE81" s="33">
        <f t="shared" si="37"/>
        <v>0.30748675122541386</v>
      </c>
      <c r="AG81" s="34">
        <f t="shared" si="38"/>
        <v>762567.14303902641</v>
      </c>
      <c r="AI81" s="35">
        <f t="shared" si="40"/>
        <v>67264492.726971567</v>
      </c>
      <c r="AK81" s="36">
        <f t="shared" si="39"/>
        <v>33767907.726971567</v>
      </c>
      <c r="AL81" s="40">
        <f t="shared" si="26"/>
        <v>762567.14303902641</v>
      </c>
    </row>
    <row r="82" spans="1:38" x14ac:dyDescent="0.2">
      <c r="A82" s="8">
        <v>36831</v>
      </c>
      <c r="B82" s="1"/>
      <c r="C82" s="1">
        <v>30</v>
      </c>
      <c r="D82" s="10"/>
      <c r="E82" s="10">
        <v>0</v>
      </c>
      <c r="F82" s="10"/>
      <c r="G82" s="11">
        <v>0</v>
      </c>
      <c r="H82" s="10"/>
      <c r="I82" s="10">
        <v>80000</v>
      </c>
      <c r="J82" s="1"/>
      <c r="K82" s="13">
        <v>0.40052833333333332</v>
      </c>
      <c r="L82" s="12"/>
      <c r="M82" s="10">
        <f t="shared" si="34"/>
        <v>0</v>
      </c>
      <c r="N82" s="12"/>
      <c r="O82" s="12">
        <f t="shared" si="35"/>
        <v>961268</v>
      </c>
      <c r="P82" s="10"/>
      <c r="Q82" s="12">
        <v>0</v>
      </c>
      <c r="R82" s="10"/>
      <c r="S82" s="15">
        <f t="shared" si="41"/>
        <v>0</v>
      </c>
      <c r="T82" s="15"/>
      <c r="U82" s="12">
        <f t="shared" si="10"/>
        <v>0</v>
      </c>
      <c r="V82" s="1"/>
      <c r="W82" s="12">
        <v>-33496585</v>
      </c>
      <c r="X82" s="12"/>
      <c r="Y82" s="13">
        <v>0.61799999999999999</v>
      </c>
      <c r="AA82" s="14">
        <v>7.8449999999999998</v>
      </c>
      <c r="AC82" s="28">
        <f t="shared" si="36"/>
        <v>2400000</v>
      </c>
      <c r="AE82" s="33">
        <f t="shared" si="37"/>
        <v>0.30748675122541386</v>
      </c>
      <c r="AG82" s="34">
        <f t="shared" si="38"/>
        <v>737968.20294099324</v>
      </c>
      <c r="AI82" s="35">
        <f t="shared" si="40"/>
        <v>68002460.929912567</v>
      </c>
      <c r="AK82" s="36">
        <f t="shared" si="39"/>
        <v>34505875.929912567</v>
      </c>
      <c r="AL82" s="40">
        <f t="shared" si="26"/>
        <v>737968.20294099324</v>
      </c>
    </row>
    <row r="83" spans="1:38" x14ac:dyDescent="0.2">
      <c r="A83" s="8">
        <v>36861</v>
      </c>
      <c r="B83" s="1"/>
      <c r="C83" s="1">
        <v>31</v>
      </c>
      <c r="D83" s="10"/>
      <c r="E83" s="10">
        <v>0</v>
      </c>
      <c r="F83" s="10"/>
      <c r="G83" s="11">
        <v>0</v>
      </c>
      <c r="H83" s="10"/>
      <c r="I83" s="10">
        <v>80000</v>
      </c>
      <c r="J83" s="1"/>
      <c r="K83" s="13">
        <v>0.50373709677419365</v>
      </c>
      <c r="L83" s="12"/>
      <c r="M83" s="10">
        <f t="shared" si="34"/>
        <v>0</v>
      </c>
      <c r="N83" s="12"/>
      <c r="O83" s="12">
        <f t="shared" si="35"/>
        <v>1249268.0000000002</v>
      </c>
      <c r="P83" s="10"/>
      <c r="Q83" s="12">
        <v>0</v>
      </c>
      <c r="R83" s="10"/>
      <c r="S83" s="15">
        <f t="shared" si="41"/>
        <v>0</v>
      </c>
      <c r="T83" s="15"/>
      <c r="U83" s="12">
        <f t="shared" si="10"/>
        <v>0</v>
      </c>
      <c r="V83" s="1"/>
      <c r="W83" s="12">
        <v>-33496585</v>
      </c>
      <c r="X83" s="12"/>
      <c r="Y83" s="13">
        <v>0.61399999999999999</v>
      </c>
      <c r="AA83" s="14">
        <v>7.8520000000000003</v>
      </c>
      <c r="AC83" s="28">
        <f t="shared" si="36"/>
        <v>2480000</v>
      </c>
      <c r="AE83" s="33">
        <f t="shared" si="37"/>
        <v>0.30748675122541386</v>
      </c>
      <c r="AG83" s="34">
        <f t="shared" si="38"/>
        <v>762567.14303902641</v>
      </c>
      <c r="AI83" s="35">
        <f t="shared" si="40"/>
        <v>68765028.0729516</v>
      </c>
      <c r="AK83" s="36">
        <f t="shared" si="39"/>
        <v>35268443.0729516</v>
      </c>
      <c r="AL83" s="40">
        <f t="shared" si="26"/>
        <v>762567.14303902641</v>
      </c>
    </row>
    <row r="84" spans="1:38" x14ac:dyDescent="0.2">
      <c r="A84" s="8">
        <v>36892</v>
      </c>
      <c r="B84" s="1"/>
      <c r="C84" s="1">
        <v>31</v>
      </c>
      <c r="D84" s="10"/>
      <c r="E84" s="10">
        <v>0</v>
      </c>
      <c r="F84" s="10"/>
      <c r="G84" s="11">
        <v>0</v>
      </c>
      <c r="H84" s="10"/>
      <c r="I84" s="10">
        <v>80000</v>
      </c>
      <c r="J84" s="1"/>
      <c r="K84" s="13">
        <v>0.5637370967741937</v>
      </c>
      <c r="L84" s="12"/>
      <c r="M84" s="10">
        <f t="shared" si="34"/>
        <v>0</v>
      </c>
      <c r="N84" s="12"/>
      <c r="O84" s="12">
        <f t="shared" si="35"/>
        <v>1398068.0000000005</v>
      </c>
      <c r="P84" s="10"/>
      <c r="Q84" s="12">
        <v>0</v>
      </c>
      <c r="R84" s="10"/>
      <c r="S84" s="15">
        <f t="shared" si="41"/>
        <v>0</v>
      </c>
      <c r="T84" s="15"/>
      <c r="U84" s="12">
        <f t="shared" si="10"/>
        <v>0</v>
      </c>
      <c r="V84" s="1"/>
      <c r="W84" s="12">
        <v>-33496585</v>
      </c>
      <c r="X84" s="12"/>
      <c r="Y84" s="13">
        <v>0.60899999999999999</v>
      </c>
      <c r="AA84" s="14">
        <v>7.86</v>
      </c>
      <c r="AC84" s="28">
        <f t="shared" si="36"/>
        <v>2480000</v>
      </c>
      <c r="AE84" s="33">
        <f t="shared" si="37"/>
        <v>0.30748675122541386</v>
      </c>
      <c r="AG84" s="34">
        <f t="shared" si="38"/>
        <v>762567.14303902641</v>
      </c>
      <c r="AI84" s="35">
        <f t="shared" si="40"/>
        <v>69527595.215990633</v>
      </c>
      <c r="AK84" s="36">
        <f t="shared" si="39"/>
        <v>36031010.215990633</v>
      </c>
      <c r="AL84" s="40">
        <f t="shared" si="26"/>
        <v>762567.14303902641</v>
      </c>
    </row>
    <row r="85" spans="1:38" x14ac:dyDescent="0.2">
      <c r="A85" s="8">
        <v>36923</v>
      </c>
      <c r="B85" s="1"/>
      <c r="C85" s="1">
        <v>28</v>
      </c>
      <c r="D85" s="10"/>
      <c r="E85" s="10">
        <v>0</v>
      </c>
      <c r="F85" s="10"/>
      <c r="G85" s="11">
        <v>0</v>
      </c>
      <c r="H85" s="10"/>
      <c r="I85" s="10">
        <v>80000</v>
      </c>
      <c r="J85" s="1"/>
      <c r="K85" s="13">
        <v>0.44342321428571457</v>
      </c>
      <c r="L85" s="12"/>
      <c r="M85" s="10">
        <f t="shared" si="34"/>
        <v>0</v>
      </c>
      <c r="N85" s="12"/>
      <c r="O85" s="12">
        <f t="shared" si="35"/>
        <v>993268.0000000007</v>
      </c>
      <c r="P85" s="10"/>
      <c r="Q85" s="12">
        <v>0</v>
      </c>
      <c r="R85" s="10"/>
      <c r="S85" s="15">
        <f t="shared" si="41"/>
        <v>0</v>
      </c>
      <c r="T85" s="15"/>
      <c r="U85" s="12">
        <f t="shared" si="10"/>
        <v>0</v>
      </c>
      <c r="V85" s="1"/>
      <c r="W85" s="12">
        <v>-33496585</v>
      </c>
      <c r="X85" s="12"/>
      <c r="Y85" s="13">
        <v>0.60499999999999998</v>
      </c>
      <c r="AA85" s="14">
        <v>7.867</v>
      </c>
      <c r="AC85" s="28">
        <f t="shared" si="36"/>
        <v>2240000</v>
      </c>
      <c r="AE85" s="33">
        <f t="shared" si="37"/>
        <v>0.30748675122541386</v>
      </c>
      <c r="AG85" s="34">
        <f t="shared" si="38"/>
        <v>688770.32274492702</v>
      </c>
      <c r="AI85" s="35">
        <f t="shared" si="40"/>
        <v>70216365.538735554</v>
      </c>
      <c r="AK85" s="36">
        <f t="shared" si="39"/>
        <v>36719780.538735554</v>
      </c>
      <c r="AL85" s="40">
        <f t="shared" si="26"/>
        <v>688770.32274492702</v>
      </c>
    </row>
    <row r="86" spans="1:38" x14ac:dyDescent="0.2">
      <c r="A86" s="8">
        <v>36951</v>
      </c>
      <c r="B86" s="1"/>
      <c r="C86" s="1">
        <v>31</v>
      </c>
      <c r="D86" s="10"/>
      <c r="E86" s="10">
        <v>0</v>
      </c>
      <c r="F86" s="10"/>
      <c r="G86" s="11">
        <v>0</v>
      </c>
      <c r="H86" s="10"/>
      <c r="I86" s="10">
        <v>80000</v>
      </c>
      <c r="J86" s="1"/>
      <c r="K86" s="13">
        <v>0.39373709677419372</v>
      </c>
      <c r="L86" s="12"/>
      <c r="M86" s="10">
        <f t="shared" si="34"/>
        <v>0</v>
      </c>
      <c r="N86" s="12"/>
      <c r="O86" s="12">
        <f t="shared" si="35"/>
        <v>976468.00000000047</v>
      </c>
      <c r="P86" s="10"/>
      <c r="Q86" s="12">
        <v>0</v>
      </c>
      <c r="R86" s="10"/>
      <c r="S86" s="15">
        <f t="shared" si="41"/>
        <v>0</v>
      </c>
      <c r="T86" s="15"/>
      <c r="U86" s="12">
        <f t="shared" si="10"/>
        <v>0</v>
      </c>
      <c r="V86" s="1"/>
      <c r="W86" s="12">
        <v>-33496585</v>
      </c>
      <c r="X86" s="12"/>
      <c r="Y86" s="13">
        <v>0.60099999999999998</v>
      </c>
      <c r="AA86" s="14">
        <v>7.8739999999999997</v>
      </c>
      <c r="AC86" s="28">
        <f t="shared" si="36"/>
        <v>2480000</v>
      </c>
      <c r="AE86" s="33">
        <f t="shared" si="37"/>
        <v>0.30748675122541386</v>
      </c>
      <c r="AG86" s="34">
        <f t="shared" si="38"/>
        <v>762567.14303902641</v>
      </c>
      <c r="AI86" s="35">
        <f t="shared" si="40"/>
        <v>70978932.681774586</v>
      </c>
      <c r="AK86" s="36">
        <f t="shared" si="39"/>
        <v>37482347.681774586</v>
      </c>
      <c r="AL86" s="40">
        <f t="shared" si="26"/>
        <v>762567.14303902641</v>
      </c>
    </row>
    <row r="87" spans="1:38" x14ac:dyDescent="0.2">
      <c r="A87" s="8">
        <v>36982</v>
      </c>
      <c r="B87" s="1"/>
      <c r="C87" s="1">
        <v>30</v>
      </c>
      <c r="D87" s="10"/>
      <c r="E87" s="10">
        <v>0</v>
      </c>
      <c r="F87" s="10"/>
      <c r="G87" s="11">
        <v>0</v>
      </c>
      <c r="H87" s="10"/>
      <c r="I87" s="10">
        <v>80000</v>
      </c>
      <c r="J87" s="1"/>
      <c r="K87" s="13">
        <v>0.33052833333333348</v>
      </c>
      <c r="L87" s="12"/>
      <c r="M87" s="10">
        <f t="shared" si="34"/>
        <v>0</v>
      </c>
      <c r="N87" s="12"/>
      <c r="O87" s="12">
        <f t="shared" si="35"/>
        <v>793268.00000000035</v>
      </c>
      <c r="P87" s="10"/>
      <c r="Q87" s="12">
        <v>0</v>
      </c>
      <c r="R87" s="10"/>
      <c r="S87" s="15">
        <f t="shared" si="41"/>
        <v>0</v>
      </c>
      <c r="T87" s="15"/>
      <c r="U87" s="12">
        <f t="shared" si="10"/>
        <v>0</v>
      </c>
      <c r="V87" s="1"/>
      <c r="W87" s="12">
        <v>-33496585</v>
      </c>
      <c r="X87" s="12"/>
      <c r="Y87" s="13">
        <v>0.59699999999999998</v>
      </c>
      <c r="AA87" s="14">
        <v>7.8819999999999997</v>
      </c>
      <c r="AC87" s="28">
        <f t="shared" si="36"/>
        <v>2400000</v>
      </c>
      <c r="AE87" s="33">
        <f t="shared" si="37"/>
        <v>0.30748675122541386</v>
      </c>
      <c r="AG87" s="34">
        <f t="shared" si="38"/>
        <v>737968.20294099324</v>
      </c>
      <c r="AI87" s="35">
        <f t="shared" si="40"/>
        <v>71716900.884715587</v>
      </c>
      <c r="AK87" s="36">
        <f t="shared" si="39"/>
        <v>38220315.884715587</v>
      </c>
      <c r="AL87" s="40">
        <f t="shared" si="26"/>
        <v>737968.20294099324</v>
      </c>
    </row>
    <row r="88" spans="1:38" x14ac:dyDescent="0.2">
      <c r="A88" s="8">
        <v>37012</v>
      </c>
      <c r="B88" s="1"/>
      <c r="C88" s="1">
        <v>31</v>
      </c>
      <c r="D88" s="10"/>
      <c r="E88" s="10">
        <v>0</v>
      </c>
      <c r="F88" s="10"/>
      <c r="G88" s="11">
        <v>0</v>
      </c>
      <c r="H88" s="10"/>
      <c r="I88" s="10">
        <v>80000</v>
      </c>
      <c r="J88" s="1"/>
      <c r="K88" s="13">
        <v>0.33373709677419372</v>
      </c>
      <c r="L88" s="12"/>
      <c r="M88" s="10">
        <f t="shared" si="34"/>
        <v>0</v>
      </c>
      <c r="N88" s="12"/>
      <c r="O88" s="12">
        <f t="shared" si="35"/>
        <v>827668.00000000047</v>
      </c>
      <c r="P88" s="10"/>
      <c r="Q88" s="12">
        <v>0</v>
      </c>
      <c r="R88" s="10"/>
      <c r="S88" s="15">
        <f t="shared" si="41"/>
        <v>0</v>
      </c>
      <c r="T88" s="15"/>
      <c r="U88" s="12">
        <f t="shared" si="10"/>
        <v>0</v>
      </c>
      <c r="V88" s="1"/>
      <c r="W88" s="12">
        <v>-33496585</v>
      </c>
      <c r="X88" s="12"/>
      <c r="Y88" s="13">
        <v>0.59299999999999997</v>
      </c>
      <c r="AA88" s="14">
        <v>7.8890000000000002</v>
      </c>
      <c r="AC88" s="28">
        <f t="shared" si="36"/>
        <v>2480000</v>
      </c>
      <c r="AE88" s="33">
        <f t="shared" si="37"/>
        <v>0.30748675122541386</v>
      </c>
      <c r="AG88" s="34">
        <f t="shared" si="38"/>
        <v>762567.14303902641</v>
      </c>
      <c r="AI88" s="35">
        <f t="shared" si="40"/>
        <v>72479468.02775462</v>
      </c>
      <c r="AK88" s="36">
        <f t="shared" si="39"/>
        <v>38982883.02775462</v>
      </c>
      <c r="AL88" s="40">
        <f t="shared" si="26"/>
        <v>762567.14303902641</v>
      </c>
    </row>
    <row r="89" spans="1:38" x14ac:dyDescent="0.2">
      <c r="A89" s="8">
        <v>37043</v>
      </c>
      <c r="B89" s="1"/>
      <c r="C89" s="1">
        <v>30</v>
      </c>
      <c r="D89" s="10"/>
      <c r="E89" s="10">
        <v>0</v>
      </c>
      <c r="F89" s="10"/>
      <c r="G89" s="11">
        <v>0</v>
      </c>
      <c r="H89" s="10"/>
      <c r="I89" s="10">
        <v>80000</v>
      </c>
      <c r="J89" s="1"/>
      <c r="K89" s="13">
        <v>0.33052833333333348</v>
      </c>
      <c r="L89" s="12"/>
      <c r="M89" s="10">
        <f t="shared" si="34"/>
        <v>0</v>
      </c>
      <c r="N89" s="12"/>
      <c r="O89" s="12">
        <f t="shared" si="35"/>
        <v>793268.00000000035</v>
      </c>
      <c r="P89" s="10"/>
      <c r="Q89" s="12">
        <v>0</v>
      </c>
      <c r="R89" s="10"/>
      <c r="S89" s="15">
        <f t="shared" si="41"/>
        <v>0</v>
      </c>
      <c r="T89" s="15"/>
      <c r="U89" s="12">
        <f t="shared" si="10"/>
        <v>0</v>
      </c>
      <c r="V89" s="1"/>
      <c r="W89" s="12">
        <v>-33496585</v>
      </c>
      <c r="X89" s="12"/>
      <c r="Y89" s="13">
        <v>0.58899999999999997</v>
      </c>
      <c r="AA89" s="14">
        <v>7.8970000000000002</v>
      </c>
      <c r="AC89" s="28">
        <f t="shared" si="36"/>
        <v>2400000</v>
      </c>
      <c r="AE89" s="33">
        <f t="shared" si="37"/>
        <v>0.30748675122541386</v>
      </c>
      <c r="AG89" s="34">
        <f t="shared" si="38"/>
        <v>737968.20294099324</v>
      </c>
      <c r="AI89" s="35">
        <f t="shared" si="40"/>
        <v>73217436.23069562</v>
      </c>
      <c r="AK89" s="36">
        <f t="shared" si="39"/>
        <v>39720851.23069562</v>
      </c>
      <c r="AL89" s="40">
        <f t="shared" si="26"/>
        <v>737968.20294099324</v>
      </c>
    </row>
    <row r="90" spans="1:38" x14ac:dyDescent="0.2">
      <c r="A90" s="8">
        <v>37073</v>
      </c>
      <c r="B90" s="1"/>
      <c r="C90" s="1">
        <v>31</v>
      </c>
      <c r="D90" s="10"/>
      <c r="E90" s="10">
        <v>0</v>
      </c>
      <c r="F90" s="10"/>
      <c r="G90" s="11">
        <v>0</v>
      </c>
      <c r="H90" s="10"/>
      <c r="I90" s="10">
        <v>80000</v>
      </c>
      <c r="J90" s="1"/>
      <c r="K90" s="13">
        <v>0.33373709677419372</v>
      </c>
      <c r="L90" s="12"/>
      <c r="M90" s="10">
        <f t="shared" si="34"/>
        <v>0</v>
      </c>
      <c r="N90" s="12"/>
      <c r="O90" s="12">
        <f t="shared" si="35"/>
        <v>827668.00000000047</v>
      </c>
      <c r="P90" s="10"/>
      <c r="Q90" s="12">
        <v>0</v>
      </c>
      <c r="R90" s="10"/>
      <c r="S90" s="15">
        <f t="shared" si="41"/>
        <v>0</v>
      </c>
      <c r="T90" s="15"/>
      <c r="U90" s="12">
        <f t="shared" si="10"/>
        <v>0</v>
      </c>
      <c r="V90" s="1"/>
      <c r="W90" s="12">
        <v>-33496585</v>
      </c>
      <c r="X90" s="12"/>
      <c r="Y90" s="13">
        <f>+Y89-0.005</f>
        <v>0.58399999999999996</v>
      </c>
      <c r="AA90" s="14">
        <v>7.9039999999999999</v>
      </c>
      <c r="AC90" s="28">
        <f t="shared" si="36"/>
        <v>2480000</v>
      </c>
      <c r="AE90" s="33">
        <f t="shared" si="37"/>
        <v>0.30748675122541386</v>
      </c>
      <c r="AG90" s="34">
        <f t="shared" si="38"/>
        <v>762567.14303902641</v>
      </c>
      <c r="AI90" s="35">
        <f t="shared" si="40"/>
        <v>73980003.373734653</v>
      </c>
      <c r="AK90" s="36">
        <f t="shared" si="39"/>
        <v>40483418.373734653</v>
      </c>
      <c r="AL90" s="40">
        <f t="shared" si="26"/>
        <v>762567.14303902641</v>
      </c>
    </row>
    <row r="91" spans="1:38" x14ac:dyDescent="0.2">
      <c r="A91" s="8">
        <v>37104</v>
      </c>
      <c r="B91" s="1"/>
      <c r="C91" s="1">
        <v>31</v>
      </c>
      <c r="D91" s="10"/>
      <c r="E91" s="10">
        <v>0</v>
      </c>
      <c r="F91" s="10"/>
      <c r="G91" s="11">
        <v>0</v>
      </c>
      <c r="H91" s="10"/>
      <c r="I91" s="10">
        <v>80000</v>
      </c>
      <c r="J91" s="1"/>
      <c r="K91" s="13">
        <v>0.35373709677419374</v>
      </c>
      <c r="L91" s="12"/>
      <c r="M91" s="10">
        <f t="shared" si="34"/>
        <v>0</v>
      </c>
      <c r="N91" s="12"/>
      <c r="O91" s="12">
        <f t="shared" si="35"/>
        <v>877268.00000000047</v>
      </c>
      <c r="P91" s="10"/>
      <c r="Q91" s="12">
        <v>0</v>
      </c>
      <c r="R91" s="10"/>
      <c r="S91" s="15">
        <f t="shared" si="41"/>
        <v>0</v>
      </c>
      <c r="T91" s="15"/>
      <c r="U91" s="12">
        <f t="shared" si="10"/>
        <v>0</v>
      </c>
      <c r="V91" s="1"/>
      <c r="W91" s="12">
        <v>-33496585</v>
      </c>
      <c r="X91" s="12"/>
      <c r="Y91" s="13">
        <v>0.57999999999999996</v>
      </c>
      <c r="AA91" s="14">
        <v>7.91</v>
      </c>
      <c r="AC91" s="28">
        <f t="shared" si="36"/>
        <v>2480000</v>
      </c>
      <c r="AE91" s="33">
        <f t="shared" si="37"/>
        <v>0.30748675122541386</v>
      </c>
      <c r="AG91" s="34">
        <f t="shared" si="38"/>
        <v>762567.14303902641</v>
      </c>
      <c r="AI91" s="35">
        <f t="shared" si="40"/>
        <v>74742570.516773686</v>
      </c>
      <c r="AK91" s="36">
        <f t="shared" si="39"/>
        <v>41245985.516773686</v>
      </c>
      <c r="AL91" s="40">
        <f t="shared" si="26"/>
        <v>762567.14303902641</v>
      </c>
    </row>
    <row r="92" spans="1:38" x14ac:dyDescent="0.2">
      <c r="A92" s="8">
        <v>37135</v>
      </c>
      <c r="B92" s="1"/>
      <c r="C92" s="1">
        <v>30</v>
      </c>
      <c r="D92" s="10"/>
      <c r="E92" s="10">
        <v>0</v>
      </c>
      <c r="F92" s="10"/>
      <c r="G92" s="11">
        <v>0</v>
      </c>
      <c r="H92" s="10"/>
      <c r="I92" s="10">
        <v>80000</v>
      </c>
      <c r="J92" s="1"/>
      <c r="K92" s="13">
        <v>0.37052833333333351</v>
      </c>
      <c r="L92" s="12"/>
      <c r="M92" s="10">
        <f t="shared" si="34"/>
        <v>0</v>
      </c>
      <c r="N92" s="12"/>
      <c r="O92" s="12">
        <f t="shared" si="35"/>
        <v>889268.00000000047</v>
      </c>
      <c r="P92" s="10"/>
      <c r="Q92" s="12">
        <v>0</v>
      </c>
      <c r="R92" s="10"/>
      <c r="S92" s="15">
        <f t="shared" si="41"/>
        <v>0</v>
      </c>
      <c r="T92" s="15"/>
      <c r="U92" s="12">
        <f>+S92*Y92</f>
        <v>0</v>
      </c>
      <c r="V92" s="1"/>
      <c r="W92" s="12">
        <v>-33496585</v>
      </c>
      <c r="X92" s="12"/>
      <c r="Y92" s="13">
        <v>0.57599999999999996</v>
      </c>
      <c r="AA92" s="14">
        <v>7.9160000000000004</v>
      </c>
      <c r="AC92" s="28">
        <f t="shared" si="36"/>
        <v>2400000</v>
      </c>
      <c r="AE92" s="33">
        <f t="shared" si="37"/>
        <v>0.30748675122541386</v>
      </c>
      <c r="AG92" s="34">
        <f t="shared" si="38"/>
        <v>737968.20294099324</v>
      </c>
      <c r="AI92" s="35">
        <f t="shared" si="40"/>
        <v>75480538.719714686</v>
      </c>
      <c r="AK92" s="36">
        <f t="shared" si="39"/>
        <v>41983953.719714686</v>
      </c>
      <c r="AL92" s="40">
        <f t="shared" si="26"/>
        <v>737968.20294099324</v>
      </c>
    </row>
    <row r="93" spans="1:38" x14ac:dyDescent="0.2">
      <c r="A93" s="8">
        <v>37165</v>
      </c>
      <c r="B93" s="1"/>
      <c r="C93" s="1">
        <v>31</v>
      </c>
      <c r="D93" s="10"/>
      <c r="E93" s="10">
        <v>0</v>
      </c>
      <c r="F93" s="10"/>
      <c r="G93" s="11">
        <v>0</v>
      </c>
      <c r="H93" s="10"/>
      <c r="I93" s="10">
        <v>80000</v>
      </c>
      <c r="J93" s="1"/>
      <c r="K93" s="13">
        <v>0.43373709677419381</v>
      </c>
      <c r="L93" s="12"/>
      <c r="M93" s="10">
        <f t="shared" ref="M93:M108" si="42">C93*E93*G93</f>
        <v>0</v>
      </c>
      <c r="N93" s="12"/>
      <c r="O93" s="12">
        <f t="shared" ref="O93:O108" si="43">C93*I93*K93</f>
        <v>1075668.0000000007</v>
      </c>
      <c r="P93" s="10"/>
      <c r="Q93" s="12">
        <v>0</v>
      </c>
      <c r="R93" s="10"/>
      <c r="S93" s="15">
        <f t="shared" si="41"/>
        <v>0</v>
      </c>
      <c r="T93" s="15"/>
      <c r="U93" s="12">
        <f>+S93*Y93</f>
        <v>0</v>
      </c>
      <c r="V93" s="1"/>
      <c r="W93" s="12">
        <v>-33496585</v>
      </c>
      <c r="X93" s="12"/>
      <c r="Y93" s="13">
        <v>0.57199999999999995</v>
      </c>
      <c r="AA93" s="14">
        <v>7.9210000000000003</v>
      </c>
      <c r="AC93" s="28">
        <f t="shared" ref="AC93:AC108" si="44">C93*(E93+I93)</f>
        <v>2480000</v>
      </c>
      <c r="AE93" s="33">
        <f t="shared" si="37"/>
        <v>0.30748675122541386</v>
      </c>
      <c r="AG93" s="34">
        <f t="shared" ref="AG93:AG108" si="45">AE93*AC93</f>
        <v>762567.14303902641</v>
      </c>
      <c r="AI93" s="35">
        <f t="shared" si="40"/>
        <v>76243105.862753719</v>
      </c>
      <c r="AK93" s="36">
        <f t="shared" ref="AK93:AK108" si="46">W93+AI93</f>
        <v>42746520.862753719</v>
      </c>
      <c r="AL93" s="40">
        <f t="shared" si="26"/>
        <v>762567.14303902641</v>
      </c>
    </row>
    <row r="94" spans="1:38" x14ac:dyDescent="0.2">
      <c r="A94" s="8">
        <v>37196</v>
      </c>
      <c r="B94" s="1"/>
      <c r="C94" s="1">
        <v>30</v>
      </c>
      <c r="D94" s="10"/>
      <c r="E94" s="10">
        <v>0</v>
      </c>
      <c r="F94" s="10"/>
      <c r="G94" s="11">
        <v>0</v>
      </c>
      <c r="H94" s="10"/>
      <c r="I94" s="10">
        <v>80000</v>
      </c>
      <c r="J94" s="1"/>
      <c r="K94" s="13">
        <v>0.51052833333333358</v>
      </c>
      <c r="L94" s="12"/>
      <c r="M94" s="10">
        <f t="shared" si="42"/>
        <v>0</v>
      </c>
      <c r="N94" s="12"/>
      <c r="O94" s="12">
        <f t="shared" si="43"/>
        <v>1225268.0000000007</v>
      </c>
      <c r="P94" s="10"/>
      <c r="Q94" s="12">
        <v>0</v>
      </c>
      <c r="R94" s="10"/>
      <c r="S94" s="15">
        <f t="shared" si="41"/>
        <v>0</v>
      </c>
      <c r="T94" s="15"/>
      <c r="U94" s="12">
        <f t="shared" ref="U94:U110" si="47">+S94*Y94</f>
        <v>0</v>
      </c>
      <c r="V94" s="1"/>
      <c r="W94" s="12">
        <v>-33496585</v>
      </c>
      <c r="X94" s="12"/>
      <c r="Y94" s="13">
        <v>0.56799999999999995</v>
      </c>
      <c r="AA94" s="14">
        <v>7.9269999999999996</v>
      </c>
      <c r="AC94" s="28">
        <f t="shared" si="44"/>
        <v>2400000</v>
      </c>
      <c r="AE94" s="33">
        <f t="shared" si="37"/>
        <v>0.30748675122541386</v>
      </c>
      <c r="AG94" s="34">
        <f t="shared" si="45"/>
        <v>737968.20294099324</v>
      </c>
      <c r="AI94" s="35">
        <f t="shared" ref="AI94:AI109" si="48">AI93+AG94</f>
        <v>76981074.06569472</v>
      </c>
      <c r="AK94" s="36">
        <f t="shared" si="46"/>
        <v>43484489.06569472</v>
      </c>
      <c r="AL94" s="40">
        <f t="shared" si="26"/>
        <v>737968.20294099324</v>
      </c>
    </row>
    <row r="95" spans="1:38" x14ac:dyDescent="0.2">
      <c r="A95" s="8">
        <v>37226</v>
      </c>
      <c r="B95" s="1"/>
      <c r="C95" s="1">
        <v>31</v>
      </c>
      <c r="D95" s="10"/>
      <c r="E95" s="10">
        <v>0</v>
      </c>
      <c r="F95" s="10"/>
      <c r="G95" s="11">
        <v>0</v>
      </c>
      <c r="H95" s="10"/>
      <c r="I95" s="10">
        <v>80000</v>
      </c>
      <c r="J95" s="1"/>
      <c r="K95" s="13">
        <v>0.61373709677419352</v>
      </c>
      <c r="L95" s="12"/>
      <c r="M95" s="10">
        <f t="shared" si="42"/>
        <v>0</v>
      </c>
      <c r="N95" s="12"/>
      <c r="O95" s="12">
        <f t="shared" si="43"/>
        <v>1522068</v>
      </c>
      <c r="P95" s="10"/>
      <c r="Q95" s="11">
        <v>3.9700403225806452E-2</v>
      </c>
      <c r="R95" s="10"/>
      <c r="S95" s="15">
        <f t="shared" si="41"/>
        <v>-98457.000000000015</v>
      </c>
      <c r="T95" s="15"/>
      <c r="U95" s="12">
        <f t="shared" si="47"/>
        <v>-55628.205000000002</v>
      </c>
      <c r="V95" s="1"/>
      <c r="W95" s="12">
        <f t="shared" ref="W95:W110" si="49">+W94+S95</f>
        <v>-33595042</v>
      </c>
      <c r="X95" s="12"/>
      <c r="Y95" s="13">
        <v>0.56499999999999995</v>
      </c>
      <c r="AA95" s="14">
        <v>7.9329999999999998</v>
      </c>
      <c r="AC95" s="28">
        <f t="shared" si="44"/>
        <v>2480000</v>
      </c>
      <c r="AE95" s="33">
        <f t="shared" si="37"/>
        <v>0.30748675122541386</v>
      </c>
      <c r="AG95" s="34">
        <f t="shared" si="45"/>
        <v>762567.14303902641</v>
      </c>
      <c r="AI95" s="35">
        <f t="shared" si="48"/>
        <v>77743641.208733752</v>
      </c>
      <c r="AK95" s="36">
        <f t="shared" si="46"/>
        <v>44148599.208733752</v>
      </c>
      <c r="AL95" s="40">
        <f t="shared" si="26"/>
        <v>762567.14303902641</v>
      </c>
    </row>
    <row r="96" spans="1:38" x14ac:dyDescent="0.2">
      <c r="A96" s="8">
        <v>37257</v>
      </c>
      <c r="B96" s="1"/>
      <c r="C96" s="1">
        <v>31</v>
      </c>
      <c r="D96" s="10"/>
      <c r="E96" s="10">
        <v>0</v>
      </c>
      <c r="F96" s="10"/>
      <c r="G96" s="11">
        <v>0</v>
      </c>
      <c r="H96" s="10"/>
      <c r="I96" s="10">
        <v>80000</v>
      </c>
      <c r="J96" s="1"/>
      <c r="K96" s="13">
        <v>0.71373709677419361</v>
      </c>
      <c r="L96" s="12"/>
      <c r="M96" s="10">
        <f t="shared" si="42"/>
        <v>0</v>
      </c>
      <c r="N96" s="12"/>
      <c r="O96" s="12">
        <f t="shared" si="43"/>
        <v>1770068.0000000002</v>
      </c>
      <c r="P96" s="10"/>
      <c r="Q96" s="11">
        <v>0.71373709677419361</v>
      </c>
      <c r="R96" s="10"/>
      <c r="S96" s="15">
        <f t="shared" ref="S96:S111" si="50">-C96*Q96*(E96+I96)</f>
        <v>-1770068.0000000002</v>
      </c>
      <c r="T96" s="15"/>
      <c r="U96" s="12">
        <f t="shared" si="47"/>
        <v>-993008.14800000028</v>
      </c>
      <c r="V96" s="1"/>
      <c r="W96" s="12">
        <f t="shared" si="49"/>
        <v>-35365110</v>
      </c>
      <c r="X96" s="12"/>
      <c r="Y96" s="13">
        <v>0.56100000000000005</v>
      </c>
      <c r="AA96" s="14">
        <v>7.9390000000000001</v>
      </c>
      <c r="AC96" s="28">
        <f t="shared" si="44"/>
        <v>2480000</v>
      </c>
      <c r="AE96" s="33">
        <f t="shared" si="37"/>
        <v>0.30748675122541386</v>
      </c>
      <c r="AG96" s="34">
        <f t="shared" si="45"/>
        <v>762567.14303902641</v>
      </c>
      <c r="AI96" s="35">
        <f t="shared" si="48"/>
        <v>78506208.351772785</v>
      </c>
      <c r="AK96" s="36">
        <f t="shared" si="46"/>
        <v>43141098.351772785</v>
      </c>
      <c r="AL96" s="40">
        <f t="shared" si="26"/>
        <v>762567.14303902641</v>
      </c>
    </row>
    <row r="97" spans="1:38" x14ac:dyDescent="0.2">
      <c r="A97" s="8">
        <v>37288</v>
      </c>
      <c r="B97" s="1"/>
      <c r="C97" s="1">
        <v>28</v>
      </c>
      <c r="D97" s="10"/>
      <c r="E97" s="10">
        <v>0</v>
      </c>
      <c r="F97" s="10"/>
      <c r="G97" s="11">
        <v>0</v>
      </c>
      <c r="H97" s="10"/>
      <c r="I97" s="10">
        <v>80000</v>
      </c>
      <c r="J97" s="1"/>
      <c r="K97" s="13">
        <v>0.60342321428571433</v>
      </c>
      <c r="L97" s="12"/>
      <c r="M97" s="10">
        <f t="shared" si="42"/>
        <v>0</v>
      </c>
      <c r="N97" s="12"/>
      <c r="O97" s="12">
        <f t="shared" si="43"/>
        <v>1351668</v>
      </c>
      <c r="P97" s="10"/>
      <c r="Q97" s="11">
        <v>0.60342321428571433</v>
      </c>
      <c r="R97" s="10"/>
      <c r="S97" s="15">
        <f t="shared" si="50"/>
        <v>-1351668.0000000002</v>
      </c>
      <c r="T97" s="15"/>
      <c r="U97" s="12">
        <f t="shared" si="47"/>
        <v>-752879.07600000023</v>
      </c>
      <c r="V97" s="1"/>
      <c r="W97" s="12">
        <f t="shared" si="49"/>
        <v>-36716778</v>
      </c>
      <c r="X97" s="12"/>
      <c r="Y97" s="13">
        <v>0.55700000000000005</v>
      </c>
      <c r="AA97" s="14">
        <v>7.944</v>
      </c>
      <c r="AC97" s="28">
        <f t="shared" si="44"/>
        <v>2240000</v>
      </c>
      <c r="AE97" s="33">
        <f t="shared" si="37"/>
        <v>0.30748675122541386</v>
      </c>
      <c r="AG97" s="34">
        <f t="shared" si="45"/>
        <v>688770.32274492702</v>
      </c>
      <c r="AI97" s="35">
        <f t="shared" si="48"/>
        <v>79194978.674517706</v>
      </c>
      <c r="AK97" s="36">
        <f t="shared" si="46"/>
        <v>42478200.674517706</v>
      </c>
      <c r="AL97" s="40">
        <f t="shared" si="26"/>
        <v>688770.32274492702</v>
      </c>
    </row>
    <row r="98" spans="1:38" x14ac:dyDescent="0.2">
      <c r="A98" s="8">
        <v>37316</v>
      </c>
      <c r="B98" s="1"/>
      <c r="C98" s="1">
        <v>31</v>
      </c>
      <c r="D98" s="10"/>
      <c r="E98" s="10">
        <v>0</v>
      </c>
      <c r="F98" s="10"/>
      <c r="G98" s="11">
        <v>0</v>
      </c>
      <c r="H98" s="10"/>
      <c r="I98" s="10">
        <v>80000</v>
      </c>
      <c r="J98" s="1"/>
      <c r="K98" s="13">
        <v>0.54373709677419368</v>
      </c>
      <c r="L98" s="12"/>
      <c r="M98" s="10">
        <f t="shared" si="42"/>
        <v>0</v>
      </c>
      <c r="N98" s="12"/>
      <c r="O98" s="12">
        <f t="shared" si="43"/>
        <v>1348468.0000000002</v>
      </c>
      <c r="P98" s="10"/>
      <c r="Q98" s="11">
        <v>0.54373709677419368</v>
      </c>
      <c r="R98" s="10"/>
      <c r="S98" s="15">
        <f t="shared" si="50"/>
        <v>-1348468.0000000002</v>
      </c>
      <c r="T98" s="15"/>
      <c r="U98" s="12">
        <f t="shared" si="47"/>
        <v>-745702.80400000024</v>
      </c>
      <c r="V98" s="1"/>
      <c r="W98" s="12">
        <f t="shared" si="49"/>
        <v>-38065246</v>
      </c>
      <c r="X98" s="12"/>
      <c r="Y98" s="13">
        <v>0.55300000000000005</v>
      </c>
      <c r="AA98" s="14">
        <v>7.95</v>
      </c>
      <c r="AC98" s="28">
        <f t="shared" si="44"/>
        <v>2480000</v>
      </c>
      <c r="AE98" s="33">
        <f t="shared" si="37"/>
        <v>0.30748675122541386</v>
      </c>
      <c r="AG98" s="34">
        <f t="shared" si="45"/>
        <v>762567.14303902641</v>
      </c>
      <c r="AI98" s="35">
        <f t="shared" si="48"/>
        <v>79957545.817556739</v>
      </c>
      <c r="AK98" s="36">
        <f t="shared" si="46"/>
        <v>41892299.817556739</v>
      </c>
      <c r="AL98" s="40">
        <f t="shared" si="26"/>
        <v>762567.14303902641</v>
      </c>
    </row>
    <row r="99" spans="1:38" x14ac:dyDescent="0.2">
      <c r="A99" s="8">
        <v>37347</v>
      </c>
      <c r="B99" s="1"/>
      <c r="C99" s="1">
        <v>30</v>
      </c>
      <c r="D99" s="10"/>
      <c r="E99" s="10">
        <v>0</v>
      </c>
      <c r="F99" s="10"/>
      <c r="G99" s="11">
        <v>0</v>
      </c>
      <c r="H99" s="10"/>
      <c r="I99" s="10">
        <v>80000</v>
      </c>
      <c r="J99" s="1"/>
      <c r="K99" s="13">
        <v>0.49052833333333362</v>
      </c>
      <c r="L99" s="12"/>
      <c r="M99" s="10">
        <f t="shared" si="42"/>
        <v>0</v>
      </c>
      <c r="N99" s="12"/>
      <c r="O99" s="12">
        <f t="shared" si="43"/>
        <v>1177268.0000000007</v>
      </c>
      <c r="P99" s="10"/>
      <c r="Q99" s="11">
        <v>0.49052833333333362</v>
      </c>
      <c r="R99" s="10"/>
      <c r="S99" s="15">
        <f t="shared" si="50"/>
        <v>-1177268.0000000007</v>
      </c>
      <c r="T99" s="15"/>
      <c r="U99" s="12">
        <f t="shared" si="47"/>
        <v>-646320.13200000045</v>
      </c>
      <c r="V99" s="1"/>
      <c r="W99" s="12">
        <f t="shared" si="49"/>
        <v>-39242514</v>
      </c>
      <c r="X99" s="12"/>
      <c r="Y99" s="13">
        <v>0.54900000000000004</v>
      </c>
      <c r="AA99" s="14">
        <v>7.9560000000000004</v>
      </c>
      <c r="AC99" s="28">
        <f t="shared" si="44"/>
        <v>2400000</v>
      </c>
      <c r="AE99" s="33">
        <f t="shared" si="37"/>
        <v>0.30748675122541386</v>
      </c>
      <c r="AG99" s="34">
        <f t="shared" si="45"/>
        <v>737968.20294099324</v>
      </c>
      <c r="AI99" s="35">
        <f t="shared" si="48"/>
        <v>80695514.020497739</v>
      </c>
      <c r="AK99" s="36">
        <f t="shared" si="46"/>
        <v>41453000.020497739</v>
      </c>
      <c r="AL99" s="40">
        <f t="shared" si="26"/>
        <v>737968.20294099324</v>
      </c>
    </row>
    <row r="100" spans="1:38" x14ac:dyDescent="0.2">
      <c r="A100" s="8">
        <v>37377</v>
      </c>
      <c r="B100" s="1"/>
      <c r="C100" s="1">
        <v>31</v>
      </c>
      <c r="D100" s="10"/>
      <c r="E100" s="10">
        <v>0</v>
      </c>
      <c r="F100" s="10"/>
      <c r="G100" s="11">
        <v>0</v>
      </c>
      <c r="H100" s="10"/>
      <c r="I100" s="10">
        <v>80000</v>
      </c>
      <c r="J100" s="1"/>
      <c r="K100" s="13">
        <v>0.49373709677419381</v>
      </c>
      <c r="L100" s="12"/>
      <c r="M100" s="10">
        <f t="shared" si="42"/>
        <v>0</v>
      </c>
      <c r="N100" s="12"/>
      <c r="O100" s="12">
        <f t="shared" si="43"/>
        <v>1224468.0000000007</v>
      </c>
      <c r="P100" s="10"/>
      <c r="Q100" s="11">
        <v>0.49373709677419381</v>
      </c>
      <c r="R100" s="10"/>
      <c r="S100" s="15">
        <f t="shared" si="50"/>
        <v>-1224468.0000000007</v>
      </c>
      <c r="T100" s="15"/>
      <c r="U100" s="12">
        <f t="shared" si="47"/>
        <v>-668559.5280000004</v>
      </c>
      <c r="V100" s="1"/>
      <c r="W100" s="12">
        <f t="shared" si="49"/>
        <v>-40466982</v>
      </c>
      <c r="X100" s="12"/>
      <c r="Y100" s="13">
        <v>0.54600000000000004</v>
      </c>
      <c r="AA100" s="14">
        <v>7.9619999999999997</v>
      </c>
      <c r="AC100" s="28">
        <f t="shared" si="44"/>
        <v>2480000</v>
      </c>
      <c r="AE100" s="33">
        <f t="shared" si="37"/>
        <v>0.30748675122541386</v>
      </c>
      <c r="AG100" s="34">
        <f t="shared" si="45"/>
        <v>762567.14303902641</v>
      </c>
      <c r="AI100" s="35">
        <f t="shared" si="48"/>
        <v>81458081.163536772</v>
      </c>
      <c r="AK100" s="36">
        <f t="shared" si="46"/>
        <v>40991099.163536772</v>
      </c>
      <c r="AL100" s="40">
        <f t="shared" si="26"/>
        <v>762567.14303902641</v>
      </c>
    </row>
    <row r="101" spans="1:38" x14ac:dyDescent="0.2">
      <c r="A101" s="8">
        <v>37408</v>
      </c>
      <c r="B101" s="1"/>
      <c r="C101" s="1">
        <v>30</v>
      </c>
      <c r="D101" s="10"/>
      <c r="E101" s="10">
        <v>0</v>
      </c>
      <c r="F101" s="10"/>
      <c r="G101" s="11">
        <v>0</v>
      </c>
      <c r="H101" s="10"/>
      <c r="I101" s="10">
        <v>80000</v>
      </c>
      <c r="J101" s="1"/>
      <c r="K101" s="13">
        <v>0.49052833333333362</v>
      </c>
      <c r="L101" s="12"/>
      <c r="M101" s="10">
        <f t="shared" si="42"/>
        <v>0</v>
      </c>
      <c r="N101" s="12"/>
      <c r="O101" s="12">
        <f t="shared" si="43"/>
        <v>1177268.0000000007</v>
      </c>
      <c r="P101" s="10"/>
      <c r="Q101" s="11">
        <v>0.49052833333333362</v>
      </c>
      <c r="R101" s="10"/>
      <c r="S101" s="15">
        <f t="shared" si="50"/>
        <v>-1177268.0000000007</v>
      </c>
      <c r="T101" s="15"/>
      <c r="U101" s="12">
        <f t="shared" si="47"/>
        <v>-638079.2560000004</v>
      </c>
      <c r="V101" s="1"/>
      <c r="W101" s="12">
        <f t="shared" si="49"/>
        <v>-41644250</v>
      </c>
      <c r="X101" s="12"/>
      <c r="Y101" s="13">
        <v>0.54200000000000004</v>
      </c>
      <c r="AA101" s="14">
        <v>7.968</v>
      </c>
      <c r="AC101" s="28">
        <f t="shared" si="44"/>
        <v>2400000</v>
      </c>
      <c r="AE101" s="33">
        <f t="shared" si="37"/>
        <v>0.30748675122541386</v>
      </c>
      <c r="AG101" s="34">
        <f t="shared" si="45"/>
        <v>737968.20294099324</v>
      </c>
      <c r="AI101" s="35">
        <f t="shared" si="48"/>
        <v>82196049.366477773</v>
      </c>
      <c r="AK101" s="36">
        <f t="shared" si="46"/>
        <v>40551799.366477773</v>
      </c>
      <c r="AL101" s="40">
        <f t="shared" si="26"/>
        <v>737968.20294099324</v>
      </c>
    </row>
    <row r="102" spans="1:38" x14ac:dyDescent="0.2">
      <c r="A102" s="8">
        <v>37438</v>
      </c>
      <c r="B102" s="1"/>
      <c r="C102" s="1">
        <v>31</v>
      </c>
      <c r="D102" s="10"/>
      <c r="E102" s="10">
        <v>0</v>
      </c>
      <c r="F102" s="10"/>
      <c r="G102" s="11">
        <v>0</v>
      </c>
      <c r="H102" s="10"/>
      <c r="I102" s="10">
        <v>80000</v>
      </c>
      <c r="J102" s="1"/>
      <c r="K102" s="13">
        <v>0.49373709677419381</v>
      </c>
      <c r="L102" s="12"/>
      <c r="M102" s="10">
        <f t="shared" si="42"/>
        <v>0</v>
      </c>
      <c r="N102" s="12"/>
      <c r="O102" s="12">
        <f t="shared" si="43"/>
        <v>1224468.0000000007</v>
      </c>
      <c r="P102" s="10"/>
      <c r="Q102" s="11">
        <v>0.49373709677419381</v>
      </c>
      <c r="R102" s="10"/>
      <c r="S102" s="15">
        <f t="shared" si="50"/>
        <v>-1224468.0000000007</v>
      </c>
      <c r="T102" s="15"/>
      <c r="U102" s="12">
        <f t="shared" si="47"/>
        <v>-658763.78400000045</v>
      </c>
      <c r="V102" s="1"/>
      <c r="W102" s="12">
        <f t="shared" si="49"/>
        <v>-42868718</v>
      </c>
      <c r="X102" s="12"/>
      <c r="Y102" s="13">
        <v>0.53800000000000003</v>
      </c>
      <c r="AA102" s="14">
        <v>7.9740000000000002</v>
      </c>
      <c r="AC102" s="28">
        <f t="shared" si="44"/>
        <v>2480000</v>
      </c>
      <c r="AE102" s="33">
        <f t="shared" si="37"/>
        <v>0.30748675122541386</v>
      </c>
      <c r="AG102" s="34">
        <f t="shared" si="45"/>
        <v>762567.14303902641</v>
      </c>
      <c r="AI102" s="35">
        <f t="shared" si="48"/>
        <v>82958616.509516805</v>
      </c>
      <c r="AK102" s="36">
        <f t="shared" si="46"/>
        <v>40089898.509516805</v>
      </c>
      <c r="AL102" s="40">
        <f t="shared" si="26"/>
        <v>762567.14303902641</v>
      </c>
    </row>
    <row r="103" spans="1:38" x14ac:dyDescent="0.2">
      <c r="A103" s="8">
        <v>37469</v>
      </c>
      <c r="B103" s="1"/>
      <c r="C103" s="1">
        <v>31</v>
      </c>
      <c r="D103" s="10"/>
      <c r="E103" s="10">
        <v>0</v>
      </c>
      <c r="F103" s="10"/>
      <c r="G103" s="11">
        <v>0</v>
      </c>
      <c r="H103" s="10"/>
      <c r="I103" s="10">
        <v>80000</v>
      </c>
      <c r="J103" s="1"/>
      <c r="K103" s="13">
        <v>0.50373709677419365</v>
      </c>
      <c r="L103" s="12"/>
      <c r="M103" s="10">
        <f t="shared" si="42"/>
        <v>0</v>
      </c>
      <c r="N103" s="12"/>
      <c r="O103" s="12">
        <f t="shared" si="43"/>
        <v>1249268.0000000002</v>
      </c>
      <c r="P103" s="10"/>
      <c r="Q103" s="11">
        <v>0.50373709677419365</v>
      </c>
      <c r="R103" s="10"/>
      <c r="S103" s="15">
        <f t="shared" si="50"/>
        <v>-1249268.0000000002</v>
      </c>
      <c r="T103" s="15"/>
      <c r="U103" s="12">
        <f t="shared" si="47"/>
        <v>-667109.1120000002</v>
      </c>
      <c r="V103" s="1"/>
      <c r="W103" s="12">
        <f t="shared" si="49"/>
        <v>-44117986</v>
      </c>
      <c r="X103" s="12"/>
      <c r="Y103" s="13">
        <v>0.53400000000000003</v>
      </c>
      <c r="AA103" s="14">
        <v>7.98</v>
      </c>
      <c r="AC103" s="28">
        <f t="shared" si="44"/>
        <v>2480000</v>
      </c>
      <c r="AE103" s="33">
        <f t="shared" si="37"/>
        <v>0.30748675122541386</v>
      </c>
      <c r="AG103" s="34">
        <f t="shared" si="45"/>
        <v>762567.14303902641</v>
      </c>
      <c r="AI103" s="35">
        <f t="shared" si="48"/>
        <v>83721183.652555838</v>
      </c>
      <c r="AK103" s="36">
        <f t="shared" si="46"/>
        <v>39603197.652555838</v>
      </c>
      <c r="AL103" s="40">
        <f t="shared" si="26"/>
        <v>762567.14303902641</v>
      </c>
    </row>
    <row r="104" spans="1:38" x14ac:dyDescent="0.2">
      <c r="A104" s="8">
        <v>37500</v>
      </c>
      <c r="B104" s="1"/>
      <c r="C104" s="1">
        <v>30</v>
      </c>
      <c r="D104" s="10"/>
      <c r="E104" s="10">
        <v>0</v>
      </c>
      <c r="F104" s="10"/>
      <c r="G104" s="11">
        <v>0</v>
      </c>
      <c r="H104" s="10"/>
      <c r="I104" s="10">
        <v>80000</v>
      </c>
      <c r="J104" s="1"/>
      <c r="K104" s="13">
        <v>0.51052833333333358</v>
      </c>
      <c r="L104" s="12"/>
      <c r="M104" s="10">
        <f t="shared" si="42"/>
        <v>0</v>
      </c>
      <c r="N104" s="12"/>
      <c r="O104" s="12">
        <f t="shared" si="43"/>
        <v>1225268.0000000007</v>
      </c>
      <c r="P104" s="10"/>
      <c r="Q104" s="11">
        <v>0.51052833333333358</v>
      </c>
      <c r="R104" s="10"/>
      <c r="S104" s="15">
        <f t="shared" si="50"/>
        <v>-1225268.0000000007</v>
      </c>
      <c r="T104" s="15"/>
      <c r="U104" s="12">
        <f t="shared" si="47"/>
        <v>-650617.30800000043</v>
      </c>
      <c r="V104" s="1"/>
      <c r="W104" s="12">
        <f t="shared" si="49"/>
        <v>-45343254</v>
      </c>
      <c r="X104" s="12"/>
      <c r="Y104" s="13">
        <v>0.53100000000000003</v>
      </c>
      <c r="AA104" s="14">
        <v>7.9859999999999998</v>
      </c>
      <c r="AC104" s="28">
        <f t="shared" si="44"/>
        <v>2400000</v>
      </c>
      <c r="AE104" s="33">
        <f t="shared" si="37"/>
        <v>0.30748675122541386</v>
      </c>
      <c r="AG104" s="34">
        <f t="shared" si="45"/>
        <v>737968.20294099324</v>
      </c>
      <c r="AI104" s="35">
        <f t="shared" si="48"/>
        <v>84459151.855496839</v>
      </c>
      <c r="AK104" s="36">
        <f t="shared" si="46"/>
        <v>39115897.855496839</v>
      </c>
      <c r="AL104" s="40">
        <f t="shared" si="26"/>
        <v>737968.20294099324</v>
      </c>
    </row>
    <row r="105" spans="1:38" x14ac:dyDescent="0.2">
      <c r="A105" s="8">
        <v>37530</v>
      </c>
      <c r="B105" s="1"/>
      <c r="C105" s="1">
        <v>31</v>
      </c>
      <c r="D105" s="10"/>
      <c r="E105" s="10">
        <v>0</v>
      </c>
      <c r="F105" s="10"/>
      <c r="G105" s="11">
        <v>0</v>
      </c>
      <c r="H105" s="10"/>
      <c r="I105" s="10">
        <v>80000</v>
      </c>
      <c r="J105" s="1"/>
      <c r="K105" s="13">
        <v>0.5637370967741937</v>
      </c>
      <c r="L105" s="12"/>
      <c r="M105" s="10">
        <f t="shared" si="42"/>
        <v>0</v>
      </c>
      <c r="N105" s="12"/>
      <c r="O105" s="12">
        <f t="shared" si="43"/>
        <v>1398068.0000000005</v>
      </c>
      <c r="P105" s="10"/>
      <c r="Q105" s="11">
        <v>0.5637370967741937</v>
      </c>
      <c r="R105" s="10"/>
      <c r="S105" s="15">
        <f t="shared" si="50"/>
        <v>-1398068.0000000005</v>
      </c>
      <c r="T105" s="15"/>
      <c r="U105" s="12">
        <f t="shared" si="47"/>
        <v>-736781.83600000024</v>
      </c>
      <c r="V105" s="1"/>
      <c r="W105" s="12">
        <f t="shared" si="49"/>
        <v>-46741322</v>
      </c>
      <c r="X105" s="12"/>
      <c r="Y105" s="13">
        <v>0.52700000000000002</v>
      </c>
      <c r="AA105" s="14">
        <v>7.992</v>
      </c>
      <c r="AC105" s="28">
        <f t="shared" si="44"/>
        <v>2480000</v>
      </c>
      <c r="AE105" s="33">
        <f t="shared" si="37"/>
        <v>0.30748675122541386</v>
      </c>
      <c r="AG105" s="34">
        <f t="shared" si="45"/>
        <v>762567.14303902641</v>
      </c>
      <c r="AI105" s="35">
        <f t="shared" si="48"/>
        <v>85221718.998535872</v>
      </c>
      <c r="AK105" s="36">
        <f t="shared" si="46"/>
        <v>38480396.998535872</v>
      </c>
      <c r="AL105" s="40">
        <f t="shared" si="26"/>
        <v>762567.14303902641</v>
      </c>
    </row>
    <row r="106" spans="1:38" x14ac:dyDescent="0.2">
      <c r="A106" s="8">
        <v>37561</v>
      </c>
      <c r="B106" s="1"/>
      <c r="C106" s="1">
        <v>30</v>
      </c>
      <c r="D106" s="10"/>
      <c r="E106" s="10">
        <v>0</v>
      </c>
      <c r="F106" s="10"/>
      <c r="G106" s="11">
        <v>0</v>
      </c>
      <c r="H106" s="10"/>
      <c r="I106" s="10">
        <v>80000</v>
      </c>
      <c r="J106" s="1"/>
      <c r="K106" s="13">
        <v>0.64052833333333314</v>
      </c>
      <c r="L106" s="12"/>
      <c r="M106" s="10">
        <f t="shared" si="42"/>
        <v>0</v>
      </c>
      <c r="N106" s="12"/>
      <c r="O106" s="12">
        <f t="shared" si="43"/>
        <v>1537267.9999999995</v>
      </c>
      <c r="P106" s="10"/>
      <c r="Q106" s="11">
        <v>0.64052833333333314</v>
      </c>
      <c r="R106" s="10"/>
      <c r="S106" s="15">
        <f t="shared" si="50"/>
        <v>-1537267.9999999998</v>
      </c>
      <c r="T106" s="15"/>
      <c r="U106" s="12">
        <f t="shared" si="47"/>
        <v>-803991.16399999987</v>
      </c>
      <c r="V106" s="1"/>
      <c r="W106" s="12">
        <f t="shared" si="49"/>
        <v>-48278590</v>
      </c>
      <c r="X106" s="12"/>
      <c r="Y106" s="13">
        <v>0.52300000000000002</v>
      </c>
      <c r="AA106" s="14">
        <v>7.9980000000000002</v>
      </c>
      <c r="AC106" s="28">
        <f t="shared" si="44"/>
        <v>2400000</v>
      </c>
      <c r="AE106" s="33">
        <f t="shared" si="37"/>
        <v>0.30748675122541386</v>
      </c>
      <c r="AG106" s="34">
        <f t="shared" si="45"/>
        <v>737968.20294099324</v>
      </c>
      <c r="AI106" s="35">
        <f t="shared" si="48"/>
        <v>85959687.201476872</v>
      </c>
      <c r="AK106" s="36">
        <f t="shared" si="46"/>
        <v>37681097.201476872</v>
      </c>
      <c r="AL106" s="40">
        <f t="shared" si="26"/>
        <v>737968.20294099324</v>
      </c>
    </row>
    <row r="107" spans="1:38" x14ac:dyDescent="0.2">
      <c r="A107" s="8">
        <v>37591</v>
      </c>
      <c r="B107" s="1"/>
      <c r="C107" s="1">
        <v>31</v>
      </c>
      <c r="D107" s="10"/>
      <c r="E107" s="10">
        <v>0</v>
      </c>
      <c r="F107" s="10"/>
      <c r="G107" s="11">
        <v>0</v>
      </c>
      <c r="H107" s="10"/>
      <c r="I107" s="10">
        <v>80000</v>
      </c>
      <c r="J107" s="1"/>
      <c r="K107" s="13">
        <v>0.74373709677419331</v>
      </c>
      <c r="L107" s="12"/>
      <c r="M107" s="10">
        <f t="shared" si="42"/>
        <v>0</v>
      </c>
      <c r="N107" s="12"/>
      <c r="O107" s="12">
        <f t="shared" si="43"/>
        <v>1844467.9999999993</v>
      </c>
      <c r="P107" s="10"/>
      <c r="Q107" s="11">
        <v>0.74373709677419331</v>
      </c>
      <c r="R107" s="10"/>
      <c r="S107" s="15">
        <f t="shared" si="50"/>
        <v>-1844467.9999999993</v>
      </c>
      <c r="T107" s="15"/>
      <c r="U107" s="12">
        <f t="shared" si="47"/>
        <v>-959123.35999999964</v>
      </c>
      <c r="V107" s="1"/>
      <c r="W107" s="12">
        <f t="shared" si="49"/>
        <v>-50123058</v>
      </c>
      <c r="X107" s="12"/>
      <c r="Y107" s="13">
        <v>0.52</v>
      </c>
      <c r="AA107" s="14">
        <v>8.0039999999999996</v>
      </c>
      <c r="AC107" s="28">
        <f t="shared" si="44"/>
        <v>2480000</v>
      </c>
      <c r="AE107" s="33">
        <f t="shared" si="37"/>
        <v>0.30748675122541386</v>
      </c>
      <c r="AG107" s="34">
        <f t="shared" si="45"/>
        <v>762567.14303902641</v>
      </c>
      <c r="AI107" s="35">
        <f t="shared" si="48"/>
        <v>86722254.344515905</v>
      </c>
      <c r="AK107" s="36">
        <f t="shared" si="46"/>
        <v>36599196.344515905</v>
      </c>
      <c r="AL107" s="40">
        <f t="shared" si="26"/>
        <v>762567.14303902641</v>
      </c>
    </row>
    <row r="108" spans="1:38" x14ac:dyDescent="0.2">
      <c r="A108" s="8">
        <v>37622</v>
      </c>
      <c r="B108" s="1"/>
      <c r="C108" s="1">
        <v>31</v>
      </c>
      <c r="D108" s="10"/>
      <c r="E108" s="10">
        <v>0</v>
      </c>
      <c r="F108" s="10"/>
      <c r="G108" s="11">
        <v>0</v>
      </c>
      <c r="H108" s="10"/>
      <c r="I108" s="10">
        <v>80000</v>
      </c>
      <c r="J108" s="1"/>
      <c r="K108" s="13">
        <v>0.83373709677419316</v>
      </c>
      <c r="L108" s="12"/>
      <c r="M108" s="10">
        <f t="shared" si="42"/>
        <v>0</v>
      </c>
      <c r="N108" s="12"/>
      <c r="O108" s="12">
        <f t="shared" si="43"/>
        <v>2067667.9999999991</v>
      </c>
      <c r="P108" s="10"/>
      <c r="Q108" s="11">
        <v>0.83373709677419316</v>
      </c>
      <c r="R108" s="10"/>
      <c r="S108" s="15">
        <f t="shared" si="50"/>
        <v>-2067667.9999999991</v>
      </c>
      <c r="T108" s="15"/>
      <c r="U108" s="12">
        <f t="shared" si="47"/>
        <v>-1066916.6879999996</v>
      </c>
      <c r="V108" s="1"/>
      <c r="W108" s="12">
        <f t="shared" si="49"/>
        <v>-52190726</v>
      </c>
      <c r="X108" s="12"/>
      <c r="Y108" s="13">
        <v>0.51600000000000001</v>
      </c>
      <c r="AA108" s="14">
        <v>8.01</v>
      </c>
      <c r="AC108" s="28">
        <f t="shared" si="44"/>
        <v>2480000</v>
      </c>
      <c r="AE108" s="33">
        <f t="shared" si="37"/>
        <v>0.30748675122541386</v>
      </c>
      <c r="AG108" s="34">
        <f t="shared" si="45"/>
        <v>762567.14303902641</v>
      </c>
      <c r="AI108" s="35">
        <f t="shared" si="48"/>
        <v>87484821.487554938</v>
      </c>
      <c r="AK108" s="36">
        <f t="shared" si="46"/>
        <v>35294095.487554938</v>
      </c>
      <c r="AL108" s="40">
        <f t="shared" si="26"/>
        <v>762567.14303902641</v>
      </c>
    </row>
    <row r="109" spans="1:38" x14ac:dyDescent="0.2">
      <c r="A109" s="8">
        <v>37653</v>
      </c>
      <c r="B109" s="1"/>
      <c r="C109" s="1">
        <v>28</v>
      </c>
      <c r="D109" s="10"/>
      <c r="E109" s="10">
        <v>0</v>
      </c>
      <c r="F109" s="10"/>
      <c r="G109" s="11">
        <v>0</v>
      </c>
      <c r="H109" s="10"/>
      <c r="I109" s="10">
        <v>80000</v>
      </c>
      <c r="J109" s="1"/>
      <c r="K109" s="13">
        <v>0.70342321428571442</v>
      </c>
      <c r="L109" s="12"/>
      <c r="M109" s="10">
        <f t="shared" ref="M109:M124" si="51">C109*E109*G109</f>
        <v>0</v>
      </c>
      <c r="N109" s="12"/>
      <c r="O109" s="12">
        <f t="shared" ref="O109:O124" si="52">C109*I109*K109</f>
        <v>1575668.0000000002</v>
      </c>
      <c r="P109" s="10"/>
      <c r="Q109" s="11">
        <v>0.70342321428571442</v>
      </c>
      <c r="R109" s="10"/>
      <c r="S109" s="15">
        <f t="shared" si="50"/>
        <v>-1575668.0000000002</v>
      </c>
      <c r="T109" s="15"/>
      <c r="U109" s="12">
        <f t="shared" si="47"/>
        <v>-806742.01600000018</v>
      </c>
      <c r="V109" s="1"/>
      <c r="W109" s="12">
        <f t="shared" si="49"/>
        <v>-53766394</v>
      </c>
      <c r="X109" s="12"/>
      <c r="Y109" s="13">
        <v>0.51200000000000001</v>
      </c>
      <c r="AA109" s="14">
        <v>8.016</v>
      </c>
      <c r="AC109" s="28">
        <f t="shared" ref="AC109:AC124" si="53">C109*(E109+I109)</f>
        <v>2240000</v>
      </c>
      <c r="AE109" s="33">
        <f t="shared" ref="AE109:AE139" si="54">AE108</f>
        <v>0.30748675122541386</v>
      </c>
      <c r="AG109" s="34">
        <f t="shared" ref="AG109:AG124" si="55">AE109*AC109</f>
        <v>688770.32274492702</v>
      </c>
      <c r="AI109" s="35">
        <f t="shared" si="48"/>
        <v>88173591.810299858</v>
      </c>
      <c r="AK109" s="36">
        <f t="shared" ref="AK109:AK124" si="56">W109+AI109</f>
        <v>34407197.810299858</v>
      </c>
      <c r="AL109" s="40">
        <f t="shared" si="26"/>
        <v>688770.32274492702</v>
      </c>
    </row>
    <row r="110" spans="1:38" x14ac:dyDescent="0.2">
      <c r="A110" s="8">
        <v>37681</v>
      </c>
      <c r="B110" s="1"/>
      <c r="C110" s="1">
        <v>31</v>
      </c>
      <c r="D110" s="10"/>
      <c r="E110" s="10">
        <v>0</v>
      </c>
      <c r="F110" s="10"/>
      <c r="G110" s="11">
        <v>0</v>
      </c>
      <c r="H110" s="10"/>
      <c r="I110" s="10">
        <v>80000</v>
      </c>
      <c r="J110" s="1"/>
      <c r="K110" s="13">
        <v>0.64373709677419377</v>
      </c>
      <c r="L110" s="12"/>
      <c r="M110" s="10">
        <f t="shared" si="51"/>
        <v>0</v>
      </c>
      <c r="N110" s="12"/>
      <c r="O110" s="12">
        <f t="shared" si="52"/>
        <v>1596468.0000000005</v>
      </c>
      <c r="P110" s="10"/>
      <c r="Q110" s="11">
        <v>0.64373709677419377</v>
      </c>
      <c r="R110" s="10"/>
      <c r="S110" s="15">
        <f t="shared" si="50"/>
        <v>-1596468.0000000005</v>
      </c>
      <c r="T110" s="15"/>
      <c r="U110" s="12">
        <f t="shared" si="47"/>
        <v>-812602.21200000029</v>
      </c>
      <c r="V110" s="1"/>
      <c r="W110" s="12">
        <f t="shared" si="49"/>
        <v>-55362862</v>
      </c>
      <c r="X110" s="12"/>
      <c r="Y110" s="13">
        <v>0.50900000000000001</v>
      </c>
      <c r="AA110" s="14">
        <v>8.0220000000000002</v>
      </c>
      <c r="AC110" s="28">
        <f t="shared" si="53"/>
        <v>2480000</v>
      </c>
      <c r="AE110" s="33">
        <f t="shared" si="54"/>
        <v>0.30748675122541386</v>
      </c>
      <c r="AG110" s="34">
        <f t="shared" si="55"/>
        <v>762567.14303902641</v>
      </c>
      <c r="AI110" s="35">
        <f t="shared" ref="AI110:AI125" si="57">AI109+AG110</f>
        <v>88936158.953338891</v>
      </c>
      <c r="AK110" s="36">
        <f t="shared" si="56"/>
        <v>33573296.953338891</v>
      </c>
      <c r="AL110" s="40">
        <f t="shared" si="26"/>
        <v>762567.14303902641</v>
      </c>
    </row>
    <row r="111" spans="1:38" x14ac:dyDescent="0.2">
      <c r="A111" s="8">
        <v>37712</v>
      </c>
      <c r="B111" s="1"/>
      <c r="C111" s="1">
        <v>30</v>
      </c>
      <c r="D111" s="10"/>
      <c r="E111" s="10">
        <v>0</v>
      </c>
      <c r="F111" s="10"/>
      <c r="G111" s="11">
        <v>0</v>
      </c>
      <c r="H111" s="10"/>
      <c r="I111" s="10">
        <v>80000</v>
      </c>
      <c r="J111" s="1"/>
      <c r="K111" s="13">
        <v>0.58052833333333309</v>
      </c>
      <c r="L111" s="12"/>
      <c r="M111" s="10">
        <f t="shared" si="51"/>
        <v>0</v>
      </c>
      <c r="N111" s="12"/>
      <c r="O111" s="12">
        <f t="shared" si="52"/>
        <v>1393267.9999999995</v>
      </c>
      <c r="P111" s="10"/>
      <c r="Q111" s="11">
        <v>0.58052833333333309</v>
      </c>
      <c r="R111" s="10"/>
      <c r="S111" s="15">
        <f t="shared" si="50"/>
        <v>-1393267.9999999993</v>
      </c>
      <c r="T111" s="15"/>
      <c r="U111" s="12">
        <f t="shared" ref="U111:U126" si="58">+S111*Y111</f>
        <v>-703600.33999999962</v>
      </c>
      <c r="V111" s="1"/>
      <c r="W111" s="12">
        <f t="shared" ref="W111:W126" si="59">+W110+S111</f>
        <v>-56756130</v>
      </c>
      <c r="X111" s="12"/>
      <c r="Y111" s="13">
        <v>0.505</v>
      </c>
      <c r="AA111" s="14">
        <v>8.0289999999999999</v>
      </c>
      <c r="AC111" s="28">
        <f t="shared" si="53"/>
        <v>2400000</v>
      </c>
      <c r="AE111" s="33">
        <f t="shared" si="54"/>
        <v>0.30748675122541386</v>
      </c>
      <c r="AG111" s="34">
        <f t="shared" si="55"/>
        <v>737968.20294099324</v>
      </c>
      <c r="AI111" s="35">
        <f t="shared" si="57"/>
        <v>89674127.156279892</v>
      </c>
      <c r="AK111" s="36">
        <f t="shared" si="56"/>
        <v>32917997.156279892</v>
      </c>
      <c r="AL111" s="40">
        <f t="shared" si="26"/>
        <v>737968.20294099324</v>
      </c>
    </row>
    <row r="112" spans="1:38" x14ac:dyDescent="0.2">
      <c r="A112" s="8">
        <v>37742</v>
      </c>
      <c r="B112" s="1"/>
      <c r="C112" s="1">
        <v>31</v>
      </c>
      <c r="D112" s="10"/>
      <c r="E112" s="10">
        <v>0</v>
      </c>
      <c r="F112" s="10"/>
      <c r="G112" s="11">
        <v>0</v>
      </c>
      <c r="H112" s="10"/>
      <c r="I112" s="10">
        <v>80000</v>
      </c>
      <c r="J112" s="1"/>
      <c r="K112" s="13">
        <v>0.58373709677419328</v>
      </c>
      <c r="L112" s="12"/>
      <c r="M112" s="10">
        <f t="shared" si="51"/>
        <v>0</v>
      </c>
      <c r="N112" s="12"/>
      <c r="O112" s="12">
        <f t="shared" si="52"/>
        <v>1447667.9999999993</v>
      </c>
      <c r="P112" s="10"/>
      <c r="Q112" s="11">
        <v>0.58373709677419328</v>
      </c>
      <c r="R112" s="10"/>
      <c r="S112" s="15">
        <f t="shared" ref="S112:S127" si="60">-C112*Q112*(E112+I112)</f>
        <v>-1447667.9999999993</v>
      </c>
      <c r="T112" s="15"/>
      <c r="U112" s="12">
        <f t="shared" si="58"/>
        <v>-726729.33599999966</v>
      </c>
      <c r="V112" s="1"/>
      <c r="W112" s="12">
        <f t="shared" si="59"/>
        <v>-58203798</v>
      </c>
      <c r="X112" s="12"/>
      <c r="Y112" s="13">
        <v>0.502</v>
      </c>
      <c r="AA112" s="14">
        <v>8.0350000000000001</v>
      </c>
      <c r="AC112" s="28">
        <f t="shared" si="53"/>
        <v>2480000</v>
      </c>
      <c r="AE112" s="33">
        <f t="shared" si="54"/>
        <v>0.30748675122541386</v>
      </c>
      <c r="AG112" s="34">
        <f t="shared" si="55"/>
        <v>762567.14303902641</v>
      </c>
      <c r="AI112" s="35">
        <f t="shared" si="57"/>
        <v>90436694.299318925</v>
      </c>
      <c r="AK112" s="36">
        <f t="shared" si="56"/>
        <v>32232896.299318925</v>
      </c>
      <c r="AL112" s="40">
        <f t="shared" si="26"/>
        <v>762567.14303902641</v>
      </c>
    </row>
    <row r="113" spans="1:38" x14ac:dyDescent="0.2">
      <c r="A113" s="8">
        <v>37773</v>
      </c>
      <c r="B113" s="1"/>
      <c r="C113" s="1">
        <v>30</v>
      </c>
      <c r="D113" s="10"/>
      <c r="E113" s="10">
        <v>0</v>
      </c>
      <c r="F113" s="10"/>
      <c r="G113" s="11">
        <v>0</v>
      </c>
      <c r="H113" s="10"/>
      <c r="I113" s="10">
        <v>80000</v>
      </c>
      <c r="J113" s="1"/>
      <c r="K113" s="13">
        <v>0.57052833333333319</v>
      </c>
      <c r="L113" s="12"/>
      <c r="M113" s="10">
        <f t="shared" si="51"/>
        <v>0</v>
      </c>
      <c r="N113" s="12"/>
      <c r="O113" s="12">
        <f t="shared" si="52"/>
        <v>1369267.9999999998</v>
      </c>
      <c r="P113" s="10"/>
      <c r="Q113" s="11">
        <v>0.57052833333333319</v>
      </c>
      <c r="R113" s="10"/>
      <c r="S113" s="15">
        <f t="shared" si="60"/>
        <v>-1369267.9999999995</v>
      </c>
      <c r="T113" s="15"/>
      <c r="U113" s="12">
        <f t="shared" si="58"/>
        <v>-681895.4639999998</v>
      </c>
      <c r="V113" s="1"/>
      <c r="W113" s="12">
        <f t="shared" si="59"/>
        <v>-59573066</v>
      </c>
      <c r="X113" s="12"/>
      <c r="Y113" s="13">
        <v>0.498</v>
      </c>
      <c r="AA113" s="14">
        <v>8.0410000000000004</v>
      </c>
      <c r="AC113" s="28">
        <f t="shared" si="53"/>
        <v>2400000</v>
      </c>
      <c r="AE113" s="33">
        <f t="shared" si="54"/>
        <v>0.30748675122541386</v>
      </c>
      <c r="AG113" s="34">
        <f t="shared" si="55"/>
        <v>737968.20294099324</v>
      </c>
      <c r="AI113" s="35">
        <f t="shared" si="57"/>
        <v>91174662.502259925</v>
      </c>
      <c r="AK113" s="36">
        <f t="shared" si="56"/>
        <v>31601596.502259925</v>
      </c>
      <c r="AL113" s="40">
        <f t="shared" si="26"/>
        <v>737968.20294099324</v>
      </c>
    </row>
    <row r="114" spans="1:38" x14ac:dyDescent="0.2">
      <c r="A114" s="8">
        <v>37803</v>
      </c>
      <c r="B114" s="1"/>
      <c r="C114" s="1">
        <v>31</v>
      </c>
      <c r="D114" s="10"/>
      <c r="E114" s="10">
        <v>0</v>
      </c>
      <c r="F114" s="10"/>
      <c r="G114" s="11">
        <v>0</v>
      </c>
      <c r="H114" s="10"/>
      <c r="I114" s="10">
        <v>80000</v>
      </c>
      <c r="J114" s="1"/>
      <c r="K114" s="13">
        <v>0.57373709677419349</v>
      </c>
      <c r="L114" s="12"/>
      <c r="M114" s="10">
        <f t="shared" si="51"/>
        <v>0</v>
      </c>
      <c r="N114" s="12"/>
      <c r="O114" s="12">
        <f t="shared" si="52"/>
        <v>1422867.9999999998</v>
      </c>
      <c r="P114" s="10"/>
      <c r="Q114" s="11">
        <v>0.57373709677419349</v>
      </c>
      <c r="R114" s="10"/>
      <c r="S114" s="15">
        <f t="shared" si="60"/>
        <v>-1422867.9999999998</v>
      </c>
      <c r="T114" s="15"/>
      <c r="U114" s="12">
        <f t="shared" si="58"/>
        <v>-704319.65999999992</v>
      </c>
      <c r="V114" s="1"/>
      <c r="W114" s="12">
        <f t="shared" si="59"/>
        <v>-60995934</v>
      </c>
      <c r="X114" s="12"/>
      <c r="Y114" s="13">
        <v>0.495</v>
      </c>
      <c r="AA114" s="14">
        <v>8.048</v>
      </c>
      <c r="AC114" s="28">
        <f t="shared" si="53"/>
        <v>2480000</v>
      </c>
      <c r="AE114" s="33">
        <f t="shared" si="54"/>
        <v>0.30748675122541386</v>
      </c>
      <c r="AG114" s="34">
        <f t="shared" si="55"/>
        <v>762567.14303902641</v>
      </c>
      <c r="AI114" s="35">
        <f t="shared" si="57"/>
        <v>91937229.645298958</v>
      </c>
      <c r="AK114" s="36">
        <f t="shared" si="56"/>
        <v>30941295.645298958</v>
      </c>
      <c r="AL114" s="40">
        <f t="shared" si="26"/>
        <v>762567.14303902641</v>
      </c>
    </row>
    <row r="115" spans="1:38" x14ac:dyDescent="0.2">
      <c r="A115" s="8">
        <v>37834</v>
      </c>
      <c r="B115" s="1"/>
      <c r="C115" s="1">
        <v>31</v>
      </c>
      <c r="D115" s="10"/>
      <c r="E115" s="10">
        <v>0</v>
      </c>
      <c r="F115" s="10"/>
      <c r="G115" s="11">
        <v>0</v>
      </c>
      <c r="H115" s="10"/>
      <c r="I115" s="10">
        <v>80000</v>
      </c>
      <c r="J115" s="1"/>
      <c r="K115" s="13">
        <v>0.60373709677419329</v>
      </c>
      <c r="L115" s="12"/>
      <c r="M115" s="10">
        <f t="shared" si="51"/>
        <v>0</v>
      </c>
      <c r="N115" s="12"/>
      <c r="O115" s="12">
        <f t="shared" si="52"/>
        <v>1497267.9999999993</v>
      </c>
      <c r="P115" s="10"/>
      <c r="Q115" s="11">
        <v>0.60373709677419329</v>
      </c>
      <c r="R115" s="10"/>
      <c r="S115" s="15">
        <f t="shared" si="60"/>
        <v>-1497267.9999999993</v>
      </c>
      <c r="T115" s="15"/>
      <c r="U115" s="12">
        <f t="shared" si="58"/>
        <v>-735158.58799999964</v>
      </c>
      <c r="V115" s="1"/>
      <c r="W115" s="12">
        <f t="shared" si="59"/>
        <v>-62493202</v>
      </c>
      <c r="X115" s="12"/>
      <c r="Y115" s="13">
        <v>0.49099999999999999</v>
      </c>
      <c r="AA115" s="14">
        <v>8.0540000000000003</v>
      </c>
      <c r="AC115" s="28">
        <f t="shared" si="53"/>
        <v>2480000</v>
      </c>
      <c r="AE115" s="33">
        <f t="shared" si="54"/>
        <v>0.30748675122541386</v>
      </c>
      <c r="AG115" s="34">
        <f t="shared" si="55"/>
        <v>762567.14303902641</v>
      </c>
      <c r="AI115" s="35">
        <f t="shared" si="57"/>
        <v>92699796.788337991</v>
      </c>
      <c r="AK115" s="36">
        <f t="shared" si="56"/>
        <v>30206594.788337991</v>
      </c>
      <c r="AL115" s="40">
        <f t="shared" si="26"/>
        <v>762567.14303902641</v>
      </c>
    </row>
    <row r="116" spans="1:38" x14ac:dyDescent="0.2">
      <c r="A116" s="8">
        <v>37865</v>
      </c>
      <c r="B116" s="1"/>
      <c r="C116" s="1">
        <v>30</v>
      </c>
      <c r="D116" s="10"/>
      <c r="E116" s="10">
        <v>0</v>
      </c>
      <c r="F116" s="10"/>
      <c r="G116" s="11">
        <v>0</v>
      </c>
      <c r="H116" s="10"/>
      <c r="I116" s="10">
        <v>80000</v>
      </c>
      <c r="J116" s="1"/>
      <c r="K116" s="13">
        <v>0.62052833333333302</v>
      </c>
      <c r="L116" s="12"/>
      <c r="M116" s="10">
        <f t="shared" si="51"/>
        <v>0</v>
      </c>
      <c r="N116" s="12"/>
      <c r="O116" s="12">
        <f t="shared" si="52"/>
        <v>1489267.9999999993</v>
      </c>
      <c r="P116" s="10"/>
      <c r="Q116" s="11">
        <v>0.62052833333333302</v>
      </c>
      <c r="R116" s="10"/>
      <c r="S116" s="15">
        <f t="shared" si="60"/>
        <v>-1489267.9999999993</v>
      </c>
      <c r="T116" s="15"/>
      <c r="U116" s="12">
        <f t="shared" si="58"/>
        <v>-726762.78399999964</v>
      </c>
      <c r="V116" s="1"/>
      <c r="W116" s="12">
        <f t="shared" si="59"/>
        <v>-63982470</v>
      </c>
      <c r="X116" s="12"/>
      <c r="Y116" s="13">
        <v>0.48799999999999999</v>
      </c>
      <c r="AA116" s="14">
        <v>8.06</v>
      </c>
      <c r="AC116" s="28">
        <f t="shared" si="53"/>
        <v>2400000</v>
      </c>
      <c r="AE116" s="33">
        <f t="shared" si="54"/>
        <v>0.30748675122541386</v>
      </c>
      <c r="AG116" s="34">
        <f t="shared" si="55"/>
        <v>737968.20294099324</v>
      </c>
      <c r="AI116" s="35">
        <f t="shared" si="57"/>
        <v>93437764.991278991</v>
      </c>
      <c r="AK116" s="36">
        <f t="shared" si="56"/>
        <v>29455294.991278991</v>
      </c>
      <c r="AL116" s="40">
        <f t="shared" si="26"/>
        <v>737968.20294099324</v>
      </c>
    </row>
    <row r="117" spans="1:38" x14ac:dyDescent="0.2">
      <c r="A117" s="8">
        <v>37895</v>
      </c>
      <c r="B117" s="1"/>
      <c r="C117" s="1">
        <v>31</v>
      </c>
      <c r="D117" s="10"/>
      <c r="E117" s="10">
        <v>0</v>
      </c>
      <c r="F117" s="10"/>
      <c r="G117" s="11">
        <v>0</v>
      </c>
      <c r="H117" s="10"/>
      <c r="I117" s="10">
        <v>80000</v>
      </c>
      <c r="J117" s="1"/>
      <c r="K117" s="13">
        <v>0.66373709677419379</v>
      </c>
      <c r="L117" s="12"/>
      <c r="M117" s="10">
        <f t="shared" si="51"/>
        <v>0</v>
      </c>
      <c r="N117" s="12"/>
      <c r="O117" s="12">
        <f t="shared" si="52"/>
        <v>1646068.0000000007</v>
      </c>
      <c r="P117" s="10"/>
      <c r="Q117" s="11">
        <v>0.66373709677419379</v>
      </c>
      <c r="R117" s="10"/>
      <c r="S117" s="15">
        <f t="shared" si="60"/>
        <v>-1646068.0000000005</v>
      </c>
      <c r="T117" s="15"/>
      <c r="U117" s="12">
        <f t="shared" si="58"/>
        <v>-796696.91200000024</v>
      </c>
      <c r="V117" s="1"/>
      <c r="W117" s="12">
        <f t="shared" si="59"/>
        <v>-65628538</v>
      </c>
      <c r="X117" s="12"/>
      <c r="Y117" s="13">
        <v>0.48399999999999999</v>
      </c>
      <c r="AA117" s="14">
        <v>8.0670000000000002</v>
      </c>
      <c r="AC117" s="28">
        <f t="shared" si="53"/>
        <v>2480000</v>
      </c>
      <c r="AE117" s="33">
        <f t="shared" si="54"/>
        <v>0.30748675122541386</v>
      </c>
      <c r="AG117" s="34">
        <f t="shared" si="55"/>
        <v>762567.14303902641</v>
      </c>
      <c r="AI117" s="35">
        <f t="shared" si="57"/>
        <v>94200332.134318024</v>
      </c>
      <c r="AK117" s="36">
        <f t="shared" si="56"/>
        <v>28571794.134318024</v>
      </c>
      <c r="AL117" s="40">
        <f t="shared" ref="AL117:AL139" si="61">AG117</f>
        <v>762567.14303902641</v>
      </c>
    </row>
    <row r="118" spans="1:38" x14ac:dyDescent="0.2">
      <c r="A118" s="8">
        <v>37926</v>
      </c>
      <c r="B118" s="1"/>
      <c r="C118" s="1">
        <v>30</v>
      </c>
      <c r="D118" s="10"/>
      <c r="E118" s="10">
        <v>0</v>
      </c>
      <c r="F118" s="10"/>
      <c r="G118" s="11">
        <v>0</v>
      </c>
      <c r="H118" s="10"/>
      <c r="I118" s="10">
        <v>80000</v>
      </c>
      <c r="J118" s="1"/>
      <c r="K118" s="13">
        <v>0.75052833333333346</v>
      </c>
      <c r="L118" s="12"/>
      <c r="M118" s="10">
        <f t="shared" si="51"/>
        <v>0</v>
      </c>
      <c r="N118" s="12"/>
      <c r="O118" s="12">
        <f t="shared" si="52"/>
        <v>1801268.0000000002</v>
      </c>
      <c r="P118" s="10"/>
      <c r="Q118" s="11">
        <v>0.75052833333333346</v>
      </c>
      <c r="R118" s="10"/>
      <c r="S118" s="15">
        <f t="shared" si="60"/>
        <v>-1801268.0000000002</v>
      </c>
      <c r="T118" s="15"/>
      <c r="U118" s="12">
        <f t="shared" si="58"/>
        <v>-866409.90800000005</v>
      </c>
      <c r="V118" s="1"/>
      <c r="W118" s="12">
        <f t="shared" si="59"/>
        <v>-67429806</v>
      </c>
      <c r="X118" s="12"/>
      <c r="Y118" s="13">
        <v>0.48099999999999998</v>
      </c>
      <c r="AA118" s="14">
        <v>8.0730000000000004</v>
      </c>
      <c r="AC118" s="28">
        <f t="shared" si="53"/>
        <v>2400000</v>
      </c>
      <c r="AE118" s="33">
        <f t="shared" si="54"/>
        <v>0.30748675122541386</v>
      </c>
      <c r="AG118" s="34">
        <f t="shared" si="55"/>
        <v>737968.20294099324</v>
      </c>
      <c r="AI118" s="35">
        <f t="shared" si="57"/>
        <v>94938300.337259024</v>
      </c>
      <c r="AK118" s="36">
        <f t="shared" si="56"/>
        <v>27508494.337259024</v>
      </c>
      <c r="AL118" s="40">
        <f t="shared" si="61"/>
        <v>737968.20294099324</v>
      </c>
    </row>
    <row r="119" spans="1:38" x14ac:dyDescent="0.2">
      <c r="A119" s="8">
        <v>37956</v>
      </c>
      <c r="B119" s="1"/>
      <c r="C119" s="1">
        <v>31</v>
      </c>
      <c r="D119" s="10"/>
      <c r="E119" s="10">
        <v>0</v>
      </c>
      <c r="F119" s="10"/>
      <c r="G119" s="11">
        <v>0</v>
      </c>
      <c r="H119" s="10"/>
      <c r="I119" s="10">
        <v>80000</v>
      </c>
      <c r="J119" s="1"/>
      <c r="K119" s="13">
        <v>0.8537370967741934</v>
      </c>
      <c r="L119" s="12"/>
      <c r="M119" s="10">
        <f t="shared" si="51"/>
        <v>0</v>
      </c>
      <c r="N119" s="12"/>
      <c r="O119" s="12">
        <f t="shared" si="52"/>
        <v>2117267.9999999995</v>
      </c>
      <c r="P119" s="10"/>
      <c r="Q119" s="11">
        <v>0.8537370967741934</v>
      </c>
      <c r="R119" s="10"/>
      <c r="S119" s="15">
        <f t="shared" si="60"/>
        <v>-2117267.9999999995</v>
      </c>
      <c r="T119" s="15"/>
      <c r="U119" s="12">
        <f t="shared" si="58"/>
        <v>-1012054.1039999997</v>
      </c>
      <c r="V119" s="1"/>
      <c r="W119" s="12">
        <f t="shared" si="59"/>
        <v>-69547074</v>
      </c>
      <c r="X119" s="12"/>
      <c r="Y119" s="13">
        <v>0.47799999999999998</v>
      </c>
      <c r="AA119" s="14">
        <v>8.08</v>
      </c>
      <c r="AC119" s="28">
        <f t="shared" si="53"/>
        <v>2480000</v>
      </c>
      <c r="AE119" s="33">
        <f t="shared" si="54"/>
        <v>0.30748675122541386</v>
      </c>
      <c r="AG119" s="34">
        <f t="shared" si="55"/>
        <v>762567.14303902641</v>
      </c>
      <c r="AI119" s="35">
        <f t="shared" si="57"/>
        <v>95700867.480298057</v>
      </c>
      <c r="AK119" s="36">
        <f t="shared" si="56"/>
        <v>26153793.480298057</v>
      </c>
      <c r="AL119" s="40">
        <f t="shared" si="61"/>
        <v>762567.14303902641</v>
      </c>
    </row>
    <row r="120" spans="1:38" x14ac:dyDescent="0.2">
      <c r="A120" s="8">
        <v>37987</v>
      </c>
      <c r="B120" s="1"/>
      <c r="C120" s="1">
        <v>31</v>
      </c>
      <c r="D120" s="10"/>
      <c r="E120" s="10">
        <v>0</v>
      </c>
      <c r="F120" s="10"/>
      <c r="G120" s="11">
        <v>0</v>
      </c>
      <c r="H120" s="10"/>
      <c r="I120" s="10">
        <v>80000</v>
      </c>
      <c r="J120" s="1"/>
      <c r="K120" s="13">
        <v>0.93373709677419336</v>
      </c>
      <c r="L120" s="12"/>
      <c r="M120" s="10">
        <f t="shared" si="51"/>
        <v>0</v>
      </c>
      <c r="N120" s="12"/>
      <c r="O120" s="12">
        <f t="shared" si="52"/>
        <v>2315667.9999999995</v>
      </c>
      <c r="P120" s="10"/>
      <c r="Q120" s="11">
        <v>0.93373709677419336</v>
      </c>
      <c r="R120" s="10"/>
      <c r="S120" s="15">
        <f t="shared" si="60"/>
        <v>-2315667.9999999995</v>
      </c>
      <c r="T120" s="15"/>
      <c r="U120" s="12">
        <f t="shared" si="58"/>
        <v>-1097626.6319999998</v>
      </c>
      <c r="V120" s="1"/>
      <c r="W120" s="12">
        <f t="shared" si="59"/>
        <v>-71862742</v>
      </c>
      <c r="X120" s="12"/>
      <c r="Y120" s="13">
        <v>0.47399999999999998</v>
      </c>
      <c r="AA120" s="14">
        <v>8.0860000000000003</v>
      </c>
      <c r="AC120" s="28">
        <f t="shared" si="53"/>
        <v>2480000</v>
      </c>
      <c r="AE120" s="33">
        <f t="shared" si="54"/>
        <v>0.30748675122541386</v>
      </c>
      <c r="AG120" s="34">
        <f t="shared" si="55"/>
        <v>762567.14303902641</v>
      </c>
      <c r="AI120" s="35">
        <f t="shared" si="57"/>
        <v>96463434.62333709</v>
      </c>
      <c r="AK120" s="36">
        <f t="shared" si="56"/>
        <v>24600692.62333709</v>
      </c>
      <c r="AL120" s="40">
        <f t="shared" si="61"/>
        <v>762567.14303902641</v>
      </c>
    </row>
    <row r="121" spans="1:38" x14ac:dyDescent="0.2">
      <c r="A121" s="8">
        <v>38018</v>
      </c>
      <c r="B121" s="1"/>
      <c r="C121" s="1">
        <v>29</v>
      </c>
      <c r="D121" s="10"/>
      <c r="E121" s="10">
        <v>0</v>
      </c>
      <c r="F121" s="10"/>
      <c r="G121" s="11">
        <v>0</v>
      </c>
      <c r="H121" s="10"/>
      <c r="I121" s="10">
        <v>80000</v>
      </c>
      <c r="J121" s="1"/>
      <c r="K121" s="13">
        <v>0.80709827586206917</v>
      </c>
      <c r="L121" s="12"/>
      <c r="M121" s="10">
        <f t="shared" si="51"/>
        <v>0</v>
      </c>
      <c r="N121" s="12"/>
      <c r="O121" s="12">
        <f t="shared" si="52"/>
        <v>1872468.0000000005</v>
      </c>
      <c r="P121" s="10"/>
      <c r="Q121" s="11">
        <v>0.80709827586206917</v>
      </c>
      <c r="R121" s="10"/>
      <c r="S121" s="15">
        <f t="shared" si="60"/>
        <v>-1872468.0000000005</v>
      </c>
      <c r="T121" s="15"/>
      <c r="U121" s="12">
        <f t="shared" si="58"/>
        <v>-881932.42800000019</v>
      </c>
      <c r="V121" s="1"/>
      <c r="W121" s="12">
        <f t="shared" si="59"/>
        <v>-73735210</v>
      </c>
      <c r="X121" s="12"/>
      <c r="Y121" s="13">
        <v>0.47099999999999997</v>
      </c>
      <c r="AA121" s="14">
        <v>8.0920000000000005</v>
      </c>
      <c r="AC121" s="28">
        <f t="shared" si="53"/>
        <v>2320000</v>
      </c>
      <c r="AE121" s="33">
        <f t="shared" si="54"/>
        <v>0.30748675122541386</v>
      </c>
      <c r="AG121" s="34">
        <f t="shared" si="55"/>
        <v>713369.26284296019</v>
      </c>
      <c r="AI121" s="35">
        <f t="shared" si="57"/>
        <v>97176803.886180043</v>
      </c>
      <c r="AK121" s="36">
        <f t="shared" si="56"/>
        <v>23441593.886180043</v>
      </c>
      <c r="AL121" s="40">
        <f t="shared" si="61"/>
        <v>713369.26284296019</v>
      </c>
    </row>
    <row r="122" spans="1:38" x14ac:dyDescent="0.2">
      <c r="A122" s="8">
        <v>38047</v>
      </c>
      <c r="B122" s="1"/>
      <c r="C122" s="1">
        <v>31</v>
      </c>
      <c r="D122" s="10"/>
      <c r="E122" s="10">
        <v>0</v>
      </c>
      <c r="F122" s="10"/>
      <c r="G122" s="11">
        <v>0</v>
      </c>
      <c r="H122" s="10"/>
      <c r="I122" s="10">
        <v>80000</v>
      </c>
      <c r="J122" s="1"/>
      <c r="K122" s="13">
        <v>0.7237370967741934</v>
      </c>
      <c r="L122" s="12"/>
      <c r="M122" s="10">
        <f t="shared" si="51"/>
        <v>0</v>
      </c>
      <c r="N122" s="12"/>
      <c r="O122" s="12">
        <f t="shared" si="52"/>
        <v>1794867.9999999995</v>
      </c>
      <c r="P122" s="10"/>
      <c r="Q122" s="11">
        <v>0.7237370967741934</v>
      </c>
      <c r="R122" s="10"/>
      <c r="S122" s="15">
        <f t="shared" si="60"/>
        <v>-1794867.9999999995</v>
      </c>
      <c r="T122" s="15"/>
      <c r="U122" s="12">
        <f t="shared" si="58"/>
        <v>-838203.3559999998</v>
      </c>
      <c r="V122" s="1"/>
      <c r="W122" s="12">
        <f t="shared" si="59"/>
        <v>-75530078</v>
      </c>
      <c r="X122" s="12"/>
      <c r="Y122" s="13">
        <v>0.46700000000000003</v>
      </c>
      <c r="AA122" s="14">
        <v>8.0990000000000002</v>
      </c>
      <c r="AC122" s="28">
        <f t="shared" si="53"/>
        <v>2480000</v>
      </c>
      <c r="AE122" s="33">
        <f t="shared" si="54"/>
        <v>0.30748675122541386</v>
      </c>
      <c r="AG122" s="34">
        <f t="shared" si="55"/>
        <v>762567.14303902641</v>
      </c>
      <c r="AI122" s="35">
        <f t="shared" si="57"/>
        <v>97939371.029219076</v>
      </c>
      <c r="AK122" s="36">
        <f t="shared" si="56"/>
        <v>22409293.029219076</v>
      </c>
      <c r="AL122" s="40">
        <f t="shared" si="61"/>
        <v>762567.14303902641</v>
      </c>
    </row>
    <row r="123" spans="1:38" x14ac:dyDescent="0.2">
      <c r="A123" s="8">
        <v>38078</v>
      </c>
      <c r="B123" s="1"/>
      <c r="C123" s="1">
        <v>30</v>
      </c>
      <c r="D123" s="10"/>
      <c r="E123" s="10">
        <v>0</v>
      </c>
      <c r="F123" s="10"/>
      <c r="G123" s="11">
        <v>0</v>
      </c>
      <c r="H123" s="10"/>
      <c r="I123" s="10">
        <v>80000</v>
      </c>
      <c r="J123" s="1"/>
      <c r="K123" s="13">
        <v>0.68052833333333318</v>
      </c>
      <c r="L123" s="12"/>
      <c r="M123" s="10">
        <f t="shared" si="51"/>
        <v>0</v>
      </c>
      <c r="N123" s="12"/>
      <c r="O123" s="12">
        <f t="shared" si="52"/>
        <v>1633267.9999999995</v>
      </c>
      <c r="P123" s="10"/>
      <c r="Q123" s="11">
        <v>0.68052833333333318</v>
      </c>
      <c r="R123" s="10"/>
      <c r="S123" s="15">
        <f t="shared" si="60"/>
        <v>-1633267.9999999995</v>
      </c>
      <c r="T123" s="15"/>
      <c r="U123" s="12">
        <f t="shared" si="58"/>
        <v>-757836.35199999984</v>
      </c>
      <c r="V123" s="1"/>
      <c r="W123" s="12">
        <f t="shared" si="59"/>
        <v>-77163346</v>
      </c>
      <c r="X123" s="12"/>
      <c r="Y123" s="13">
        <v>0.46400000000000002</v>
      </c>
      <c r="AA123" s="14">
        <v>8.1050000000000004</v>
      </c>
      <c r="AC123" s="28">
        <f t="shared" si="53"/>
        <v>2400000</v>
      </c>
      <c r="AE123" s="33">
        <f t="shared" si="54"/>
        <v>0.30748675122541386</v>
      </c>
      <c r="AG123" s="34">
        <f t="shared" si="55"/>
        <v>737968.20294099324</v>
      </c>
      <c r="AI123" s="35">
        <f t="shared" si="57"/>
        <v>98677339.232160076</v>
      </c>
      <c r="AK123" s="36">
        <f t="shared" si="56"/>
        <v>21513993.232160076</v>
      </c>
      <c r="AL123" s="40">
        <f t="shared" si="61"/>
        <v>737968.20294099324</v>
      </c>
    </row>
    <row r="124" spans="1:38" x14ac:dyDescent="0.2">
      <c r="A124" s="8">
        <v>38108</v>
      </c>
      <c r="B124" s="1"/>
      <c r="C124" s="1">
        <v>31</v>
      </c>
      <c r="D124" s="10"/>
      <c r="E124" s="10">
        <v>0</v>
      </c>
      <c r="F124" s="10"/>
      <c r="G124" s="11">
        <v>0</v>
      </c>
      <c r="H124" s="10"/>
      <c r="I124" s="10">
        <v>80000</v>
      </c>
      <c r="J124" s="1"/>
      <c r="K124" s="13">
        <v>0.68373709677419336</v>
      </c>
      <c r="L124" s="12"/>
      <c r="M124" s="10">
        <f t="shared" si="51"/>
        <v>0</v>
      </c>
      <c r="N124" s="12"/>
      <c r="O124" s="12">
        <f t="shared" si="52"/>
        <v>1695667.9999999995</v>
      </c>
      <c r="P124" s="10"/>
      <c r="Q124" s="11">
        <v>0.68373709677419336</v>
      </c>
      <c r="R124" s="10"/>
      <c r="S124" s="15">
        <f t="shared" si="60"/>
        <v>-1695667.9999999995</v>
      </c>
      <c r="T124" s="15"/>
      <c r="U124" s="12">
        <f t="shared" si="58"/>
        <v>-781702.94799999986</v>
      </c>
      <c r="V124" s="1"/>
      <c r="W124" s="12">
        <f t="shared" si="59"/>
        <v>-78859014</v>
      </c>
      <c r="X124" s="12"/>
      <c r="Y124" s="13">
        <v>0.46100000000000002</v>
      </c>
      <c r="AA124" s="14">
        <v>8.1120000000000001</v>
      </c>
      <c r="AC124" s="28">
        <f t="shared" si="53"/>
        <v>2480000</v>
      </c>
      <c r="AE124" s="33">
        <f t="shared" si="54"/>
        <v>0.30748675122541386</v>
      </c>
      <c r="AG124" s="34">
        <f t="shared" si="55"/>
        <v>762567.14303902641</v>
      </c>
      <c r="AI124" s="35">
        <f t="shared" si="57"/>
        <v>99439906.375199109</v>
      </c>
      <c r="AK124" s="36">
        <f t="shared" si="56"/>
        <v>20580892.375199109</v>
      </c>
      <c r="AL124" s="40">
        <f t="shared" si="61"/>
        <v>762567.14303902641</v>
      </c>
    </row>
    <row r="125" spans="1:38" x14ac:dyDescent="0.2">
      <c r="A125" s="8">
        <v>38139</v>
      </c>
      <c r="B125" s="1"/>
      <c r="C125" s="1">
        <v>30</v>
      </c>
      <c r="D125" s="10"/>
      <c r="E125" s="10">
        <v>0</v>
      </c>
      <c r="F125" s="10"/>
      <c r="G125" s="11">
        <v>0</v>
      </c>
      <c r="H125" s="10"/>
      <c r="I125" s="10">
        <v>80000</v>
      </c>
      <c r="J125" s="1"/>
      <c r="K125" s="13">
        <v>0.67052833333333328</v>
      </c>
      <c r="L125" s="12"/>
      <c r="M125" s="10">
        <f t="shared" ref="M125:M139" si="62">C125*E125*G125</f>
        <v>0</v>
      </c>
      <c r="N125" s="12"/>
      <c r="O125" s="12">
        <f t="shared" ref="O125:O139" si="63">C125*I125*K125</f>
        <v>1609267.9999999998</v>
      </c>
      <c r="P125" s="10"/>
      <c r="Q125" s="11">
        <v>0.67052833333333328</v>
      </c>
      <c r="R125" s="10"/>
      <c r="S125" s="15">
        <f t="shared" si="60"/>
        <v>-1609267.9999999998</v>
      </c>
      <c r="T125" s="15"/>
      <c r="U125" s="12">
        <f t="shared" si="58"/>
        <v>-735435.47599999991</v>
      </c>
      <c r="V125" s="1"/>
      <c r="W125" s="12">
        <f t="shared" si="59"/>
        <v>-80468282</v>
      </c>
      <c r="X125" s="12"/>
      <c r="Y125" s="13">
        <v>0.45700000000000002</v>
      </c>
      <c r="AA125" s="14">
        <v>8.1189999999999998</v>
      </c>
      <c r="AC125" s="28">
        <f t="shared" ref="AC125:AC139" si="64">C125*(E125+I125)</f>
        <v>2400000</v>
      </c>
      <c r="AE125" s="33">
        <f t="shared" si="54"/>
        <v>0.30748675122541386</v>
      </c>
      <c r="AG125" s="34">
        <f t="shared" ref="AG125:AG139" si="65">AE125*AC125</f>
        <v>737968.20294099324</v>
      </c>
      <c r="AI125" s="35">
        <f t="shared" si="57"/>
        <v>100177874.57814011</v>
      </c>
      <c r="AK125" s="36">
        <f t="shared" ref="AK125:AK139" si="66">W125+AI125</f>
        <v>19709592.57814011</v>
      </c>
      <c r="AL125" s="40">
        <f t="shared" si="61"/>
        <v>737968.20294099324</v>
      </c>
    </row>
    <row r="126" spans="1:38" x14ac:dyDescent="0.2">
      <c r="A126" s="8">
        <v>38169</v>
      </c>
      <c r="B126" s="1"/>
      <c r="C126" s="1">
        <v>31</v>
      </c>
      <c r="D126" s="10"/>
      <c r="E126" s="10">
        <v>0</v>
      </c>
      <c r="F126" s="10"/>
      <c r="G126" s="11">
        <v>0</v>
      </c>
      <c r="H126" s="10"/>
      <c r="I126" s="10">
        <v>80000</v>
      </c>
      <c r="J126" s="1"/>
      <c r="K126" s="13">
        <v>0.75373709677419354</v>
      </c>
      <c r="L126" s="12"/>
      <c r="M126" s="10">
        <f t="shared" si="62"/>
        <v>0</v>
      </c>
      <c r="N126" s="12"/>
      <c r="O126" s="12">
        <f t="shared" si="63"/>
        <v>1869268</v>
      </c>
      <c r="P126" s="10"/>
      <c r="Q126" s="11">
        <v>0.75373709677419354</v>
      </c>
      <c r="R126" s="10"/>
      <c r="S126" s="15">
        <f t="shared" si="60"/>
        <v>-1869267.9999999998</v>
      </c>
      <c r="T126" s="15"/>
      <c r="U126" s="12">
        <f t="shared" si="58"/>
        <v>-848647.6719999999</v>
      </c>
      <c r="V126" s="1"/>
      <c r="W126" s="12">
        <f t="shared" si="59"/>
        <v>-82337550</v>
      </c>
      <c r="X126" s="12"/>
      <c r="Y126" s="13">
        <v>0.45400000000000001</v>
      </c>
      <c r="AA126" s="14">
        <v>8.125</v>
      </c>
      <c r="AC126" s="28">
        <f t="shared" si="64"/>
        <v>2480000</v>
      </c>
      <c r="AE126" s="33">
        <f t="shared" si="54"/>
        <v>0.30748675122541386</v>
      </c>
      <c r="AG126" s="34">
        <f t="shared" si="65"/>
        <v>762567.14303902641</v>
      </c>
      <c r="AI126" s="35">
        <f t="shared" ref="AI126:AI139" si="67">AI125+AG126</f>
        <v>100940441.72117914</v>
      </c>
      <c r="AK126" s="36">
        <f t="shared" si="66"/>
        <v>18602891.721179143</v>
      </c>
      <c r="AL126" s="40">
        <f t="shared" si="61"/>
        <v>762567.14303902641</v>
      </c>
    </row>
    <row r="127" spans="1:38" x14ac:dyDescent="0.2">
      <c r="A127" s="8">
        <v>38200</v>
      </c>
      <c r="B127" s="1"/>
      <c r="C127" s="1">
        <v>31</v>
      </c>
      <c r="D127" s="10"/>
      <c r="E127" s="10">
        <v>0</v>
      </c>
      <c r="F127" s="10"/>
      <c r="G127" s="11">
        <v>0</v>
      </c>
      <c r="H127" s="10"/>
      <c r="I127" s="10">
        <v>80000</v>
      </c>
      <c r="J127" s="1"/>
      <c r="K127" s="13">
        <v>0.7537370967741932</v>
      </c>
      <c r="L127" s="12"/>
      <c r="M127" s="10">
        <f t="shared" si="62"/>
        <v>0</v>
      </c>
      <c r="N127" s="12"/>
      <c r="O127" s="12">
        <f t="shared" si="63"/>
        <v>1869267.9999999991</v>
      </c>
      <c r="P127" s="10"/>
      <c r="Q127" s="11">
        <v>0.7537370967741932</v>
      </c>
      <c r="R127" s="10"/>
      <c r="S127" s="15">
        <f t="shared" si="60"/>
        <v>-1869267.9999999991</v>
      </c>
      <c r="T127" s="15"/>
      <c r="U127" s="12">
        <f t="shared" ref="U127:U139" si="68">+S127*Y127</f>
        <v>-843039.86799999955</v>
      </c>
      <c r="V127" s="1"/>
      <c r="W127" s="12">
        <f t="shared" ref="W127:W139" si="69">+W126+S127</f>
        <v>-84206818</v>
      </c>
      <c r="X127" s="12"/>
      <c r="Y127" s="13">
        <v>0.45100000000000001</v>
      </c>
      <c r="AA127" s="14">
        <v>8.1300000000000008</v>
      </c>
      <c r="AC127" s="28">
        <f t="shared" si="64"/>
        <v>2480000</v>
      </c>
      <c r="AE127" s="33">
        <f t="shared" si="54"/>
        <v>0.30748675122541386</v>
      </c>
      <c r="AG127" s="34">
        <f t="shared" si="65"/>
        <v>762567.14303902641</v>
      </c>
      <c r="AI127" s="35">
        <f t="shared" si="67"/>
        <v>101703008.86421818</v>
      </c>
      <c r="AK127" s="36">
        <f t="shared" si="66"/>
        <v>17496190.864218175</v>
      </c>
      <c r="AL127" s="40">
        <f t="shared" si="61"/>
        <v>762567.14303902641</v>
      </c>
    </row>
    <row r="128" spans="1:38" x14ac:dyDescent="0.2">
      <c r="A128" s="8">
        <v>38231</v>
      </c>
      <c r="B128" s="1"/>
      <c r="C128" s="1">
        <v>30</v>
      </c>
      <c r="D128" s="10"/>
      <c r="E128" s="10">
        <v>0</v>
      </c>
      <c r="F128" s="10"/>
      <c r="G128" s="11">
        <v>0</v>
      </c>
      <c r="H128" s="10"/>
      <c r="I128" s="10">
        <v>80000</v>
      </c>
      <c r="J128" s="1"/>
      <c r="K128" s="13">
        <v>0.78052833333333316</v>
      </c>
      <c r="L128" s="12"/>
      <c r="M128" s="10">
        <f t="shared" si="62"/>
        <v>0</v>
      </c>
      <c r="N128" s="12"/>
      <c r="O128" s="12">
        <f t="shared" si="63"/>
        <v>1873267.9999999995</v>
      </c>
      <c r="P128" s="10"/>
      <c r="Q128" s="11">
        <v>0.78052833333333316</v>
      </c>
      <c r="R128" s="10"/>
      <c r="S128" s="15">
        <f t="shared" ref="S128:S139" si="70">-C128*Q128*(E128+I128)</f>
        <v>-1873267.9999999995</v>
      </c>
      <c r="T128" s="15"/>
      <c r="U128" s="12">
        <f t="shared" si="68"/>
        <v>-839224.06399999978</v>
      </c>
      <c r="V128" s="1"/>
      <c r="W128" s="12">
        <f t="shared" si="69"/>
        <v>-86080086</v>
      </c>
      <c r="X128" s="12"/>
      <c r="Y128" s="13">
        <v>0.44800000000000001</v>
      </c>
      <c r="AA128" s="14">
        <v>8.1340000000000003</v>
      </c>
      <c r="AC128" s="28">
        <f t="shared" si="64"/>
        <v>2400000</v>
      </c>
      <c r="AE128" s="33">
        <f t="shared" si="54"/>
        <v>0.30748675122541386</v>
      </c>
      <c r="AG128" s="34">
        <f t="shared" si="65"/>
        <v>737968.20294099324</v>
      </c>
      <c r="AI128" s="35">
        <f t="shared" si="67"/>
        <v>102440977.06715918</v>
      </c>
      <c r="AK128" s="36">
        <f t="shared" si="66"/>
        <v>16360891.067159176</v>
      </c>
      <c r="AL128" s="40">
        <f t="shared" si="61"/>
        <v>737968.20294099324</v>
      </c>
    </row>
    <row r="129" spans="1:38" x14ac:dyDescent="0.2">
      <c r="A129" s="8">
        <v>38261</v>
      </c>
      <c r="B129" s="1"/>
      <c r="C129" s="1">
        <v>31</v>
      </c>
      <c r="D129" s="10"/>
      <c r="E129" s="10">
        <v>0</v>
      </c>
      <c r="F129" s="10"/>
      <c r="G129" s="11">
        <v>0</v>
      </c>
      <c r="H129" s="10"/>
      <c r="I129" s="10">
        <v>80000</v>
      </c>
      <c r="J129" s="1"/>
      <c r="K129" s="13">
        <v>0.8237370967741936</v>
      </c>
      <c r="L129" s="12"/>
      <c r="M129" s="10">
        <f t="shared" si="62"/>
        <v>0</v>
      </c>
      <c r="N129" s="12"/>
      <c r="O129" s="12">
        <f t="shared" si="63"/>
        <v>2042868.0000000002</v>
      </c>
      <c r="P129" s="10"/>
      <c r="Q129" s="11">
        <v>0.8237370967741936</v>
      </c>
      <c r="R129" s="10"/>
      <c r="S129" s="15">
        <f t="shared" si="70"/>
        <v>-2042868</v>
      </c>
      <c r="T129" s="15"/>
      <c r="U129" s="12">
        <f t="shared" si="68"/>
        <v>-909076.26</v>
      </c>
      <c r="V129" s="1"/>
      <c r="W129" s="12">
        <f t="shared" si="69"/>
        <v>-88122954</v>
      </c>
      <c r="X129" s="12"/>
      <c r="Y129" s="13">
        <v>0.44500000000000001</v>
      </c>
      <c r="AA129" s="14">
        <v>8.1389999999999993</v>
      </c>
      <c r="AC129" s="28">
        <f t="shared" si="64"/>
        <v>2480000</v>
      </c>
      <c r="AE129" s="33">
        <f t="shared" si="54"/>
        <v>0.30748675122541386</v>
      </c>
      <c r="AG129" s="34">
        <f t="shared" si="65"/>
        <v>762567.14303902641</v>
      </c>
      <c r="AI129" s="35">
        <f t="shared" si="67"/>
        <v>103203544.21019821</v>
      </c>
      <c r="AK129" s="36">
        <f t="shared" si="66"/>
        <v>15080590.210198209</v>
      </c>
      <c r="AL129" s="40">
        <f t="shared" si="61"/>
        <v>762567.14303902641</v>
      </c>
    </row>
    <row r="130" spans="1:38" x14ac:dyDescent="0.2">
      <c r="A130" s="8">
        <v>38292</v>
      </c>
      <c r="B130" s="1"/>
      <c r="C130" s="1">
        <v>30</v>
      </c>
      <c r="D130" s="10"/>
      <c r="E130" s="10">
        <v>0</v>
      </c>
      <c r="F130" s="10"/>
      <c r="G130" s="11">
        <v>0</v>
      </c>
      <c r="H130" s="10"/>
      <c r="I130" s="10">
        <v>80000</v>
      </c>
      <c r="J130" s="1"/>
      <c r="K130" s="13">
        <v>0.91052833333333349</v>
      </c>
      <c r="L130" s="12"/>
      <c r="M130" s="10">
        <f t="shared" si="62"/>
        <v>0</v>
      </c>
      <c r="N130" s="1"/>
      <c r="O130" s="12">
        <f t="shared" si="63"/>
        <v>2185268.0000000005</v>
      </c>
      <c r="P130" s="10"/>
      <c r="Q130" s="11">
        <v>0.91052833333333349</v>
      </c>
      <c r="R130" s="10"/>
      <c r="S130" s="15">
        <f t="shared" si="70"/>
        <v>-2185268.0000000005</v>
      </c>
      <c r="T130" s="15"/>
      <c r="U130" s="12">
        <f t="shared" si="68"/>
        <v>-963703.1880000002</v>
      </c>
      <c r="V130" s="1"/>
      <c r="W130" s="12">
        <f t="shared" si="69"/>
        <v>-90308222</v>
      </c>
      <c r="X130" s="12"/>
      <c r="Y130" s="13">
        <v>0.441</v>
      </c>
      <c r="AA130" s="14">
        <v>8.1430000000000007</v>
      </c>
      <c r="AC130" s="28">
        <f t="shared" si="64"/>
        <v>2400000</v>
      </c>
      <c r="AE130" s="33">
        <f t="shared" si="54"/>
        <v>0.30748675122541386</v>
      </c>
      <c r="AG130" s="34">
        <f t="shared" si="65"/>
        <v>737968.20294099324</v>
      </c>
      <c r="AI130" s="35">
        <f t="shared" si="67"/>
        <v>103941512.41313921</v>
      </c>
      <c r="AK130" s="36">
        <f t="shared" si="66"/>
        <v>13633290.413139209</v>
      </c>
      <c r="AL130" s="40">
        <f t="shared" si="61"/>
        <v>737968.20294099324</v>
      </c>
    </row>
    <row r="131" spans="1:38" x14ac:dyDescent="0.2">
      <c r="A131" s="16">
        <v>38322</v>
      </c>
      <c r="B131" s="5"/>
      <c r="C131" s="1">
        <v>31</v>
      </c>
      <c r="D131" s="17"/>
      <c r="E131" s="10">
        <v>0</v>
      </c>
      <c r="F131" s="10"/>
      <c r="G131" s="11">
        <v>0</v>
      </c>
      <c r="H131" s="10"/>
      <c r="I131" s="10">
        <v>80000</v>
      </c>
      <c r="J131" s="5"/>
      <c r="K131" s="13">
        <v>1.0137370967741934</v>
      </c>
      <c r="L131" s="15"/>
      <c r="M131" s="10">
        <f t="shared" si="62"/>
        <v>0</v>
      </c>
      <c r="N131" s="5"/>
      <c r="O131" s="12">
        <f t="shared" si="63"/>
        <v>2514067.9999999995</v>
      </c>
      <c r="P131" s="17"/>
      <c r="Q131" s="11">
        <v>1.0137370967741934</v>
      </c>
      <c r="R131" s="17"/>
      <c r="S131" s="15">
        <f t="shared" si="70"/>
        <v>-2514067.9999999995</v>
      </c>
      <c r="T131" s="15"/>
      <c r="U131" s="12">
        <f t="shared" si="68"/>
        <v>-1101161.7839999998</v>
      </c>
      <c r="V131" s="5"/>
      <c r="W131" s="12">
        <f t="shared" si="69"/>
        <v>-92822290</v>
      </c>
      <c r="X131" s="15"/>
      <c r="Y131" s="18">
        <v>0.438</v>
      </c>
      <c r="Z131" s="19"/>
      <c r="AA131" s="20">
        <v>8.1479999999999997</v>
      </c>
      <c r="AC131" s="28">
        <f t="shared" si="64"/>
        <v>2480000</v>
      </c>
      <c r="AE131" s="33">
        <f t="shared" si="54"/>
        <v>0.30748675122541386</v>
      </c>
      <c r="AG131" s="34">
        <f t="shared" si="65"/>
        <v>762567.14303902641</v>
      </c>
      <c r="AI131" s="35">
        <f t="shared" si="67"/>
        <v>104704079.55617824</v>
      </c>
      <c r="AK131" s="36">
        <f t="shared" si="66"/>
        <v>11881789.556178242</v>
      </c>
      <c r="AL131" s="40">
        <f t="shared" si="61"/>
        <v>762567.14303902641</v>
      </c>
    </row>
    <row r="132" spans="1:38" x14ac:dyDescent="0.2">
      <c r="A132" s="16">
        <v>38353</v>
      </c>
      <c r="B132" s="1"/>
      <c r="C132" s="1">
        <v>31</v>
      </c>
      <c r="D132" s="10"/>
      <c r="E132" s="10">
        <v>0</v>
      </c>
      <c r="F132" s="10"/>
      <c r="G132" s="11">
        <v>0</v>
      </c>
      <c r="H132" s="10"/>
      <c r="I132" s="10">
        <v>80000</v>
      </c>
      <c r="J132" s="1"/>
      <c r="K132" s="13">
        <v>1.1037370967741937</v>
      </c>
      <c r="L132" s="12"/>
      <c r="M132" s="10">
        <f t="shared" si="62"/>
        <v>0</v>
      </c>
      <c r="N132" s="1"/>
      <c r="O132" s="12">
        <f t="shared" si="63"/>
        <v>2737268.0000000005</v>
      </c>
      <c r="P132" s="10"/>
      <c r="Q132" s="11">
        <v>1.1037370967741937</v>
      </c>
      <c r="R132" s="10"/>
      <c r="S132" s="15">
        <f t="shared" si="70"/>
        <v>-2737268.0000000005</v>
      </c>
      <c r="T132" s="15"/>
      <c r="U132" s="12">
        <f t="shared" si="68"/>
        <v>-1187974.3120000002</v>
      </c>
      <c r="V132" s="1"/>
      <c r="W132" s="12">
        <f t="shared" si="69"/>
        <v>-95559558</v>
      </c>
      <c r="X132" s="12"/>
      <c r="Y132" s="13">
        <v>0.434</v>
      </c>
      <c r="AA132" s="14">
        <v>8.16</v>
      </c>
      <c r="AC132" s="28">
        <f t="shared" si="64"/>
        <v>2480000</v>
      </c>
      <c r="AE132" s="33">
        <f t="shared" si="54"/>
        <v>0.30748675122541386</v>
      </c>
      <c r="AG132" s="34">
        <f t="shared" si="65"/>
        <v>762567.14303902641</v>
      </c>
      <c r="AI132" s="35">
        <f t="shared" si="67"/>
        <v>105466646.69921727</v>
      </c>
      <c r="AK132" s="36">
        <f t="shared" si="66"/>
        <v>9907088.6992172748</v>
      </c>
      <c r="AL132" s="40">
        <f t="shared" si="61"/>
        <v>762567.14303902641</v>
      </c>
    </row>
    <row r="133" spans="1:38" x14ac:dyDescent="0.2">
      <c r="A133" s="16">
        <v>38384</v>
      </c>
      <c r="B133" s="1"/>
      <c r="C133" s="1">
        <v>28</v>
      </c>
      <c r="D133" s="10"/>
      <c r="E133" s="10">
        <v>0</v>
      </c>
      <c r="F133" s="10"/>
      <c r="G133" s="11">
        <v>0</v>
      </c>
      <c r="H133" s="10"/>
      <c r="I133" s="10">
        <v>80000</v>
      </c>
      <c r="J133" s="1"/>
      <c r="K133" s="13">
        <v>0.97342321428571388</v>
      </c>
      <c r="L133" s="12"/>
      <c r="M133" s="10">
        <f t="shared" si="62"/>
        <v>0</v>
      </c>
      <c r="N133" s="1"/>
      <c r="O133" s="12">
        <f t="shared" si="63"/>
        <v>2180467.9999999991</v>
      </c>
      <c r="P133" s="10"/>
      <c r="Q133" s="11">
        <v>0.97342321428571388</v>
      </c>
      <c r="R133" s="10"/>
      <c r="S133" s="15">
        <f t="shared" si="70"/>
        <v>-2180467.9999999991</v>
      </c>
      <c r="T133" s="15"/>
      <c r="U133" s="12">
        <f t="shared" si="68"/>
        <v>-939781.70799999963</v>
      </c>
      <c r="V133" s="1"/>
      <c r="W133" s="12">
        <f t="shared" si="69"/>
        <v>-97740026</v>
      </c>
      <c r="X133" s="12"/>
      <c r="Y133" s="13">
        <v>0.43099999999999999</v>
      </c>
      <c r="AA133" s="14">
        <v>8.16</v>
      </c>
      <c r="AC133" s="28">
        <f t="shared" si="64"/>
        <v>2240000</v>
      </c>
      <c r="AE133" s="33">
        <f t="shared" si="54"/>
        <v>0.30748675122541386</v>
      </c>
      <c r="AG133" s="34">
        <f t="shared" si="65"/>
        <v>688770.32274492702</v>
      </c>
      <c r="AI133" s="35">
        <f t="shared" si="67"/>
        <v>106155417.0219622</v>
      </c>
      <c r="AK133" s="36">
        <f t="shared" si="66"/>
        <v>8415391.0219621956</v>
      </c>
      <c r="AL133" s="40">
        <f t="shared" si="61"/>
        <v>688770.32274492702</v>
      </c>
    </row>
    <row r="134" spans="1:38" x14ac:dyDescent="0.2">
      <c r="A134" s="16">
        <v>38412</v>
      </c>
      <c r="B134" s="1"/>
      <c r="C134" s="1">
        <v>31</v>
      </c>
      <c r="D134" s="10"/>
      <c r="E134" s="10">
        <v>0</v>
      </c>
      <c r="F134" s="10"/>
      <c r="G134" s="11">
        <v>0</v>
      </c>
      <c r="H134" s="10"/>
      <c r="I134" s="10">
        <v>80000</v>
      </c>
      <c r="J134" s="1"/>
      <c r="K134" s="13">
        <v>0.92373709677419358</v>
      </c>
      <c r="L134" s="12"/>
      <c r="M134" s="10">
        <f t="shared" si="62"/>
        <v>0</v>
      </c>
      <c r="N134" s="1"/>
      <c r="O134" s="12">
        <f t="shared" si="63"/>
        <v>2290868</v>
      </c>
      <c r="P134" s="10"/>
      <c r="Q134" s="11">
        <v>0.92373709677419358</v>
      </c>
      <c r="R134" s="10"/>
      <c r="S134" s="15">
        <f t="shared" si="70"/>
        <v>-2290868</v>
      </c>
      <c r="T134" s="15"/>
      <c r="U134" s="12">
        <f t="shared" si="68"/>
        <v>-980491.50399999996</v>
      </c>
      <c r="V134" s="1"/>
      <c r="W134" s="12">
        <f t="shared" si="69"/>
        <v>-100030894</v>
      </c>
      <c r="X134" s="12"/>
      <c r="Y134" s="13">
        <v>0.42799999999999999</v>
      </c>
      <c r="AA134" s="14">
        <v>8.17</v>
      </c>
      <c r="AC134" s="28">
        <f t="shared" si="64"/>
        <v>2480000</v>
      </c>
      <c r="AE134" s="33">
        <f t="shared" si="54"/>
        <v>0.30748675122541386</v>
      </c>
      <c r="AG134" s="34">
        <f t="shared" si="65"/>
        <v>762567.14303902641</v>
      </c>
      <c r="AI134" s="35">
        <f t="shared" si="67"/>
        <v>106917984.16500123</v>
      </c>
      <c r="AK134" s="36">
        <f t="shared" si="66"/>
        <v>6887090.1650012285</v>
      </c>
      <c r="AL134" s="40">
        <f t="shared" si="61"/>
        <v>762567.14303902641</v>
      </c>
    </row>
    <row r="135" spans="1:38" x14ac:dyDescent="0.2">
      <c r="A135" s="16">
        <v>38443</v>
      </c>
      <c r="B135" s="1"/>
      <c r="C135" s="1">
        <v>30</v>
      </c>
      <c r="D135" s="10"/>
      <c r="E135" s="10">
        <v>0</v>
      </c>
      <c r="F135" s="10"/>
      <c r="G135" s="11">
        <v>0</v>
      </c>
      <c r="H135" s="10"/>
      <c r="I135" s="10">
        <v>80000</v>
      </c>
      <c r="J135" s="1"/>
      <c r="K135" s="13">
        <v>0.87052833333333313</v>
      </c>
      <c r="L135" s="12"/>
      <c r="M135" s="10">
        <f t="shared" si="62"/>
        <v>0</v>
      </c>
      <c r="N135" s="1"/>
      <c r="O135" s="12">
        <f t="shared" si="63"/>
        <v>2089267.9999999995</v>
      </c>
      <c r="P135" s="10"/>
      <c r="Q135" s="11">
        <v>0.87052833333333313</v>
      </c>
      <c r="R135" s="10"/>
      <c r="S135" s="15">
        <f t="shared" si="70"/>
        <v>-2089267.9999999995</v>
      </c>
      <c r="T135" s="15"/>
      <c r="U135" s="12">
        <f t="shared" si="68"/>
        <v>-887938.89999999979</v>
      </c>
      <c r="V135" s="1"/>
      <c r="W135" s="12">
        <f t="shared" si="69"/>
        <v>-102120162</v>
      </c>
      <c r="X135" s="12"/>
      <c r="Y135" s="13">
        <v>0.42499999999999999</v>
      </c>
      <c r="AA135" s="14">
        <v>8.17</v>
      </c>
      <c r="AC135" s="28">
        <f t="shared" si="64"/>
        <v>2400000</v>
      </c>
      <c r="AE135" s="33">
        <f t="shared" si="54"/>
        <v>0.30748675122541386</v>
      </c>
      <c r="AG135" s="34">
        <f t="shared" si="65"/>
        <v>737968.20294099324</v>
      </c>
      <c r="AI135" s="35">
        <f t="shared" si="67"/>
        <v>107655952.36794223</v>
      </c>
      <c r="AK135" s="36">
        <f t="shared" si="66"/>
        <v>5535790.3679422289</v>
      </c>
      <c r="AL135" s="40">
        <f t="shared" si="61"/>
        <v>737968.20294099324</v>
      </c>
    </row>
    <row r="136" spans="1:38" x14ac:dyDescent="0.2">
      <c r="A136" s="16">
        <v>38473</v>
      </c>
      <c r="B136" s="1"/>
      <c r="C136" s="1">
        <v>31</v>
      </c>
      <c r="D136" s="10"/>
      <c r="E136" s="10">
        <v>0</v>
      </c>
      <c r="F136" s="10"/>
      <c r="G136" s="11">
        <v>0</v>
      </c>
      <c r="H136" s="10"/>
      <c r="I136" s="10">
        <v>80000</v>
      </c>
      <c r="J136" s="1"/>
      <c r="K136" s="13">
        <v>0.87373709677419331</v>
      </c>
      <c r="L136" s="12"/>
      <c r="M136" s="10">
        <f t="shared" si="62"/>
        <v>0</v>
      </c>
      <c r="N136" s="1"/>
      <c r="O136" s="12">
        <f t="shared" si="63"/>
        <v>2166867.9999999995</v>
      </c>
      <c r="P136" s="10"/>
      <c r="Q136" s="11">
        <v>0.87373709677419331</v>
      </c>
      <c r="R136" s="10"/>
      <c r="S136" s="15">
        <f t="shared" si="70"/>
        <v>-2166867.9999999995</v>
      </c>
      <c r="T136" s="15"/>
      <c r="U136" s="12">
        <f t="shared" si="68"/>
        <v>-914418.29599999974</v>
      </c>
      <c r="V136" s="1"/>
      <c r="W136" s="12">
        <f t="shared" si="69"/>
        <v>-104287030</v>
      </c>
      <c r="X136" s="12"/>
      <c r="Y136" s="13">
        <v>0.42199999999999999</v>
      </c>
      <c r="AA136" s="14">
        <v>8.18</v>
      </c>
      <c r="AC136" s="28">
        <f t="shared" si="64"/>
        <v>2480000</v>
      </c>
      <c r="AE136" s="33">
        <f t="shared" si="54"/>
        <v>0.30748675122541386</v>
      </c>
      <c r="AG136" s="34">
        <f t="shared" si="65"/>
        <v>762567.14303902641</v>
      </c>
      <c r="AI136" s="35">
        <f t="shared" si="67"/>
        <v>108418519.51098126</v>
      </c>
      <c r="AK136" s="36">
        <f t="shared" si="66"/>
        <v>4131489.5109812617</v>
      </c>
      <c r="AL136" s="40">
        <f t="shared" si="61"/>
        <v>762567.14303902641</v>
      </c>
    </row>
    <row r="137" spans="1:38" x14ac:dyDescent="0.2">
      <c r="A137" s="16">
        <v>38504</v>
      </c>
      <c r="B137" s="1"/>
      <c r="C137" s="1">
        <v>30</v>
      </c>
      <c r="D137" s="10"/>
      <c r="E137" s="10">
        <v>0</v>
      </c>
      <c r="F137" s="10"/>
      <c r="G137" s="11">
        <v>0</v>
      </c>
      <c r="H137" s="10"/>
      <c r="I137" s="10">
        <v>80000</v>
      </c>
      <c r="J137" s="1"/>
      <c r="K137" s="13">
        <v>0.87052833333333313</v>
      </c>
      <c r="L137" s="12"/>
      <c r="M137" s="10">
        <f t="shared" si="62"/>
        <v>0</v>
      </c>
      <c r="N137" s="1"/>
      <c r="O137" s="12">
        <f t="shared" si="63"/>
        <v>2089267.9999999995</v>
      </c>
      <c r="P137" s="10"/>
      <c r="Q137" s="11">
        <v>0.87052833333333313</v>
      </c>
      <c r="R137" s="10"/>
      <c r="S137" s="15">
        <f t="shared" si="70"/>
        <v>-2089267.9999999995</v>
      </c>
      <c r="T137" s="15"/>
      <c r="U137" s="12">
        <f t="shared" si="68"/>
        <v>-875403.29199999978</v>
      </c>
      <c r="V137" s="1"/>
      <c r="W137" s="12">
        <f t="shared" si="69"/>
        <v>-106376298</v>
      </c>
      <c r="X137" s="12"/>
      <c r="Y137" s="13">
        <v>0.41899999999999998</v>
      </c>
      <c r="AA137" s="14">
        <v>8.18</v>
      </c>
      <c r="AC137" s="28">
        <f t="shared" si="64"/>
        <v>2400000</v>
      </c>
      <c r="AE137" s="33">
        <f t="shared" si="54"/>
        <v>0.30748675122541386</v>
      </c>
      <c r="AG137" s="34">
        <f t="shared" si="65"/>
        <v>737968.20294099324</v>
      </c>
      <c r="AI137" s="35">
        <f t="shared" si="67"/>
        <v>109156487.71392226</v>
      </c>
      <c r="AK137" s="36">
        <f t="shared" si="66"/>
        <v>2780189.7139222622</v>
      </c>
      <c r="AL137" s="40">
        <f t="shared" si="61"/>
        <v>737968.20294099324</v>
      </c>
    </row>
    <row r="138" spans="1:38" x14ac:dyDescent="0.2">
      <c r="A138" s="16">
        <v>38534</v>
      </c>
      <c r="B138" s="1"/>
      <c r="C138" s="1">
        <v>31</v>
      </c>
      <c r="D138" s="10"/>
      <c r="E138" s="10">
        <v>0</v>
      </c>
      <c r="F138" s="10"/>
      <c r="G138" s="11">
        <v>0</v>
      </c>
      <c r="H138" s="10"/>
      <c r="I138" s="10">
        <v>80000</v>
      </c>
      <c r="J138" s="1"/>
      <c r="K138" s="13">
        <v>0.86373709677419352</v>
      </c>
      <c r="L138" s="12"/>
      <c r="M138" s="10">
        <f t="shared" si="62"/>
        <v>0</v>
      </c>
      <c r="N138" s="1"/>
      <c r="O138" s="12">
        <f t="shared" si="63"/>
        <v>2142068</v>
      </c>
      <c r="P138" s="10"/>
      <c r="Q138" s="11">
        <v>0.86373709677419352</v>
      </c>
      <c r="R138" s="10"/>
      <c r="S138" s="15">
        <f t="shared" si="70"/>
        <v>-2142068</v>
      </c>
      <c r="T138" s="15"/>
      <c r="U138" s="12">
        <f t="shared" si="68"/>
        <v>-891100.28799999994</v>
      </c>
      <c r="V138" s="1"/>
      <c r="W138" s="12">
        <f t="shared" si="69"/>
        <v>-108518366</v>
      </c>
      <c r="X138" s="12"/>
      <c r="Y138" s="13">
        <v>0.41599999999999998</v>
      </c>
      <c r="AA138" s="14">
        <v>8.18</v>
      </c>
      <c r="AC138" s="28">
        <f t="shared" si="64"/>
        <v>2480000</v>
      </c>
      <c r="AE138" s="33">
        <f t="shared" si="54"/>
        <v>0.30748675122541386</v>
      </c>
      <c r="AG138" s="34">
        <f t="shared" si="65"/>
        <v>762567.14303902641</v>
      </c>
      <c r="AI138" s="35">
        <f t="shared" si="67"/>
        <v>109919054.8569613</v>
      </c>
      <c r="AK138" s="36">
        <f t="shared" si="66"/>
        <v>1400688.856961295</v>
      </c>
      <c r="AL138" s="40">
        <f t="shared" si="61"/>
        <v>762567.14303902641</v>
      </c>
    </row>
    <row r="139" spans="1:38" ht="13.5" thickBot="1" x14ac:dyDescent="0.25">
      <c r="A139" s="16">
        <v>38565</v>
      </c>
      <c r="B139" s="1"/>
      <c r="C139" s="1">
        <v>31</v>
      </c>
      <c r="D139" s="10"/>
      <c r="E139" s="10">
        <v>0</v>
      </c>
      <c r="F139" s="10"/>
      <c r="G139" s="21">
        <v>0</v>
      </c>
      <c r="H139" s="10"/>
      <c r="I139" s="10">
        <v>80000</v>
      </c>
      <c r="J139" s="1"/>
      <c r="K139" s="22">
        <v>0.87228064516129034</v>
      </c>
      <c r="L139" s="12"/>
      <c r="M139" s="10">
        <f t="shared" si="62"/>
        <v>0</v>
      </c>
      <c r="N139" s="1"/>
      <c r="O139" s="12">
        <f t="shared" si="63"/>
        <v>2163256</v>
      </c>
      <c r="P139" s="10"/>
      <c r="Q139" s="21">
        <v>0.87228064516129034</v>
      </c>
      <c r="R139" s="10"/>
      <c r="S139" s="23">
        <f t="shared" si="70"/>
        <v>-2163256</v>
      </c>
      <c r="T139" s="15"/>
      <c r="U139" s="23">
        <f t="shared" si="68"/>
        <v>-893424.728</v>
      </c>
      <c r="V139" s="1"/>
      <c r="W139" s="24">
        <f t="shared" si="69"/>
        <v>-110681622</v>
      </c>
      <c r="X139" s="12"/>
      <c r="Y139" s="13">
        <v>0.41299999999999998</v>
      </c>
      <c r="AA139" s="14">
        <v>8.19</v>
      </c>
      <c r="AC139" s="28">
        <f t="shared" si="64"/>
        <v>2480000</v>
      </c>
      <c r="AE139" s="33">
        <f t="shared" si="54"/>
        <v>0.30748675122541386</v>
      </c>
      <c r="AG139" s="34">
        <f t="shared" si="65"/>
        <v>762567.14303902641</v>
      </c>
      <c r="AI139" s="35">
        <f t="shared" si="67"/>
        <v>110681622.00000033</v>
      </c>
      <c r="AK139" s="36">
        <f t="shared" si="66"/>
        <v>3.2782554626464844E-7</v>
      </c>
      <c r="AL139" s="40">
        <f t="shared" si="61"/>
        <v>762567.14303902641</v>
      </c>
    </row>
    <row r="140" spans="1:38" ht="13.5" thickTop="1" x14ac:dyDescent="0.2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A140" s="1"/>
      <c r="AL140" s="40"/>
    </row>
    <row r="141" spans="1:38" ht="13.5" thickBot="1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25"/>
      <c r="L141" s="25"/>
      <c r="M141" s="26">
        <f>SUM(M11:M139)</f>
        <v>9634005.8179999962</v>
      </c>
      <c r="N141" s="1"/>
      <c r="O141" s="26">
        <f>SUM(O11:O139)</f>
        <v>110044820</v>
      </c>
      <c r="P141" s="25"/>
      <c r="Q141" s="25"/>
      <c r="R141" s="25"/>
      <c r="S141" s="26">
        <f>SUM(S11:S139)</f>
        <v>-110681622</v>
      </c>
      <c r="T141" s="25"/>
      <c r="U141" s="26">
        <f>SUM(U11:U139)</f>
        <v>-66962233.938000008</v>
      </c>
      <c r="V141" s="1"/>
      <c r="W141" s="25"/>
      <c r="X141" s="1"/>
      <c r="AC141" s="27">
        <f>SUM(AC11:AC139)</f>
        <v>359955743</v>
      </c>
      <c r="AD141" s="32"/>
      <c r="AG141" s="27">
        <f>SUM(AG11:AG139)</f>
        <v>110681622.00000033</v>
      </c>
      <c r="AL141" s="41"/>
    </row>
    <row r="142" spans="1:38" ht="13.5" thickTop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38" x14ac:dyDescent="0.2">
      <c r="C143" s="1"/>
      <c r="D143" s="1"/>
      <c r="E143" s="1"/>
      <c r="F143" s="1"/>
      <c r="G143" s="1"/>
      <c r="H143" s="1"/>
      <c r="I143" s="1"/>
      <c r="P143" t="s">
        <v>48</v>
      </c>
      <c r="S143" s="30">
        <f>AC141</f>
        <v>359955743</v>
      </c>
      <c r="U143" s="1"/>
    </row>
    <row r="144" spans="1:38" x14ac:dyDescent="0.2">
      <c r="C144" s="1"/>
      <c r="D144" s="1"/>
      <c r="E144" s="1"/>
      <c r="F144" s="1"/>
      <c r="G144" s="1"/>
      <c r="H144" s="1"/>
      <c r="I144" s="1"/>
      <c r="U144" s="1"/>
    </row>
    <row r="145" spans="16:19" x14ac:dyDescent="0.2">
      <c r="P145" t="s">
        <v>49</v>
      </c>
      <c r="S145" s="31">
        <f>-S141/S143</f>
        <v>0.30748675122541386</v>
      </c>
    </row>
  </sheetData>
  <pageMargins left="0" right="0" top="0" bottom="0" header="0" footer="0"/>
  <pageSetup paperSize="5" scale="57" fitToHeight="4" orientation="landscape" horizontalDpi="4294967292" verticalDpi="300" r:id="rId1"/>
  <headerFooter alignWithMargins="0">
    <oddHeader>&amp;CAMOCO AND PAN NATIONAL CONTRACT
VALUATION COMPUTATION
&amp;RSCHEDULE 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 Dwayne L</dc:creator>
  <cp:lastModifiedBy>Jan Havlíček</cp:lastModifiedBy>
  <cp:lastPrinted>1999-11-17T13:26:46Z</cp:lastPrinted>
  <dcterms:created xsi:type="dcterms:W3CDTF">1998-02-20T21:54:04Z</dcterms:created>
  <dcterms:modified xsi:type="dcterms:W3CDTF">2023-09-14T18:15:20Z</dcterms:modified>
</cp:coreProperties>
</file>