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0C72B4-4209-46D1-8479-104A94C1C66C}" xr6:coauthVersionLast="47" xr6:coauthVersionMax="47" xr10:uidLastSave="{00000000-0000-0000-0000-000000000000}"/>
  <bookViews>
    <workbookView xWindow="-120" yWindow="-120" windowWidth="38640" windowHeight="15720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<sst xmlns="http://schemas.openxmlformats.org/spreadsheetml/2006/main" count="369" uniqueCount="145">
  <si>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</si>
  <si>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</si>
  <si>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</si>
  <si>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</si>
  <si>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</si>
  <si>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</si>
  <si>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</si>
  <si>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</si>
  <si>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</si>
  <si>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</si>
  <si>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</si>
  <si>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</si>
  <si>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</si>
  <si>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</si>
  <si>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</si>
  <si>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</si>
  <si>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</si>
  <si>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</si>
  <si>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</si>
  <si>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</si>
  <si>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</si>
  <si>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</si>
  <si>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</si>
  <si>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</si>
  <si>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</si>
  <si>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</si>
  <si>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</si>
  <si>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</si>
  <si>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</si>
  <si>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</si>
  <si>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</si>
  <si>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</si>
  <si>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</si>
  <si>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</si>
  <si>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</si>
  <si>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</si>
  <si>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</si>
  <si>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</si>
  <si>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</si>
  <si>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</si>
  <si>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</si>
  <si>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</si>
  <si>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</si>
  <si>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</si>
  <si>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</si>
  <si>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</si>
  <si>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</si>
  <si>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</si>
  <si>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</si>
  <si>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</si>
  <si>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</si>
  <si>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</si>
  <si>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</si>
  <si>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</si>
  <si>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</si>
  <si>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</si>
  <si>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</si>
  <si>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</si>
  <si>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</si>
  <si>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</si>
  <si>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</si>
  <si>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</si>
  <si>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</si>
  <si>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</si>
  <si>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</si>
  <si>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</si>
  <si>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</si>
  <si>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</si>
  <si>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</si>
  <si>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</si>
  <si>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</si>
  <si>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</si>
  <si>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</si>
  <si>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</si>
  <si>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</si>
  <si>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</si>
  <si>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</si>
  <si>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</si>
  <si>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</si>
  <si>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</si>
  <si>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</si>
  <si>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</si>
  <si>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</si>
  <si>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</si>
  <si>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</si>
  <si>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</si>
  <si>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</si>
  <si>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</si>
  <si>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</si>
  <si>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</si>
  <si>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</si>
  <si>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</si>
  <si>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</si>
  <si>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</si>
  <si>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</si>
  <si>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</si>
  <si>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</si>
  <si>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</si>
  <si>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</si>
  <si>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</si>
  <si>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</si>
  <si>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</si>
  <si>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</si>
  <si>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</si>
  <si>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</si>
  <si>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</si>
  <si>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</si>
  <si>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</si>
  <si>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</si>
  <si>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</si>
  <si>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</si>
  <si>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</si>
  <si>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</si>
  <si>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</si>
  <si>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</si>
  <si>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</si>
  <si>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</si>
  <si>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</si>
  <si>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</si>
  <si>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</si>
  <si>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</si>
  <si>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112800</t>
  </si>
  <si>
    <t>HAYSLETT</t>
  </si>
  <si>
    <t>ROD</t>
  </si>
  <si>
    <t>MANAGING DIRECTOR</t>
  </si>
  <si>
    <t>P00505371</t>
  </si>
  <si>
    <t>0366</t>
  </si>
  <si>
    <t>EB4054</t>
  </si>
  <si>
    <t>L</t>
  </si>
  <si>
    <t>BISTRO LATINO,(20 YR. AWARD &amp; BDAY)</t>
  </si>
  <si>
    <t>SELF,FINANCE GROUP</t>
  </si>
  <si>
    <t>52003000</t>
  </si>
  <si>
    <t>111718</t>
  </si>
  <si>
    <t>FLOWERS.COM (FLOWERS FOR P.WIEDERHOLT'S FATHER - FUNERAL HOME)</t>
  </si>
  <si>
    <t>P</t>
  </si>
  <si>
    <t>PARKING @ EOTT OFFICE</t>
  </si>
  <si>
    <t>PC</t>
  </si>
  <si>
    <t>PARKING @ IAH</t>
  </si>
  <si>
    <t>LODGING IN WASHINGTON DC - PARK HYATT</t>
  </si>
  <si>
    <t>HOUSTON - WASHINGTON DC - HOUSTON (INGAA/FERC ACCOUNTING MTG.)</t>
  </si>
  <si>
    <t>HOUSTON - SAN ANTONIO - HOUSTON (MANAGEMENT CONFERENCE)</t>
  </si>
  <si>
    <t>WORLDTRANS CHARTER - HOTEL TO AIRPORT (MANAGEMENT CONF.)</t>
  </si>
  <si>
    <t>C</t>
  </si>
  <si>
    <t>52004500</t>
  </si>
  <si>
    <t>PARKING @ IAH - (FGT ROADSHOW)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</si>
</sst>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B8C2B50B-0D2A-4237-B217-96EDA17DBFD7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AE88EA9C-AC95-3BDE-E3DD-FB7BAE35259E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84B78E9-C0E2-573D-659C-F821911DB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A994DC99-C5BB-8176-E9D2-81BB80ECEE71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9663804E-506C-3953-59B9-E7DD5E3473BD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50E83984-C3CA-42D3-8F2A-751457950E15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852F959D-935D-6481-5AAF-E5C9DED07696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6CBAA0B1-50C2-E317-69C4-676EA85E90C4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4119D739-E52F-D2FF-6127-0B1C5A26506E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ABBCD930-D19E-5D7B-A3D8-27835E675C5F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BB70CA34-5028-AA9B-589C-BBB595B7F16D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E7A0FCF7-8AF0-9994-958D-2F4EC3264AEC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717034CC-E64F-37A0-732B-0B3BB8E4D805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217577C1-C0DE-9D92-97F8-01DA97D00555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96F0E6C6-8CC0-396A-A03A-E98802FA8A01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AB18D08E-7C57-CE0E-D130-8D04587B8479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3580536C-D6CB-F5D9-E75A-229503C222D3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48BB4368-DB54-B726-B0D4-583847BE0EB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8569B38-EDB6-B06A-9A83-0533EEF07BFB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5E6C4657-218F-5E19-7026-72BCDF07E6D4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BD35729F-9C6E-AA4E-B6F6-38B9A4309375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3F71994A-E282-3875-52B4-DC7955CF8DDE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409390EB-178D-7FDA-6D6A-03FA521B252D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E9D4797C-3977-4D8E-C37D-DD374A03FE2A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14509F3-17D5-90C5-11CB-2EFC97556174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7833C698-6050-EF9C-1F13-4E0B62594BDE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A9FD63D1-F901-0BFF-B2A5-52C8A2029996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286F5A8-96F3-3724-7131-E1F9B4FB4560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30830272-DADA-452A-3911-E73168D01C98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51CCB435-AF9F-1713-BB55-37A45BC73401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4ADF6919-1AB3-F3D2-F6FE-2289740ADB50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B0B5381E-6E1C-58F1-558D-68365134C676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1A7EF77A-F43A-37B5-00F3-9F5CA28F6C4A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3E84A587-0363-E2FF-3FEA-B0C7763D03F7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B3DC256A-8343-6A81-A3B9-6220C5CA5C01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217E93F-52B9-AE90-42BB-1079D218A814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76045D2C-536A-07BC-8E3E-EF52FF44A806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DE7F3267-E07C-6802-C4DB-15270AA746DA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97BC01A2-07FD-CB4B-B634-9CA89EE791FE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C4F77001-C441-D745-68E8-F30138429860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AD84C647-9038-8585-CC68-BD2A8CCEF8FA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0FF9EF3F-87C8-11AF-EC54-1F09F60CFAD0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C957AFB0-7B87-F7FD-EC67-B036C375B26C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A5DC7F26-F9FF-768A-5F17-11D069D7E0BE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7" t="s">
        <v>100</v>
      </c>
      <c r="F2" s="388"/>
      <c r="G2" s="374"/>
      <c r="H2" s="389" t="s">
        <v>101</v>
      </c>
      <c r="I2" s="387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302.16000000000003</v>
      </c>
      <c r="B3" s="344" t="str">
        <f>'Short Form'!A29</f>
        <v>52003000</v>
      </c>
      <c r="C3" s="290" t="str">
        <f>'Short Form'!B29</f>
        <v>0366</v>
      </c>
      <c r="D3" s="385" t="str">
        <f>'Short Form'!C29</f>
        <v>111718</v>
      </c>
      <c r="E3" s="385"/>
      <c r="F3" s="385"/>
      <c r="G3" s="385"/>
      <c r="H3" s="385">
        <f>'Short Form'!G29</f>
        <v>0</v>
      </c>
      <c r="I3" s="385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5">
        <f>'Short Form'!C30</f>
        <v>0</v>
      </c>
      <c r="E4" s="385"/>
      <c r="F4" s="385"/>
      <c r="G4" s="385"/>
      <c r="H4" s="385">
        <f>'Short Form'!G30</f>
        <v>0</v>
      </c>
      <c r="I4" s="385"/>
      <c r="J4" s="357"/>
      <c r="K4" s="357"/>
    </row>
    <row r="5" spans="1:11" ht="16.5" customHeight="1" x14ac:dyDescent="0.25">
      <c r="A5" s="289">
        <f>'Short Form'!N42</f>
        <v>72.98</v>
      </c>
      <c r="B5" s="290">
        <f>'Short Form'!A44</f>
        <v>0</v>
      </c>
      <c r="C5" s="290" t="str">
        <f>'Short Form'!B44</f>
        <v>0366</v>
      </c>
      <c r="D5" s="385" t="str">
        <f>'Short Form'!C44</f>
        <v>111718</v>
      </c>
      <c r="E5" s="385"/>
      <c r="F5" s="385"/>
      <c r="G5" s="385"/>
      <c r="H5" s="385">
        <f>'Short Form'!G44</f>
        <v>0</v>
      </c>
      <c r="I5" s="385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5">
        <f>'Short Form'!C45</f>
        <v>0</v>
      </c>
      <c r="E6" s="385"/>
      <c r="F6" s="385"/>
      <c r="G6" s="385"/>
      <c r="H6" s="385">
        <f>'Short Form'!G45</f>
        <v>0</v>
      </c>
      <c r="I6" s="385"/>
      <c r="J6" s="357"/>
      <c r="K6" s="357"/>
    </row>
    <row r="7" spans="1:11" ht="16.5" customHeight="1" x14ac:dyDescent="0.25">
      <c r="A7" s="289">
        <f>'Travel Form'!O49</f>
        <v>2312.4899999999998</v>
      </c>
      <c r="B7" s="290" t="str">
        <f>'Travel Form'!B49</f>
        <v>52004500</v>
      </c>
      <c r="C7" s="290" t="str">
        <f>'Travel Form'!C49</f>
        <v>0366</v>
      </c>
      <c r="D7" s="385" t="str">
        <f>'Travel Form'!D49:G49</f>
        <v>111718</v>
      </c>
      <c r="E7" s="385"/>
      <c r="F7" s="385"/>
      <c r="G7" s="385"/>
      <c r="H7" s="385">
        <f>'Travel Form'!H49:I49</f>
        <v>0</v>
      </c>
      <c r="I7" s="385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5">
        <f>'Travel Form'!D50:G50</f>
        <v>0</v>
      </c>
      <c r="E8" s="385"/>
      <c r="F8" s="385"/>
      <c r="G8" s="385"/>
      <c r="H8" s="385">
        <f>'Travel Form'!H50:I50</f>
        <v>0</v>
      </c>
      <c r="I8" s="385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5">
        <f>'Travel Form'!D51:G51</f>
        <v>0</v>
      </c>
      <c r="E9" s="385"/>
      <c r="F9" s="385"/>
      <c r="G9" s="385"/>
      <c r="H9" s="385">
        <f>'Travel Form'!H51:I51</f>
        <v>0</v>
      </c>
      <c r="I9" s="385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5">
        <f>'Travel Form'!D52:G52</f>
        <v>0</v>
      </c>
      <c r="E10" s="385"/>
      <c r="F10" s="385"/>
      <c r="G10" s="385"/>
      <c r="H10" s="385">
        <f>'Travel Form'!H52:I52</f>
        <v>0</v>
      </c>
      <c r="I10" s="385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5">
        <f>'Travel Form'!D53:G53</f>
        <v>0</v>
      </c>
      <c r="E11" s="385"/>
      <c r="F11" s="385"/>
      <c r="G11" s="385"/>
      <c r="H11" s="385">
        <f>'Travel Form'!H53:I53</f>
        <v>0</v>
      </c>
      <c r="I11" s="385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5">
        <f>'Travel Form'!D54:G54</f>
        <v>0</v>
      </c>
      <c r="E12" s="385"/>
      <c r="F12" s="385"/>
      <c r="G12" s="385"/>
      <c r="H12" s="385">
        <f>'Travel Form'!H54:I54</f>
        <v>0</v>
      </c>
      <c r="I12" s="385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5">
        <f>'Meals and Ent Sup'!D49</f>
        <v>0</v>
      </c>
      <c r="E13" s="385"/>
      <c r="F13" s="385"/>
      <c r="G13" s="385"/>
      <c r="H13" s="385">
        <f>'Meals and Ent Sup'!H49</f>
        <v>0</v>
      </c>
      <c r="I13" s="385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5">
        <f>'Meals and Ent Sup'!H50</f>
        <v>0</v>
      </c>
      <c r="I14" s="385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5">
        <f>'Meals and Ent Sup'!D51</f>
        <v>0</v>
      </c>
      <c r="E15" s="385"/>
      <c r="F15" s="385"/>
      <c r="G15" s="385"/>
      <c r="H15" s="385">
        <f>'Meals and Ent Sup'!H51</f>
        <v>0</v>
      </c>
      <c r="I15" s="385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5">
        <f>'Meals and Ent Sup'!D52</f>
        <v>0</v>
      </c>
      <c r="E16" s="385"/>
      <c r="F16" s="385"/>
      <c r="G16" s="385"/>
      <c r="H16" s="385">
        <f>'Meals and Ent Sup'!H52</f>
        <v>0</v>
      </c>
      <c r="I16" s="385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5">
        <f>'Meals and Ent Sup'!D53</f>
        <v>0</v>
      </c>
      <c r="E17" s="385"/>
      <c r="F17" s="385"/>
      <c r="G17" s="385"/>
      <c r="H17" s="385">
        <f>'Meals and Ent Sup'!H53</f>
        <v>0</v>
      </c>
      <c r="I17" s="385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5">
        <f>'Meals and Ent Sup'!D54</f>
        <v>0</v>
      </c>
      <c r="E18" s="385"/>
      <c r="F18" s="385"/>
      <c r="G18" s="385"/>
      <c r="H18" s="385">
        <f>'Meals and Ent Sup'!H54</f>
        <v>0</v>
      </c>
      <c r="I18" s="385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5">
        <f>'Misc. Exp. Sup'!D50</f>
        <v>0</v>
      </c>
      <c r="E20" s="385"/>
      <c r="F20" s="385"/>
      <c r="G20" s="385"/>
      <c r="H20" s="385">
        <f>'Misc. Exp. Sup'!H50</f>
        <v>0</v>
      </c>
      <c r="I20" s="385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5">
        <f>'Misc. Exp. Sup'!D51</f>
        <v>0</v>
      </c>
      <c r="E21" s="385"/>
      <c r="F21" s="385"/>
      <c r="G21" s="385"/>
      <c r="H21" s="385">
        <f>'Misc. Exp. Sup'!H51</f>
        <v>0</v>
      </c>
      <c r="I21" s="385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5">
        <f>'Misc. Exp. Sup'!D52</f>
        <v>0</v>
      </c>
      <c r="E22" s="385"/>
      <c r="F22" s="385"/>
      <c r="G22" s="385"/>
      <c r="H22" s="385">
        <f>'Misc. Exp. Sup'!H52</f>
        <v>0</v>
      </c>
      <c r="I22" s="385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5">
        <f>'Misc. Exp. Sup'!D53</f>
        <v>0</v>
      </c>
      <c r="E23" s="385"/>
      <c r="F23" s="385"/>
      <c r="G23" s="385"/>
      <c r="H23" s="385">
        <f>'Misc. Exp. Sup'!H53</f>
        <v>0</v>
      </c>
      <c r="I23" s="385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5">
        <f>'Misc. Exp. Sup'!D54</f>
        <v>0</v>
      </c>
      <c r="E24" s="385"/>
      <c r="F24" s="385"/>
      <c r="G24" s="385"/>
      <c r="H24" s="385">
        <f>'Misc. Exp. Sup'!H54</f>
        <v>0</v>
      </c>
      <c r="I24" s="385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5">
        <f>'Travel Sup (2)'!H49</f>
        <v>0</v>
      </c>
      <c r="I25" s="385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5">
        <f>'Travel Sup (2)'!D50</f>
        <v>0</v>
      </c>
      <c r="E26" s="385"/>
      <c r="F26" s="385"/>
      <c r="G26" s="385"/>
      <c r="H26" s="385">
        <f>'Travel Sup (2)'!H50</f>
        <v>0</v>
      </c>
      <c r="I26" s="385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5">
        <f>'Travel Sup (2)'!H51</f>
        <v>0</v>
      </c>
      <c r="I27" s="385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5">
        <f>'Travel Sup (2)'!H52</f>
        <v>0</v>
      </c>
      <c r="I28" s="385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5">
        <f>'Travel Sup (2)'!H53</f>
        <v>0</v>
      </c>
      <c r="I29" s="385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5">
        <f>'Travel Sup (2)'!H54</f>
        <v>0</v>
      </c>
      <c r="I30" s="385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5">
        <f>'Meals and Ent Sup (2)'!H49</f>
        <v>0</v>
      </c>
      <c r="I31" s="385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5">
        <f>'Meals and Ent Sup (2)'!H50</f>
        <v>0</v>
      </c>
      <c r="I32" s="385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5">
        <f>'Meals and Ent Sup (2)'!H51</f>
        <v>0</v>
      </c>
      <c r="I33" s="385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5">
        <f>'Meals and Ent Sup (2)'!H52</f>
        <v>0</v>
      </c>
      <c r="I34" s="385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5">
        <f>'Meals and Ent Sup (2)'!H53</f>
        <v>0</v>
      </c>
      <c r="I35" s="385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5">
        <f>'Meals and Ent Sup (2)'!H54</f>
        <v>0</v>
      </c>
      <c r="I36" s="385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0">
        <f>'Misc. Exp. Sup (2)'!D49</f>
        <v>0</v>
      </c>
      <c r="E37" s="390"/>
      <c r="F37" s="390"/>
      <c r="G37" s="390"/>
      <c r="H37" s="385">
        <f>'Misc. Exp. Sup (2)'!H49</f>
        <v>0</v>
      </c>
      <c r="I37" s="385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5">
        <f>'Misc. Exp. Sup (2)'!H50</f>
        <v>0</v>
      </c>
      <c r="I38" s="385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0">
        <f>'Misc. Exp. Sup (2)'!D51</f>
        <v>0</v>
      </c>
      <c r="E39" s="390"/>
      <c r="F39" s="390"/>
      <c r="G39" s="390"/>
      <c r="H39" s="385">
        <f>'Misc. Exp. Sup (2)'!H51</f>
        <v>0</v>
      </c>
      <c r="I39" s="385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5">
        <f>'Misc. Exp. Sup (2)'!H52</f>
        <v>0</v>
      </c>
      <c r="I40" s="385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0">
        <f>'Misc. Exp. Sup (2)'!D53</f>
        <v>0</v>
      </c>
      <c r="E41" s="390"/>
      <c r="F41" s="390"/>
      <c r="G41" s="390"/>
      <c r="H41" s="385">
        <f>'Misc. Exp. Sup (2)'!H53</f>
        <v>0</v>
      </c>
      <c r="I41" s="385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5">
        <f>'Misc. Exp. Sup (2)'!H54</f>
        <v>0</v>
      </c>
      <c r="I42" s="385">
        <f>'Misc. Exp. Sup (2)'!J54</f>
        <v>0</v>
      </c>
      <c r="J42" s="361"/>
      <c r="K42" s="361"/>
    </row>
    <row r="43" spans="1:11" ht="16.5" customHeight="1" x14ac:dyDescent="0.2">
      <c r="A43" s="363">
        <f>SUM(A3:A42)</f>
        <v>2687.63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H42" zoomScale="80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36859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36178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36818</v>
      </c>
      <c r="B14" s="134" t="s">
        <v>128</v>
      </c>
      <c r="C14" s="125" t="s">
        <v>129</v>
      </c>
      <c r="D14" s="154"/>
      <c r="E14" s="154"/>
      <c r="F14" s="155"/>
      <c r="G14" s="156"/>
      <c r="H14" s="263" t="s">
        <v>130</v>
      </c>
      <c r="I14" s="260"/>
      <c r="J14" s="261"/>
      <c r="K14" s="261"/>
      <c r="L14" s="257">
        <v>302.16000000000003</v>
      </c>
      <c r="M14" s="194"/>
      <c r="N14" s="187">
        <f>IF(M14=" ",L14*1,L14*M14)</f>
        <v>302.16000000000003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302.16000000000003</v>
      </c>
    </row>
    <row r="28" spans="1:64" ht="24" customHeight="1" x14ac:dyDescent="0.2">
      <c r="A28" s="305" t="s">
        <v>106</v>
      </c>
      <c r="B28" s="305" t="s">
        <v>111</v>
      </c>
      <c r="C28" s="329"/>
      <c r="D28" s="396" t="s">
        <v>104</v>
      </c>
      <c r="E28" s="397"/>
      <c r="F28" s="330"/>
      <c r="G28" s="391" t="s">
        <v>101</v>
      </c>
      <c r="H28" s="392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131</v>
      </c>
      <c r="B29" s="294" t="s">
        <v>126</v>
      </c>
      <c r="C29" s="393" t="s">
        <v>132</v>
      </c>
      <c r="D29" s="394"/>
      <c r="E29" s="394"/>
      <c r="F29" s="395"/>
      <c r="G29" s="401"/>
      <c r="H29" s="402"/>
      <c r="I29" s="293"/>
      <c r="J29" s="331"/>
      <c r="K29" s="66"/>
      <c r="L29" s="304" t="s">
        <v>23</v>
      </c>
      <c r="M29" s="304"/>
      <c r="N29" s="182">
        <f>SUM(N27:N28)</f>
        <v>302.16000000000003</v>
      </c>
    </row>
    <row r="30" spans="1:64" ht="24" customHeight="1" x14ac:dyDescent="0.2">
      <c r="A30" s="294"/>
      <c r="B30" s="294"/>
      <c r="C30" s="398"/>
      <c r="D30" s="399"/>
      <c r="E30" s="399"/>
      <c r="F30" s="400"/>
      <c r="G30" s="401"/>
      <c r="H30" s="402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36819</v>
      </c>
      <c r="B34" s="128" t="s">
        <v>133</v>
      </c>
      <c r="C34" s="154"/>
      <c r="D34" s="154"/>
      <c r="E34" s="154"/>
      <c r="F34" s="154"/>
      <c r="G34" s="154"/>
      <c r="H34" s="154"/>
      <c r="I34" s="154"/>
      <c r="J34" s="154"/>
      <c r="K34" s="154"/>
      <c r="L34" s="257">
        <v>72.98</v>
      </c>
      <c r="M34" s="194"/>
      <c r="N34" s="187">
        <f t="shared" ref="N34:N41" si="1">IF(M34=" ",L34*1,L34*M34)</f>
        <v>72.98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257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72.98</v>
      </c>
    </row>
    <row r="43" spans="1:64" ht="24" customHeight="1" x14ac:dyDescent="0.2">
      <c r="A43" s="305" t="s">
        <v>106</v>
      </c>
      <c r="B43" s="305" t="s">
        <v>111</v>
      </c>
      <c r="C43" s="329"/>
      <c r="D43" s="396" t="s">
        <v>104</v>
      </c>
      <c r="E43" s="397"/>
      <c r="F43" s="330"/>
      <c r="G43" s="391" t="s">
        <v>101</v>
      </c>
      <c r="H43" s="392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/>
      <c r="B44" s="294" t="s">
        <v>126</v>
      </c>
      <c r="C44" s="398" t="s">
        <v>132</v>
      </c>
      <c r="D44" s="399"/>
      <c r="E44" s="399"/>
      <c r="F44" s="400"/>
      <c r="G44" s="401"/>
      <c r="H44" s="402"/>
      <c r="I44" s="293"/>
      <c r="J44" s="331"/>
      <c r="K44" s="121"/>
      <c r="L44" s="304" t="s">
        <v>28</v>
      </c>
      <c r="M44" s="304"/>
      <c r="N44" s="182">
        <f>SUM(N42:N43)</f>
        <v>72.98</v>
      </c>
    </row>
    <row r="45" spans="1:64" ht="24.75" customHeight="1" x14ac:dyDescent="0.2">
      <c r="A45" s="294"/>
      <c r="B45" s="294"/>
      <c r="C45" s="398"/>
      <c r="D45" s="399"/>
      <c r="E45" s="399"/>
      <c r="F45" s="400"/>
      <c r="G45" s="401"/>
      <c r="H45" s="402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2312.4899999999998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2687.63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2687.63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HAYSLETT</v>
      </c>
      <c r="B62" s="248" t="str">
        <f>IF(ISBLANK($E$6),TRIM(" "),$E$6)</f>
        <v>ROD</v>
      </c>
      <c r="C62" s="292" t="str">
        <f>TEXT(IF(ISBLANK($N$2),"      ",$N$2),"000000")</f>
        <v>112800</v>
      </c>
      <c r="D62" s="110" t="str">
        <f>TEXT($K$6,"#########")</f>
        <v>P00505371</v>
      </c>
      <c r="E62" s="249" t="str">
        <f>TEXT($N$52,"######0.00")</f>
        <v>2687.63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topLeftCell="A8" zoomScale="80" workbookViewId="0">
      <selection activeCell="C19" sqref="C1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20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 t="s">
        <v>60</v>
      </c>
      <c r="B12" s="147">
        <v>36816</v>
      </c>
      <c r="C12" s="136" t="s">
        <v>135</v>
      </c>
      <c r="D12" s="165"/>
      <c r="E12" s="165"/>
      <c r="F12" s="165"/>
      <c r="G12" s="166"/>
      <c r="H12" s="165"/>
      <c r="I12" s="167"/>
      <c r="J12" s="165"/>
      <c r="K12" s="165"/>
      <c r="L12" s="253" t="s">
        <v>136</v>
      </c>
      <c r="M12" s="258">
        <v>5</v>
      </c>
      <c r="N12" s="256"/>
      <c r="O12" s="187">
        <f t="shared" ref="O12:O27" si="0">IF(N12=" ",M12*1,M12*N12)</f>
        <v>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36838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 t="s">
        <v>136</v>
      </c>
      <c r="M13" s="258">
        <v>1507.11</v>
      </c>
      <c r="N13" s="256"/>
      <c r="O13" s="187">
        <f t="shared" si="0"/>
        <v>1507.11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>
        <v>36838</v>
      </c>
      <c r="C14" s="123" t="s">
        <v>138</v>
      </c>
      <c r="D14" s="165"/>
      <c r="E14" s="165"/>
      <c r="F14" s="165"/>
      <c r="G14" s="166"/>
      <c r="H14" s="165"/>
      <c r="I14" s="165"/>
      <c r="J14" s="165"/>
      <c r="K14" s="165"/>
      <c r="L14" s="253"/>
      <c r="M14" s="258">
        <v>360.68</v>
      </c>
      <c r="N14" s="256"/>
      <c r="O14" s="187">
        <f t="shared" si="0"/>
        <v>360.68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>
        <v>36839</v>
      </c>
      <c r="C15" s="123" t="s">
        <v>137</v>
      </c>
      <c r="D15" s="165"/>
      <c r="E15" s="165"/>
      <c r="F15" s="165"/>
      <c r="G15" s="166"/>
      <c r="H15" s="165"/>
      <c r="I15" s="165"/>
      <c r="J15" s="165"/>
      <c r="K15" s="165"/>
      <c r="L15" s="253" t="s">
        <v>136</v>
      </c>
      <c r="M15" s="258">
        <v>20</v>
      </c>
      <c r="N15" s="256"/>
      <c r="O15" s="187">
        <f t="shared" si="0"/>
        <v>20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>
        <v>36845</v>
      </c>
      <c r="C16" s="123" t="s">
        <v>140</v>
      </c>
      <c r="D16" s="165"/>
      <c r="E16" s="165"/>
      <c r="F16" s="165"/>
      <c r="G16" s="166"/>
      <c r="H16" s="165"/>
      <c r="I16" s="165"/>
      <c r="J16" s="165"/>
      <c r="K16" s="165"/>
      <c r="L16" s="253" t="s">
        <v>134</v>
      </c>
      <c r="M16" s="258">
        <v>343.7</v>
      </c>
      <c r="N16" s="256"/>
      <c r="O16" s="187">
        <f t="shared" si="0"/>
        <v>343.7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 t="s">
        <v>60</v>
      </c>
      <c r="B17" s="147">
        <v>36845</v>
      </c>
      <c r="C17" s="123" t="s">
        <v>137</v>
      </c>
      <c r="D17" s="165"/>
      <c r="E17" s="165"/>
      <c r="F17" s="165"/>
      <c r="G17" s="166"/>
      <c r="H17" s="165"/>
      <c r="I17" s="165"/>
      <c r="J17" s="165"/>
      <c r="K17" s="165"/>
      <c r="L17" s="253" t="s">
        <v>136</v>
      </c>
      <c r="M17" s="258">
        <v>23</v>
      </c>
      <c r="N17" s="256"/>
      <c r="O17" s="187">
        <f t="shared" si="0"/>
        <v>23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 t="s">
        <v>60</v>
      </c>
      <c r="B18" s="147">
        <v>36847</v>
      </c>
      <c r="C18" s="123" t="s">
        <v>141</v>
      </c>
      <c r="D18" s="165"/>
      <c r="E18" s="195"/>
      <c r="F18" s="165"/>
      <c r="G18" s="166"/>
      <c r="H18" s="165"/>
      <c r="I18" s="165"/>
      <c r="J18" s="165"/>
      <c r="K18" s="165"/>
      <c r="L18" s="253" t="s">
        <v>142</v>
      </c>
      <c r="M18" s="258">
        <v>33</v>
      </c>
      <c r="N18" s="256"/>
      <c r="O18" s="187">
        <f t="shared" si="0"/>
        <v>33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 t="s">
        <v>60</v>
      </c>
      <c r="B19" s="147">
        <v>36858</v>
      </c>
      <c r="C19" s="123" t="s">
        <v>144</v>
      </c>
      <c r="D19" s="165"/>
      <c r="E19" s="165"/>
      <c r="F19" s="165"/>
      <c r="G19" s="166"/>
      <c r="H19" s="165"/>
      <c r="I19" s="165"/>
      <c r="J19" s="165"/>
      <c r="K19" s="165"/>
      <c r="L19" s="253" t="s">
        <v>136</v>
      </c>
      <c r="M19" s="258">
        <v>20</v>
      </c>
      <c r="N19" s="256"/>
      <c r="O19" s="187">
        <f t="shared" si="0"/>
        <v>20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2312.4899999999998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6" t="s">
        <v>104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143</v>
      </c>
      <c r="C49" s="336" t="s">
        <v>126</v>
      </c>
      <c r="D49" s="403" t="s">
        <v>132</v>
      </c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2312.4899999999998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2312.4899999999998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HAYSLETT</v>
      </c>
      <c r="B5" s="120"/>
      <c r="C5" s="120"/>
      <c r="D5" s="120"/>
      <c r="E5" s="252" t="str">
        <f>'Short Form'!E6</f>
        <v>ROD</v>
      </c>
      <c r="F5" s="120"/>
      <c r="G5" s="120"/>
      <c r="H5" s="177" t="str">
        <f>'Short Form'!H6</f>
        <v>MANAGING DIRECTOR</v>
      </c>
      <c r="I5" s="120"/>
      <c r="J5" s="120"/>
      <c r="K5" s="19"/>
      <c r="L5" s="143" t="str">
        <f>'Short Form'!K6</f>
        <v>P00505371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71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20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HAYSLETT</v>
      </c>
      <c r="B5" s="120"/>
      <c r="C5" s="120"/>
      <c r="D5" s="120"/>
      <c r="E5" s="252" t="str">
        <f>'Short Form'!E6</f>
        <v>ROD</v>
      </c>
      <c r="F5" s="120"/>
      <c r="G5" s="120"/>
      <c r="H5" s="177" t="str">
        <f>'Short Form'!H6</f>
        <v>MANAGING DIRECTOR</v>
      </c>
      <c r="I5" s="120"/>
      <c r="J5" s="120"/>
      <c r="K5" s="19"/>
      <c r="L5" s="143" t="str">
        <f>'Short Form'!K6</f>
        <v>P00505371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71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2000-11-29T16:27:58Z</cp:lastPrinted>
  <dcterms:created xsi:type="dcterms:W3CDTF">1997-11-03T17:34:07Z</dcterms:created>
  <dcterms:modified xsi:type="dcterms:W3CDTF">2023-09-14T18:16:33Z</dcterms:modified>
</cp:coreProperties>
</file>