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D6844C-B5F6-465A-A2DA-2AA64CE7A228}" xr6:coauthVersionLast="47" xr6:coauthVersionMax="47" xr10:uidLastSave="{00000000-0000-0000-0000-000000000000}"/>
  <bookViews>
    <workbookView xWindow="-120" yWindow="-120" windowWidth="38640" windowHeight="15720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revenue'!$K$1:$BH$36</definedName>
    <definedName name="_xlnm.Print_Area" localSheetId="0">'Existing volumes'!$A$1:$I$20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5" i="14"/>
  <c r="F5" i="14"/>
  <c r="G5" i="14"/>
  <c r="H5" i="14"/>
  <c r="I5" i="14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1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E14" i="14"/>
  <c r="F14" i="14"/>
  <c r="G14" i="14"/>
  <c r="H14" i="14"/>
  <c r="I14" i="14"/>
  <c r="E15" i="14"/>
  <c r="F15" i="14"/>
  <c r="G15" i="14"/>
  <c r="H15" i="14"/>
  <c r="I15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D20" i="14"/>
  <c r="E20" i="14"/>
  <c r="F20" i="14"/>
  <c r="G20" i="14"/>
  <c r="H20" i="14"/>
  <c r="I20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<sst xmlns="http://schemas.openxmlformats.org/spreadsheetml/2006/main" count="598" uniqueCount="109">
  <si>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</si>
  <si>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</si>
  <si>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</si>
  <si>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</si>
  <si>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</si>
  <si>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</si>
  <si>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</si>
  <si>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</si>
  <si>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</si>
  <si>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</si>
  <si>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</si>
  <si>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</si>
  <si>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</si>
  <si>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</si>
  <si>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</si>
  <si>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</si>
  <si>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</si>
  <si>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</si>
  <si>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</si>
  <si>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</si>
  <si>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</si>
  <si>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</si>
  <si>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</si>
  <si>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</si>
  <si>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</si>
  <si>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</si>
  <si>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</si>
  <si>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</si>
  <si>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</si>
  <si>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</si>
  <si>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</si>
  <si>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</si>
  <si>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</si>
  <si>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</si>
  <si>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</si>
  <si>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</si>
  <si>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</si>
  <si>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</si>
  <si>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</si>
  <si>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</si>
  <si>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</si>
  <si>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</si>
  <si>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</si>
  <si>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</si>
  <si>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</si>
  <si>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</si>
  <si>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</si>
  <si>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</si>
  <si>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</si>
  <si>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</si>
  <si>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</si>
  <si>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</si>
  <si>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</si>
  <si>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</si>
  <si>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</si>
  <si>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</si>
  <si>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</si>
  <si>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</si>
  <si>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</si>
  <si>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</si>
  <si>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</si>
  <si>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</si>
  <si>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</si>
  <si>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</si>
  <si>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</si>
  <si>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</si>
  <si>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</si>
  <si>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</si>
  <si>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</si>
  <si>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</si>
  <si>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</si>
  <si>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</si>
  <si>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</si>
  <si>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</si>
  <si>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</si>
  <si>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</si>
  <si>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</si>
  <si>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</si>
  <si>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</si>
  <si>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</si>
  <si>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</si>
  <si>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</si>
  <si>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</si>
  <si>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</si>
  <si>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</si>
  <si>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</si>
  <si>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</si>
  <si>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</si>
  <si>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</si>
  <si>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</si>
  <si>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</si>
  <si>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</si>
  <si>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</si>
  <si>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</si>
  <si>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</si>
  <si>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</si>
  <si>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</si>
  <si>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</si>
  <si>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</si>
  <si>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</si>
  <si>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</si>
  <si>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</si>
  <si>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</si>
  <si>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</si>
  <si>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</si>
  <si>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</si>
  <si>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</si>
  <si>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</si>
  <si>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 xml:space="preserve">Transwestern Pipeline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</si>
</sst>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#,##0.0000"/>
    <numFmt numFmtId="180" formatCode="&quot;$&quot;#,##0"/>
    <numFmt numFmtId="186" formatCode="&quot;$&quot;#,##0.00000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3" fontId="6" fillId="0" borderId="1" xfId="0" applyNumberFormat="1" applyFont="1" applyBorder="1"/>
    <xf numFmtId="0" fontId="6" fillId="0" borderId="1" xfId="0" applyFont="1" applyBorder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abSelected="1" zoomScale="80" zoomScaleNormal="80" workbookViewId="0"/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9" width="13" style="92" bestFit="1" customWidth="1"/>
    <col min="10" max="16384" width="9.140625" style="92"/>
  </cols>
  <sheetData>
    <row r="1" spans="1:9" s="18" customFormat="1" ht="15.75" x14ac:dyDescent="0.25">
      <c r="A1" s="40" t="s">
        <v>108</v>
      </c>
    </row>
    <row r="2" spans="1:9" ht="15.75" x14ac:dyDescent="0.25">
      <c r="A2" s="40" t="s">
        <v>107</v>
      </c>
    </row>
    <row r="4" spans="1:9" x14ac:dyDescent="0.2">
      <c r="A4" s="18" t="s">
        <v>104</v>
      </c>
    </row>
    <row r="5" spans="1:9" x14ac:dyDescent="0.2">
      <c r="B5" s="87" t="s">
        <v>96</v>
      </c>
      <c r="D5" s="88">
        <v>37256</v>
      </c>
      <c r="E5" s="88">
        <f>EDATE(D5,12)</f>
        <v>37621</v>
      </c>
      <c r="F5" s="88">
        <f>EDATE(E5,12)</f>
        <v>37986</v>
      </c>
      <c r="G5" s="88">
        <f>EDATE(F5,12)</f>
        <v>38352</v>
      </c>
      <c r="H5" s="88">
        <f>EDATE(G5,12)</f>
        <v>38717</v>
      </c>
      <c r="I5" s="88">
        <f>EDATE(H5,12)</f>
        <v>39082</v>
      </c>
    </row>
    <row r="6" spans="1:9" x14ac:dyDescent="0.2">
      <c r="A6" s="92" t="s">
        <v>95</v>
      </c>
      <c r="B6" s="93">
        <v>1090000</v>
      </c>
      <c r="E6" s="93">
        <f>'WOT by Month'!Z53</f>
        <v>1062125</v>
      </c>
      <c r="F6" s="93">
        <f>'WOT by Month'!AL53</f>
        <v>1012833.3333333334</v>
      </c>
      <c r="G6" s="93">
        <f>'WOT by Month'!AX53</f>
        <v>976583.33333333337</v>
      </c>
      <c r="H6" s="93">
        <f>'WOT by Month'!BJ53</f>
        <v>830066.66666666663</v>
      </c>
      <c r="I6" s="93">
        <f>'WOT by Month'!BV53</f>
        <v>377733.33333333331</v>
      </c>
    </row>
    <row r="7" spans="1:9" x14ac:dyDescent="0.2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</row>
    <row r="8" spans="1:9" x14ac:dyDescent="0.2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</row>
    <row r="9" spans="1:9" x14ac:dyDescent="0.2">
      <c r="A9" s="92" t="s">
        <v>99</v>
      </c>
      <c r="B9" s="93">
        <v>205000</v>
      </c>
      <c r="C9" s="96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</row>
    <row r="10" spans="1:9" x14ac:dyDescent="0.2">
      <c r="A10" s="92" t="s">
        <v>100</v>
      </c>
      <c r="B10" s="94">
        <v>850000</v>
      </c>
      <c r="C10" s="96"/>
      <c r="D10" s="95"/>
      <c r="E10" s="94">
        <f>'EOT by Month'!Z28</f>
        <v>684611.13333333319</v>
      </c>
      <c r="F10" s="94">
        <f>'EOT by Month'!AL28</f>
        <v>681902.79999999993</v>
      </c>
      <c r="G10" s="94">
        <f>'EOT by Month'!AX28</f>
        <v>681902.79999999993</v>
      </c>
      <c r="H10" s="94">
        <f>'EOT by Month'!BJ28</f>
        <v>584117.13333333319</v>
      </c>
      <c r="I10" s="94">
        <f>'EOT by Month'!BV28</f>
        <v>95188.800000000032</v>
      </c>
    </row>
    <row r="11" spans="1:9" x14ac:dyDescent="0.2">
      <c r="A11" s="91" t="s">
        <v>16</v>
      </c>
      <c r="B11" s="93">
        <f>SUM(B6:B10)</f>
        <v>3471000</v>
      </c>
      <c r="C11" s="96"/>
      <c r="D11" s="93">
        <f t="shared" ref="D11:I11" si="0">SUM(D6:D10)</f>
        <v>0</v>
      </c>
      <c r="E11" s="93">
        <f t="shared" si="0"/>
        <v>3189765.4666666668</v>
      </c>
      <c r="F11" s="93">
        <f t="shared" si="0"/>
        <v>3088682.1333333333</v>
      </c>
      <c r="G11" s="93">
        <f t="shared" si="0"/>
        <v>2758682.1333333333</v>
      </c>
      <c r="H11" s="93">
        <f t="shared" si="0"/>
        <v>2454629.7999999998</v>
      </c>
      <c r="I11" s="93">
        <f t="shared" si="0"/>
        <v>1259909.8</v>
      </c>
    </row>
    <row r="12" spans="1:9" x14ac:dyDescent="0.2">
      <c r="A12" s="90" t="s">
        <v>101</v>
      </c>
      <c r="B12" s="93"/>
      <c r="C12" s="96"/>
      <c r="D12" s="97">
        <f t="shared" ref="D12:I12" si="1">D11/$B$11</f>
        <v>0</v>
      </c>
      <c r="E12" s="97">
        <f t="shared" si="1"/>
        <v>0.91897593392874299</v>
      </c>
      <c r="F12" s="97">
        <f t="shared" si="1"/>
        <v>0.88985368289637956</v>
      </c>
      <c r="G12" s="97">
        <f t="shared" si="1"/>
        <v>0.79478021703639679</v>
      </c>
      <c r="H12" s="97">
        <f t="shared" si="1"/>
        <v>0.7071823105733217</v>
      </c>
      <c r="I12" s="97">
        <f t="shared" si="1"/>
        <v>0.36298179199078079</v>
      </c>
    </row>
    <row r="13" spans="1:9" x14ac:dyDescent="0.2">
      <c r="A13" s="89"/>
      <c r="B13" s="93"/>
    </row>
    <row r="14" spans="1:9" x14ac:dyDescent="0.2">
      <c r="A14" s="18" t="s">
        <v>103</v>
      </c>
      <c r="B14" s="93"/>
      <c r="D14" s="88">
        <v>37256</v>
      </c>
      <c r="E14" s="88">
        <f>EDATE(D14,12)</f>
        <v>37621</v>
      </c>
      <c r="F14" s="88">
        <f>EDATE(E14,12)</f>
        <v>37986</v>
      </c>
      <c r="G14" s="88">
        <f>EDATE(F14,12)</f>
        <v>38352</v>
      </c>
      <c r="H14" s="88">
        <f>EDATE(G14,12)</f>
        <v>38717</v>
      </c>
      <c r="I14" s="88">
        <f>EDATE(H14,12)</f>
        <v>39082</v>
      </c>
    </row>
    <row r="15" spans="1:9" x14ac:dyDescent="0.2">
      <c r="A15" s="92" t="s">
        <v>95</v>
      </c>
      <c r="B15" s="93"/>
      <c r="D15" s="107"/>
      <c r="E15" s="107">
        <f>'WOT revenue'!Z47</f>
        <v>123549989.75000001</v>
      </c>
      <c r="F15" s="107">
        <f>'WOT revenue'!AL47</f>
        <v>128901362.25000001</v>
      </c>
      <c r="G15" s="107">
        <f>'WOT revenue'!AX47</f>
        <v>121569747.90000002</v>
      </c>
      <c r="H15" s="107">
        <f>'WOT revenue'!BJ47</f>
        <v>119266676.25000001</v>
      </c>
      <c r="I15" s="107">
        <f>'WOT revenue'!BV47</f>
        <v>113953972.25000001</v>
      </c>
    </row>
    <row r="16" spans="1:9" x14ac:dyDescent="0.2">
      <c r="A16" s="92" t="s">
        <v>97</v>
      </c>
      <c r="B16" s="93"/>
      <c r="E16" s="93">
        <f>'SJ revenue'!Z39</f>
        <v>21896939.84</v>
      </c>
      <c r="F16" s="93">
        <f>'SJ revenue'!AL39</f>
        <v>21811505.84</v>
      </c>
      <c r="G16" s="93">
        <f>'SJ revenue'!AX39</f>
        <v>21780705.855999999</v>
      </c>
      <c r="H16" s="93">
        <f>'SJ revenue'!BJ39</f>
        <v>20753005.84</v>
      </c>
      <c r="I16" s="93">
        <f>'SJ revenue'!BV39</f>
        <v>20753005.84</v>
      </c>
    </row>
    <row r="17" spans="1:9" x14ac:dyDescent="0.2">
      <c r="A17" s="92" t="s">
        <v>98</v>
      </c>
      <c r="B17" s="93"/>
      <c r="E17" s="93">
        <f>'IG-BL revenue'!Z29</f>
        <v>8645572.5</v>
      </c>
      <c r="F17" s="93">
        <f>'IG-BL revenue'!AL29</f>
        <v>7287590</v>
      </c>
      <c r="G17" s="93">
        <f>'IG-BL revenue'!AX29</f>
        <v>7307556</v>
      </c>
      <c r="H17" s="93">
        <f>'IG-BL revenue'!BJ29</f>
        <v>7287590</v>
      </c>
      <c r="I17" s="93">
        <f>'IG-BL revenue'!BV29</f>
        <v>7287590</v>
      </c>
    </row>
    <row r="18" spans="1:9" x14ac:dyDescent="0.2">
      <c r="A18" s="92" t="s">
        <v>99</v>
      </c>
      <c r="B18" s="93"/>
      <c r="E18" s="93">
        <f>'IG-BL revenue'!Z40</f>
        <v>2137987.5</v>
      </c>
      <c r="F18" s="93">
        <f>'IG-BL revenue'!AL40</f>
        <v>1916250</v>
      </c>
      <c r="G18" s="93">
        <f>'IG-BL revenue'!AX40</f>
        <v>1921500</v>
      </c>
      <c r="H18" s="93">
        <f>'IG-BL revenue'!BJ40</f>
        <v>1916250</v>
      </c>
      <c r="I18" s="93">
        <f>'IG-BL revenue'!BV40</f>
        <v>273750</v>
      </c>
    </row>
    <row r="19" spans="1:9" x14ac:dyDescent="0.2">
      <c r="A19" s="92" t="s">
        <v>100</v>
      </c>
      <c r="B19" s="93"/>
      <c r="D19" s="95"/>
      <c r="E19" s="94">
        <f>'EOT revenue'!Z26</f>
        <v>9615576.0999999996</v>
      </c>
      <c r="F19" s="94">
        <f>'EOT revenue'!AL26</f>
        <v>9552101.0999999996</v>
      </c>
      <c r="G19" s="94">
        <f>'EOT revenue'!AX26</f>
        <v>9578271.2400000002</v>
      </c>
      <c r="H19" s="94">
        <f>'EOT revenue'!BJ26</f>
        <v>8166748.4000000004</v>
      </c>
      <c r="I19" s="94">
        <f>'EOT revenue'!BV26</f>
        <v>1262695.5999999999</v>
      </c>
    </row>
    <row r="20" spans="1:9" x14ac:dyDescent="0.2">
      <c r="A20" s="91" t="s">
        <v>16</v>
      </c>
      <c r="B20" s="93"/>
      <c r="D20" s="107">
        <f t="shared" ref="D20:I20" si="2">SUM(D15:D19)</f>
        <v>0</v>
      </c>
      <c r="E20" s="107">
        <f t="shared" si="2"/>
        <v>165846065.69</v>
      </c>
      <c r="F20" s="107">
        <f t="shared" si="2"/>
        <v>169468809.19</v>
      </c>
      <c r="G20" s="107">
        <f t="shared" si="2"/>
        <v>162157780.99600002</v>
      </c>
      <c r="H20" s="107">
        <f t="shared" si="2"/>
        <v>157390270.49000001</v>
      </c>
      <c r="I20" s="107">
        <f t="shared" si="2"/>
        <v>143531013.69</v>
      </c>
    </row>
    <row r="21" spans="1:9" x14ac:dyDescent="0.2">
      <c r="B21" s="93"/>
    </row>
    <row r="22" spans="1:9" x14ac:dyDescent="0.2">
      <c r="B22" s="93"/>
    </row>
    <row r="23" spans="1:9" x14ac:dyDescent="0.2">
      <c r="B23" s="93"/>
    </row>
    <row r="24" spans="1:9" x14ac:dyDescent="0.2">
      <c r="B24" s="93"/>
    </row>
    <row r="25" spans="1:9" x14ac:dyDescent="0.2">
      <c r="B25" s="93"/>
    </row>
    <row r="26" spans="1:9" x14ac:dyDescent="0.2">
      <c r="B26" s="93"/>
    </row>
    <row r="27" spans="1:9" x14ac:dyDescent="0.2">
      <c r="B27" s="93"/>
    </row>
    <row r="28" spans="1:9" x14ac:dyDescent="0.2">
      <c r="B28" s="93"/>
    </row>
    <row r="29" spans="1:9" x14ac:dyDescent="0.2">
      <c r="B29" s="93"/>
    </row>
    <row r="30" spans="1:9" x14ac:dyDescent="0.2">
      <c r="B30" s="93"/>
    </row>
  </sheetData>
  <phoneticPr fontId="0" type="noConversion"/>
  <pageMargins left="0.75" right="0.75" top="1" bottom="1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61" max="77" width="9.140625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9" customFormat="1" x14ac:dyDescent="0.2">
      <c r="A53" s="98" t="s">
        <v>102</v>
      </c>
      <c r="E53" s="100"/>
      <c r="F53" s="100"/>
      <c r="H53" s="101"/>
      <c r="I53" s="101"/>
      <c r="J53" s="101"/>
      <c r="K53" s="102"/>
      <c r="L53" s="101"/>
      <c r="M53" s="103"/>
      <c r="N53" s="103"/>
      <c r="O53" s="104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>
        <f>AVERAGE(O52:Z52)</f>
        <v>1062125</v>
      </c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>
        <f>AVERAGE(AA52:AL52)</f>
        <v>1012833.3333333334</v>
      </c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>
        <f>AVERAGE(AM52:AX52)</f>
        <v>976583.33333333337</v>
      </c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5">
        <f>AVERAGE(AY52:BJ52)</f>
        <v>830066.66666666663</v>
      </c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3">
        <f>AVERAGE(BK52:BV52)</f>
        <v>377733.33333333331</v>
      </c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  <col min="61" max="122" width="9.140625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8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8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8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8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8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8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8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8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8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8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8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8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8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8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8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9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9" customFormat="1" x14ac:dyDescent="0.2">
      <c r="A39" s="98" t="s">
        <v>102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AVERAGE(O38:Z38)</f>
        <v>821029.33333333337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AVERAGE(AA38:AL38)</f>
        <v>838946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AVERAGE(AM38:AX38)</f>
        <v>837279.33333333337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AVERAGE(AY38:BJ38)</f>
        <v>787946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AVERAGE(BK38:BV38)</f>
        <v>723446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9.140625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9" customFormat="1" x14ac:dyDescent="0.2">
      <c r="A35" s="98" t="s">
        <v>102</v>
      </c>
      <c r="E35" s="100"/>
      <c r="F35" s="100"/>
      <c r="H35" s="101"/>
      <c r="I35" s="101"/>
      <c r="J35" s="101"/>
      <c r="K35" s="102"/>
      <c r="L35" s="101"/>
      <c r="M35" s="103"/>
      <c r="N35" s="103"/>
      <c r="O35" s="104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>
        <f>AVERAGE(O34:Z34)</f>
        <v>446000</v>
      </c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>
        <f>AVERAGE(AA34:AL34)</f>
        <v>392500</v>
      </c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>
        <f>AVERAGE(AM34:AX34)</f>
        <v>100416.66666666667</v>
      </c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5">
        <f>AVERAGE(AY34:BJ34)</f>
        <v>90000</v>
      </c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3">
        <f>AVERAGE(BK34:BV34)</f>
        <v>62500</v>
      </c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9" customFormat="1" x14ac:dyDescent="0.2">
      <c r="A54" s="98" t="s">
        <v>102</v>
      </c>
      <c r="E54" s="100"/>
      <c r="F54" s="100"/>
      <c r="H54" s="101"/>
      <c r="I54" s="101"/>
      <c r="J54" s="101"/>
      <c r="K54" s="102"/>
      <c r="L54" s="101"/>
      <c r="M54" s="103"/>
      <c r="N54" s="103"/>
      <c r="O54" s="104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>
        <f>AVERAGE(O53:Z53)</f>
        <v>176000</v>
      </c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>
        <f>AVERAGE(AA53:AL53)</f>
        <v>162500</v>
      </c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>
        <f>AVERAGE(AM53:AX53)</f>
        <v>162500</v>
      </c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5">
        <f>AVERAGE(AY53:BJ53)</f>
        <v>162500</v>
      </c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3">
        <f>AVERAGE(BK53:BV53)</f>
        <v>1041.6666666666667</v>
      </c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9" customFormat="1" x14ac:dyDescent="0.2">
      <c r="A28" s="98" t="s">
        <v>102</v>
      </c>
      <c r="E28" s="100"/>
      <c r="F28" s="100"/>
      <c r="H28" s="101"/>
      <c r="I28" s="101"/>
      <c r="J28" s="101"/>
      <c r="K28" s="102"/>
      <c r="L28" s="101"/>
      <c r="M28" s="103"/>
      <c r="N28" s="103"/>
      <c r="O28" s="104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>
        <f>AVERAGE(O27:Z27)</f>
        <v>684611.13333333319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>
        <f>AVERAGE(AA27:AL27)</f>
        <v>681902.79999999993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>
        <f>AVERAGE(AM27:AX27)</f>
        <v>681902.79999999993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5">
        <f>AVERAGE(AY27:BJ27)</f>
        <v>584117.13333333319</v>
      </c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3">
        <f>AVERAGE(BK27:BV27)</f>
        <v>95188.800000000032</v>
      </c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7" max="57" width="9.140625" bestFit="1" customWidth="1"/>
    <col min="58" max="58" width="12.7109375" customWidth="1"/>
    <col min="59" max="59" width="9.140625" bestFit="1" customWidth="1"/>
    <col min="60" max="60" width="12.7109375" customWidth="1"/>
    <col min="61" max="61" width="9.140625" customWidth="1"/>
    <col min="62" max="62" width="12.28515625" bestFit="1" customWidth="1"/>
    <col min="63" max="73" width="9.140625" customWidth="1"/>
    <col min="74" max="74" width="12.28515625" bestFit="1" customWidth="1"/>
    <col min="75" max="77" width="9.140625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9" customFormat="1" x14ac:dyDescent="0.2">
      <c r="A47" s="98" t="s">
        <v>106</v>
      </c>
      <c r="E47" s="100"/>
      <c r="F47" s="100"/>
      <c r="H47" s="101"/>
      <c r="I47" s="101"/>
      <c r="J47" s="101"/>
      <c r="K47" s="102"/>
      <c r="L47" s="101"/>
      <c r="M47" s="103"/>
      <c r="N47" s="103"/>
      <c r="O47" s="104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>
        <f>SUM(O46:Z46)</f>
        <v>123549989.75000001</v>
      </c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>
        <f>SUM(AA46:AL46)</f>
        <v>128901362.25000001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>
        <f>SUM(AM46:AX46)</f>
        <v>121569747.90000002</v>
      </c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5">
        <f>SUM(AY46:BJ46)</f>
        <v>119266676.25000001</v>
      </c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3">
        <f>SUM(BK46:BV46)</f>
        <v>113953972.25000001</v>
      </c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12" max="25" width="9.140625" bestFit="1" customWidth="1"/>
    <col min="26" max="26" width="11.5703125" bestFit="1" customWidth="1"/>
    <col min="27" max="37" width="9.140625" bestFit="1" customWidth="1"/>
    <col min="38" max="38" width="10.85546875" bestFit="1" customWidth="1"/>
    <col min="39" max="49" width="9.140625" bestFit="1" customWidth="1"/>
    <col min="50" max="50" width="11.5703125" bestFit="1" customWidth="1"/>
    <col min="51" max="60" width="9.140625" bestFit="1" customWidth="1"/>
    <col min="61" max="61" width="9.140625" customWidth="1"/>
    <col min="62" max="62" width="12" bestFit="1" customWidth="1"/>
    <col min="63" max="73" width="9.140625" customWidth="1"/>
    <col min="74" max="74" width="12" bestFit="1" customWidth="1"/>
    <col min="75" max="122" width="9.140625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10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10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10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10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10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10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10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10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10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10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10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10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9" customFormat="1" x14ac:dyDescent="0.2">
      <c r="A39" s="98" t="s">
        <v>106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SUM(O38:Z38)</f>
        <v>21896939.84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SUM(AA38:AL38)</f>
        <v>21811505.84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SUM(AM38:AX38)</f>
        <v>21780705.855999999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SUM(AY38:BJ38)</f>
        <v>20753005.84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SUM(BK38:BV38)</f>
        <v>20753005.84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0.85546875" bestFit="1" customWidth="1"/>
    <col min="39" max="49" width="7.5703125" bestFit="1" customWidth="1"/>
    <col min="50" max="50" width="10.85546875" bestFit="1" customWidth="1"/>
    <col min="51" max="61" width="7.5703125" bestFit="1" customWidth="1"/>
    <col min="62" max="62" width="10.85546875" bestFit="1" customWidth="1"/>
    <col min="63" max="73" width="7.5703125" bestFit="1" customWidth="1"/>
    <col min="74" max="74" width="10.85546875" bestFit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9" customFormat="1" x14ac:dyDescent="0.2">
      <c r="A29" s="98" t="s">
        <v>106</v>
      </c>
      <c r="E29" s="100"/>
      <c r="F29" s="100"/>
      <c r="H29" s="101"/>
      <c r="I29" s="101"/>
      <c r="J29" s="101"/>
      <c r="K29" s="102"/>
      <c r="L29" s="101"/>
      <c r="M29" s="103"/>
      <c r="N29" s="103"/>
      <c r="O29" s="104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>
        <f>SUM(O28:Z28)</f>
        <v>8645572.5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>
        <f>SUM(AA28:AL28)</f>
        <v>7287590</v>
      </c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>
        <f>SUM(AM28:AX28)</f>
        <v>7307556</v>
      </c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5">
        <f>SUM(AY28:BJ28)</f>
        <v>7287590</v>
      </c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3">
        <f>SUM(BK28:BV28)</f>
        <v>7287590</v>
      </c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</row>
    <row r="30" spans="1:107" s="99" customFormat="1" x14ac:dyDescent="0.2">
      <c r="A30" s="98"/>
      <c r="E30" s="100"/>
      <c r="F30" s="100"/>
      <c r="H30" s="101"/>
      <c r="I30" s="101"/>
      <c r="J30" s="101"/>
      <c r="K30" s="102"/>
      <c r="L30" s="101"/>
      <c r="M30" s="103"/>
      <c r="N30" s="103"/>
      <c r="O30" s="104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5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9" customFormat="1" x14ac:dyDescent="0.2">
      <c r="A40" s="98" t="s">
        <v>106</v>
      </c>
      <c r="E40" s="100"/>
      <c r="F40" s="100"/>
      <c r="H40" s="101"/>
      <c r="I40" s="101"/>
      <c r="J40" s="101"/>
      <c r="K40" s="102"/>
      <c r="L40" s="101"/>
      <c r="M40" s="103"/>
      <c r="N40" s="103"/>
      <c r="O40" s="104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>
        <f>SUM(O39:Z39)</f>
        <v>2137987.5</v>
      </c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>
        <f>SUM(AA39:AL39)</f>
        <v>1916250</v>
      </c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>
        <f>SUM(AM39:AX39)</f>
        <v>1921500</v>
      </c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5">
        <f>SUM(AY39:BJ39)</f>
        <v>1916250</v>
      </c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3">
        <f>SUM(BK39:BV39)</f>
        <v>273750</v>
      </c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0.140625" bestFit="1" customWidth="1"/>
    <col min="6" max="6" width="6.42578125" bestFit="1" customWidth="1"/>
    <col min="7" max="7" width="6.85546875" hidden="1" customWidth="1"/>
    <col min="8" max="8" width="6.5703125" bestFit="1" customWidth="1"/>
    <col min="9" max="10" width="8.140625" hidden="1" customWidth="1"/>
    <col min="11" max="11" width="10.140625" bestFit="1" customWidth="1"/>
    <col min="12" max="25" width="7.5703125" bestFit="1" customWidth="1"/>
    <col min="26" max="26" width="10.42578125" bestFit="1" customWidth="1"/>
    <col min="27" max="37" width="7.5703125" bestFit="1" customWidth="1"/>
    <col min="38" max="38" width="10" bestFit="1" customWidth="1"/>
    <col min="39" max="49" width="7.5703125" bestFit="1" customWidth="1"/>
    <col min="50" max="50" width="10.42578125" bestFit="1" customWidth="1"/>
    <col min="51" max="61" width="7.5703125" bestFit="1" customWidth="1"/>
    <col min="62" max="62" width="10.42578125" bestFit="1" customWidth="1"/>
    <col min="63" max="63" width="7.5703125" bestFit="1" customWidth="1"/>
    <col min="64" max="64" width="6.85546875" bestFit="1" customWidth="1"/>
    <col min="65" max="73" width="7.5703125" bestFit="1" customWidth="1"/>
    <col min="74" max="74" width="10.42578125" bestFit="1" customWidth="1"/>
    <col min="75" max="122" width="9.140625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 t="shared" ref="BU25:CZ25" si="2">SUM(BU10:BU24)</f>
        <v>103783.2</v>
      </c>
      <c r="BV25" s="3">
        <f t="shared" si="2"/>
        <v>107242.64</v>
      </c>
    </row>
    <row r="26" spans="1:122" s="99" customFormat="1" x14ac:dyDescent="0.2">
      <c r="A26" s="98" t="s">
        <v>106</v>
      </c>
      <c r="E26" s="100"/>
      <c r="F26" s="100"/>
      <c r="H26" s="101"/>
      <c r="I26" s="101"/>
      <c r="J26" s="101"/>
      <c r="K26" s="102"/>
      <c r="L26" s="101"/>
      <c r="M26" s="103"/>
      <c r="N26" s="103"/>
      <c r="O26" s="104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>
        <f>SUM(O25:Z25)</f>
        <v>9615576.0999999996</v>
      </c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>
        <f>SUM(AA25:AL25)</f>
        <v>9552101.0999999996</v>
      </c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>
        <f>SUM(AM25:AX25)</f>
        <v>9578271.2400000002</v>
      </c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>
        <f>SUM(AY25:BJ25)</f>
        <v>8166748.4000000004</v>
      </c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3">
        <f>SUM(BK25:BV25)</f>
        <v>1262695.5999999999</v>
      </c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</row>
    <row r="27" spans="1:122" hidden="1" x14ac:dyDescent="0.2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">
      <c r="A28" s="86"/>
      <c r="E28" s="1"/>
      <c r="G28" s="6"/>
      <c r="H28" s="6"/>
    </row>
    <row r="29" spans="1:122" hidden="1" x14ac:dyDescent="0.2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">
      <c r="D32" s="1"/>
      <c r="E32" s="1"/>
      <c r="G32" s="6"/>
      <c r="H32" s="6"/>
    </row>
    <row r="33" spans="1:62" x14ac:dyDescent="0.2">
      <c r="BJ33" s="19"/>
    </row>
    <row r="34" spans="1:62" x14ac:dyDescent="0.2">
      <c r="E34" s="9"/>
      <c r="F34" s="9"/>
    </row>
    <row r="35" spans="1:62" x14ac:dyDescent="0.2">
      <c r="A35" t="s">
        <v>63</v>
      </c>
      <c r="E35" s="9"/>
      <c r="F35" s="9"/>
    </row>
    <row r="36" spans="1:62" x14ac:dyDescent="0.2">
      <c r="A36" s="9"/>
      <c r="E36" s="9"/>
      <c r="F36" s="9"/>
    </row>
    <row r="37" spans="1:62" x14ac:dyDescent="0.2">
      <c r="E37" s="9"/>
      <c r="F37" s="9"/>
    </row>
    <row r="38" spans="1:62" x14ac:dyDescent="0.2">
      <c r="A38" s="9"/>
      <c r="E38" s="9"/>
      <c r="F38" s="9"/>
    </row>
    <row r="39" spans="1:62" x14ac:dyDescent="0.2">
      <c r="E39" s="9"/>
      <c r="F39" s="9"/>
    </row>
    <row r="40" spans="1:62" x14ac:dyDescent="0.2">
      <c r="A40" s="9"/>
      <c r="D40" s="9"/>
      <c r="E40" s="9"/>
      <c r="F40" s="9"/>
    </row>
    <row r="43" spans="1:62" x14ac:dyDescent="0.2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2001-11-25T20:05:05Z</cp:lastPrinted>
  <dcterms:created xsi:type="dcterms:W3CDTF">2001-02-09T21:48:16Z</dcterms:created>
  <dcterms:modified xsi:type="dcterms:W3CDTF">2023-09-14T18:18:58Z</dcterms:modified>
</cp:coreProperties>
</file>