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CD7E69-ABD9-4463-8D0E-0AC92BA93B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M11" i="1"/>
  <c r="K12" i="1"/>
  <c r="M12" i="1"/>
  <c r="E13" i="1"/>
  <c r="I13" i="1"/>
  <c r="K13" i="1"/>
  <c r="M13" i="1"/>
  <c r="C14" i="1"/>
  <c r="E14" i="1"/>
  <c r="G14" i="1"/>
  <c r="I14" i="1"/>
  <c r="K14" i="1"/>
  <c r="M14" i="1"/>
  <c r="K16" i="1"/>
  <c r="M16" i="1"/>
  <c r="C18" i="1"/>
  <c r="E18" i="1"/>
  <c r="G18" i="1"/>
  <c r="I18" i="1"/>
  <c r="K18" i="1"/>
  <c r="M18" i="1"/>
  <c r="E19" i="1"/>
  <c r="I19" i="1"/>
  <c r="M19" i="1"/>
  <c r="K38" i="1"/>
  <c r="M38" i="1"/>
  <c r="K39" i="1"/>
  <c r="M39" i="1"/>
  <c r="E40" i="1"/>
  <c r="I40" i="1"/>
  <c r="K40" i="1"/>
  <c r="M40" i="1"/>
  <c r="C41" i="1"/>
  <c r="E41" i="1"/>
  <c r="G41" i="1"/>
  <c r="I41" i="1"/>
  <c r="K41" i="1"/>
  <c r="M41" i="1"/>
  <c r="I42" i="1"/>
  <c r="K42" i="1"/>
  <c r="M42" i="1"/>
  <c r="C43" i="1"/>
  <c r="E43" i="1"/>
  <c r="G43" i="1"/>
  <c r="I43" i="1"/>
  <c r="K43" i="1"/>
  <c r="M43" i="1"/>
  <c r="K46" i="1"/>
  <c r="M46" i="1"/>
  <c r="C48" i="1"/>
  <c r="E48" i="1"/>
  <c r="G48" i="1"/>
  <c r="I48" i="1"/>
  <c r="K48" i="1"/>
  <c r="M48" i="1"/>
  <c r="E49" i="1"/>
  <c r="I49" i="1"/>
  <c r="M49" i="1"/>
  <c r="K77" i="1"/>
  <c r="M77" i="1"/>
  <c r="K78" i="1"/>
  <c r="M78" i="1"/>
  <c r="E79" i="1"/>
  <c r="I79" i="1"/>
  <c r="K79" i="1"/>
  <c r="M79" i="1"/>
  <c r="C80" i="1"/>
  <c r="E80" i="1"/>
  <c r="G80" i="1"/>
  <c r="I80" i="1"/>
  <c r="K80" i="1"/>
  <c r="M80" i="1"/>
  <c r="K87" i="1"/>
  <c r="M87" i="1"/>
  <c r="C89" i="1"/>
  <c r="E89" i="1"/>
  <c r="G89" i="1"/>
  <c r="I89" i="1"/>
  <c r="K89" i="1"/>
  <c r="M89" i="1"/>
  <c r="K107" i="1"/>
  <c r="M107" i="1"/>
  <c r="K108" i="1"/>
  <c r="M108" i="1"/>
  <c r="E109" i="1"/>
  <c r="I109" i="1"/>
  <c r="K109" i="1"/>
  <c r="M109" i="1"/>
  <c r="C110" i="1"/>
  <c r="E110" i="1"/>
  <c r="G110" i="1"/>
  <c r="I110" i="1"/>
  <c r="K110" i="1"/>
  <c r="M110" i="1"/>
  <c r="I111" i="1"/>
  <c r="K111" i="1"/>
  <c r="M111" i="1"/>
  <c r="C112" i="1"/>
  <c r="E112" i="1"/>
  <c r="G112" i="1"/>
  <c r="I112" i="1"/>
  <c r="K112" i="1"/>
  <c r="M112" i="1"/>
  <c r="K115" i="1"/>
  <c r="M115" i="1"/>
  <c r="C117" i="1"/>
  <c r="E117" i="1"/>
  <c r="G117" i="1"/>
  <c r="I117" i="1"/>
  <c r="K117" i="1"/>
  <c r="M117" i="1"/>
  <c r="E118" i="1"/>
  <c r="I118" i="1"/>
  <c r="M118" i="1"/>
</calcChain>
</file>

<file path=xl/sharedStrings.xml><?xml version="1.0" encoding="utf-8"?>
<sst xmlns="http://schemas.openxmlformats.org/spreadsheetml/2006/main" count="105" uniqueCount="26">
  <si>
    <t>Rating Agency Analysis - Without Existing Debt</t>
  </si>
  <si>
    <t>($'s in thousands)</t>
  </si>
  <si>
    <t>Northern Natural Gas</t>
  </si>
  <si>
    <t>Transwestern Pipeline Company</t>
  </si>
  <si>
    <t>Combined Company</t>
  </si>
  <si>
    <t>Book Value</t>
  </si>
  <si>
    <t>Market Value</t>
  </si>
  <si>
    <t>12/31/2001E</t>
  </si>
  <si>
    <t>Accounts Receivable</t>
  </si>
  <si>
    <t>Inventory</t>
  </si>
  <si>
    <t xml:space="preserve">Assets </t>
  </si>
  <si>
    <t>Assets Available</t>
  </si>
  <si>
    <t>Total Debt</t>
  </si>
  <si>
    <t>Total Debt/Assets (multiple of 9x)</t>
  </si>
  <si>
    <t>Total Debt/Assets (multiple of 7x)</t>
  </si>
  <si>
    <t>Assumptions:</t>
  </si>
  <si>
    <t>NNG 2001E EBITDA</t>
  </si>
  <si>
    <t>Transwestern 2001E EBITDA</t>
  </si>
  <si>
    <t>Multiple Range</t>
  </si>
  <si>
    <t>7x-9x</t>
  </si>
  <si>
    <t>Rating Agency Analysis - With Existing Debt</t>
  </si>
  <si>
    <t>Less:  Existing Debt</t>
  </si>
  <si>
    <t>Assets Available after Existing Debt</t>
  </si>
  <si>
    <t>Total New Debt</t>
  </si>
  <si>
    <t>Rating Agency Analysis</t>
  </si>
  <si>
    <t>Less: Existing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</si>
</sst>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5" fillId="0" borderId="0" xfId="0" applyNumberFormat="1" applyFont="1"/>
    <xf numFmtId="0" fontId="5" fillId="0" borderId="0" xfId="0" applyFont="1"/>
    <xf numFmtId="164" fontId="4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5" fontId="3" fillId="0" borderId="3" xfId="2" applyNumberFormat="1" applyFont="1" applyBorder="1"/>
    <xf numFmtId="0" fontId="3" fillId="0" borderId="3" xfId="0" applyFont="1" applyBorder="1"/>
    <xf numFmtId="0" fontId="3" fillId="0" borderId="2" xfId="0" applyFont="1" applyBorder="1"/>
    <xf numFmtId="165" fontId="3" fillId="0" borderId="2" xfId="2" applyNumberFormat="1" applyFont="1" applyBorder="1"/>
    <xf numFmtId="165" fontId="3" fillId="0" borderId="2" xfId="0" applyNumberFormat="1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4" fillId="2" borderId="7" xfId="0" applyNumberFormat="1" applyFont="1" applyFill="1" applyBorder="1"/>
    <xf numFmtId="0" fontId="4" fillId="2" borderId="8" xfId="0" applyFont="1" applyFill="1" applyBorder="1"/>
    <xf numFmtId="166" fontId="4" fillId="2" borderId="9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/>
    <xf numFmtId="165" fontId="4" fillId="0" borderId="0" xfId="2" applyNumberFormat="1" applyFont="1"/>
    <xf numFmtId="166" fontId="4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6" fontId="4" fillId="2" borderId="7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zoomScale="75" zoomScaleNormal="75" workbookViewId="0">
      <selection activeCell="A4" sqref="A4"/>
    </sheetView>
  </sheetViews>
  <sheetFormatPr defaultRowHeight="12.75" outlineLevelRow="1" x14ac:dyDescent="0.2"/>
  <cols>
    <col min="1" max="1" width="39.140625" bestFit="1" customWidth="1"/>
    <col min="2" max="2" width="13" bestFit="1" customWidth="1"/>
    <col min="3" max="3" width="14.85546875" customWidth="1"/>
    <col min="5" max="5" width="14.85546875" customWidth="1"/>
    <col min="7" max="7" width="14.85546875" customWidth="1"/>
    <col min="9" max="9" width="14.85546875" customWidth="1"/>
    <col min="11" max="11" width="14.85546875" customWidth="1"/>
    <col min="13" max="13" width="14.85546875" bestFit="1" customWidth="1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3" ht="15.75" x14ac:dyDescent="0.25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spans="1:13" ht="15.75" x14ac:dyDescent="0.25">
      <c r="A3" s="2"/>
      <c r="B3" s="2"/>
      <c r="C3" s="3"/>
      <c r="D3" s="3"/>
      <c r="E3" s="3"/>
      <c r="F3" s="3"/>
      <c r="G3" s="3"/>
      <c r="H3" s="3"/>
      <c r="I3" s="3"/>
      <c r="J3" s="3"/>
    </row>
    <row r="4" spans="1:13" ht="15.75" x14ac:dyDescent="0.25">
      <c r="A4" s="2"/>
      <c r="B4" s="2"/>
      <c r="C4" s="3"/>
      <c r="D4" s="3"/>
      <c r="E4" s="3"/>
      <c r="F4" s="3"/>
      <c r="G4" s="3"/>
      <c r="H4" s="3"/>
      <c r="I4" s="3"/>
      <c r="J4" s="3"/>
    </row>
    <row r="5" spans="1:13" ht="15.75" x14ac:dyDescent="0.25">
      <c r="A5" s="2"/>
      <c r="B5" s="2"/>
      <c r="C5" s="29" t="s">
        <v>2</v>
      </c>
      <c r="D5" s="29"/>
      <c r="E5" s="29"/>
      <c r="F5" s="2"/>
      <c r="G5" s="29" t="s">
        <v>3</v>
      </c>
      <c r="H5" s="29"/>
      <c r="I5" s="29"/>
      <c r="J5" s="3"/>
      <c r="K5" s="29" t="s">
        <v>4</v>
      </c>
      <c r="L5" s="29"/>
      <c r="M5" s="29"/>
    </row>
    <row r="6" spans="1:13" ht="15.75" x14ac:dyDescent="0.2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75" x14ac:dyDescent="0.25">
      <c r="A7" s="2"/>
      <c r="B7" s="2"/>
      <c r="C7" s="4" t="s">
        <v>5</v>
      </c>
      <c r="D7" s="4"/>
      <c r="E7" s="4" t="s">
        <v>6</v>
      </c>
      <c r="F7" s="4"/>
      <c r="G7" s="4" t="s">
        <v>5</v>
      </c>
      <c r="H7" s="4"/>
      <c r="I7" s="4" t="s">
        <v>6</v>
      </c>
      <c r="J7" s="4"/>
      <c r="K7" s="4" t="s">
        <v>5</v>
      </c>
      <c r="L7" s="4"/>
      <c r="M7" s="4" t="s">
        <v>6</v>
      </c>
    </row>
    <row r="8" spans="1:13" ht="15" x14ac:dyDescent="0.2">
      <c r="A8" s="3"/>
      <c r="B8" s="3"/>
      <c r="C8" s="5">
        <v>37164</v>
      </c>
      <c r="D8" s="6"/>
      <c r="E8" s="6" t="s">
        <v>7</v>
      </c>
      <c r="F8" s="6"/>
      <c r="G8" s="5">
        <v>37164</v>
      </c>
      <c r="H8" s="6"/>
      <c r="I8" s="6" t="s">
        <v>7</v>
      </c>
      <c r="J8" s="3"/>
      <c r="K8" s="5">
        <v>37164</v>
      </c>
      <c r="L8" s="6"/>
      <c r="M8" s="6" t="s">
        <v>7</v>
      </c>
    </row>
    <row r="9" spans="1:13" ht="15.75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" x14ac:dyDescent="0.2">
      <c r="A11" s="3" t="s">
        <v>8</v>
      </c>
      <c r="B11" s="3"/>
      <c r="C11" s="7">
        <v>475458</v>
      </c>
      <c r="D11" s="7"/>
      <c r="E11" s="7">
        <v>475458</v>
      </c>
      <c r="F11" s="7"/>
      <c r="G11" s="7">
        <v>182224</v>
      </c>
      <c r="H11" s="7"/>
      <c r="I11" s="7">
        <v>182224</v>
      </c>
      <c r="J11" s="3"/>
      <c r="K11" s="7">
        <f>C11+G11</f>
        <v>657682</v>
      </c>
      <c r="L11" s="7"/>
      <c r="M11" s="7">
        <f>K11</f>
        <v>657682</v>
      </c>
    </row>
    <row r="12" spans="1:13" ht="15" x14ac:dyDescent="0.2">
      <c r="A12" s="3" t="s">
        <v>9</v>
      </c>
      <c r="B12" s="3"/>
      <c r="C12" s="7">
        <v>45026</v>
      </c>
      <c r="D12" s="7"/>
      <c r="E12" s="7">
        <v>45026</v>
      </c>
      <c r="F12" s="7"/>
      <c r="G12" s="7">
        <v>38108</v>
      </c>
      <c r="H12" s="7"/>
      <c r="I12" s="7">
        <v>38108</v>
      </c>
      <c r="J12" s="3"/>
      <c r="K12" s="7">
        <f>C12+G12</f>
        <v>83134</v>
      </c>
      <c r="L12" s="7"/>
      <c r="M12" s="7">
        <f>K12</f>
        <v>83134</v>
      </c>
    </row>
    <row r="13" spans="1:13" ht="15" x14ac:dyDescent="0.2">
      <c r="A13" s="8" t="s">
        <v>10</v>
      </c>
      <c r="B13" s="3"/>
      <c r="C13" s="9">
        <v>1352254</v>
      </c>
      <c r="D13" s="7"/>
      <c r="E13" s="9">
        <f>B22*B25</f>
        <v>2011995</v>
      </c>
      <c r="F13" s="7"/>
      <c r="G13" s="9">
        <v>906203</v>
      </c>
      <c r="H13" s="7"/>
      <c r="I13" s="9">
        <f>B23*B25</f>
        <v>1193661</v>
      </c>
      <c r="J13" s="3"/>
      <c r="K13" s="9">
        <f>C13+G13</f>
        <v>2258457</v>
      </c>
      <c r="L13" s="7"/>
      <c r="M13" s="9">
        <f>(B22+B23)*B25</f>
        <v>3205656</v>
      </c>
    </row>
    <row r="14" spans="1:13" ht="15" x14ac:dyDescent="0.2">
      <c r="A14" s="3" t="s">
        <v>11</v>
      </c>
      <c r="B14" s="3"/>
      <c r="C14" s="7">
        <f>SUM(C11:C13)</f>
        <v>1872738</v>
      </c>
      <c r="D14" s="7"/>
      <c r="E14" s="7">
        <f>SUM(E11:E13)</f>
        <v>2532479</v>
      </c>
      <c r="F14" s="7"/>
      <c r="G14" s="7">
        <f>SUM(G11:G13)</f>
        <v>1126535</v>
      </c>
      <c r="H14" s="7"/>
      <c r="I14" s="7">
        <f>SUM(I11:I13)</f>
        <v>1413993</v>
      </c>
      <c r="J14" s="3"/>
      <c r="K14" s="7">
        <f>SUM(K11:K13)</f>
        <v>2999273</v>
      </c>
      <c r="L14" s="7"/>
      <c r="M14" s="7">
        <f>SUM(M11:M13)</f>
        <v>3946472</v>
      </c>
    </row>
    <row r="15" spans="1:13" ht="15" x14ac:dyDescent="0.2">
      <c r="A15" s="3"/>
      <c r="B15" s="3"/>
      <c r="C15" s="7"/>
      <c r="D15" s="7"/>
      <c r="E15" s="7"/>
      <c r="F15" s="7"/>
      <c r="G15" s="7"/>
      <c r="H15" s="7"/>
      <c r="I15" s="7"/>
      <c r="J15" s="3"/>
      <c r="K15" s="7"/>
      <c r="L15" s="7"/>
      <c r="M15" s="7"/>
    </row>
    <row r="16" spans="1:13" ht="15" x14ac:dyDescent="0.2">
      <c r="A16" s="3" t="s">
        <v>12</v>
      </c>
      <c r="B16" s="3"/>
      <c r="C16" s="7">
        <v>550000</v>
      </c>
      <c r="D16" s="7"/>
      <c r="E16" s="7">
        <v>550000</v>
      </c>
      <c r="F16" s="7"/>
      <c r="G16" s="7">
        <v>650000</v>
      </c>
      <c r="H16" s="7"/>
      <c r="I16" s="7">
        <v>650000</v>
      </c>
      <c r="J16" s="3"/>
      <c r="K16" s="7">
        <f>G16+C16</f>
        <v>1200000</v>
      </c>
      <c r="L16" s="7"/>
      <c r="M16" s="7">
        <f>K16</f>
        <v>1200000</v>
      </c>
    </row>
    <row r="17" spans="1:13" ht="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75" x14ac:dyDescent="0.25">
      <c r="A18" s="10" t="s">
        <v>13</v>
      </c>
      <c r="B18" s="10"/>
      <c r="C18" s="11">
        <f>C16/C14</f>
        <v>0.29368763809993709</v>
      </c>
      <c r="D18" s="11"/>
      <c r="E18" s="11">
        <f>E16/E14</f>
        <v>0.21717850375067277</v>
      </c>
      <c r="F18" s="11"/>
      <c r="G18" s="11">
        <f>G16/G14</f>
        <v>0.57699050628697734</v>
      </c>
      <c r="H18" s="11"/>
      <c r="I18" s="11">
        <f>I16/I14</f>
        <v>0.45969110172398309</v>
      </c>
      <c r="J18" s="12"/>
      <c r="K18" s="11">
        <f>K16/K14</f>
        <v>0.40009695682920493</v>
      </c>
      <c r="L18" s="11"/>
      <c r="M18" s="11">
        <f>M16/M14</f>
        <v>0.30406905205459456</v>
      </c>
    </row>
    <row r="19" spans="1:13" ht="15.75" x14ac:dyDescent="0.25">
      <c r="A19" s="8" t="s">
        <v>14</v>
      </c>
      <c r="B19" s="8"/>
      <c r="C19" s="13"/>
      <c r="D19" s="13"/>
      <c r="E19" s="14">
        <f>E89</f>
        <v>0.26374229213151246</v>
      </c>
      <c r="F19" s="13"/>
      <c r="G19" s="13"/>
      <c r="H19" s="13"/>
      <c r="I19" s="15">
        <f>I89</f>
        <v>0.56583981510095893</v>
      </c>
      <c r="J19" s="13"/>
      <c r="K19" s="13"/>
      <c r="L19" s="13"/>
      <c r="M19" s="15">
        <f>M89</f>
        <v>0.37104558171289481</v>
      </c>
    </row>
    <row r="20" spans="1:13" ht="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5.75" x14ac:dyDescent="0.25">
      <c r="A21" s="16" t="s">
        <v>15</v>
      </c>
      <c r="B21" s="17"/>
      <c r="C21" s="3"/>
      <c r="D21" s="3"/>
      <c r="E21" s="3"/>
      <c r="F21" s="3"/>
      <c r="G21" s="3"/>
      <c r="H21" s="3"/>
      <c r="I21" s="3"/>
      <c r="J21" s="3"/>
    </row>
    <row r="22" spans="1:13" ht="15" x14ac:dyDescent="0.2">
      <c r="A22" s="18" t="s">
        <v>16</v>
      </c>
      <c r="B22" s="19">
        <v>223555</v>
      </c>
      <c r="C22" s="3"/>
      <c r="D22" s="3"/>
      <c r="E22" s="3"/>
      <c r="F22" s="3"/>
      <c r="G22" s="3"/>
      <c r="H22" s="3"/>
      <c r="I22" s="3"/>
      <c r="J22" s="3"/>
    </row>
    <row r="23" spans="1:13" ht="15" x14ac:dyDescent="0.2">
      <c r="A23" s="18" t="s">
        <v>17</v>
      </c>
      <c r="B23" s="19">
        <v>132629</v>
      </c>
      <c r="C23" s="3"/>
      <c r="D23" s="3"/>
      <c r="E23" s="3"/>
      <c r="F23" s="3"/>
      <c r="G23" s="3"/>
      <c r="H23" s="3"/>
      <c r="I23" s="3"/>
      <c r="J23" s="3"/>
    </row>
    <row r="24" spans="1:13" ht="15" x14ac:dyDescent="0.2">
      <c r="A24" s="20" t="s">
        <v>18</v>
      </c>
      <c r="B24" s="21" t="s">
        <v>19</v>
      </c>
      <c r="C24" s="3"/>
      <c r="D24" s="3"/>
      <c r="E24" s="3"/>
      <c r="F24" s="3"/>
      <c r="G24" s="3"/>
      <c r="H24" s="3"/>
      <c r="I24" s="3"/>
      <c r="J24" s="3"/>
    </row>
    <row r="25" spans="1:13" ht="15" x14ac:dyDescent="0.2">
      <c r="B25" s="22">
        <v>9</v>
      </c>
    </row>
    <row r="28" spans="1:13" ht="18" x14ac:dyDescent="0.25">
      <c r="A28" s="1" t="s">
        <v>20</v>
      </c>
      <c r="B28" s="2"/>
      <c r="C28" s="3"/>
      <c r="D28" s="3"/>
      <c r="E28" s="3"/>
      <c r="F28" s="3"/>
      <c r="G28" s="3"/>
      <c r="H28" s="3"/>
      <c r="I28" s="3"/>
      <c r="J28" s="3"/>
    </row>
    <row r="29" spans="1:13" ht="15.75" x14ac:dyDescent="0.25">
      <c r="A29" s="2" t="s">
        <v>1</v>
      </c>
      <c r="B29" s="2"/>
      <c r="C29" s="3"/>
      <c r="D29" s="3"/>
      <c r="E29" s="3"/>
      <c r="F29" s="3"/>
      <c r="G29" s="3"/>
      <c r="H29" s="3"/>
      <c r="I29" s="3"/>
      <c r="J29" s="3"/>
    </row>
    <row r="30" spans="1:13" ht="15.75" x14ac:dyDescent="0.25">
      <c r="A30" s="2"/>
      <c r="B30" s="2"/>
      <c r="C30" s="3"/>
      <c r="D30" s="3"/>
      <c r="E30" s="3"/>
      <c r="F30" s="3"/>
      <c r="G30" s="3"/>
      <c r="H30" s="3"/>
      <c r="I30" s="3"/>
      <c r="J30" s="3"/>
    </row>
    <row r="31" spans="1:13" ht="15.75" x14ac:dyDescent="0.25">
      <c r="A31" s="2"/>
      <c r="B31" s="2"/>
      <c r="C31" s="3"/>
      <c r="D31" s="3"/>
      <c r="E31" s="3"/>
      <c r="F31" s="3"/>
      <c r="G31" s="3"/>
      <c r="H31" s="3"/>
      <c r="I31" s="3"/>
      <c r="J31" s="3"/>
    </row>
    <row r="32" spans="1:13" ht="15.75" x14ac:dyDescent="0.25">
      <c r="A32" s="2"/>
      <c r="B32" s="2"/>
      <c r="C32" s="29" t="s">
        <v>2</v>
      </c>
      <c r="D32" s="29"/>
      <c r="E32" s="29"/>
      <c r="F32" s="2"/>
      <c r="G32" s="29" t="s">
        <v>3</v>
      </c>
      <c r="H32" s="29"/>
      <c r="I32" s="29"/>
      <c r="J32" s="3"/>
      <c r="K32" s="29" t="s">
        <v>4</v>
      </c>
      <c r="L32" s="29"/>
      <c r="M32" s="29"/>
    </row>
    <row r="33" spans="1:13" ht="15.75" x14ac:dyDescent="0.25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x14ac:dyDescent="0.25">
      <c r="A34" s="2"/>
      <c r="B34" s="2"/>
      <c r="C34" s="4" t="s">
        <v>5</v>
      </c>
      <c r="D34" s="4"/>
      <c r="E34" s="4" t="s">
        <v>6</v>
      </c>
      <c r="F34" s="4"/>
      <c r="G34" s="4" t="s">
        <v>5</v>
      </c>
      <c r="H34" s="4"/>
      <c r="I34" s="4" t="s">
        <v>6</v>
      </c>
      <c r="J34" s="4"/>
      <c r="K34" s="4" t="s">
        <v>5</v>
      </c>
      <c r="L34" s="4"/>
      <c r="M34" s="4" t="s">
        <v>6</v>
      </c>
    </row>
    <row r="35" spans="1:13" ht="15" x14ac:dyDescent="0.2">
      <c r="A35" s="3"/>
      <c r="B35" s="3"/>
      <c r="C35" s="5">
        <v>37164</v>
      </c>
      <c r="D35" s="6"/>
      <c r="E35" s="6" t="s">
        <v>7</v>
      </c>
      <c r="F35" s="6"/>
      <c r="G35" s="5">
        <v>37164</v>
      </c>
      <c r="H35" s="6"/>
      <c r="I35" s="6" t="s">
        <v>7</v>
      </c>
      <c r="J35" s="3"/>
      <c r="K35" s="5">
        <v>37164</v>
      </c>
      <c r="L35" s="6"/>
      <c r="M35" s="6" t="s">
        <v>7</v>
      </c>
    </row>
    <row r="36" spans="1:13" ht="15.75" x14ac:dyDescent="0.25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5" x14ac:dyDescent="0.2">
      <c r="A38" s="3" t="s">
        <v>8</v>
      </c>
      <c r="B38" s="3"/>
      <c r="C38" s="7">
        <v>475458</v>
      </c>
      <c r="D38" s="7"/>
      <c r="E38" s="7">
        <v>475458</v>
      </c>
      <c r="F38" s="7"/>
      <c r="G38" s="7">
        <v>182224</v>
      </c>
      <c r="H38" s="7"/>
      <c r="I38" s="7">
        <v>182224</v>
      </c>
      <c r="J38" s="3"/>
      <c r="K38" s="7">
        <f>C38+G38</f>
        <v>657682</v>
      </c>
      <c r="L38" s="7"/>
      <c r="M38" s="7">
        <f>K38</f>
        <v>657682</v>
      </c>
    </row>
    <row r="39" spans="1:13" ht="15" x14ac:dyDescent="0.2">
      <c r="A39" s="3" t="s">
        <v>9</v>
      </c>
      <c r="B39" s="3"/>
      <c r="C39" s="7">
        <v>45026</v>
      </c>
      <c r="D39" s="7"/>
      <c r="E39" s="7">
        <v>45026</v>
      </c>
      <c r="F39" s="7"/>
      <c r="G39" s="7">
        <v>38108</v>
      </c>
      <c r="H39" s="7"/>
      <c r="I39" s="7">
        <v>38108</v>
      </c>
      <c r="J39" s="3"/>
      <c r="K39" s="7">
        <f>C39+G39</f>
        <v>83134</v>
      </c>
      <c r="L39" s="7"/>
      <c r="M39" s="7">
        <f>K39</f>
        <v>83134</v>
      </c>
    </row>
    <row r="40" spans="1:13" ht="15" x14ac:dyDescent="0.2">
      <c r="A40" s="8" t="s">
        <v>10</v>
      </c>
      <c r="B40" s="3"/>
      <c r="C40" s="9">
        <v>1352254</v>
      </c>
      <c r="D40" s="7"/>
      <c r="E40" s="9">
        <f>B52*B55</f>
        <v>2011995</v>
      </c>
      <c r="F40" s="7"/>
      <c r="G40" s="9">
        <v>906203</v>
      </c>
      <c r="H40" s="7"/>
      <c r="I40" s="9">
        <f>B53*B55</f>
        <v>1193661</v>
      </c>
      <c r="J40" s="3"/>
      <c r="K40" s="9">
        <f>C40+G40</f>
        <v>2258457</v>
      </c>
      <c r="L40" s="7"/>
      <c r="M40" s="9">
        <f>(B52+B53)*B55</f>
        <v>3205656</v>
      </c>
    </row>
    <row r="41" spans="1:13" ht="15" x14ac:dyDescent="0.2">
      <c r="A41" s="3" t="s">
        <v>11</v>
      </c>
      <c r="B41" s="3"/>
      <c r="C41" s="7">
        <f>SUM(C38:C40)</f>
        <v>1872738</v>
      </c>
      <c r="D41" s="7"/>
      <c r="E41" s="7">
        <f>SUM(E38:E40)</f>
        <v>2532479</v>
      </c>
      <c r="F41" s="7"/>
      <c r="G41" s="7">
        <f>SUM(G38:G40)</f>
        <v>1126535</v>
      </c>
      <c r="H41" s="7"/>
      <c r="I41" s="7">
        <f>SUM(I38:I40)</f>
        <v>1413993</v>
      </c>
      <c r="J41" s="3"/>
      <c r="K41" s="7">
        <f>SUM(K38:K40)</f>
        <v>2999273</v>
      </c>
      <c r="L41" s="7"/>
      <c r="M41" s="7">
        <f>SUM(M38:M40)</f>
        <v>3946472</v>
      </c>
    </row>
    <row r="42" spans="1:13" ht="15" x14ac:dyDescent="0.2">
      <c r="A42" s="8" t="s">
        <v>21</v>
      </c>
      <c r="B42" s="3"/>
      <c r="C42" s="9">
        <v>500000</v>
      </c>
      <c r="D42" s="7"/>
      <c r="E42" s="9">
        <v>500000</v>
      </c>
      <c r="F42" s="7"/>
      <c r="G42" s="9">
        <v>0</v>
      </c>
      <c r="H42" s="7"/>
      <c r="I42" s="9">
        <f>G42</f>
        <v>0</v>
      </c>
      <c r="J42" s="3"/>
      <c r="K42" s="9">
        <f>G42+C42</f>
        <v>500000</v>
      </c>
      <c r="L42" s="7"/>
      <c r="M42" s="9">
        <f>K42</f>
        <v>500000</v>
      </c>
    </row>
    <row r="43" spans="1:13" ht="15" x14ac:dyDescent="0.2">
      <c r="A43" s="3" t="s">
        <v>22</v>
      </c>
      <c r="B43" s="3"/>
      <c r="C43" s="7">
        <f>C41-C42</f>
        <v>1372738</v>
      </c>
      <c r="D43" s="7"/>
      <c r="E43" s="7">
        <f>E41-E42</f>
        <v>2032479</v>
      </c>
      <c r="F43" s="7"/>
      <c r="G43" s="7">
        <f>G41-G42</f>
        <v>1126535</v>
      </c>
      <c r="H43" s="7"/>
      <c r="I43" s="7">
        <f>I41-I42</f>
        <v>1413993</v>
      </c>
      <c r="J43" s="3"/>
      <c r="K43" s="7">
        <f>K41-K42</f>
        <v>2499273</v>
      </c>
      <c r="L43" s="7"/>
      <c r="M43" s="7">
        <f>M41-M42</f>
        <v>3446472</v>
      </c>
    </row>
    <row r="44" spans="1:13" ht="15" x14ac:dyDescent="0.2">
      <c r="A44" s="3"/>
      <c r="B44" s="3"/>
      <c r="C44" s="7"/>
      <c r="D44" s="7"/>
      <c r="E44" s="7"/>
      <c r="F44" s="7"/>
      <c r="G44" s="7"/>
      <c r="H44" s="7"/>
      <c r="I44" s="7"/>
      <c r="J44" s="3"/>
      <c r="K44" s="7"/>
      <c r="L44" s="7"/>
      <c r="M44" s="7"/>
    </row>
    <row r="45" spans="1:13" ht="15" x14ac:dyDescent="0.2">
      <c r="A45" s="3"/>
      <c r="B45" s="3"/>
      <c r="C45" s="7"/>
      <c r="D45" s="7"/>
      <c r="E45" s="7"/>
      <c r="F45" s="7"/>
      <c r="G45" s="7"/>
      <c r="H45" s="7"/>
      <c r="I45" s="7"/>
      <c r="J45" s="3"/>
      <c r="K45" s="7"/>
      <c r="L45" s="7"/>
      <c r="M45" s="7"/>
    </row>
    <row r="46" spans="1:13" ht="15" x14ac:dyDescent="0.2">
      <c r="A46" s="3" t="s">
        <v>23</v>
      </c>
      <c r="B46" s="3"/>
      <c r="C46" s="7">
        <v>550000</v>
      </c>
      <c r="D46" s="7"/>
      <c r="E46" s="7">
        <v>550000</v>
      </c>
      <c r="F46" s="7"/>
      <c r="G46" s="7">
        <v>650000</v>
      </c>
      <c r="H46" s="7"/>
      <c r="I46" s="7">
        <v>650000</v>
      </c>
      <c r="J46" s="3"/>
      <c r="K46" s="7">
        <f>G46+C46</f>
        <v>1200000</v>
      </c>
      <c r="L46" s="7"/>
      <c r="M46" s="7">
        <f>K46</f>
        <v>1200000</v>
      </c>
    </row>
    <row r="47" spans="1:13" ht="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5.75" x14ac:dyDescent="0.25">
      <c r="A48" s="10" t="s">
        <v>13</v>
      </c>
      <c r="B48" s="10"/>
      <c r="C48" s="11">
        <f>C46/C43</f>
        <v>0.40065912067707021</v>
      </c>
      <c r="D48" s="11"/>
      <c r="E48" s="11">
        <f>E46/E43</f>
        <v>0.2706055019510657</v>
      </c>
      <c r="F48" s="11"/>
      <c r="G48" s="11">
        <f>G46/G43</f>
        <v>0.57699050628697734</v>
      </c>
      <c r="H48" s="11"/>
      <c r="I48" s="11">
        <f>I46/I43</f>
        <v>0.45969110172398309</v>
      </c>
      <c r="J48" s="12"/>
      <c r="K48" s="11">
        <f>K46/K43</f>
        <v>0.48013962460283449</v>
      </c>
      <c r="L48" s="11"/>
      <c r="M48" s="11">
        <f>M46/M43</f>
        <v>0.34818214104162171</v>
      </c>
    </row>
    <row r="49" spans="1:13" ht="15.75" x14ac:dyDescent="0.25">
      <c r="A49" s="8" t="s">
        <v>14</v>
      </c>
      <c r="B49" s="8"/>
      <c r="C49" s="13"/>
      <c r="D49" s="13"/>
      <c r="E49" s="14">
        <f>E117</f>
        <v>0.34692238841556761</v>
      </c>
      <c r="F49" s="13"/>
      <c r="G49" s="13"/>
      <c r="H49" s="13"/>
      <c r="I49" s="15">
        <f>I117</f>
        <v>0.57159791516255809</v>
      </c>
      <c r="J49" s="13"/>
      <c r="K49" s="13"/>
      <c r="L49" s="13"/>
      <c r="M49" s="15">
        <f>M117</f>
        <v>0.44076616913960975</v>
      </c>
    </row>
    <row r="50" spans="1:13" ht="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16" t="s">
        <v>15</v>
      </c>
      <c r="B51" s="17"/>
      <c r="C51" s="3"/>
      <c r="D51" s="3"/>
      <c r="E51" s="3"/>
      <c r="F51" s="3"/>
      <c r="G51" s="3"/>
      <c r="H51" s="3"/>
      <c r="I51" s="3"/>
      <c r="J51" s="3"/>
    </row>
    <row r="52" spans="1:13" ht="15" x14ac:dyDescent="0.2">
      <c r="A52" s="18" t="s">
        <v>16</v>
      </c>
      <c r="B52" s="19">
        <v>223555</v>
      </c>
      <c r="C52" s="3"/>
      <c r="D52" s="3"/>
      <c r="E52" s="3"/>
      <c r="F52" s="3"/>
      <c r="G52" s="3"/>
      <c r="H52" s="3"/>
      <c r="I52" s="3"/>
      <c r="J52" s="3"/>
    </row>
    <row r="53" spans="1:13" ht="15" x14ac:dyDescent="0.2">
      <c r="A53" s="18" t="s">
        <v>17</v>
      </c>
      <c r="B53" s="19">
        <v>132629</v>
      </c>
      <c r="C53" s="3"/>
      <c r="D53" s="3"/>
      <c r="E53" s="3"/>
      <c r="F53" s="3"/>
      <c r="G53" s="3"/>
      <c r="H53" s="3"/>
      <c r="I53" s="3"/>
      <c r="J53" s="3"/>
    </row>
    <row r="54" spans="1:13" ht="15" x14ac:dyDescent="0.2">
      <c r="A54" s="20" t="s">
        <v>18</v>
      </c>
      <c r="B54" s="21" t="s">
        <v>19</v>
      </c>
      <c r="C54" s="3"/>
      <c r="D54" s="3"/>
      <c r="E54" s="3"/>
      <c r="F54" s="3"/>
      <c r="G54" s="3"/>
      <c r="H54" s="3"/>
      <c r="I54" s="3"/>
      <c r="J54" s="3"/>
    </row>
    <row r="55" spans="1:13" ht="15" x14ac:dyDescent="0.2">
      <c r="B55" s="23">
        <v>9</v>
      </c>
    </row>
    <row r="56" spans="1:13" x14ac:dyDescent="0.2">
      <c r="B56" s="24">
        <v>7</v>
      </c>
    </row>
    <row r="67" spans="1:13" ht="15.75" hidden="1" customHeight="1" outlineLevel="1" x14ac:dyDescent="0.25">
      <c r="A67" s="2" t="s">
        <v>24</v>
      </c>
      <c r="B67" s="2"/>
      <c r="C67" s="3"/>
      <c r="D67" s="3"/>
      <c r="E67" s="3"/>
      <c r="F67" s="3"/>
      <c r="G67" s="3"/>
      <c r="H67" s="3"/>
      <c r="I67" s="3"/>
      <c r="J67" s="3"/>
    </row>
    <row r="68" spans="1:13" ht="15.75" hidden="1" customHeight="1" outlineLevel="1" x14ac:dyDescent="0.25">
      <c r="A68" s="2" t="s">
        <v>1</v>
      </c>
      <c r="B68" s="2"/>
      <c r="C68" s="3"/>
      <c r="D68" s="3"/>
      <c r="E68" s="3"/>
      <c r="F68" s="3"/>
      <c r="G68" s="3"/>
      <c r="H68" s="3"/>
      <c r="I68" s="3"/>
      <c r="J68" s="3"/>
    </row>
    <row r="69" spans="1:13" ht="15.75" hidden="1" customHeight="1" outlineLevel="1" x14ac:dyDescent="0.25">
      <c r="A69" s="2"/>
      <c r="B69" s="2"/>
      <c r="C69" s="3"/>
      <c r="D69" s="3"/>
      <c r="E69" s="3"/>
      <c r="F69" s="3"/>
      <c r="G69" s="3"/>
      <c r="H69" s="3"/>
      <c r="I69" s="3"/>
      <c r="J69" s="3"/>
    </row>
    <row r="70" spans="1:13" ht="15.75" hidden="1" customHeight="1" outlineLevel="1" x14ac:dyDescent="0.25">
      <c r="A70" s="2"/>
      <c r="B70" s="2"/>
      <c r="C70" s="3"/>
      <c r="D70" s="3"/>
      <c r="E70" s="3"/>
      <c r="F70" s="3"/>
      <c r="G70" s="3"/>
      <c r="H70" s="3"/>
      <c r="I70" s="3"/>
      <c r="J70" s="3"/>
    </row>
    <row r="71" spans="1:13" ht="15.75" hidden="1" customHeight="1" outlineLevel="1" x14ac:dyDescent="0.25">
      <c r="A71" s="2"/>
      <c r="B71" s="2"/>
      <c r="C71" s="29" t="s">
        <v>2</v>
      </c>
      <c r="D71" s="29"/>
      <c r="E71" s="29"/>
      <c r="F71" s="2"/>
      <c r="G71" s="29" t="s">
        <v>3</v>
      </c>
      <c r="H71" s="29"/>
      <c r="I71" s="29"/>
      <c r="J71" s="3"/>
      <c r="K71" s="29" t="s">
        <v>4</v>
      </c>
      <c r="L71" s="29"/>
      <c r="M71" s="29"/>
    </row>
    <row r="72" spans="1:13" ht="15.75" hidden="1" customHeight="1" outlineLevel="1" x14ac:dyDescent="0.25">
      <c r="A72" s="2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.75" hidden="1" customHeight="1" outlineLevel="1" x14ac:dyDescent="0.25">
      <c r="A73" s="2"/>
      <c r="B73" s="2"/>
      <c r="C73" s="4" t="s">
        <v>5</v>
      </c>
      <c r="D73" s="4"/>
      <c r="E73" s="4" t="s">
        <v>6</v>
      </c>
      <c r="F73" s="4"/>
      <c r="G73" s="4" t="s">
        <v>5</v>
      </c>
      <c r="H73" s="4"/>
      <c r="I73" s="4" t="s">
        <v>6</v>
      </c>
      <c r="J73" s="4"/>
      <c r="K73" s="4" t="s">
        <v>5</v>
      </c>
      <c r="L73" s="4"/>
      <c r="M73" s="4" t="s">
        <v>6</v>
      </c>
    </row>
    <row r="74" spans="1:13" ht="15" hidden="1" customHeight="1" outlineLevel="1" x14ac:dyDescent="0.2">
      <c r="A74" s="3"/>
      <c r="B74" s="3"/>
      <c r="C74" s="5">
        <v>37164</v>
      </c>
      <c r="D74" s="6"/>
      <c r="E74" s="6" t="s">
        <v>7</v>
      </c>
      <c r="F74" s="6"/>
      <c r="G74" s="5">
        <v>37164</v>
      </c>
      <c r="H74" s="6"/>
      <c r="I74" s="6" t="s">
        <v>7</v>
      </c>
      <c r="J74" s="3"/>
      <c r="K74" s="5">
        <v>37164</v>
      </c>
      <c r="L74" s="6"/>
      <c r="M74" s="6" t="s">
        <v>7</v>
      </c>
    </row>
    <row r="75" spans="1:13" ht="15.75" hidden="1" customHeight="1" outlineLevel="1" x14ac:dyDescent="0.25">
      <c r="A75" s="2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5" hidden="1" customHeight="1" outlineLevel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5" hidden="1" outlineLevel="1" x14ac:dyDescent="0.2">
      <c r="A77" s="3" t="s">
        <v>8</v>
      </c>
      <c r="B77" s="3"/>
      <c r="C77" s="7">
        <v>475458</v>
      </c>
      <c r="D77" s="7"/>
      <c r="E77" s="7">
        <v>475458</v>
      </c>
      <c r="F77" s="7"/>
      <c r="G77" s="7">
        <v>182224</v>
      </c>
      <c r="H77" s="7"/>
      <c r="I77" s="7">
        <v>182224</v>
      </c>
      <c r="J77" s="3"/>
      <c r="K77" s="7">
        <f>C77+G77</f>
        <v>657682</v>
      </c>
      <c r="L77" s="7"/>
      <c r="M77" s="7">
        <f>K77</f>
        <v>657682</v>
      </c>
    </row>
    <row r="78" spans="1:13" ht="15" hidden="1" outlineLevel="1" x14ac:dyDescent="0.2">
      <c r="A78" s="3" t="s">
        <v>9</v>
      </c>
      <c r="B78" s="3"/>
      <c r="C78" s="7">
        <v>45026</v>
      </c>
      <c r="D78" s="7"/>
      <c r="E78" s="7">
        <v>45026</v>
      </c>
      <c r="F78" s="7"/>
      <c r="G78" s="7">
        <v>38108</v>
      </c>
      <c r="H78" s="7"/>
      <c r="I78" s="7">
        <v>38108</v>
      </c>
      <c r="J78" s="3"/>
      <c r="K78" s="7">
        <f>C78+G78</f>
        <v>83134</v>
      </c>
      <c r="L78" s="7"/>
      <c r="M78" s="7">
        <f>K78</f>
        <v>83134</v>
      </c>
    </row>
    <row r="79" spans="1:13" ht="15" hidden="1" outlineLevel="1" x14ac:dyDescent="0.2">
      <c r="A79" s="8" t="s">
        <v>10</v>
      </c>
      <c r="B79" s="3"/>
      <c r="C79" s="9">
        <v>1352254</v>
      </c>
      <c r="D79" s="7"/>
      <c r="E79" s="9">
        <f>B93*B95</f>
        <v>1564885</v>
      </c>
      <c r="F79" s="7"/>
      <c r="G79" s="9">
        <v>906203</v>
      </c>
      <c r="H79" s="7"/>
      <c r="I79" s="9">
        <f>B94*B95</f>
        <v>928403</v>
      </c>
      <c r="J79" s="3"/>
      <c r="K79" s="9">
        <f>C79+G79</f>
        <v>2258457</v>
      </c>
      <c r="L79" s="7"/>
      <c r="M79" s="9">
        <f>(B93+B94)*B95</f>
        <v>2493288</v>
      </c>
    </row>
    <row r="80" spans="1:13" ht="15" hidden="1" outlineLevel="1" x14ac:dyDescent="0.2">
      <c r="A80" s="3" t="s">
        <v>11</v>
      </c>
      <c r="B80" s="3"/>
      <c r="C80" s="7">
        <f>SUM(C77:C79)</f>
        <v>1872738</v>
      </c>
      <c r="D80" s="7"/>
      <c r="E80" s="7">
        <f>SUM(E77:E79)</f>
        <v>2085369</v>
      </c>
      <c r="F80" s="7"/>
      <c r="G80" s="7">
        <f>SUM(G77:G79)</f>
        <v>1126535</v>
      </c>
      <c r="H80" s="7"/>
      <c r="I80" s="7">
        <f>SUM(I77:I79)</f>
        <v>1148735</v>
      </c>
      <c r="J80" s="3"/>
      <c r="K80" s="7">
        <f>SUM(K77:K79)</f>
        <v>2999273</v>
      </c>
      <c r="L80" s="7"/>
      <c r="M80" s="7">
        <f>SUM(M77:M79)</f>
        <v>3234104</v>
      </c>
    </row>
    <row r="81" spans="1:13" ht="15" hidden="1" outlineLevel="1" x14ac:dyDescent="0.2">
      <c r="A81" s="3" t="s">
        <v>25</v>
      </c>
      <c r="B81" s="3"/>
      <c r="C81" s="7"/>
      <c r="D81" s="7"/>
      <c r="E81" s="7"/>
      <c r="F81" s="7"/>
      <c r="G81" s="7"/>
      <c r="H81" s="7"/>
      <c r="I81" s="7"/>
      <c r="J81" s="3"/>
      <c r="K81" s="7"/>
      <c r="L81" s="7"/>
      <c r="M81" s="7"/>
    </row>
    <row r="82" spans="1:13" ht="15" hidden="1" outlineLevel="1" x14ac:dyDescent="0.2">
      <c r="A82" s="3"/>
      <c r="B82" s="3"/>
      <c r="C82" s="7"/>
      <c r="D82" s="7"/>
      <c r="E82" s="7"/>
      <c r="F82" s="7"/>
      <c r="G82" s="7"/>
      <c r="H82" s="7"/>
      <c r="I82" s="7"/>
      <c r="J82" s="3"/>
      <c r="K82" s="7"/>
      <c r="L82" s="7"/>
      <c r="M82" s="7"/>
    </row>
    <row r="83" spans="1:13" ht="15" hidden="1" outlineLevel="1" x14ac:dyDescent="0.2">
      <c r="A83" s="3"/>
      <c r="B83" s="3"/>
      <c r="C83" s="7"/>
      <c r="D83" s="7"/>
      <c r="E83" s="7"/>
      <c r="F83" s="7"/>
      <c r="G83" s="7"/>
      <c r="H83" s="7"/>
      <c r="I83" s="7"/>
      <c r="J83" s="3"/>
      <c r="K83" s="7"/>
      <c r="L83" s="7"/>
      <c r="M83" s="7"/>
    </row>
    <row r="84" spans="1:13" ht="15" hidden="1" outlineLevel="1" x14ac:dyDescent="0.2">
      <c r="A84" s="3"/>
      <c r="B84" s="3"/>
      <c r="C84" s="7"/>
      <c r="D84" s="7"/>
      <c r="E84" s="7"/>
      <c r="F84" s="7"/>
      <c r="G84" s="7"/>
      <c r="H84" s="7"/>
      <c r="I84" s="7"/>
      <c r="J84" s="3"/>
      <c r="K84" s="7"/>
      <c r="L84" s="7"/>
      <c r="M84" s="7"/>
    </row>
    <row r="85" spans="1:13" ht="15" hidden="1" outlineLevel="1" x14ac:dyDescent="0.2">
      <c r="A85" s="3"/>
      <c r="B85" s="3"/>
      <c r="C85" s="7"/>
      <c r="D85" s="7"/>
      <c r="E85" s="7"/>
      <c r="F85" s="7"/>
      <c r="G85" s="7"/>
      <c r="H85" s="7"/>
      <c r="I85" s="7"/>
      <c r="J85" s="3"/>
      <c r="K85" s="7"/>
      <c r="L85" s="7"/>
      <c r="M85" s="7"/>
    </row>
    <row r="86" spans="1:13" ht="15" hidden="1" outlineLevel="1" x14ac:dyDescent="0.2">
      <c r="A86" s="3"/>
      <c r="B86" s="3"/>
      <c r="C86" s="7"/>
      <c r="D86" s="7"/>
      <c r="E86" s="7"/>
      <c r="F86" s="7"/>
      <c r="G86" s="7"/>
      <c r="H86" s="7"/>
      <c r="I86" s="7"/>
      <c r="J86" s="3"/>
      <c r="K86" s="7"/>
      <c r="L86" s="7"/>
      <c r="M86" s="7"/>
    </row>
    <row r="87" spans="1:13" ht="15" hidden="1" outlineLevel="1" x14ac:dyDescent="0.2">
      <c r="A87" s="3" t="s">
        <v>12</v>
      </c>
      <c r="B87" s="3"/>
      <c r="C87" s="7">
        <v>550000</v>
      </c>
      <c r="D87" s="7"/>
      <c r="E87" s="7">
        <v>550000</v>
      </c>
      <c r="F87" s="7"/>
      <c r="G87" s="7">
        <v>650000</v>
      </c>
      <c r="H87" s="7"/>
      <c r="I87" s="7">
        <v>650000</v>
      </c>
      <c r="J87" s="3"/>
      <c r="K87" s="7">
        <f>G87+C87</f>
        <v>1200000</v>
      </c>
      <c r="L87" s="7"/>
      <c r="M87" s="7">
        <f>K87</f>
        <v>1200000</v>
      </c>
    </row>
    <row r="88" spans="1:13" ht="15" hidden="1" outlineLevel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5" hidden="1" outlineLevel="1" x14ac:dyDescent="0.2">
      <c r="A89" s="3" t="s">
        <v>14</v>
      </c>
      <c r="B89" s="3"/>
      <c r="C89" s="25">
        <f>C87/C80</f>
        <v>0.29368763809993709</v>
      </c>
      <c r="D89" s="25"/>
      <c r="E89" s="25">
        <f>E87/E80</f>
        <v>0.26374229213151246</v>
      </c>
      <c r="F89" s="25"/>
      <c r="G89" s="25">
        <f>G87/G80</f>
        <v>0.57699050628697734</v>
      </c>
      <c r="H89" s="25"/>
      <c r="I89" s="25">
        <f>I87/I80</f>
        <v>0.56583981510095893</v>
      </c>
      <c r="J89" s="3"/>
      <c r="K89" s="25">
        <f>K87/K80</f>
        <v>0.40009695682920493</v>
      </c>
      <c r="L89" s="25"/>
      <c r="M89" s="25">
        <f>M87/M80</f>
        <v>0.37104558171289481</v>
      </c>
    </row>
    <row r="90" spans="1:13" ht="15" hidden="1" outlineLevel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5" hidden="1" outlineLevel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5.75" hidden="1" outlineLevel="1" x14ac:dyDescent="0.25">
      <c r="A92" s="16" t="s">
        <v>15</v>
      </c>
      <c r="B92" s="17"/>
      <c r="C92" s="3"/>
      <c r="D92" s="3"/>
      <c r="E92" s="3"/>
      <c r="F92" s="3"/>
      <c r="G92" s="3"/>
      <c r="H92" s="3"/>
      <c r="I92" s="3"/>
      <c r="J92" s="3"/>
    </row>
    <row r="93" spans="1:13" ht="15" hidden="1" outlineLevel="1" x14ac:dyDescent="0.2">
      <c r="A93" s="18" t="s">
        <v>16</v>
      </c>
      <c r="B93" s="19">
        <v>223555</v>
      </c>
      <c r="C93" s="3"/>
      <c r="D93" s="3"/>
      <c r="E93" s="3"/>
      <c r="F93" s="3"/>
      <c r="G93" s="3"/>
      <c r="H93" s="3"/>
      <c r="I93" s="3"/>
      <c r="J93" s="3"/>
    </row>
    <row r="94" spans="1:13" ht="15" hidden="1" outlineLevel="1" x14ac:dyDescent="0.2">
      <c r="A94" s="18" t="s">
        <v>17</v>
      </c>
      <c r="B94" s="19">
        <v>132629</v>
      </c>
      <c r="C94" s="3"/>
      <c r="D94" s="3"/>
      <c r="E94" s="3"/>
      <c r="F94" s="3"/>
      <c r="G94" s="3"/>
      <c r="H94" s="3"/>
      <c r="I94" s="3"/>
      <c r="J94" s="3"/>
    </row>
    <row r="95" spans="1:13" ht="15" hidden="1" outlineLevel="1" x14ac:dyDescent="0.2">
      <c r="A95" s="20" t="s">
        <v>18</v>
      </c>
      <c r="B95" s="26">
        <v>7</v>
      </c>
      <c r="C95" s="3"/>
      <c r="D95" s="3"/>
      <c r="E95" s="3"/>
      <c r="F95" s="3"/>
      <c r="G95" s="3"/>
      <c r="H95" s="3"/>
      <c r="I95" s="3"/>
      <c r="J95" s="3"/>
    </row>
    <row r="96" spans="1:13" collapsed="1" x14ac:dyDescent="0.2"/>
    <row r="100" spans="1:13" ht="15" x14ac:dyDescent="0.2">
      <c r="B100" s="27"/>
    </row>
    <row r="101" spans="1:13" ht="15.75" hidden="1" outlineLevel="1" x14ac:dyDescent="0.25">
      <c r="A101" s="2"/>
      <c r="B101" s="2"/>
      <c r="C101" s="29" t="s">
        <v>2</v>
      </c>
      <c r="D101" s="29"/>
      <c r="E101" s="29"/>
      <c r="F101" s="2"/>
      <c r="G101" s="29" t="s">
        <v>3</v>
      </c>
      <c r="H101" s="29"/>
      <c r="I101" s="29"/>
      <c r="J101" s="3"/>
      <c r="K101" s="29" t="s">
        <v>4</v>
      </c>
      <c r="L101" s="29"/>
      <c r="M101" s="29"/>
    </row>
    <row r="102" spans="1:13" ht="15.75" hidden="1" outlineLevel="1" x14ac:dyDescent="0.25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5.75" hidden="1" outlineLevel="1" x14ac:dyDescent="0.25">
      <c r="A103" s="2"/>
      <c r="B103" s="2"/>
      <c r="C103" s="4" t="s">
        <v>5</v>
      </c>
      <c r="D103" s="4"/>
      <c r="E103" s="4" t="s">
        <v>6</v>
      </c>
      <c r="F103" s="4"/>
      <c r="G103" s="4" t="s">
        <v>5</v>
      </c>
      <c r="H103" s="4"/>
      <c r="I103" s="4" t="s">
        <v>6</v>
      </c>
      <c r="J103" s="4"/>
      <c r="K103" s="4" t="s">
        <v>5</v>
      </c>
      <c r="L103" s="4"/>
      <c r="M103" s="4" t="s">
        <v>6</v>
      </c>
    </row>
    <row r="104" spans="1:13" ht="15" hidden="1" outlineLevel="1" x14ac:dyDescent="0.2">
      <c r="A104" s="3"/>
      <c r="B104" s="3"/>
      <c r="C104" s="5">
        <v>37164</v>
      </c>
      <c r="D104" s="6"/>
      <c r="E104" s="6" t="s">
        <v>7</v>
      </c>
      <c r="F104" s="6"/>
      <c r="G104" s="5">
        <v>37164</v>
      </c>
      <c r="H104" s="6"/>
      <c r="I104" s="6" t="s">
        <v>7</v>
      </c>
      <c r="J104" s="3"/>
      <c r="K104" s="5">
        <v>37164</v>
      </c>
      <c r="L104" s="6"/>
      <c r="M104" s="6" t="s">
        <v>7</v>
      </c>
    </row>
    <row r="105" spans="1:13" ht="15.75" hidden="1" outlineLevel="1" x14ac:dyDescent="0.25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5" hidden="1" outlineLevel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5" hidden="1" outlineLevel="1" x14ac:dyDescent="0.2">
      <c r="A107" s="3" t="s">
        <v>8</v>
      </c>
      <c r="B107" s="3"/>
      <c r="C107" s="7">
        <v>475458</v>
      </c>
      <c r="D107" s="7"/>
      <c r="E107" s="7">
        <v>475458</v>
      </c>
      <c r="F107" s="7"/>
      <c r="G107" s="7">
        <v>182224</v>
      </c>
      <c r="H107" s="7"/>
      <c r="I107" s="7">
        <v>182224</v>
      </c>
      <c r="J107" s="3"/>
      <c r="K107" s="7">
        <f>C107+G107</f>
        <v>657682</v>
      </c>
      <c r="L107" s="7"/>
      <c r="M107" s="7">
        <f>K107</f>
        <v>657682</v>
      </c>
    </row>
    <row r="108" spans="1:13" ht="15" hidden="1" outlineLevel="1" x14ac:dyDescent="0.2">
      <c r="A108" s="3" t="s">
        <v>9</v>
      </c>
      <c r="B108" s="3"/>
      <c r="C108" s="7">
        <v>45026</v>
      </c>
      <c r="D108" s="7"/>
      <c r="E108" s="7">
        <v>45026</v>
      </c>
      <c r="F108" s="7"/>
      <c r="G108" s="7">
        <v>38108</v>
      </c>
      <c r="H108" s="7"/>
      <c r="I108" s="7">
        <v>38108</v>
      </c>
      <c r="J108" s="3"/>
      <c r="K108" s="7">
        <f>C108+G108</f>
        <v>83134</v>
      </c>
      <c r="L108" s="7"/>
      <c r="M108" s="7">
        <f>K108</f>
        <v>83134</v>
      </c>
    </row>
    <row r="109" spans="1:13" ht="15" hidden="1" outlineLevel="1" x14ac:dyDescent="0.2">
      <c r="A109" s="8" t="s">
        <v>10</v>
      </c>
      <c r="B109" s="3"/>
      <c r="C109" s="9">
        <v>1352254</v>
      </c>
      <c r="D109" s="7"/>
      <c r="E109" s="9">
        <f>B121*B125</f>
        <v>1564885</v>
      </c>
      <c r="F109" s="7"/>
      <c r="G109" s="9">
        <v>906203</v>
      </c>
      <c r="H109" s="7"/>
      <c r="I109" s="9">
        <f>B122*B125</f>
        <v>928403</v>
      </c>
      <c r="J109" s="3"/>
      <c r="K109" s="9">
        <f>C109+G109</f>
        <v>2258457</v>
      </c>
      <c r="L109" s="7"/>
      <c r="M109" s="9">
        <f>(B121+B122)*B125</f>
        <v>2493288</v>
      </c>
    </row>
    <row r="110" spans="1:13" ht="15" hidden="1" outlineLevel="1" x14ac:dyDescent="0.2">
      <c r="A110" s="3" t="s">
        <v>11</v>
      </c>
      <c r="B110" s="3"/>
      <c r="C110" s="7">
        <f>SUM(C107:C109)</f>
        <v>1872738</v>
      </c>
      <c r="D110" s="7"/>
      <c r="E110" s="7">
        <f>SUM(E107:E109)</f>
        <v>2085369</v>
      </c>
      <c r="F110" s="7"/>
      <c r="G110" s="7">
        <f>SUM(G107:G109)</f>
        <v>1126535</v>
      </c>
      <c r="H110" s="7"/>
      <c r="I110" s="7">
        <f>SUM(I107:I109)</f>
        <v>1148735</v>
      </c>
      <c r="J110" s="3"/>
      <c r="K110" s="7">
        <f>SUM(K107:K109)</f>
        <v>2999273</v>
      </c>
      <c r="L110" s="7"/>
      <c r="M110" s="7">
        <f>SUM(M107:M109)</f>
        <v>3234104</v>
      </c>
    </row>
    <row r="111" spans="1:13" ht="15" hidden="1" outlineLevel="1" x14ac:dyDescent="0.2">
      <c r="A111" s="8" t="s">
        <v>21</v>
      </c>
      <c r="B111" s="3"/>
      <c r="C111" s="9">
        <v>500000</v>
      </c>
      <c r="D111" s="7"/>
      <c r="E111" s="9">
        <v>500000</v>
      </c>
      <c r="F111" s="7"/>
      <c r="G111" s="9">
        <v>11572</v>
      </c>
      <c r="H111" s="7"/>
      <c r="I111" s="9">
        <f>G111</f>
        <v>11572</v>
      </c>
      <c r="J111" s="3"/>
      <c r="K111" s="9">
        <f>G111+C111</f>
        <v>511572</v>
      </c>
      <c r="L111" s="7"/>
      <c r="M111" s="9">
        <f>K111</f>
        <v>511572</v>
      </c>
    </row>
    <row r="112" spans="1:13" ht="15" hidden="1" outlineLevel="1" x14ac:dyDescent="0.2">
      <c r="A112" s="3" t="s">
        <v>22</v>
      </c>
      <c r="B112" s="3"/>
      <c r="C112" s="7">
        <f>C110-C111</f>
        <v>1372738</v>
      </c>
      <c r="D112" s="7"/>
      <c r="E112" s="7">
        <f>E110-E111</f>
        <v>1585369</v>
      </c>
      <c r="F112" s="7"/>
      <c r="G112" s="7">
        <f>G110-G111</f>
        <v>1114963</v>
      </c>
      <c r="H112" s="7"/>
      <c r="I112" s="7">
        <f>I110-I111</f>
        <v>1137163</v>
      </c>
      <c r="J112" s="3"/>
      <c r="K112" s="7">
        <f>K110-K111</f>
        <v>2487701</v>
      </c>
      <c r="L112" s="7"/>
      <c r="M112" s="7">
        <f>M110-M111</f>
        <v>2722532</v>
      </c>
    </row>
    <row r="113" spans="1:13" ht="15" hidden="1" outlineLevel="1" x14ac:dyDescent="0.2">
      <c r="A113" s="3"/>
      <c r="B113" s="3"/>
      <c r="C113" s="7"/>
      <c r="D113" s="7"/>
      <c r="E113" s="7"/>
      <c r="F113" s="7"/>
      <c r="G113" s="7"/>
      <c r="H113" s="7"/>
      <c r="I113" s="7"/>
      <c r="J113" s="3"/>
      <c r="K113" s="7"/>
      <c r="L113" s="7"/>
      <c r="M113" s="7"/>
    </row>
    <row r="114" spans="1:13" ht="15" hidden="1" outlineLevel="1" x14ac:dyDescent="0.2">
      <c r="A114" s="3"/>
      <c r="B114" s="3"/>
      <c r="C114" s="7"/>
      <c r="D114" s="7"/>
      <c r="E114" s="7"/>
      <c r="F114" s="7"/>
      <c r="G114" s="7"/>
      <c r="H114" s="7"/>
      <c r="I114" s="7"/>
      <c r="J114" s="3"/>
      <c r="K114" s="7"/>
      <c r="L114" s="7"/>
      <c r="M114" s="7"/>
    </row>
    <row r="115" spans="1:13" ht="15" hidden="1" outlineLevel="1" x14ac:dyDescent="0.2">
      <c r="A115" s="3" t="s">
        <v>23</v>
      </c>
      <c r="B115" s="3"/>
      <c r="C115" s="7">
        <v>550000</v>
      </c>
      <c r="D115" s="7"/>
      <c r="E115" s="7">
        <v>550000</v>
      </c>
      <c r="F115" s="7"/>
      <c r="G115" s="7">
        <v>650000</v>
      </c>
      <c r="H115" s="7"/>
      <c r="I115" s="7">
        <v>650000</v>
      </c>
      <c r="J115" s="3"/>
      <c r="K115" s="7">
        <f>G115+C115</f>
        <v>1200000</v>
      </c>
      <c r="L115" s="7"/>
      <c r="M115" s="7">
        <f>K115</f>
        <v>1200000</v>
      </c>
    </row>
    <row r="116" spans="1:13" ht="15" hidden="1" outlineLevel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5.75" hidden="1" outlineLevel="1" x14ac:dyDescent="0.25">
      <c r="A117" s="10" t="s">
        <v>13</v>
      </c>
      <c r="B117" s="10"/>
      <c r="C117" s="11">
        <f>C115/C112</f>
        <v>0.40065912067707021</v>
      </c>
      <c r="D117" s="11"/>
      <c r="E117" s="11">
        <f>E115/E112</f>
        <v>0.34692238841556761</v>
      </c>
      <c r="F117" s="11"/>
      <c r="G117" s="11">
        <f>G115/G112</f>
        <v>0.58297898674664539</v>
      </c>
      <c r="H117" s="11"/>
      <c r="I117" s="11">
        <f>I115/I112</f>
        <v>0.57159791516255809</v>
      </c>
      <c r="J117" s="12"/>
      <c r="K117" s="11">
        <f>K115/K112</f>
        <v>0.48237308261724382</v>
      </c>
      <c r="L117" s="11"/>
      <c r="M117" s="11">
        <f>M115/M112</f>
        <v>0.44076616913960975</v>
      </c>
    </row>
    <row r="118" spans="1:13" ht="15.75" hidden="1" outlineLevel="1" x14ac:dyDescent="0.25">
      <c r="A118" s="8" t="s">
        <v>14</v>
      </c>
      <c r="B118" s="8"/>
      <c r="C118" s="13"/>
      <c r="D118" s="13"/>
      <c r="E118" s="14">
        <f>E185</f>
        <v>0</v>
      </c>
      <c r="F118" s="13"/>
      <c r="G118" s="13"/>
      <c r="H118" s="13"/>
      <c r="I118" s="15">
        <f>I185</f>
        <v>0</v>
      </c>
      <c r="J118" s="13"/>
      <c r="K118" s="13"/>
      <c r="L118" s="13"/>
      <c r="M118" s="15">
        <f>M185</f>
        <v>0</v>
      </c>
    </row>
    <row r="119" spans="1:13" ht="15" hidden="1" outlineLevel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5.75" hidden="1" outlineLevel="1" x14ac:dyDescent="0.25">
      <c r="A120" s="16" t="s">
        <v>15</v>
      </c>
      <c r="B120" s="17"/>
      <c r="C120" s="3"/>
      <c r="D120" s="3"/>
      <c r="E120" s="3"/>
      <c r="F120" s="3"/>
      <c r="G120" s="3"/>
      <c r="H120" s="3"/>
      <c r="I120" s="3"/>
      <c r="J120" s="3"/>
    </row>
    <row r="121" spans="1:13" ht="15" hidden="1" outlineLevel="1" x14ac:dyDescent="0.2">
      <c r="A121" s="18" t="s">
        <v>16</v>
      </c>
      <c r="B121" s="19">
        <v>223555</v>
      </c>
      <c r="C121" s="3"/>
      <c r="D121" s="3"/>
      <c r="E121" s="3"/>
      <c r="F121" s="3"/>
      <c r="G121" s="3"/>
      <c r="H121" s="3"/>
      <c r="I121" s="3"/>
      <c r="J121" s="3"/>
    </row>
    <row r="122" spans="1:13" ht="15" hidden="1" outlineLevel="1" x14ac:dyDescent="0.2">
      <c r="A122" s="18" t="s">
        <v>17</v>
      </c>
      <c r="B122" s="19">
        <v>132629</v>
      </c>
      <c r="C122" s="3"/>
      <c r="D122" s="3"/>
      <c r="E122" s="3"/>
      <c r="F122" s="3"/>
      <c r="G122" s="3"/>
      <c r="H122" s="3"/>
      <c r="I122" s="3"/>
      <c r="J122" s="3"/>
    </row>
    <row r="123" spans="1:13" ht="15" hidden="1" outlineLevel="1" x14ac:dyDescent="0.2">
      <c r="A123" s="20" t="s">
        <v>18</v>
      </c>
      <c r="B123" s="28" t="s">
        <v>19</v>
      </c>
      <c r="C123" s="3"/>
      <c r="D123" s="3"/>
      <c r="E123" s="3"/>
      <c r="F123" s="3"/>
      <c r="G123" s="3"/>
      <c r="H123" s="3"/>
      <c r="I123" s="3"/>
      <c r="J123" s="3"/>
    </row>
    <row r="124" spans="1:13" ht="15" hidden="1" outlineLevel="1" x14ac:dyDescent="0.2">
      <c r="B124" s="27">
        <v>9</v>
      </c>
    </row>
    <row r="125" spans="1:13" hidden="1" outlineLevel="1" x14ac:dyDescent="0.2">
      <c r="B125">
        <v>7</v>
      </c>
    </row>
    <row r="126" spans="1:13" collapsed="1" x14ac:dyDescent="0.2"/>
  </sheetData>
  <mergeCells count="12">
    <mergeCell ref="C5:E5"/>
    <mergeCell ref="G5:I5"/>
    <mergeCell ref="K5:M5"/>
    <mergeCell ref="C32:E32"/>
    <mergeCell ref="G32:I32"/>
    <mergeCell ref="K32:M32"/>
    <mergeCell ref="C71:E71"/>
    <mergeCell ref="G71:I71"/>
    <mergeCell ref="K71:M71"/>
    <mergeCell ref="C101:E101"/>
    <mergeCell ref="G101:I101"/>
    <mergeCell ref="K101:M101"/>
  </mergeCells>
  <phoneticPr fontId="0" type="noConversion"/>
  <pageMargins left="0.75" right="0.75" top="1" bottom="1" header="0.5" footer="0.5"/>
  <pageSetup scale="58" orientation="landscape" r:id="rId1"/>
  <headerFooter alignWithMargins="0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Wmitch2</dc:creator>
  <cp:lastModifiedBy>Jan Havlíček</cp:lastModifiedBy>
  <cp:lastPrinted>2001-10-30T01:24:32Z</cp:lastPrinted>
  <dcterms:created xsi:type="dcterms:W3CDTF">2001-10-30T01:23:35Z</dcterms:created>
  <dcterms:modified xsi:type="dcterms:W3CDTF">2023-09-14T18:20:10Z</dcterms:modified>
</cp:coreProperties>
</file>