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2414FFC-9170-4BDA-9EA1-BE28C29D0170}" xr6:coauthVersionLast="47" xr6:coauthVersionMax="47" xr10:uidLastSave="{00000000-0000-0000-0000-000000000000}"/>
  <bookViews>
    <workbookView xWindow="-120" yWindow="-120" windowWidth="38640" windowHeight="15720"/>
  </bookViews>
  <sheets>
    <sheet name="consolid &amp; recorded GW scheds." sheetId="1" r:id="rId1"/>
    <sheet name="Est per share valuation" sheetId="3" r:id="rId2"/>
    <sheet name="GW on equ. invtees books" sheetId="2" r:id="rId3"/>
    <sheet name="debt to capital ratio" sheetId="4" r:id="rId4"/>
  </sheets>
  <calcPr calcId="92512" iterate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9" i="1" l="1"/>
  <c r="U10" i="1"/>
  <c r="U11" i="1"/>
  <c r="U12" i="1"/>
  <c r="U13" i="1"/>
  <c r="U14" i="1"/>
  <c r="U15" i="1"/>
  <c r="U16" i="1"/>
  <c r="U17" i="1"/>
  <c r="U18" i="1"/>
  <c r="U19" i="1"/>
  <c r="U20" i="1"/>
  <c r="U21" i="1"/>
  <c r="C23" i="1"/>
  <c r="E23" i="1"/>
  <c r="G23" i="1"/>
  <c r="I23" i="1"/>
  <c r="K23" i="1"/>
  <c r="M23" i="1"/>
  <c r="O23" i="1"/>
  <c r="Q23" i="1"/>
  <c r="S23" i="1"/>
  <c r="U23" i="1"/>
  <c r="U26" i="1"/>
  <c r="U27" i="1"/>
  <c r="U28" i="1"/>
  <c r="U29" i="1"/>
  <c r="U30" i="1"/>
  <c r="U31" i="1"/>
  <c r="C33" i="1"/>
  <c r="E33" i="1"/>
  <c r="G33" i="1"/>
  <c r="I33" i="1"/>
  <c r="K33" i="1"/>
  <c r="M33" i="1"/>
  <c r="O33" i="1"/>
  <c r="Q33" i="1"/>
  <c r="S33" i="1"/>
  <c r="U33" i="1"/>
  <c r="C35" i="1"/>
  <c r="E35" i="1"/>
  <c r="G35" i="1"/>
  <c r="I35" i="1"/>
  <c r="K35" i="1"/>
  <c r="M35" i="1"/>
  <c r="O35" i="1"/>
  <c r="Q35" i="1"/>
  <c r="S35" i="1"/>
  <c r="U35" i="1"/>
  <c r="U38" i="1"/>
  <c r="U39" i="1"/>
  <c r="U40" i="1"/>
  <c r="U41" i="1"/>
  <c r="U42" i="1"/>
  <c r="U43" i="1"/>
  <c r="U44" i="1"/>
  <c r="C46" i="1"/>
  <c r="E46" i="1"/>
  <c r="G46" i="1"/>
  <c r="I46" i="1"/>
  <c r="K46" i="1"/>
  <c r="M46" i="1"/>
  <c r="O46" i="1"/>
  <c r="Q46" i="1"/>
  <c r="S46" i="1"/>
  <c r="U46" i="1"/>
  <c r="E17" i="3"/>
  <c r="G17" i="3"/>
  <c r="I17" i="3"/>
  <c r="K17" i="3"/>
  <c r="E28" i="3"/>
  <c r="G28" i="3"/>
  <c r="I28" i="3"/>
  <c r="K28" i="3"/>
  <c r="E32" i="3"/>
  <c r="G32" i="3"/>
  <c r="I32" i="3"/>
  <c r="K32" i="3"/>
  <c r="M32" i="3"/>
  <c r="C20" i="2"/>
  <c r="E20" i="2"/>
</calcChain>
</file>

<file path=xl/sharedStrings.xml><?xml version="1.0" encoding="utf-8"?>
<sst xmlns="http://schemas.openxmlformats.org/spreadsheetml/2006/main" count="116" uniqueCount="93">
  <si>
    <t>Enron Goodwill Analysis</t>
  </si>
  <si>
    <t>Summary by Operating Segment</t>
  </si>
  <si>
    <t>Transportation and Distribution</t>
  </si>
  <si>
    <t>Americas</t>
  </si>
  <si>
    <t>Global Markets</t>
  </si>
  <si>
    <t>Industrial Markets</t>
  </si>
  <si>
    <t>Europe</t>
  </si>
  <si>
    <t>Global Assets</t>
  </si>
  <si>
    <t>EES</t>
  </si>
  <si>
    <t>EBS</t>
  </si>
  <si>
    <t>TOTAL ENRON</t>
  </si>
  <si>
    <t>Portland General</t>
  </si>
  <si>
    <t>(in millions)</t>
  </si>
  <si>
    <t>Networks</t>
  </si>
  <si>
    <t>Industrias Electricas de Ventane Ltd.</t>
  </si>
  <si>
    <t>Elektro</t>
  </si>
  <si>
    <t>Enron Global Power &amp; Pipelines LLC</t>
  </si>
  <si>
    <t>Enron Energy Services</t>
  </si>
  <si>
    <t>Enron Broadband Services</t>
  </si>
  <si>
    <t>Enron Corp. (related to EES MI Buyback)</t>
  </si>
  <si>
    <t>HNG</t>
  </si>
  <si>
    <t>Wind</t>
  </si>
  <si>
    <t>TOTALS</t>
  </si>
  <si>
    <t>TGS</t>
  </si>
  <si>
    <t>Ecoelectrica</t>
  </si>
  <si>
    <t>Stadacona</t>
  </si>
  <si>
    <t>Azurix/PUMC</t>
  </si>
  <si>
    <t>Azurix/AMX</t>
  </si>
  <si>
    <t>Azurix/IASA</t>
  </si>
  <si>
    <t>Azurix/Ecopreneur</t>
  </si>
  <si>
    <t>Azurix/BHIS-Industrials</t>
  </si>
  <si>
    <t>Azurix/Lurgi</t>
  </si>
  <si>
    <t>EOTT</t>
  </si>
  <si>
    <t>SK Enron</t>
  </si>
  <si>
    <t>Promigas</t>
  </si>
  <si>
    <t>Business Unit</t>
  </si>
  <si>
    <t>Wholesale</t>
  </si>
  <si>
    <t>Northern Plains</t>
  </si>
  <si>
    <t>Enron Internacional Panama S.A.(BLM)</t>
  </si>
  <si>
    <t>Debt/Capital</t>
  </si>
  <si>
    <t>December 2000</t>
  </si>
  <si>
    <t>Pro-Forma Write-off</t>
  </si>
  <si>
    <t>Northern Border Partners, L.P.</t>
  </si>
  <si>
    <t>Subtotals</t>
  </si>
  <si>
    <t>Consolidated Goodwill (excluding equity method investments):</t>
  </si>
  <si>
    <t>Industrial Markets - Pulp &amp; Paper (Fishtail)</t>
  </si>
  <si>
    <t>Impairment Analysis</t>
  </si>
  <si>
    <t>Transredes</t>
  </si>
  <si>
    <t>Azurix/Wessex</t>
  </si>
  <si>
    <t>Exposure Items</t>
  </si>
  <si>
    <t>Goodwill Relating to Equity Method Investments:</t>
  </si>
  <si>
    <t>(1)</t>
  </si>
  <si>
    <t>(2)</t>
  </si>
  <si>
    <r>
      <t>(2)</t>
    </r>
    <r>
      <rPr>
        <sz val="10"/>
        <rFont val="Arial"/>
      </rPr>
      <t xml:space="preserve">  Per RAC valuation as of January 1, 2001.</t>
    </r>
  </si>
  <si>
    <r>
      <t>(1)</t>
    </r>
    <r>
      <rPr>
        <sz val="10"/>
        <rFont val="Arial"/>
      </rPr>
      <t xml:space="preserve">  Includes $1.4 billion of goodwill for PGE.</t>
    </r>
  </si>
  <si>
    <t>Enron Europe (MG Metals)</t>
  </si>
  <si>
    <t>Consolidated</t>
  </si>
  <si>
    <t>(3)            June 2001 Estimate Business Unit Valuation</t>
  </si>
  <si>
    <t>Cushion</t>
  </si>
  <si>
    <t>December 2000 Goodwill</t>
  </si>
  <si>
    <t>December 2000     Book Value Equity</t>
  </si>
  <si>
    <t>Exposure</t>
  </si>
  <si>
    <r>
      <t xml:space="preserve">(4)  </t>
    </r>
    <r>
      <rPr>
        <sz val="10"/>
        <rFont val="Arial"/>
        <family val="2"/>
      </rPr>
      <t>Excludes $1 billion in CTA.</t>
    </r>
  </si>
  <si>
    <r>
      <t>(3)</t>
    </r>
    <r>
      <rPr>
        <sz val="10"/>
        <rFont val="Arial"/>
      </rPr>
      <t xml:space="preserve">  Estimate market concensus per Investor Relations.</t>
    </r>
  </si>
  <si>
    <t>(4)</t>
  </si>
  <si>
    <r>
      <t xml:space="preserve">Enron Goodwill Analysis </t>
    </r>
    <r>
      <rPr>
        <b/>
        <sz val="11"/>
        <rFont val="Arial"/>
        <family val="2"/>
      </rPr>
      <t>Unconsolidated Goodwill - Impairment Analysis on Equity Method Investees' Books</t>
    </r>
    <r>
      <rPr>
        <sz val="10"/>
        <rFont val="Wingdings 2"/>
        <family val="1"/>
        <charset val="2"/>
      </rPr>
      <t/>
    </r>
  </si>
  <si>
    <t>March 2001</t>
  </si>
  <si>
    <t>December 2001</t>
  </si>
  <si>
    <t>(3)        Estimated Contribution to Enron Stock Price</t>
  </si>
  <si>
    <t>$7</t>
  </si>
  <si>
    <t>$28 - $38</t>
  </si>
  <si>
    <t>$7 - $10</t>
  </si>
  <si>
    <t>$0 - $5</t>
  </si>
  <si>
    <t>Corporate &amp; Other</t>
  </si>
  <si>
    <t>Clean Fuels</t>
  </si>
  <si>
    <t>EREC</t>
  </si>
  <si>
    <t>Azurix</t>
  </si>
  <si>
    <t>Other</t>
  </si>
  <si>
    <t xml:space="preserve">     Less:  CTA</t>
  </si>
  <si>
    <t>TOTAL</t>
  </si>
  <si>
    <t>$52</t>
  </si>
  <si>
    <t>Unconsolidated Goodwill:</t>
  </si>
  <si>
    <t>Azurix/Other</t>
  </si>
  <si>
    <t>Pulp &amp; Paper (Fishtail)</t>
  </si>
  <si>
    <t>CEG/Riogas</t>
  </si>
  <si>
    <t>Gaspart</t>
  </si>
  <si>
    <t>Total Consolidated Goodwill</t>
  </si>
  <si>
    <t>Total Unconsolidated Goodwill</t>
  </si>
  <si>
    <t xml:space="preserve">  Non-Recurring Charge</t>
  </si>
  <si>
    <t xml:space="preserve">  Allocated to Americas</t>
  </si>
  <si>
    <t xml:space="preserve">  Allocated $750MM to $900MM to Americas</t>
  </si>
  <si>
    <t>As of June 30, 2001</t>
  </si>
  <si>
    <t xml:space="preserve">  Cumulative Effect of Accounting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</si>
</sst>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8" formatCode="0.0%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i/>
      <sz val="10"/>
      <name val="Arial"/>
      <family val="2"/>
    </font>
    <font>
      <b/>
      <i/>
      <u/>
      <sz val="10"/>
      <name val="Arial"/>
      <family val="2"/>
    </font>
    <font>
      <sz val="10"/>
      <name val="Arial"/>
      <family val="2"/>
    </font>
    <font>
      <sz val="10"/>
      <name val="Wingdings 2"/>
      <family val="1"/>
      <charset val="2"/>
    </font>
    <font>
      <sz val="12"/>
      <name val="Wingdings 2"/>
      <family val="1"/>
      <charset val="2"/>
    </font>
    <font>
      <b/>
      <sz val="11"/>
      <name val="Arial"/>
      <family val="2"/>
    </font>
    <font>
      <sz val="10"/>
      <color indexed="51"/>
      <name val="Wingdings 2"/>
      <family val="1"/>
      <charset val="2"/>
    </font>
    <font>
      <sz val="10"/>
      <color indexed="4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2" fillId="0" borderId="0" xfId="0" applyFont="1"/>
    <xf numFmtId="0" fontId="0" fillId="0" borderId="0" xfId="0" applyAlignment="1">
      <alignment horizontal="center" wrapText="1"/>
    </xf>
    <xf numFmtId="0" fontId="0" fillId="0" borderId="0" xfId="0" applyFill="1" applyBorder="1"/>
    <xf numFmtId="0" fontId="2" fillId="0" borderId="0" xfId="0" applyFont="1" applyAlignment="1">
      <alignment horizontal="center" wrapText="1"/>
    </xf>
    <xf numFmtId="165" fontId="0" fillId="0" borderId="0" xfId="1" applyNumberFormat="1" applyFont="1"/>
    <xf numFmtId="167" fontId="3" fillId="0" borderId="0" xfId="2" applyNumberFormat="1" applyFont="1"/>
    <xf numFmtId="167" fontId="2" fillId="0" borderId="0" xfId="2" applyNumberFormat="1" applyFont="1"/>
    <xf numFmtId="0" fontId="3" fillId="0" borderId="0" xfId="0" applyFont="1" applyFill="1" applyBorder="1"/>
    <xf numFmtId="0" fontId="2" fillId="0" borderId="0" xfId="0" applyFont="1" applyFill="1" applyBorder="1"/>
    <xf numFmtId="0" fontId="5" fillId="0" borderId="0" xfId="0" applyFont="1" applyFill="1" applyBorder="1"/>
    <xf numFmtId="165" fontId="0" fillId="0" borderId="1" xfId="1" applyNumberFormat="1" applyFont="1" applyBorder="1"/>
    <xf numFmtId="167" fontId="2" fillId="0" borderId="2" xfId="2" applyNumberFormat="1" applyFont="1" applyBorder="1"/>
    <xf numFmtId="165" fontId="0" fillId="0" borderId="0" xfId="1" applyNumberFormat="1" applyFont="1" applyBorder="1"/>
    <xf numFmtId="0" fontId="0" fillId="0" borderId="0" xfId="0" applyBorder="1"/>
    <xf numFmtId="167" fontId="2" fillId="0" borderId="0" xfId="2" applyNumberFormat="1" applyFont="1" applyBorder="1"/>
    <xf numFmtId="167" fontId="2" fillId="0" borderId="0" xfId="0" applyNumberFormat="1" applyFont="1"/>
    <xf numFmtId="0" fontId="2" fillId="0" borderId="0" xfId="0" applyFont="1" applyFill="1" applyBorder="1" applyAlignment="1">
      <alignment horizontal="center" wrapText="1"/>
    </xf>
    <xf numFmtId="167" fontId="0" fillId="0" borderId="0" xfId="2" applyNumberFormat="1" applyFont="1"/>
    <xf numFmtId="0" fontId="2" fillId="0" borderId="1" xfId="0" applyFont="1" applyBorder="1" applyAlignment="1">
      <alignment horizont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center"/>
    </xf>
    <xf numFmtId="165" fontId="0" fillId="0" borderId="3" xfId="1" applyNumberFormat="1" applyFont="1" applyBorder="1"/>
    <xf numFmtId="167" fontId="0" fillId="0" borderId="0" xfId="2" applyNumberFormat="1" applyFont="1" applyFill="1" applyBorder="1"/>
    <xf numFmtId="167" fontId="0" fillId="0" borderId="0" xfId="0" applyNumberFormat="1"/>
    <xf numFmtId="0" fontId="2" fillId="0" borderId="0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17" fontId="2" fillId="0" borderId="3" xfId="0" quotePrefix="1" applyNumberFormat="1" applyFont="1" applyBorder="1" applyAlignment="1">
      <alignment horizontal="center"/>
    </xf>
    <xf numFmtId="168" fontId="0" fillId="0" borderId="0" xfId="0" applyNumberFormat="1"/>
    <xf numFmtId="0" fontId="5" fillId="0" borderId="0" xfId="0" applyFont="1" applyFill="1" applyBorder="1" applyAlignment="1">
      <alignment horizontal="center" wrapText="1"/>
    </xf>
    <xf numFmtId="167" fontId="2" fillId="0" borderId="2" xfId="0" applyNumberFormat="1" applyFont="1" applyBorder="1"/>
    <xf numFmtId="0" fontId="5" fillId="0" borderId="1" xfId="0" applyFont="1" applyBorder="1" applyAlignment="1">
      <alignment horizontal="center" wrapText="1"/>
    </xf>
    <xf numFmtId="0" fontId="8" fillId="0" borderId="0" xfId="0" applyFont="1" applyAlignment="1">
      <alignment horizontal="left"/>
    </xf>
    <xf numFmtId="0" fontId="9" fillId="0" borderId="0" xfId="0" applyFont="1"/>
    <xf numFmtId="167" fontId="0" fillId="0" borderId="1" xfId="2" applyNumberFormat="1" applyFont="1" applyBorder="1"/>
    <xf numFmtId="167" fontId="0" fillId="0" borderId="0" xfId="2" applyNumberFormat="1" applyFont="1" applyBorder="1"/>
    <xf numFmtId="0" fontId="4" fillId="0" borderId="1" xfId="0" applyFont="1" applyBorder="1" applyAlignment="1">
      <alignment horizontal="center" wrapText="1"/>
    </xf>
    <xf numFmtId="0" fontId="8" fillId="0" borderId="0" xfId="0" applyFont="1"/>
    <xf numFmtId="0" fontId="5" fillId="0" borderId="0" xfId="0" applyFont="1" applyBorder="1" applyAlignment="1">
      <alignment horizontal="center" wrapText="1"/>
    </xf>
    <xf numFmtId="0" fontId="0" fillId="0" borderId="0" xfId="0" applyAlignment="1"/>
    <xf numFmtId="0" fontId="3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/>
    </xf>
    <xf numFmtId="6" fontId="2" fillId="0" borderId="3" xfId="0" applyNumberFormat="1" applyFont="1" applyBorder="1"/>
    <xf numFmtId="167" fontId="2" fillId="0" borderId="0" xfId="2" quotePrefix="1" applyNumberFormat="1" applyFont="1" applyAlignment="1">
      <alignment horizontal="center"/>
    </xf>
    <xf numFmtId="0" fontId="2" fillId="0" borderId="0" xfId="0" quotePrefix="1" applyFont="1"/>
    <xf numFmtId="17" fontId="2" fillId="0" borderId="3" xfId="0" quotePrefix="1" applyNumberFormat="1" applyFont="1" applyBorder="1"/>
    <xf numFmtId="168" fontId="0" fillId="0" borderId="0" xfId="3" applyNumberFormat="1" applyFont="1"/>
    <xf numFmtId="167" fontId="0" fillId="0" borderId="0" xfId="2" quotePrefix="1" applyNumberFormat="1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3" xfId="0" applyBorder="1"/>
    <xf numFmtId="0" fontId="2" fillId="0" borderId="3" xfId="0" applyFont="1" applyBorder="1"/>
    <xf numFmtId="0" fontId="2" fillId="0" borderId="0" xfId="0" applyFont="1" applyBorder="1"/>
    <xf numFmtId="0" fontId="7" fillId="0" borderId="0" xfId="0" applyFont="1" applyBorder="1"/>
    <xf numFmtId="0" fontId="7" fillId="0" borderId="0" xfId="0" applyFont="1" applyFill="1" applyBorder="1"/>
    <xf numFmtId="167" fontId="0" fillId="0" borderId="3" xfId="2" applyNumberFormat="1" applyFont="1" applyBorder="1"/>
    <xf numFmtId="0" fontId="2" fillId="0" borderId="2" xfId="0" quotePrefix="1" applyFont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1" xfId="0" applyBorder="1"/>
    <xf numFmtId="167" fontId="7" fillId="0" borderId="0" xfId="2" applyNumberFormat="1" applyFont="1"/>
    <xf numFmtId="165" fontId="7" fillId="0" borderId="0" xfId="1" applyNumberFormat="1" applyFont="1" applyBorder="1"/>
    <xf numFmtId="167" fontId="4" fillId="0" borderId="1" xfId="2" applyNumberFormat="1" applyFont="1" applyBorder="1" applyAlignment="1">
      <alignment horizontal="center" wrapText="1"/>
    </xf>
    <xf numFmtId="167" fontId="2" fillId="0" borderId="1" xfId="2" applyNumberFormat="1" applyFont="1" applyBorder="1"/>
    <xf numFmtId="0" fontId="3" fillId="0" borderId="0" xfId="0" applyFont="1" applyBorder="1"/>
    <xf numFmtId="167" fontId="2" fillId="0" borderId="0" xfId="0" applyNumberFormat="1" applyFont="1" applyBorder="1"/>
    <xf numFmtId="167" fontId="0" fillId="0" borderId="2" xfId="0" applyNumberFormat="1" applyBorder="1"/>
    <xf numFmtId="165" fontId="0" fillId="0" borderId="0" xfId="1" applyNumberFormat="1" applyFont="1" applyFill="1"/>
    <xf numFmtId="165" fontId="7" fillId="0" borderId="1" xfId="1" applyNumberFormat="1" applyFont="1" applyBorder="1"/>
    <xf numFmtId="0" fontId="8" fillId="0" borderId="0" xfId="0" applyFont="1" applyFill="1" applyBorder="1"/>
    <xf numFmtId="0" fontId="0" fillId="2" borderId="4" xfId="0" applyFill="1" applyBorder="1"/>
    <xf numFmtId="165" fontId="7" fillId="2" borderId="0" xfId="1" applyNumberFormat="1" applyFont="1" applyFill="1" applyBorder="1"/>
    <xf numFmtId="167" fontId="0" fillId="3" borderId="0" xfId="2" applyNumberFormat="1" applyFont="1" applyFill="1"/>
    <xf numFmtId="165" fontId="0" fillId="3" borderId="0" xfId="1" applyNumberFormat="1" applyFont="1" applyFill="1"/>
    <xf numFmtId="167" fontId="0" fillId="4" borderId="0" xfId="2" applyNumberFormat="1" applyFont="1" applyFill="1" applyBorder="1"/>
    <xf numFmtId="0" fontId="11" fillId="4" borderId="4" xfId="0" applyFont="1" applyFill="1" applyBorder="1"/>
    <xf numFmtId="0" fontId="12" fillId="5" borderId="4" xfId="0" applyFont="1" applyFill="1" applyBorder="1"/>
    <xf numFmtId="165" fontId="0" fillId="6" borderId="0" xfId="1" applyNumberFormat="1" applyFont="1" applyFill="1"/>
    <xf numFmtId="165" fontId="0" fillId="6" borderId="1" xfId="1" applyNumberFormat="1" applyFont="1" applyFill="1" applyBorder="1"/>
    <xf numFmtId="167" fontId="7" fillId="6" borderId="0" xfId="2" applyNumberFormat="1" applyFont="1" applyFill="1" applyBorder="1"/>
    <xf numFmtId="0" fontId="0" fillId="6" borderId="4" xfId="0" applyFill="1" applyBorder="1"/>
    <xf numFmtId="167" fontId="0" fillId="2" borderId="0" xfId="2" applyNumberFormat="1" applyFont="1" applyFill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1"/>
  <sheetViews>
    <sheetView tabSelected="1" workbookViewId="0">
      <selection activeCell="K3" sqref="K3"/>
    </sheetView>
  </sheetViews>
  <sheetFormatPr defaultRowHeight="12.75" x14ac:dyDescent="0.2"/>
  <cols>
    <col min="1" max="1" width="34.85546875" customWidth="1"/>
    <col min="2" max="2" width="2.140625" customWidth="1"/>
    <col min="3" max="3" width="13.85546875" customWidth="1"/>
    <col min="4" max="4" width="2" customWidth="1"/>
    <col min="5" max="5" width="9.28515625" customWidth="1"/>
    <col min="6" max="6" width="2.42578125" style="14" customWidth="1"/>
    <col min="7" max="7" width="8.140625" customWidth="1"/>
    <col min="8" max="8" width="2.85546875" customWidth="1"/>
    <col min="9" max="9" width="9.28515625" customWidth="1"/>
    <col min="10" max="10" width="2.85546875" customWidth="1"/>
    <col min="11" max="11" width="8.140625" customWidth="1"/>
    <col min="12" max="12" width="2.7109375" style="14" customWidth="1"/>
    <col min="13" max="13" width="8" customWidth="1"/>
    <col min="14" max="14" width="2.85546875" style="14" customWidth="1"/>
    <col min="15" max="15" width="7.7109375" customWidth="1"/>
    <col min="16" max="16" width="1.7109375" customWidth="1"/>
    <col min="17" max="17" width="7.42578125" customWidth="1"/>
    <col min="18" max="18" width="1.7109375" customWidth="1"/>
    <col min="19" max="19" width="8.140625" customWidth="1"/>
    <col min="20" max="20" width="2.42578125" customWidth="1"/>
    <col min="21" max="21" width="8.42578125" customWidth="1"/>
  </cols>
  <sheetData>
    <row r="1" spans="1:21" ht="15.75" x14ac:dyDescent="0.25">
      <c r="A1" s="8" t="s">
        <v>0</v>
      </c>
    </row>
    <row r="2" spans="1:21" x14ac:dyDescent="0.2">
      <c r="A2" s="9" t="s">
        <v>1</v>
      </c>
      <c r="D2" s="80"/>
      <c r="E2" t="s">
        <v>92</v>
      </c>
    </row>
    <row r="3" spans="1:21" x14ac:dyDescent="0.2">
      <c r="A3" s="9" t="s">
        <v>91</v>
      </c>
      <c r="C3" s="3"/>
      <c r="D3" s="70"/>
      <c r="E3" t="s">
        <v>88</v>
      </c>
    </row>
    <row r="4" spans="1:21" x14ac:dyDescent="0.2">
      <c r="A4" s="10" t="s">
        <v>12</v>
      </c>
      <c r="C4" s="69"/>
      <c r="D4" s="75"/>
      <c r="E4" t="s">
        <v>90</v>
      </c>
    </row>
    <row r="5" spans="1:21" x14ac:dyDescent="0.2">
      <c r="C5" s="3"/>
      <c r="D5" s="76"/>
      <c r="E5" t="s">
        <v>89</v>
      </c>
    </row>
    <row r="6" spans="1:21" ht="11.25" customHeight="1" x14ac:dyDescent="0.2">
      <c r="A6" s="3"/>
      <c r="E6" s="58"/>
      <c r="F6" s="58"/>
      <c r="G6" s="58"/>
      <c r="H6" s="58"/>
      <c r="I6" s="58"/>
      <c r="J6" s="58"/>
      <c r="K6" s="58"/>
      <c r="L6" s="58"/>
      <c r="M6" s="58"/>
      <c r="N6" s="58"/>
    </row>
    <row r="7" spans="1:21" s="17" customFormat="1" ht="15" customHeight="1" x14ac:dyDescent="0.2">
      <c r="E7" s="82"/>
      <c r="F7" s="82"/>
      <c r="G7" s="82"/>
      <c r="H7" s="82"/>
      <c r="I7" s="82"/>
      <c r="J7" s="82"/>
      <c r="K7" s="82"/>
      <c r="L7" s="82"/>
      <c r="M7" s="82"/>
      <c r="N7" s="82"/>
    </row>
    <row r="8" spans="1:21" s="2" customFormat="1" ht="45.75" thickBot="1" x14ac:dyDescent="0.25">
      <c r="A8" s="38" t="s">
        <v>44</v>
      </c>
      <c r="C8" s="28" t="s">
        <v>2</v>
      </c>
      <c r="E8" s="33" t="s">
        <v>3</v>
      </c>
      <c r="F8" s="40"/>
      <c r="G8" s="33" t="s">
        <v>4</v>
      </c>
      <c r="H8" s="40"/>
      <c r="I8" s="33" t="s">
        <v>5</v>
      </c>
      <c r="J8" s="40"/>
      <c r="K8" s="33" t="s">
        <v>6</v>
      </c>
      <c r="L8" s="40"/>
      <c r="M8" s="33" t="s">
        <v>7</v>
      </c>
      <c r="N8" s="40"/>
      <c r="O8" s="28" t="s">
        <v>8</v>
      </c>
      <c r="P8" s="17"/>
      <c r="Q8" s="28" t="s">
        <v>9</v>
      </c>
      <c r="R8" s="17"/>
      <c r="S8" s="28" t="s">
        <v>21</v>
      </c>
      <c r="T8" s="17"/>
      <c r="U8" s="28" t="s">
        <v>10</v>
      </c>
    </row>
    <row r="9" spans="1:21" x14ac:dyDescent="0.2">
      <c r="A9" t="s">
        <v>11</v>
      </c>
      <c r="C9" s="74">
        <v>1408</v>
      </c>
      <c r="D9" s="18"/>
      <c r="E9" s="37"/>
      <c r="F9" s="37"/>
      <c r="G9" s="37"/>
      <c r="H9" s="18"/>
      <c r="I9" s="37"/>
      <c r="J9" s="18"/>
      <c r="K9" s="37"/>
      <c r="L9" s="37"/>
      <c r="M9" s="37"/>
      <c r="N9" s="37"/>
      <c r="O9" s="5"/>
      <c r="P9" s="5"/>
      <c r="Q9" s="13"/>
      <c r="R9" s="5"/>
      <c r="S9" s="13"/>
      <c r="T9" s="5"/>
      <c r="U9" s="25">
        <f>SUM(C9:S9)</f>
        <v>1408</v>
      </c>
    </row>
    <row r="10" spans="1:21" x14ac:dyDescent="0.2">
      <c r="A10" t="s">
        <v>15</v>
      </c>
      <c r="C10" s="5"/>
      <c r="D10" s="5"/>
      <c r="E10" s="5"/>
      <c r="F10" s="13"/>
      <c r="G10" s="5"/>
      <c r="H10" s="5"/>
      <c r="I10" s="5"/>
      <c r="J10" s="5"/>
      <c r="K10" s="5"/>
      <c r="L10" s="13"/>
      <c r="M10" s="72">
        <v>583</v>
      </c>
      <c r="N10" s="13"/>
      <c r="O10" s="5"/>
      <c r="P10" s="5"/>
      <c r="Q10" s="5"/>
      <c r="R10" s="5"/>
      <c r="S10" s="5"/>
      <c r="T10" s="5"/>
      <c r="U10" s="67">
        <f t="shared" ref="U10:U21" si="0">SUM(C10:S10)</f>
        <v>583</v>
      </c>
    </row>
    <row r="11" spans="1:21" x14ac:dyDescent="0.2">
      <c r="A11" t="s">
        <v>19</v>
      </c>
      <c r="C11" s="5"/>
      <c r="D11" s="5"/>
      <c r="E11" s="5"/>
      <c r="F11" s="13"/>
      <c r="G11" s="5"/>
      <c r="H11" s="5"/>
      <c r="I11" s="5"/>
      <c r="J11" s="5"/>
      <c r="K11" s="5"/>
      <c r="L11" s="13"/>
      <c r="M11" s="5"/>
      <c r="N11" s="13"/>
      <c r="O11" s="18">
        <v>434</v>
      </c>
      <c r="P11" s="5"/>
      <c r="Q11" s="5"/>
      <c r="R11" s="5"/>
      <c r="S11" s="5"/>
      <c r="T11" s="5"/>
      <c r="U11" s="67">
        <f t="shared" si="0"/>
        <v>434</v>
      </c>
    </row>
    <row r="12" spans="1:21" x14ac:dyDescent="0.2">
      <c r="A12" t="s">
        <v>55</v>
      </c>
      <c r="C12" s="18"/>
      <c r="D12" s="18"/>
      <c r="E12" s="18"/>
      <c r="F12" s="37"/>
      <c r="G12" s="18"/>
      <c r="H12" s="18"/>
      <c r="I12" s="18"/>
      <c r="J12" s="18"/>
      <c r="K12" s="18">
        <v>364</v>
      </c>
      <c r="L12" s="37"/>
      <c r="M12" s="18"/>
      <c r="N12" s="37"/>
      <c r="O12" s="5"/>
      <c r="P12" s="5"/>
      <c r="Q12" s="5"/>
      <c r="R12" s="5"/>
      <c r="S12" s="5"/>
      <c r="T12" s="5"/>
      <c r="U12" s="67">
        <f t="shared" si="0"/>
        <v>364</v>
      </c>
    </row>
    <row r="13" spans="1:21" x14ac:dyDescent="0.2">
      <c r="A13" t="s">
        <v>17</v>
      </c>
      <c r="C13" s="5"/>
      <c r="D13" s="5"/>
      <c r="E13" s="5"/>
      <c r="F13" s="13"/>
      <c r="G13" s="5"/>
      <c r="H13" s="5"/>
      <c r="I13" s="5"/>
      <c r="J13" s="5"/>
      <c r="K13" s="5"/>
      <c r="L13" s="13"/>
      <c r="M13" s="5"/>
      <c r="N13" s="13"/>
      <c r="O13" s="5">
        <v>193</v>
      </c>
      <c r="P13" s="5"/>
      <c r="Q13" s="5"/>
      <c r="R13" s="5"/>
      <c r="S13" s="5"/>
      <c r="T13" s="5"/>
      <c r="U13" s="67">
        <f t="shared" si="0"/>
        <v>193</v>
      </c>
    </row>
    <row r="14" spans="1:21" x14ac:dyDescent="0.2">
      <c r="A14" t="s">
        <v>21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5"/>
      <c r="P14" s="13"/>
      <c r="Q14" s="37"/>
      <c r="R14" s="37"/>
      <c r="S14" s="37">
        <v>187</v>
      </c>
      <c r="T14" s="13"/>
      <c r="U14" s="67">
        <f t="shared" si="0"/>
        <v>187</v>
      </c>
    </row>
    <row r="15" spans="1:21" x14ac:dyDescent="0.2">
      <c r="A15" t="s">
        <v>16</v>
      </c>
      <c r="C15" s="5"/>
      <c r="D15" s="5"/>
      <c r="E15" s="5"/>
      <c r="F15" s="13"/>
      <c r="G15" s="5"/>
      <c r="H15" s="5"/>
      <c r="I15" s="5"/>
      <c r="J15" s="5"/>
      <c r="K15" s="5"/>
      <c r="L15" s="13"/>
      <c r="M15" s="73">
        <v>165</v>
      </c>
      <c r="N15" s="13"/>
      <c r="O15" s="5"/>
      <c r="P15" s="5"/>
      <c r="Q15" s="5"/>
      <c r="R15" s="5"/>
      <c r="S15" s="5"/>
      <c r="T15" s="5"/>
      <c r="U15" s="67">
        <f t="shared" si="0"/>
        <v>165</v>
      </c>
    </row>
    <row r="16" spans="1:21" x14ac:dyDescent="0.2">
      <c r="A16" t="s">
        <v>38</v>
      </c>
      <c r="C16" s="5"/>
      <c r="D16" s="5"/>
      <c r="E16" s="5"/>
      <c r="F16" s="13"/>
      <c r="G16" s="5"/>
      <c r="H16" s="5"/>
      <c r="I16" s="5"/>
      <c r="J16" s="5"/>
      <c r="K16" s="5"/>
      <c r="L16" s="13"/>
      <c r="M16" s="77">
        <v>64</v>
      </c>
      <c r="N16" s="13"/>
      <c r="O16" s="5"/>
      <c r="P16" s="5"/>
      <c r="Q16" s="5"/>
      <c r="R16" s="5"/>
      <c r="S16" s="5"/>
      <c r="T16" s="5"/>
      <c r="U16" s="5">
        <f t="shared" si="0"/>
        <v>64</v>
      </c>
    </row>
    <row r="17" spans="1:22" x14ac:dyDescent="0.2">
      <c r="A17" t="s">
        <v>18</v>
      </c>
      <c r="C17" s="5"/>
      <c r="D17" s="5"/>
      <c r="E17" s="5"/>
      <c r="F17" s="13"/>
      <c r="G17" s="5"/>
      <c r="H17" s="5"/>
      <c r="I17" s="5"/>
      <c r="J17" s="5"/>
      <c r="K17" s="5"/>
      <c r="L17" s="13"/>
      <c r="M17" s="5"/>
      <c r="N17" s="13"/>
      <c r="O17" s="5"/>
      <c r="P17" s="5"/>
      <c r="Q17" s="81">
        <v>55</v>
      </c>
      <c r="R17" s="18"/>
      <c r="S17" s="18"/>
      <c r="T17" s="5"/>
      <c r="U17" s="5">
        <f t="shared" si="0"/>
        <v>55</v>
      </c>
    </row>
    <row r="18" spans="1:22" x14ac:dyDescent="0.2">
      <c r="A18" t="s">
        <v>20</v>
      </c>
      <c r="C18" s="18"/>
      <c r="D18" s="18"/>
      <c r="E18" s="18">
        <v>36</v>
      </c>
      <c r="F18" s="37"/>
      <c r="G18" s="18"/>
      <c r="H18" s="18"/>
      <c r="I18" s="18"/>
      <c r="J18" s="18"/>
      <c r="K18" s="18"/>
      <c r="L18" s="37"/>
      <c r="M18" s="18"/>
      <c r="N18" s="37"/>
      <c r="O18" s="5"/>
      <c r="P18" s="5"/>
      <c r="Q18" s="5"/>
      <c r="R18" s="5"/>
      <c r="S18" s="5"/>
      <c r="T18" s="5"/>
      <c r="U18" s="5">
        <f t="shared" si="0"/>
        <v>36</v>
      </c>
    </row>
    <row r="19" spans="1:22" x14ac:dyDescent="0.2">
      <c r="A19" t="s">
        <v>14</v>
      </c>
      <c r="C19" s="5"/>
      <c r="D19" s="5"/>
      <c r="E19" s="5"/>
      <c r="F19" s="13"/>
      <c r="G19" s="5"/>
      <c r="H19" s="5"/>
      <c r="I19" s="5"/>
      <c r="J19" s="5"/>
      <c r="K19" s="5"/>
      <c r="L19" s="13"/>
      <c r="M19" s="77">
        <v>13</v>
      </c>
      <c r="N19" s="13"/>
      <c r="O19" s="5"/>
      <c r="P19" s="5"/>
      <c r="Q19" s="5"/>
      <c r="R19" s="5"/>
      <c r="S19" s="5"/>
      <c r="T19" s="5"/>
      <c r="U19" s="5">
        <f t="shared" si="0"/>
        <v>13</v>
      </c>
    </row>
    <row r="20" spans="1:22" x14ac:dyDescent="0.2">
      <c r="A20" t="s">
        <v>4</v>
      </c>
      <c r="C20" s="18"/>
      <c r="D20" s="18"/>
      <c r="E20" s="18"/>
      <c r="F20" s="37"/>
      <c r="G20" s="18">
        <v>9</v>
      </c>
      <c r="H20" s="18"/>
      <c r="I20" s="18"/>
      <c r="J20" s="18"/>
      <c r="K20" s="18"/>
      <c r="L20" s="37"/>
      <c r="M20" s="18"/>
      <c r="N20" s="37"/>
      <c r="O20" s="5"/>
      <c r="P20" s="5"/>
      <c r="Q20" s="5"/>
      <c r="R20" s="5"/>
      <c r="S20" s="5"/>
      <c r="T20" s="5"/>
      <c r="U20" s="5">
        <f t="shared" si="0"/>
        <v>9</v>
      </c>
    </row>
    <row r="21" spans="1:22" ht="13.5" thickBot="1" x14ac:dyDescent="0.25">
      <c r="A21" t="s">
        <v>77</v>
      </c>
      <c r="C21" s="36"/>
      <c r="D21" s="18"/>
      <c r="E21" s="36"/>
      <c r="F21" s="37"/>
      <c r="G21" s="36"/>
      <c r="H21" s="18"/>
      <c r="I21" s="36"/>
      <c r="J21" s="18"/>
      <c r="K21" s="36"/>
      <c r="L21" s="37"/>
      <c r="M21" s="78">
        <v>12</v>
      </c>
      <c r="N21" s="37"/>
      <c r="O21" s="11"/>
      <c r="P21" s="5"/>
      <c r="Q21" s="11"/>
      <c r="R21" s="5"/>
      <c r="S21" s="11"/>
      <c r="T21" s="5"/>
      <c r="U21" s="11">
        <f t="shared" si="0"/>
        <v>12</v>
      </c>
    </row>
    <row r="22" spans="1:22" x14ac:dyDescent="0.2">
      <c r="D22" s="14"/>
      <c r="P22" s="14"/>
      <c r="R22" s="14"/>
      <c r="T22" s="14"/>
    </row>
    <row r="23" spans="1:22" s="1" customFormat="1" x14ac:dyDescent="0.2">
      <c r="A23" s="7" t="s">
        <v>43</v>
      </c>
      <c r="B23" s="7"/>
      <c r="C23" s="15">
        <f>SUM(C9:C22)</f>
        <v>1408</v>
      </c>
      <c r="D23" s="15"/>
      <c r="E23" s="15">
        <f>SUM(E9:E22)</f>
        <v>36</v>
      </c>
      <c r="F23" s="15"/>
      <c r="G23" s="15">
        <f>SUM(G9:G22)</f>
        <v>9</v>
      </c>
      <c r="H23" s="15"/>
      <c r="I23" s="15">
        <f>SUM(I9:I22)</f>
        <v>0</v>
      </c>
      <c r="J23" s="15"/>
      <c r="K23" s="15">
        <f>SUM(K9:K22)</f>
        <v>364</v>
      </c>
      <c r="L23" s="15"/>
      <c r="M23" s="15">
        <f>SUM(M9:M22)</f>
        <v>837</v>
      </c>
      <c r="N23" s="15"/>
      <c r="O23" s="15">
        <f>SUM(O9:O21)</f>
        <v>627</v>
      </c>
      <c r="P23" s="15"/>
      <c r="Q23" s="15">
        <f>SUM(Q9:Q22)</f>
        <v>55</v>
      </c>
      <c r="R23" s="15"/>
      <c r="S23" s="15">
        <f>SUM(S9:S22)</f>
        <v>187</v>
      </c>
      <c r="T23" s="15"/>
      <c r="U23" s="15">
        <f>SUM(U9:U22)</f>
        <v>3523</v>
      </c>
      <c r="V23" s="16"/>
    </row>
    <row r="24" spans="1:22" x14ac:dyDescent="0.2">
      <c r="A24" s="34"/>
    </row>
    <row r="25" spans="1:22" ht="30.75" thickBot="1" x14ac:dyDescent="0.25">
      <c r="A25" s="38" t="s">
        <v>50</v>
      </c>
      <c r="B25" s="2"/>
      <c r="C25" s="2"/>
      <c r="D25" s="2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2"/>
      <c r="P25" s="2"/>
      <c r="Q25" s="2"/>
      <c r="R25" s="2"/>
      <c r="S25" s="2"/>
      <c r="T25" s="2"/>
      <c r="U25" s="2"/>
    </row>
    <row r="26" spans="1:22" x14ac:dyDescent="0.2">
      <c r="A26" t="s">
        <v>23</v>
      </c>
      <c r="C26" s="5"/>
      <c r="D26" s="5"/>
      <c r="E26" s="5"/>
      <c r="F26" s="13"/>
      <c r="G26" s="5"/>
      <c r="H26" s="5"/>
      <c r="I26" s="5"/>
      <c r="J26" s="5"/>
      <c r="K26" s="5"/>
      <c r="L26" s="13"/>
      <c r="M26" s="18">
        <v>248</v>
      </c>
      <c r="N26" s="37"/>
      <c r="O26" s="5"/>
      <c r="P26" s="5"/>
      <c r="Q26" s="5"/>
      <c r="R26" s="5"/>
      <c r="S26" s="5"/>
      <c r="T26" s="5"/>
      <c r="U26" s="18">
        <f t="shared" ref="U26:U31" si="1">SUM(C26:S26)</f>
        <v>248</v>
      </c>
    </row>
    <row r="27" spans="1:22" x14ac:dyDescent="0.2">
      <c r="A27" t="s">
        <v>24</v>
      </c>
      <c r="M27" s="5">
        <v>165</v>
      </c>
      <c r="N27" s="37"/>
      <c r="O27" s="5"/>
      <c r="P27" s="5"/>
      <c r="Q27" s="5"/>
      <c r="R27" s="5"/>
      <c r="S27" s="5"/>
      <c r="T27" s="5"/>
      <c r="U27" s="5">
        <f t="shared" si="1"/>
        <v>165</v>
      </c>
    </row>
    <row r="28" spans="1:22" x14ac:dyDescent="0.2">
      <c r="A28" t="s">
        <v>84</v>
      </c>
      <c r="C28" s="5"/>
      <c r="D28" s="5"/>
      <c r="E28" s="5"/>
      <c r="F28" s="13"/>
      <c r="G28" s="5"/>
      <c r="H28" s="5"/>
      <c r="I28" s="5"/>
      <c r="J28" s="5"/>
      <c r="K28" s="5"/>
      <c r="L28" s="13"/>
      <c r="M28" s="5">
        <v>102</v>
      </c>
      <c r="N28" s="13"/>
      <c r="O28" s="5"/>
      <c r="P28" s="5"/>
      <c r="Q28" s="5"/>
      <c r="R28" s="5"/>
      <c r="S28" s="5"/>
      <c r="T28" s="5"/>
      <c r="U28" s="5">
        <f t="shared" si="1"/>
        <v>102</v>
      </c>
    </row>
    <row r="29" spans="1:22" x14ac:dyDescent="0.2">
      <c r="A29" t="s">
        <v>85</v>
      </c>
      <c r="C29" s="5"/>
      <c r="D29" s="5"/>
      <c r="E29" s="5"/>
      <c r="F29" s="13"/>
      <c r="G29" s="5"/>
      <c r="H29" s="5"/>
      <c r="I29" s="5"/>
      <c r="J29" s="5"/>
      <c r="K29" s="5"/>
      <c r="L29" s="13"/>
      <c r="M29" s="5">
        <v>127</v>
      </c>
      <c r="N29" s="13"/>
      <c r="O29" s="5"/>
      <c r="P29" s="5"/>
      <c r="Q29" s="5"/>
      <c r="R29" s="5"/>
      <c r="S29" s="5"/>
      <c r="T29" s="5"/>
      <c r="U29" s="5">
        <f t="shared" si="1"/>
        <v>127</v>
      </c>
    </row>
    <row r="30" spans="1:22" x14ac:dyDescent="0.2">
      <c r="A30" t="s">
        <v>37</v>
      </c>
      <c r="C30" s="18">
        <v>72</v>
      </c>
      <c r="D30" s="5"/>
      <c r="E30" s="5"/>
      <c r="F30" s="13"/>
      <c r="G30" s="5"/>
      <c r="H30" s="5"/>
      <c r="I30" s="5"/>
      <c r="J30" s="5"/>
      <c r="K30" s="5"/>
      <c r="L30" s="13"/>
      <c r="M30" s="5"/>
      <c r="N30" s="13"/>
      <c r="O30" s="5"/>
      <c r="P30" s="5"/>
      <c r="Q30" s="5"/>
      <c r="R30" s="5"/>
      <c r="S30" s="5"/>
      <c r="T30" s="5"/>
      <c r="U30" s="5">
        <f t="shared" si="1"/>
        <v>72</v>
      </c>
    </row>
    <row r="31" spans="1:22" ht="13.5" thickBot="1" x14ac:dyDescent="0.25">
      <c r="A31" t="s">
        <v>77</v>
      </c>
      <c r="C31" s="11"/>
      <c r="D31" s="13"/>
      <c r="E31" s="11"/>
      <c r="F31" s="13"/>
      <c r="G31" s="11"/>
      <c r="H31" s="13"/>
      <c r="I31" s="11"/>
      <c r="J31" s="13"/>
      <c r="K31" s="11"/>
      <c r="L31" s="13"/>
      <c r="M31" s="11">
        <v>35</v>
      </c>
      <c r="N31" s="13"/>
      <c r="O31" s="11"/>
      <c r="P31" s="13"/>
      <c r="Q31" s="11"/>
      <c r="R31" s="13"/>
      <c r="S31" s="11"/>
      <c r="T31" s="13"/>
      <c r="U31" s="11">
        <f t="shared" si="1"/>
        <v>35</v>
      </c>
    </row>
    <row r="32" spans="1:22" x14ac:dyDescent="0.2">
      <c r="D32" s="14"/>
      <c r="P32" s="14"/>
      <c r="R32" s="14"/>
      <c r="T32" s="14"/>
    </row>
    <row r="33" spans="1:21" s="7" customFormat="1" ht="13.5" thickBot="1" x14ac:dyDescent="0.25">
      <c r="A33" s="7" t="s">
        <v>43</v>
      </c>
      <c r="C33" s="63">
        <f>SUM(C26:C32)</f>
        <v>72</v>
      </c>
      <c r="D33" s="15"/>
      <c r="E33" s="63">
        <f t="shared" ref="E33:M33" si="2">SUM(E26:E32)</f>
        <v>0</v>
      </c>
      <c r="F33" s="15"/>
      <c r="G33" s="63">
        <f t="shared" si="2"/>
        <v>0</v>
      </c>
      <c r="H33" s="15"/>
      <c r="I33" s="63">
        <f t="shared" si="2"/>
        <v>0</v>
      </c>
      <c r="J33" s="15"/>
      <c r="K33" s="63">
        <f t="shared" si="2"/>
        <v>0</v>
      </c>
      <c r="L33" s="15"/>
      <c r="M33" s="63">
        <f t="shared" si="2"/>
        <v>677</v>
      </c>
      <c r="N33" s="15"/>
      <c r="O33" s="63">
        <f>SUM(O26:O31)</f>
        <v>0</v>
      </c>
      <c r="P33" s="15"/>
      <c r="Q33" s="63">
        <f>SUM(Q26:Q32)</f>
        <v>0</v>
      </c>
      <c r="R33" s="15"/>
      <c r="S33" s="63">
        <f>SUM(S26:S32)</f>
        <v>0</v>
      </c>
      <c r="T33" s="15"/>
      <c r="U33" s="63">
        <f>SUM(U26:U32)</f>
        <v>749</v>
      </c>
    </row>
    <row r="34" spans="1:21" s="7" customFormat="1" x14ac:dyDescent="0.2"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</row>
    <row r="35" spans="1:21" s="7" customFormat="1" ht="16.5" thickBot="1" x14ac:dyDescent="0.3">
      <c r="A35" s="6" t="s">
        <v>86</v>
      </c>
      <c r="C35" s="12">
        <f>C23+C33</f>
        <v>1480</v>
      </c>
      <c r="D35" s="15"/>
      <c r="E35" s="12">
        <f>E23+E33</f>
        <v>36</v>
      </c>
      <c r="F35" s="15"/>
      <c r="G35" s="12">
        <f>G23+G33</f>
        <v>9</v>
      </c>
      <c r="H35" s="15"/>
      <c r="I35" s="12">
        <f>I23+I33</f>
        <v>0</v>
      </c>
      <c r="J35" s="15"/>
      <c r="K35" s="12">
        <f>K23+K33</f>
        <v>364</v>
      </c>
      <c r="L35" s="15"/>
      <c r="M35" s="12">
        <f>M23+M33</f>
        <v>1514</v>
      </c>
      <c r="N35" s="15"/>
      <c r="O35" s="12">
        <f>O23+O33</f>
        <v>627</v>
      </c>
      <c r="P35" s="15"/>
      <c r="Q35" s="12">
        <f>Q23+Q33</f>
        <v>55</v>
      </c>
      <c r="R35" s="15"/>
      <c r="S35" s="12">
        <f>S23+S33</f>
        <v>187</v>
      </c>
      <c r="T35" s="15"/>
      <c r="U35" s="12">
        <f>U23+U33</f>
        <v>4272</v>
      </c>
    </row>
    <row r="36" spans="1:21" s="7" customFormat="1" ht="13.5" thickTop="1" x14ac:dyDescent="0.2"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</row>
    <row r="37" spans="1:21" s="7" customFormat="1" ht="15.75" thickBot="1" x14ac:dyDescent="0.25">
      <c r="A37" s="62" t="s">
        <v>81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</row>
    <row r="38" spans="1:21" s="7" customFormat="1" x14ac:dyDescent="0.2">
      <c r="A38" s="60" t="s">
        <v>48</v>
      </c>
      <c r="C38" s="79">
        <v>697</v>
      </c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37">
        <f t="shared" ref="U38:U44" si="3">SUM(C38:S38)</f>
        <v>697</v>
      </c>
    </row>
    <row r="39" spans="1:21" s="7" customFormat="1" x14ac:dyDescent="0.2">
      <c r="A39" s="60" t="s">
        <v>82</v>
      </c>
      <c r="C39" s="71">
        <v>213</v>
      </c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3">
        <f t="shared" si="3"/>
        <v>213</v>
      </c>
    </row>
    <row r="40" spans="1:21" x14ac:dyDescent="0.2">
      <c r="A40" s="60" t="s">
        <v>25</v>
      </c>
      <c r="B40" s="7"/>
      <c r="C40" s="61"/>
      <c r="D40" s="15"/>
      <c r="E40" s="15"/>
      <c r="F40" s="15"/>
      <c r="G40" s="15"/>
      <c r="H40" s="15"/>
      <c r="I40" s="18">
        <v>149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3">
        <f t="shared" si="3"/>
        <v>149</v>
      </c>
    </row>
    <row r="41" spans="1:21" x14ac:dyDescent="0.2">
      <c r="A41" s="60" t="s">
        <v>33</v>
      </c>
      <c r="M41" s="18">
        <v>117</v>
      </c>
      <c r="U41" s="13">
        <f t="shared" si="3"/>
        <v>117</v>
      </c>
    </row>
    <row r="42" spans="1:21" x14ac:dyDescent="0.2">
      <c r="A42" s="60" t="s">
        <v>83</v>
      </c>
      <c r="B42" s="7"/>
      <c r="C42" s="61"/>
      <c r="D42" s="15"/>
      <c r="E42" s="15"/>
      <c r="F42" s="15"/>
      <c r="G42" s="15"/>
      <c r="H42" s="15"/>
      <c r="I42" s="13">
        <v>223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3">
        <f t="shared" si="3"/>
        <v>223</v>
      </c>
    </row>
    <row r="43" spans="1:21" s="7" customFormat="1" x14ac:dyDescent="0.2">
      <c r="A43" s="60" t="s">
        <v>47</v>
      </c>
      <c r="B43"/>
      <c r="C43"/>
      <c r="D43"/>
      <c r="E43"/>
      <c r="F43" s="14"/>
      <c r="G43"/>
      <c r="H43"/>
      <c r="I43"/>
      <c r="J43"/>
      <c r="K43"/>
      <c r="L43" s="14"/>
      <c r="M43" s="5">
        <v>31</v>
      </c>
      <c r="N43" s="14"/>
      <c r="O43"/>
      <c r="P43"/>
      <c r="Q43"/>
      <c r="R43"/>
      <c r="S43"/>
      <c r="T43"/>
      <c r="U43" s="13">
        <f t="shared" si="3"/>
        <v>31</v>
      </c>
    </row>
    <row r="44" spans="1:21" s="7" customFormat="1" ht="13.5" thickBot="1" x14ac:dyDescent="0.25">
      <c r="A44" s="60" t="s">
        <v>77</v>
      </c>
      <c r="B44"/>
      <c r="C44" s="68">
        <v>24</v>
      </c>
      <c r="D44"/>
      <c r="E44" s="59"/>
      <c r="F44" s="14"/>
      <c r="G44" s="59"/>
      <c r="H44"/>
      <c r="I44" s="11"/>
      <c r="J44"/>
      <c r="K44" s="59"/>
      <c r="L44" s="14"/>
      <c r="M44" s="11">
        <v>1</v>
      </c>
      <c r="N44" s="14"/>
      <c r="O44" s="59"/>
      <c r="P44"/>
      <c r="Q44" s="59"/>
      <c r="R44"/>
      <c r="S44" s="59"/>
      <c r="T44"/>
      <c r="U44" s="11">
        <f t="shared" si="3"/>
        <v>25</v>
      </c>
    </row>
    <row r="46" spans="1:21" ht="16.5" thickBot="1" x14ac:dyDescent="0.3">
      <c r="A46" s="6" t="s">
        <v>87</v>
      </c>
      <c r="C46" s="66">
        <f>SUM(C38:C45)</f>
        <v>934</v>
      </c>
      <c r="D46" s="26"/>
      <c r="E46" s="66">
        <f>SUM(E38:E45)</f>
        <v>0</v>
      </c>
      <c r="G46" s="66">
        <f>SUM(G38:G45)</f>
        <v>0</v>
      </c>
      <c r="H46" s="26"/>
      <c r="I46" s="66">
        <f>SUM(I38:I45)</f>
        <v>372</v>
      </c>
      <c r="K46" s="66">
        <f>SUM(K38:K45)</f>
        <v>0</v>
      </c>
      <c r="M46" s="66">
        <f>SUM(M38:M45)</f>
        <v>149</v>
      </c>
      <c r="O46" s="66">
        <f>SUM(O38:O45)</f>
        <v>0</v>
      </c>
      <c r="Q46" s="66">
        <f>SUM(Q38:Q45)</f>
        <v>0</v>
      </c>
      <c r="S46" s="66">
        <f>SUM(S38:S45)</f>
        <v>0</v>
      </c>
      <c r="U46" s="32">
        <f>SUM(C46:S46)</f>
        <v>1455</v>
      </c>
    </row>
    <row r="47" spans="1:21" ht="13.5" thickTop="1" x14ac:dyDescent="0.2"/>
    <row r="48" spans="1:21" s="53" customFormat="1" ht="15.75" x14ac:dyDescent="0.25">
      <c r="A48" s="64"/>
      <c r="C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Q48" s="65"/>
      <c r="S48" s="65"/>
      <c r="U48" s="65"/>
    </row>
    <row r="49" spans="1:21" x14ac:dyDescent="0.2">
      <c r="U49" s="26"/>
    </row>
    <row r="51" spans="1:21" ht="15" x14ac:dyDescent="0.2">
      <c r="A51" s="35"/>
    </row>
  </sheetData>
  <mergeCells count="1">
    <mergeCell ref="E7:N7"/>
  </mergeCells>
  <phoneticPr fontId="0" type="noConversion"/>
  <printOptions horizontalCentered="1"/>
  <pageMargins left="0.24" right="0.25" top="0.27" bottom="0.51" header="0.26" footer="0.5"/>
  <pageSetup scale="8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8"/>
  <sheetViews>
    <sheetView topLeftCell="A9" workbookViewId="0">
      <selection activeCell="A28" sqref="A28"/>
    </sheetView>
  </sheetViews>
  <sheetFormatPr defaultRowHeight="12.75" outlineLevelRow="1" x14ac:dyDescent="0.2"/>
  <cols>
    <col min="1" max="1" width="28.28515625" customWidth="1"/>
    <col min="2" max="2" width="2.5703125" customWidth="1"/>
    <col min="3" max="3" width="12.85546875" customWidth="1"/>
    <col min="4" max="4" width="2.7109375" customWidth="1"/>
    <col min="5" max="5" width="12.140625" customWidth="1"/>
    <col min="6" max="6" width="3" customWidth="1"/>
    <col min="7" max="7" width="11.28515625" customWidth="1"/>
    <col min="8" max="8" width="3" customWidth="1"/>
    <col min="9" max="9" width="11.28515625" bestFit="1" customWidth="1"/>
    <col min="10" max="10" width="2.5703125" customWidth="1"/>
    <col min="11" max="11" width="10.28515625" bestFit="1" customWidth="1"/>
    <col min="12" max="12" width="2.7109375" customWidth="1"/>
    <col min="13" max="13" width="10.85546875" customWidth="1"/>
  </cols>
  <sheetData>
    <row r="1" spans="1:13" ht="15.75" x14ac:dyDescent="0.25">
      <c r="A1" s="8" t="s">
        <v>0</v>
      </c>
    </row>
    <row r="2" spans="1:13" x14ac:dyDescent="0.2">
      <c r="A2" s="9" t="s">
        <v>46</v>
      </c>
    </row>
    <row r="3" spans="1:13" x14ac:dyDescent="0.2">
      <c r="A3" s="9" t="s">
        <v>56</v>
      </c>
    </row>
    <row r="4" spans="1:13" x14ac:dyDescent="0.2">
      <c r="A4" s="10" t="s">
        <v>12</v>
      </c>
    </row>
    <row r="6" spans="1:13" s="4" customFormat="1" ht="81" customHeight="1" thickBot="1" x14ac:dyDescent="0.25">
      <c r="A6" s="19" t="s">
        <v>35</v>
      </c>
      <c r="B6" s="27"/>
      <c r="C6" s="19" t="s">
        <v>68</v>
      </c>
      <c r="D6" s="17"/>
      <c r="E6" s="28" t="s">
        <v>57</v>
      </c>
      <c r="F6" s="17"/>
      <c r="G6" s="28" t="s">
        <v>60</v>
      </c>
      <c r="H6" s="17"/>
      <c r="I6" s="28" t="s">
        <v>58</v>
      </c>
      <c r="J6" s="17"/>
      <c r="K6" s="28" t="s">
        <v>59</v>
      </c>
      <c r="M6" s="19" t="s">
        <v>61</v>
      </c>
    </row>
    <row r="8" spans="1:13" x14ac:dyDescent="0.2">
      <c r="A8" s="20" t="s">
        <v>2</v>
      </c>
      <c r="C8" s="49" t="s">
        <v>69</v>
      </c>
      <c r="E8" s="18">
        <v>5600</v>
      </c>
      <c r="G8" s="18">
        <v>2339</v>
      </c>
      <c r="I8" s="18">
        <v>3261</v>
      </c>
      <c r="K8" s="18">
        <v>1490</v>
      </c>
      <c r="L8" s="45" t="s">
        <v>51</v>
      </c>
      <c r="M8" s="26"/>
    </row>
    <row r="9" spans="1:13" x14ac:dyDescent="0.2">
      <c r="E9" s="18"/>
    </row>
    <row r="10" spans="1:13" x14ac:dyDescent="0.2">
      <c r="A10" s="21" t="s">
        <v>36</v>
      </c>
      <c r="E10" s="18"/>
    </row>
    <row r="11" spans="1:13" x14ac:dyDescent="0.2">
      <c r="A11" s="22" t="s">
        <v>3</v>
      </c>
      <c r="E11" s="5">
        <v>13800</v>
      </c>
      <c r="G11" s="5">
        <v>1720</v>
      </c>
      <c r="I11" s="5">
        <v>12080</v>
      </c>
      <c r="J11" s="5"/>
      <c r="K11" s="5">
        <v>37</v>
      </c>
      <c r="M11" s="5"/>
    </row>
    <row r="12" spans="1:13" x14ac:dyDescent="0.2">
      <c r="A12" s="22" t="s">
        <v>6</v>
      </c>
      <c r="E12" s="5">
        <v>4200</v>
      </c>
      <c r="G12" s="5">
        <v>815</v>
      </c>
      <c r="I12" s="5">
        <v>3385</v>
      </c>
      <c r="J12" s="5"/>
      <c r="K12" s="5">
        <v>349</v>
      </c>
      <c r="M12" s="5"/>
    </row>
    <row r="13" spans="1:13" x14ac:dyDescent="0.2">
      <c r="A13" s="22" t="s">
        <v>4</v>
      </c>
      <c r="E13" s="5">
        <v>2300</v>
      </c>
      <c r="G13" s="5">
        <v>440</v>
      </c>
      <c r="I13" s="5">
        <v>1860</v>
      </c>
      <c r="J13" s="5"/>
      <c r="K13" s="5">
        <v>11</v>
      </c>
      <c r="M13" s="5"/>
    </row>
    <row r="14" spans="1:13" x14ac:dyDescent="0.2">
      <c r="A14" s="22" t="s">
        <v>13</v>
      </c>
      <c r="E14" s="5">
        <v>1200</v>
      </c>
      <c r="G14" s="5">
        <v>100</v>
      </c>
      <c r="I14" s="5">
        <v>1100</v>
      </c>
      <c r="J14" s="5"/>
      <c r="K14" s="5">
        <v>0</v>
      </c>
      <c r="M14" s="5"/>
    </row>
    <row r="15" spans="1:13" x14ac:dyDescent="0.2">
      <c r="A15" s="22" t="s">
        <v>5</v>
      </c>
      <c r="E15" s="5">
        <v>800</v>
      </c>
      <c r="G15" s="5">
        <v>200</v>
      </c>
      <c r="I15" s="5">
        <v>600</v>
      </c>
      <c r="J15" s="5"/>
      <c r="K15" s="5">
        <v>0</v>
      </c>
      <c r="M15" s="5"/>
    </row>
    <row r="16" spans="1:13" x14ac:dyDescent="0.2">
      <c r="A16" s="22" t="s">
        <v>7</v>
      </c>
      <c r="E16" s="24">
        <v>4100</v>
      </c>
      <c r="F16" s="46" t="s">
        <v>52</v>
      </c>
      <c r="G16" s="24">
        <v>4514</v>
      </c>
      <c r="H16" s="46" t="s">
        <v>64</v>
      </c>
      <c r="I16" s="24">
        <v>-414</v>
      </c>
      <c r="J16" s="5"/>
      <c r="K16" s="24">
        <v>1324</v>
      </c>
      <c r="M16" s="37">
        <v>874</v>
      </c>
    </row>
    <row r="17" spans="1:13" x14ac:dyDescent="0.2">
      <c r="A17" s="23"/>
      <c r="C17" s="50" t="s">
        <v>70</v>
      </c>
      <c r="E17" s="18">
        <f>SUM(E11:E16)</f>
        <v>26400</v>
      </c>
      <c r="G17" s="18">
        <f>SUM(G11:G16)</f>
        <v>7789</v>
      </c>
      <c r="I17" s="18">
        <f>SUM(I11:I16)</f>
        <v>18611</v>
      </c>
      <c r="K17" s="18">
        <f>SUM(K11:K16)</f>
        <v>1721</v>
      </c>
      <c r="M17" s="26"/>
    </row>
    <row r="18" spans="1:13" x14ac:dyDescent="0.2">
      <c r="E18" s="18"/>
    </row>
    <row r="19" spans="1:13" x14ac:dyDescent="0.2">
      <c r="A19" s="20" t="s">
        <v>8</v>
      </c>
      <c r="C19" s="50" t="s">
        <v>71</v>
      </c>
      <c r="E19" s="18">
        <v>6800</v>
      </c>
      <c r="G19" s="25">
        <v>815</v>
      </c>
      <c r="H19" s="18"/>
      <c r="I19" s="18">
        <v>5985</v>
      </c>
      <c r="J19" s="18"/>
      <c r="K19" s="18">
        <v>628</v>
      </c>
      <c r="M19" s="26"/>
    </row>
    <row r="20" spans="1:13" x14ac:dyDescent="0.2">
      <c r="A20" s="20"/>
      <c r="G20" s="18"/>
      <c r="H20" s="18"/>
      <c r="I20" s="18"/>
      <c r="J20" s="18"/>
      <c r="K20" s="18"/>
      <c r="M20" s="26"/>
    </row>
    <row r="21" spans="1:13" x14ac:dyDescent="0.2">
      <c r="A21" s="20" t="s">
        <v>9</v>
      </c>
      <c r="C21" s="50" t="s">
        <v>72</v>
      </c>
      <c r="E21" s="18">
        <v>2000</v>
      </c>
      <c r="G21" s="18">
        <v>762</v>
      </c>
      <c r="H21" s="18"/>
      <c r="I21" s="18">
        <v>1238</v>
      </c>
      <c r="J21" s="18"/>
      <c r="K21" s="18">
        <v>58</v>
      </c>
      <c r="M21" s="26"/>
    </row>
    <row r="22" spans="1:13" x14ac:dyDescent="0.2">
      <c r="E22" s="18"/>
    </row>
    <row r="23" spans="1:13" outlineLevel="1" x14ac:dyDescent="0.2">
      <c r="A23" s="52" t="s">
        <v>73</v>
      </c>
    </row>
    <row r="24" spans="1:13" outlineLevel="1" x14ac:dyDescent="0.2">
      <c r="A24" s="54" t="s">
        <v>74</v>
      </c>
      <c r="C24" s="5"/>
      <c r="D24" s="5"/>
      <c r="E24" s="5">
        <v>85</v>
      </c>
      <c r="F24" s="5"/>
      <c r="G24" s="5">
        <v>85</v>
      </c>
      <c r="H24" s="5"/>
      <c r="I24" s="5">
        <v>0</v>
      </c>
      <c r="J24" s="5"/>
      <c r="K24" s="5">
        <v>0</v>
      </c>
    </row>
    <row r="25" spans="1:13" outlineLevel="1" x14ac:dyDescent="0.2">
      <c r="A25" s="55" t="s">
        <v>75</v>
      </c>
      <c r="E25">
        <v>460</v>
      </c>
      <c r="G25">
        <v>272</v>
      </c>
      <c r="I25">
        <v>188</v>
      </c>
      <c r="K25">
        <v>188</v>
      </c>
    </row>
    <row r="26" spans="1:13" outlineLevel="1" x14ac:dyDescent="0.2">
      <c r="A26" s="55" t="s">
        <v>76</v>
      </c>
      <c r="E26">
        <v>400</v>
      </c>
      <c r="G26">
        <v>400</v>
      </c>
      <c r="I26" s="5">
        <v>0</v>
      </c>
      <c r="J26" s="5"/>
      <c r="K26" s="5">
        <v>0</v>
      </c>
    </row>
    <row r="27" spans="1:13" outlineLevel="1" x14ac:dyDescent="0.2">
      <c r="A27" s="55" t="s">
        <v>77</v>
      </c>
      <c r="E27" s="51">
        <v>93</v>
      </c>
      <c r="G27" s="51">
        <v>93</v>
      </c>
      <c r="I27" s="24">
        <v>0</v>
      </c>
      <c r="J27" s="5"/>
      <c r="K27" s="24">
        <v>0</v>
      </c>
    </row>
    <row r="28" spans="1:13" outlineLevel="1" x14ac:dyDescent="0.2">
      <c r="A28" s="14"/>
      <c r="E28" s="18">
        <f>SUM(E24:E27)</f>
        <v>1038</v>
      </c>
      <c r="F28" s="18"/>
      <c r="G28" s="18">
        <f>SUM(G24:G27)</f>
        <v>850</v>
      </c>
      <c r="H28" s="18"/>
      <c r="I28" s="18">
        <f>SUM(I24:I27)</f>
        <v>188</v>
      </c>
      <c r="J28" s="18"/>
      <c r="K28" s="18">
        <f>SUM(K24:K27)</f>
        <v>188</v>
      </c>
    </row>
    <row r="29" spans="1:13" outlineLevel="1" x14ac:dyDescent="0.2">
      <c r="A29" s="14"/>
    </row>
    <row r="30" spans="1:13" outlineLevel="1" x14ac:dyDescent="0.2">
      <c r="A30" s="9" t="s">
        <v>78</v>
      </c>
      <c r="C30" s="51"/>
      <c r="E30" s="56">
        <v>-1000</v>
      </c>
      <c r="F30" s="18"/>
      <c r="G30" s="56">
        <v>-1000</v>
      </c>
      <c r="H30" s="18"/>
      <c r="I30" s="56">
        <v>0</v>
      </c>
      <c r="J30" s="18"/>
      <c r="K30" s="56">
        <v>0</v>
      </c>
      <c r="L30" s="18"/>
      <c r="M30" s="56"/>
    </row>
    <row r="31" spans="1:13" outlineLevel="1" x14ac:dyDescent="0.2">
      <c r="A31" s="14"/>
    </row>
    <row r="32" spans="1:13" s="1" customFormat="1" ht="13.5" outlineLevel="1" thickBot="1" x14ac:dyDescent="0.25">
      <c r="A32" s="53" t="s">
        <v>79</v>
      </c>
      <c r="C32" s="57" t="s">
        <v>80</v>
      </c>
      <c r="E32" s="32">
        <f>E8+E17+E19+E21+E28+E30</f>
        <v>40838</v>
      </c>
      <c r="G32" s="32">
        <f>G8+G17+G19+G21+G28+G30</f>
        <v>11555</v>
      </c>
      <c r="I32" s="32">
        <f>I8+I17+I19+I21+I28+I30</f>
        <v>29283</v>
      </c>
      <c r="K32" s="32">
        <f>K8+K17+K19+K21+K28+K30</f>
        <v>4085</v>
      </c>
      <c r="M32" s="32">
        <f>M16</f>
        <v>874</v>
      </c>
    </row>
    <row r="33" spans="1:1" ht="13.5" outlineLevel="1" thickTop="1" x14ac:dyDescent="0.2">
      <c r="A33" s="14"/>
    </row>
    <row r="35" spans="1:1" x14ac:dyDescent="0.2">
      <c r="A35" s="1" t="s">
        <v>54</v>
      </c>
    </row>
    <row r="36" spans="1:1" x14ac:dyDescent="0.2">
      <c r="A36" s="1" t="s">
        <v>53</v>
      </c>
    </row>
    <row r="37" spans="1:1" x14ac:dyDescent="0.2">
      <c r="A37" s="1" t="s">
        <v>63</v>
      </c>
    </row>
    <row r="38" spans="1:1" x14ac:dyDescent="0.2">
      <c r="A38" s="1" t="s">
        <v>62</v>
      </c>
    </row>
  </sheetData>
  <phoneticPr fontId="0" type="noConversion"/>
  <pageMargins left="0.75" right="0.39" top="0.71" bottom="0.54" header="0.5" footer="0.5"/>
  <pageSetup scale="9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2" workbookViewId="0">
      <selection activeCell="E27" sqref="E27"/>
    </sheetView>
  </sheetViews>
  <sheetFormatPr defaultRowHeight="12.75" x14ac:dyDescent="0.2"/>
  <cols>
    <col min="1" max="1" width="35.28515625" customWidth="1"/>
    <col min="2" max="2" width="3.28515625" customWidth="1"/>
    <col min="3" max="3" width="10" customWidth="1"/>
    <col min="4" max="4" width="3.5703125" customWidth="1"/>
    <col min="5" max="5" width="10.28515625" customWidth="1"/>
  </cols>
  <sheetData>
    <row r="1" spans="1:5" ht="74.25" customHeight="1" x14ac:dyDescent="0.25">
      <c r="A1" s="42" t="s">
        <v>65</v>
      </c>
    </row>
    <row r="2" spans="1:5" x14ac:dyDescent="0.2">
      <c r="A2" s="43" t="s">
        <v>12</v>
      </c>
    </row>
    <row r="3" spans="1:5" x14ac:dyDescent="0.2">
      <c r="A3" s="3"/>
    </row>
    <row r="4" spans="1:5" s="41" customFormat="1" ht="39" thickBot="1" x14ac:dyDescent="0.25">
      <c r="A4" s="4"/>
      <c r="B4" s="4"/>
      <c r="C4" s="28" t="s">
        <v>59</v>
      </c>
      <c r="D4" s="17"/>
      <c r="E4" s="19" t="s">
        <v>49</v>
      </c>
    </row>
    <row r="5" spans="1:5" x14ac:dyDescent="0.2">
      <c r="A5" t="s">
        <v>32</v>
      </c>
      <c r="C5" s="18">
        <v>3</v>
      </c>
      <c r="D5" s="5"/>
      <c r="E5" s="18">
        <v>0</v>
      </c>
    </row>
    <row r="6" spans="1:5" x14ac:dyDescent="0.2">
      <c r="A6" t="s">
        <v>42</v>
      </c>
      <c r="C6" s="5">
        <v>22</v>
      </c>
      <c r="D6" s="5"/>
      <c r="E6" s="5">
        <v>0</v>
      </c>
    </row>
    <row r="7" spans="1:5" x14ac:dyDescent="0.2">
      <c r="A7" t="s">
        <v>25</v>
      </c>
      <c r="C7" s="5">
        <v>141</v>
      </c>
      <c r="D7" s="5"/>
      <c r="E7" s="5">
        <v>0</v>
      </c>
    </row>
    <row r="8" spans="1:5" x14ac:dyDescent="0.2">
      <c r="A8" t="s">
        <v>33</v>
      </c>
      <c r="C8" s="5">
        <v>140</v>
      </c>
      <c r="D8" s="5"/>
      <c r="E8" s="5">
        <v>0</v>
      </c>
    </row>
    <row r="9" spans="1:5" x14ac:dyDescent="0.2">
      <c r="A9" t="s">
        <v>47</v>
      </c>
      <c r="C9" s="5">
        <v>36</v>
      </c>
      <c r="D9" s="5"/>
      <c r="E9" s="5">
        <v>0</v>
      </c>
    </row>
    <row r="10" spans="1:5" x14ac:dyDescent="0.2">
      <c r="A10" t="s">
        <v>34</v>
      </c>
      <c r="C10" s="5">
        <v>1</v>
      </c>
      <c r="D10" s="5"/>
      <c r="E10" s="5">
        <v>0</v>
      </c>
    </row>
    <row r="11" spans="1:5" x14ac:dyDescent="0.2">
      <c r="A11" t="s">
        <v>48</v>
      </c>
      <c r="C11" s="5">
        <v>707</v>
      </c>
      <c r="D11" s="5"/>
      <c r="E11" s="5">
        <v>707</v>
      </c>
    </row>
    <row r="12" spans="1:5" x14ac:dyDescent="0.2">
      <c r="A12" t="s">
        <v>26</v>
      </c>
      <c r="C12" s="5">
        <v>119</v>
      </c>
      <c r="D12" s="5"/>
      <c r="E12" s="5">
        <v>119</v>
      </c>
    </row>
    <row r="13" spans="1:5" x14ac:dyDescent="0.2">
      <c r="A13" t="s">
        <v>27</v>
      </c>
      <c r="C13" s="5">
        <v>45</v>
      </c>
      <c r="D13" s="5"/>
      <c r="E13" s="5">
        <v>45</v>
      </c>
    </row>
    <row r="14" spans="1:5" x14ac:dyDescent="0.2">
      <c r="A14" t="s">
        <v>28</v>
      </c>
      <c r="C14" s="5">
        <v>12</v>
      </c>
      <c r="D14" s="5"/>
      <c r="E14" s="5">
        <v>12</v>
      </c>
    </row>
    <row r="15" spans="1:5" x14ac:dyDescent="0.2">
      <c r="A15" t="s">
        <v>29</v>
      </c>
      <c r="C15" s="5">
        <v>2</v>
      </c>
      <c r="D15" s="5"/>
      <c r="E15" s="5">
        <v>2</v>
      </c>
    </row>
    <row r="16" spans="1:5" x14ac:dyDescent="0.2">
      <c r="A16" t="s">
        <v>30</v>
      </c>
      <c r="C16" s="5">
        <v>8</v>
      </c>
      <c r="D16" s="5"/>
      <c r="E16" s="5">
        <v>8</v>
      </c>
    </row>
    <row r="17" spans="1:5" x14ac:dyDescent="0.2">
      <c r="A17" t="s">
        <v>31</v>
      </c>
      <c r="C17" s="13">
        <v>31</v>
      </c>
      <c r="D17" s="5"/>
      <c r="E17" s="5">
        <v>31</v>
      </c>
    </row>
    <row r="18" spans="1:5" ht="13.5" thickBot="1" x14ac:dyDescent="0.25">
      <c r="A18" t="s">
        <v>45</v>
      </c>
      <c r="C18" s="11">
        <v>114</v>
      </c>
      <c r="D18" s="5"/>
      <c r="E18" s="11">
        <v>0</v>
      </c>
    </row>
    <row r="19" spans="1:5" x14ac:dyDescent="0.2">
      <c r="D19" s="14"/>
    </row>
    <row r="20" spans="1:5" ht="16.5" thickBot="1" x14ac:dyDescent="0.3">
      <c r="A20" s="6" t="s">
        <v>22</v>
      </c>
      <c r="B20" s="7"/>
      <c r="C20" s="12">
        <f>SUM(C5:C19)</f>
        <v>1381</v>
      </c>
      <c r="D20" s="15"/>
      <c r="E20" s="12">
        <f>SUM(E5:E19)</f>
        <v>924</v>
      </c>
    </row>
    <row r="21" spans="1:5" ht="13.5" thickTop="1" x14ac:dyDescent="0.2"/>
    <row r="23" spans="1:5" x14ac:dyDescent="0.2">
      <c r="A23" s="39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5"/>
  <sheetViews>
    <sheetView workbookViewId="0">
      <selection activeCell="O10" sqref="O10"/>
    </sheetView>
  </sheetViews>
  <sheetFormatPr defaultRowHeight="12.75" x14ac:dyDescent="0.2"/>
  <cols>
    <col min="1" max="1" width="7.28515625" customWidth="1"/>
    <col min="2" max="2" width="3.140625" customWidth="1"/>
    <col min="3" max="3" width="16" customWidth="1"/>
    <col min="4" max="5" width="2.85546875" customWidth="1"/>
    <col min="7" max="7" width="2.85546875" customWidth="1"/>
    <col min="9" max="9" width="2.85546875" customWidth="1"/>
    <col min="11" max="11" width="2.85546875" customWidth="1"/>
    <col min="13" max="13" width="2.85546875" customWidth="1"/>
  </cols>
  <sheetData>
    <row r="1" spans="1:13" ht="15.75" x14ac:dyDescent="0.25">
      <c r="A1" s="8" t="s">
        <v>0</v>
      </c>
    </row>
    <row r="2" spans="1:13" x14ac:dyDescent="0.2">
      <c r="A2" s="1" t="s">
        <v>39</v>
      </c>
    </row>
    <row r="4" spans="1:13" x14ac:dyDescent="0.2">
      <c r="E4" s="83" t="s">
        <v>41</v>
      </c>
      <c r="F4" s="83"/>
      <c r="G4" s="83"/>
      <c r="H4" s="83"/>
      <c r="I4" s="83"/>
      <c r="J4" s="83"/>
      <c r="K4" s="83"/>
      <c r="L4" s="83"/>
      <c r="M4" s="83"/>
    </row>
    <row r="5" spans="1:13" x14ac:dyDescent="0.2">
      <c r="C5" s="29" t="s">
        <v>40</v>
      </c>
      <c r="F5" s="44">
        <v>500</v>
      </c>
      <c r="G5" s="1"/>
      <c r="H5" s="44">
        <v>1000</v>
      </c>
      <c r="I5" s="1"/>
      <c r="J5" s="44">
        <v>1500</v>
      </c>
      <c r="K5" s="1"/>
      <c r="L5" s="44">
        <v>2000</v>
      </c>
    </row>
    <row r="7" spans="1:13" x14ac:dyDescent="0.2">
      <c r="C7" s="30">
        <v>0.40899999999999997</v>
      </c>
      <c r="D7" s="30"/>
      <c r="E7" s="30"/>
      <c r="F7" s="30">
        <v>0.41699999999999998</v>
      </c>
      <c r="G7" s="30"/>
      <c r="H7" s="30">
        <v>0.42599999999999999</v>
      </c>
      <c r="I7" s="30"/>
      <c r="J7" s="30">
        <v>0.435</v>
      </c>
      <c r="K7" s="30"/>
      <c r="L7" s="30">
        <v>0.44400000000000001</v>
      </c>
    </row>
    <row r="9" spans="1:13" x14ac:dyDescent="0.2">
      <c r="C9" s="29" t="s">
        <v>66</v>
      </c>
    </row>
    <row r="11" spans="1:13" x14ac:dyDescent="0.2">
      <c r="C11" s="30">
        <v>0.442</v>
      </c>
      <c r="F11" s="30">
        <v>0.45</v>
      </c>
      <c r="H11" s="30">
        <v>0.45900000000000002</v>
      </c>
      <c r="J11" s="30">
        <v>0.46800000000000003</v>
      </c>
      <c r="L11" s="30">
        <v>0.47699999999999998</v>
      </c>
    </row>
    <row r="13" spans="1:13" x14ac:dyDescent="0.2">
      <c r="C13" s="47" t="s">
        <v>67</v>
      </c>
    </row>
    <row r="15" spans="1:13" x14ac:dyDescent="0.2">
      <c r="C15" s="48">
        <v>0.43</v>
      </c>
      <c r="D15" s="48"/>
      <c r="E15" s="48"/>
      <c r="F15" s="48">
        <v>0.438</v>
      </c>
      <c r="G15" s="48"/>
      <c r="H15" s="48">
        <v>0.44600000000000001</v>
      </c>
      <c r="I15" s="48"/>
      <c r="J15" s="48">
        <v>0.45500000000000002</v>
      </c>
      <c r="K15" s="48"/>
      <c r="L15" s="48">
        <v>0.46400000000000002</v>
      </c>
    </row>
  </sheetData>
  <mergeCells count="1">
    <mergeCell ref="E4:M4"/>
  </mergeCells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consolid &amp; recorded GW scheds.</vt:lpstr>
      <vt:lpstr>Est per share valuation</vt:lpstr>
      <vt:lpstr>GW on equ. invtees books</vt:lpstr>
      <vt:lpstr>debt to capital ratio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ttyler2</dc:creator>
  <cp:lastModifiedBy>Jan Havlíček</cp:lastModifiedBy>
  <cp:lastPrinted>2001-09-21T20:33:55Z</cp:lastPrinted>
  <dcterms:created xsi:type="dcterms:W3CDTF">2001-06-08T20:55:45Z</dcterms:created>
  <dcterms:modified xsi:type="dcterms:W3CDTF">2023-09-14T18:31:13Z</dcterms:modified>
</cp:coreProperties>
</file>