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2E88C6-E54C-446C-B9B8-128B687D2E51}" xr6:coauthVersionLast="47" xr6:coauthVersionMax="47" xr10:uidLastSave="{00000000-0000-0000-0000-000000000000}"/>
  <bookViews>
    <workbookView xWindow="-120" yWindow="-120" windowWidth="38640" windowHeight="15720"/>
  </bookViews>
  <sheets>
    <sheet name=" Stmt of Investments by Asset" sheetId="4" r:id="rId1"/>
    <sheet name="Summary Stmt of Investments" sheetId="1" r:id="rId2"/>
  </sheets>
  <definedNames>
    <definedName name="_xlnm.Print_Area" localSheetId="0">' Stmt of Investments by Asset'!$A$1:$K$80</definedName>
    <definedName name="_xlnm.Print_Area" localSheetId="1">'Summary Stmt of Investments'!$A$1:$J$26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  <c r="H14" i="4"/>
  <c r="J15" i="4"/>
  <c r="J16" i="4"/>
  <c r="J17" i="4"/>
  <c r="J18" i="4"/>
  <c r="J19" i="4"/>
  <c r="J20" i="4"/>
  <c r="J21" i="4"/>
  <c r="J22" i="4"/>
  <c r="J23" i="4"/>
  <c r="G24" i="4"/>
  <c r="J24" i="4"/>
  <c r="J25" i="4"/>
  <c r="J26" i="4"/>
  <c r="J27" i="4"/>
  <c r="J28" i="4"/>
  <c r="F30" i="4"/>
  <c r="H30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50" i="4"/>
  <c r="J51" i="4"/>
  <c r="J52" i="4"/>
  <c r="J53" i="4"/>
  <c r="J54" i="4"/>
  <c r="J55" i="4"/>
  <c r="J56" i="4"/>
  <c r="J57" i="4"/>
  <c r="J58" i="4"/>
  <c r="J60" i="4"/>
  <c r="J61" i="4"/>
  <c r="J62" i="4"/>
  <c r="J63" i="4"/>
  <c r="J64" i="4"/>
  <c r="J65" i="4"/>
  <c r="J66" i="4"/>
  <c r="J67" i="4"/>
  <c r="J68" i="4"/>
  <c r="F70" i="4"/>
  <c r="H70" i="4"/>
  <c r="J70" i="4"/>
  <c r="J71" i="4"/>
  <c r="J72" i="4"/>
  <c r="J73" i="4"/>
  <c r="J74" i="4"/>
  <c r="H75" i="4"/>
  <c r="J75" i="4"/>
  <c r="F77" i="4"/>
  <c r="H77" i="4"/>
  <c r="J77" i="4"/>
  <c r="J78" i="4"/>
  <c r="J79" i="4"/>
  <c r="F80" i="4"/>
  <c r="H80" i="4"/>
  <c r="J80" i="4"/>
  <c r="A1" i="1"/>
  <c r="F15" i="1"/>
  <c r="H15" i="1"/>
  <c r="J15" i="1"/>
  <c r="F18" i="1"/>
  <c r="H18" i="1"/>
  <c r="J18" i="1"/>
  <c r="F19" i="1"/>
  <c r="H19" i="1"/>
  <c r="J19" i="1"/>
  <c r="F20" i="1"/>
  <c r="H20" i="1"/>
  <c r="J20" i="1"/>
  <c r="F22" i="1"/>
  <c r="H22" i="1"/>
  <c r="J22" i="1"/>
  <c r="F24" i="1"/>
  <c r="H24" i="1"/>
  <c r="J24" i="1"/>
  <c r="F26" i="1"/>
  <c r="H26" i="1"/>
  <c r="J26" i="1"/>
</calcChain>
</file>

<file path=xl/sharedStrings.xml><?xml version="1.0" encoding="utf-8"?>
<sst xmlns="http://schemas.openxmlformats.org/spreadsheetml/2006/main" count="97" uniqueCount="75">
  <si>
    <t>Statement of Investments</t>
  </si>
  <si>
    <t xml:space="preserve">  (In Thousands)</t>
  </si>
  <si>
    <t>Outstanding</t>
  </si>
  <si>
    <t>Investment</t>
  </si>
  <si>
    <t>Carrying</t>
  </si>
  <si>
    <t>% of</t>
  </si>
  <si>
    <t>at Cost</t>
  </si>
  <si>
    <t>Value</t>
  </si>
  <si>
    <t>Portfolio</t>
  </si>
  <si>
    <t>Total Investments In:</t>
  </si>
  <si>
    <t>Debt Instruments</t>
  </si>
  <si>
    <t>Equity Securities</t>
  </si>
  <si>
    <t>Public</t>
  </si>
  <si>
    <t>Other Investments</t>
  </si>
  <si>
    <t>TOTAL INVESTMENTS</t>
  </si>
  <si>
    <t>Cypress</t>
  </si>
  <si>
    <t>Highridge</t>
  </si>
  <si>
    <t>Private</t>
  </si>
  <si>
    <t>Beau Canada</t>
  </si>
  <si>
    <t>HV Marine</t>
  </si>
  <si>
    <t>LSI</t>
  </si>
  <si>
    <t>Costilla</t>
  </si>
  <si>
    <t>Warrants</t>
  </si>
  <si>
    <t>Partnerships and Limited Liability Companies</t>
  </si>
  <si>
    <t>Startech</t>
  </si>
  <si>
    <t>Carrying Value</t>
  </si>
  <si>
    <t>Northern Border Common Units</t>
  </si>
  <si>
    <t>Repap</t>
  </si>
  <si>
    <t>Qualitech</t>
  </si>
  <si>
    <t>Project Funding I CLO</t>
  </si>
  <si>
    <t>Byers Locate Services Membership Units</t>
  </si>
  <si>
    <t xml:space="preserve">Chadwell &amp; Son </t>
  </si>
  <si>
    <t>Cogen</t>
  </si>
  <si>
    <t xml:space="preserve">American Coal </t>
  </si>
  <si>
    <t xml:space="preserve">Can Fibre </t>
  </si>
  <si>
    <t xml:space="preserve">Qualitech </t>
  </si>
  <si>
    <t xml:space="preserve">Catalytica </t>
  </si>
  <si>
    <t xml:space="preserve">Heartland Steel </t>
  </si>
  <si>
    <t xml:space="preserve">Adrian Resources </t>
  </si>
  <si>
    <t xml:space="preserve">Alliance Resources </t>
  </si>
  <si>
    <t xml:space="preserve">Carrizo </t>
  </si>
  <si>
    <t>CityForest IPC</t>
  </si>
  <si>
    <t>Heartland Steel</t>
  </si>
  <si>
    <t>HV Marine Credit Note</t>
  </si>
  <si>
    <t>HV Marine Sr Sub Note</t>
  </si>
  <si>
    <t>Kafus Common</t>
  </si>
  <si>
    <t>Kafus Convertible Preferred</t>
  </si>
  <si>
    <t>Kafus</t>
  </si>
  <si>
    <t>LSI Preferred Units</t>
  </si>
  <si>
    <t>NRM Edisto</t>
  </si>
  <si>
    <t>Paladin Resources</t>
  </si>
  <si>
    <t>Recon IPC</t>
  </si>
  <si>
    <t>Sheridan Common</t>
  </si>
  <si>
    <t>Sheridan Preferred</t>
  </si>
  <si>
    <t>Venoco</t>
  </si>
  <si>
    <t>W.B. Oil &amp; Gas</t>
  </si>
  <si>
    <t>Zargon</t>
  </si>
  <si>
    <t xml:space="preserve">First World </t>
  </si>
  <si>
    <t>Heartland Steel Seed Capital</t>
  </si>
  <si>
    <t>Bammel</t>
  </si>
  <si>
    <t>Beau Cananda</t>
  </si>
  <si>
    <t>Kafus Recon Term Loan</t>
  </si>
  <si>
    <t>Kafus 25% IPC</t>
  </si>
  <si>
    <t>Kafus 5% IPC</t>
  </si>
  <si>
    <t>Ponderosa</t>
  </si>
  <si>
    <t>Destec</t>
  </si>
  <si>
    <t>(Unaudited)</t>
  </si>
  <si>
    <t>John Hancock</t>
  </si>
  <si>
    <t>Crown Energy Preferred</t>
  </si>
  <si>
    <t>Crown Energy Common</t>
  </si>
  <si>
    <t>Sundance Assets, Limited Partnership</t>
  </si>
  <si>
    <t>Fortra Term Loan</t>
  </si>
  <si>
    <t xml:space="preserve">  As of March 31, 2001</t>
  </si>
  <si>
    <t>Statement of Investments by Assets</t>
  </si>
  <si>
    <t xml:space="preserve">  As of June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</si>
</sst>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91" formatCode="_(* #,##0_);_(* \(#,##0\);_(* &quot;-&quot;??_);_(@_)"/>
    <numFmt numFmtId="193" formatCode="_(&quot;$&quot;* #,##0_);_(&quot;$&quot;* \(#,##0\);_(&quot;$&quot;* &quot;-&quot;??_);_(@_)"/>
    <numFmt numFmtId="205" formatCode="0.000"/>
  </numFmts>
  <fonts count="16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4"/>
      <name val="Times New Roman"/>
    </font>
    <font>
      <sz val="11"/>
      <name val="Arial"/>
    </font>
    <font>
      <sz val="11"/>
      <name val="Times New Roman"/>
    </font>
    <font>
      <sz val="11"/>
      <color indexed="8"/>
      <name val="Times New Roman"/>
      <family val="1"/>
    </font>
    <font>
      <sz val="10"/>
      <name val="Arial"/>
      <family val="2"/>
    </font>
    <font>
      <b/>
      <sz val="11"/>
      <color indexed="8"/>
      <name val="Times New Roman"/>
      <family val="1"/>
    </font>
    <font>
      <b/>
      <sz val="11"/>
      <name val="Times New Roman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centerContinuous"/>
    </xf>
    <xf numFmtId="191" fontId="4" fillId="0" borderId="0" xfId="1" applyNumberFormat="1" applyFont="1" applyAlignment="1">
      <alignment horizontal="centerContinuous"/>
    </xf>
    <xf numFmtId="15" fontId="3" fillId="0" borderId="0" xfId="0" applyNumberFormat="1" applyFont="1" applyAlignment="1">
      <alignment horizontal="centerContinuous"/>
    </xf>
    <xf numFmtId="0" fontId="4" fillId="0" borderId="0" xfId="0" applyFont="1"/>
    <xf numFmtId="191" fontId="4" fillId="0" borderId="0" xfId="1" applyNumberFormat="1" applyFont="1"/>
    <xf numFmtId="191" fontId="4" fillId="0" borderId="1" xfId="1" applyNumberFormat="1" applyFont="1" applyBorder="1" applyAlignment="1">
      <alignment horizontal="centerContinuous" wrapText="1"/>
    </xf>
    <xf numFmtId="0" fontId="6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7" fillId="0" borderId="0" xfId="0" applyFont="1"/>
    <xf numFmtId="191" fontId="4" fillId="0" borderId="0" xfId="0" applyNumberFormat="1" applyFont="1"/>
    <xf numFmtId="191" fontId="5" fillId="0" borderId="0" xfId="0" applyNumberFormat="1" applyFont="1"/>
    <xf numFmtId="0" fontId="0" fillId="0" borderId="0" xfId="0" applyAlignment="1">
      <alignment horizontal="centerContinuous"/>
    </xf>
    <xf numFmtId="191" fontId="5" fillId="0" borderId="0" xfId="0" applyNumberFormat="1" applyFont="1" applyAlignment="1">
      <alignment horizontal="centerContinuous"/>
    </xf>
    <xf numFmtId="10" fontId="5" fillId="0" borderId="0" xfId="0" applyNumberFormat="1" applyFont="1" applyAlignment="1">
      <alignment horizontal="centerContinuous"/>
    </xf>
    <xf numFmtId="10" fontId="5" fillId="0" borderId="0" xfId="0" applyNumberFormat="1" applyFont="1"/>
    <xf numFmtId="0" fontId="8" fillId="0" borderId="0" xfId="0" applyFont="1"/>
    <xf numFmtId="10" fontId="4" fillId="0" borderId="0" xfId="0" applyNumberFormat="1" applyFont="1" applyBorder="1"/>
    <xf numFmtId="10" fontId="4" fillId="0" borderId="0" xfId="0" applyNumberFormat="1" applyFont="1" applyBorder="1" applyAlignment="1">
      <alignment horizontal="centerContinuous"/>
    </xf>
    <xf numFmtId="10" fontId="4" fillId="0" borderId="1" xfId="0" applyNumberFormat="1" applyFont="1" applyBorder="1" applyAlignment="1">
      <alignment horizontal="centerContinuous" wrapText="1"/>
    </xf>
    <xf numFmtId="10" fontId="4" fillId="0" borderId="0" xfId="0" applyNumberFormat="1" applyFont="1"/>
    <xf numFmtId="193" fontId="4" fillId="0" borderId="0" xfId="0" applyNumberFormat="1" applyFont="1"/>
    <xf numFmtId="193" fontId="4" fillId="0" borderId="2" xfId="0" applyNumberFormat="1" applyFont="1" applyBorder="1"/>
    <xf numFmtId="0" fontId="9" fillId="0" borderId="0" xfId="0" applyFont="1"/>
    <xf numFmtId="0" fontId="9" fillId="0" borderId="0" xfId="0" quotePrefix="1" applyFont="1"/>
    <xf numFmtId="191" fontId="4" fillId="0" borderId="0" xfId="1" applyNumberFormat="1" applyFont="1" applyAlignment="1">
      <alignment horizontal="center"/>
    </xf>
    <xf numFmtId="205" fontId="0" fillId="0" borderId="0" xfId="0" applyNumberFormat="1"/>
    <xf numFmtId="2" fontId="0" fillId="0" borderId="0" xfId="0" applyNumberFormat="1"/>
    <xf numFmtId="10" fontId="10" fillId="0" borderId="2" xfId="0" applyNumberFormat="1" applyFont="1" applyBorder="1"/>
    <xf numFmtId="193" fontId="10" fillId="0" borderId="0" xfId="0" applyNumberFormat="1" applyFont="1"/>
    <xf numFmtId="191" fontId="10" fillId="0" borderId="0" xfId="0" applyNumberFormat="1" applyFont="1"/>
    <xf numFmtId="0" fontId="11" fillId="0" borderId="0" xfId="0" applyFont="1"/>
    <xf numFmtId="191" fontId="12" fillId="0" borderId="0" xfId="0" applyNumberFormat="1" applyFont="1"/>
    <xf numFmtId="193" fontId="12" fillId="0" borderId="0" xfId="0" applyNumberFormat="1" applyFont="1"/>
    <xf numFmtId="191" fontId="3" fillId="0" borderId="0" xfId="0" applyNumberFormat="1" applyFont="1"/>
    <xf numFmtId="0" fontId="3" fillId="0" borderId="0" xfId="0" applyFont="1"/>
    <xf numFmtId="0" fontId="13" fillId="0" borderId="0" xfId="0" applyFont="1"/>
    <xf numFmtId="0" fontId="3" fillId="0" borderId="0" xfId="0" quotePrefix="1" applyFont="1"/>
    <xf numFmtId="0" fontId="1" fillId="0" borderId="0" xfId="0" applyFont="1"/>
    <xf numFmtId="193" fontId="3" fillId="0" borderId="2" xfId="0" applyNumberFormat="1" applyFont="1" applyBorder="1"/>
    <xf numFmtId="0" fontId="14" fillId="0" borderId="0" xfId="0" applyFont="1"/>
    <xf numFmtId="10" fontId="3" fillId="0" borderId="0" xfId="0" applyNumberFormat="1" applyFont="1"/>
    <xf numFmtId="10" fontId="12" fillId="0" borderId="2" xfId="0" applyNumberFormat="1" applyFont="1" applyBorder="1"/>
    <xf numFmtId="0" fontId="15" fillId="0" borderId="0" xfId="0" applyFont="1"/>
    <xf numFmtId="10" fontId="4" fillId="0" borderId="0" xfId="1" applyNumberFormat="1" applyFont="1"/>
    <xf numFmtId="10" fontId="10" fillId="0" borderId="0" xfId="0" applyNumberFormat="1" applyFont="1"/>
    <xf numFmtId="0" fontId="0" fillId="0" borderId="0" xfId="0" applyAlignment="1"/>
    <xf numFmtId="191" fontId="4" fillId="0" borderId="1" xfId="1" applyNumberFormat="1" applyFont="1" applyBorder="1" applyAlignment="1">
      <alignment horizontal="centerContinuous"/>
    </xf>
    <xf numFmtId="191" fontId="4" fillId="0" borderId="0" xfId="0" applyNumberFormat="1" applyFont="1" applyAlignment="1"/>
    <xf numFmtId="0" fontId="4" fillId="0" borderId="0" xfId="0" applyFont="1" applyAlignment="1"/>
    <xf numFmtId="10" fontId="4" fillId="0" borderId="1" xfId="0" applyNumberFormat="1" applyFont="1" applyBorder="1" applyAlignment="1">
      <alignment horizontal="centerContinuous"/>
    </xf>
    <xf numFmtId="10" fontId="12" fillId="0" borderId="0" xfId="2" applyNumberFormat="1" applyFont="1"/>
    <xf numFmtId="10" fontId="4" fillId="0" borderId="0" xfId="2" applyNumberFormat="1" applyFont="1"/>
    <xf numFmtId="191" fontId="0" fillId="0" borderId="0" xfId="0" applyNumberFormat="1"/>
    <xf numFmtId="10" fontId="4" fillId="0" borderId="0" xfId="0" applyNumberFormat="1" applyFont="1" applyFill="1"/>
    <xf numFmtId="10" fontId="0" fillId="0" borderId="0" xfId="0" applyNumberFormat="1" applyFill="1"/>
    <xf numFmtId="191" fontId="10" fillId="0" borderId="0" xfId="0" applyNumberFormat="1" applyFont="1" applyFill="1"/>
    <xf numFmtId="191" fontId="4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"/>
  <sheetViews>
    <sheetView tabSelected="1" topLeftCell="A9" zoomScale="75" workbookViewId="0">
      <selection activeCell="F45" sqref="F45"/>
    </sheetView>
  </sheetViews>
  <sheetFormatPr defaultRowHeight="18.75" x14ac:dyDescent="0.3"/>
  <cols>
    <col min="1" max="1" width="4.28515625" customWidth="1"/>
    <col min="2" max="2" width="4" customWidth="1"/>
    <col min="3" max="3" width="7" customWidth="1"/>
    <col min="4" max="4" width="41" customWidth="1"/>
    <col min="5" max="5" width="1.7109375" customWidth="1"/>
    <col min="6" max="6" width="13.140625" style="12" customWidth="1"/>
    <col min="7" max="7" width="1.7109375" style="12" customWidth="1"/>
    <col min="8" max="8" width="14.28515625" style="12" customWidth="1"/>
    <col min="9" max="9" width="1.7109375" style="12" customWidth="1"/>
    <col min="10" max="10" width="14.28515625" style="16" customWidth="1"/>
    <col min="11" max="11" width="1.7109375" style="9" customWidth="1"/>
  </cols>
  <sheetData>
    <row r="1" spans="1:12" ht="15" customHeight="1" x14ac:dyDescent="0.3">
      <c r="A1" s="1" t="s">
        <v>70</v>
      </c>
      <c r="B1" s="13"/>
      <c r="C1" s="13"/>
      <c r="D1" s="13"/>
      <c r="E1" s="13"/>
      <c r="F1" s="14"/>
      <c r="G1" s="14"/>
      <c r="H1" s="14"/>
      <c r="I1" s="14"/>
      <c r="J1" s="15"/>
      <c r="K1" s="8"/>
    </row>
    <row r="2" spans="1:12" ht="15" customHeight="1" x14ac:dyDescent="0.3">
      <c r="A2" s="1" t="s">
        <v>73</v>
      </c>
      <c r="B2" s="13"/>
      <c r="C2" s="13"/>
      <c r="D2" s="13"/>
      <c r="E2" s="13"/>
      <c r="F2" s="14"/>
      <c r="G2" s="14"/>
      <c r="H2" s="14"/>
      <c r="I2" s="14"/>
      <c r="J2" s="15"/>
      <c r="K2" s="8"/>
    </row>
    <row r="3" spans="1:12" ht="15" customHeight="1" x14ac:dyDescent="0.3">
      <c r="A3" s="3" t="s">
        <v>72</v>
      </c>
      <c r="B3" s="13"/>
      <c r="C3" s="13"/>
      <c r="D3" s="13"/>
      <c r="E3" s="13"/>
      <c r="F3" s="14"/>
      <c r="G3" s="14"/>
      <c r="H3" s="14"/>
      <c r="I3" s="14"/>
      <c r="J3" s="15"/>
      <c r="K3" s="8"/>
    </row>
    <row r="4" spans="1:12" ht="15" customHeight="1" x14ac:dyDescent="0.3">
      <c r="A4" s="1" t="s">
        <v>1</v>
      </c>
      <c r="B4" s="13"/>
      <c r="C4" s="13"/>
      <c r="D4" s="13"/>
      <c r="E4" s="13"/>
      <c r="F4" s="14"/>
      <c r="G4" s="14"/>
      <c r="H4" s="14"/>
      <c r="I4" s="14"/>
      <c r="J4" s="15"/>
      <c r="K4" s="8"/>
    </row>
    <row r="5" spans="1:12" x14ac:dyDescent="0.3">
      <c r="A5" s="1" t="s">
        <v>66</v>
      </c>
      <c r="B5" s="13"/>
      <c r="C5" s="13"/>
      <c r="D5" s="13"/>
      <c r="E5" s="13"/>
      <c r="F5" s="14"/>
      <c r="G5" s="14"/>
      <c r="H5" s="14"/>
      <c r="I5" s="14"/>
      <c r="J5" s="15"/>
      <c r="K5" s="8"/>
    </row>
    <row r="6" spans="1:12" x14ac:dyDescent="0.3">
      <c r="A6" s="7"/>
      <c r="B6" s="13"/>
      <c r="C6" s="13"/>
      <c r="D6" s="13"/>
      <c r="E6" s="13"/>
      <c r="F6" s="14"/>
      <c r="G6" s="14"/>
      <c r="H6" s="14"/>
      <c r="I6" s="14"/>
      <c r="J6" s="15"/>
      <c r="K6" s="8"/>
    </row>
    <row r="7" spans="1:12" x14ac:dyDescent="0.3">
      <c r="A7" s="7"/>
    </row>
    <row r="8" spans="1:12" x14ac:dyDescent="0.3">
      <c r="A8" s="7"/>
      <c r="F8" s="2" t="s">
        <v>2</v>
      </c>
      <c r="G8" s="11"/>
      <c r="H8" s="5"/>
      <c r="I8" s="11"/>
      <c r="J8" s="45"/>
      <c r="K8" s="4"/>
    </row>
    <row r="9" spans="1:12" ht="15" x14ac:dyDescent="0.25">
      <c r="F9" s="26" t="s">
        <v>3</v>
      </c>
      <c r="G9" s="11"/>
      <c r="H9" s="2" t="s">
        <v>4</v>
      </c>
      <c r="I9" s="11"/>
      <c r="J9" s="19" t="s">
        <v>5</v>
      </c>
      <c r="K9" s="4"/>
    </row>
    <row r="10" spans="1:12" ht="15" x14ac:dyDescent="0.25">
      <c r="F10" s="6" t="s">
        <v>6</v>
      </c>
      <c r="G10" s="11"/>
      <c r="H10" s="6" t="s">
        <v>7</v>
      </c>
      <c r="I10" s="11"/>
      <c r="J10" s="20" t="s">
        <v>8</v>
      </c>
      <c r="K10" s="4"/>
    </row>
    <row r="11" spans="1:12" ht="15" x14ac:dyDescent="0.25">
      <c r="F11" s="11"/>
      <c r="G11" s="11"/>
      <c r="H11" s="11"/>
      <c r="I11" s="11"/>
      <c r="J11" s="21"/>
      <c r="K11" s="4"/>
    </row>
    <row r="12" spans="1:12" ht="15" x14ac:dyDescent="0.25">
      <c r="B12" s="36" t="s">
        <v>9</v>
      </c>
      <c r="C12" s="24"/>
      <c r="F12" s="11"/>
      <c r="G12" s="11"/>
      <c r="H12" s="11"/>
      <c r="I12" s="11"/>
      <c r="J12" s="21"/>
      <c r="K12" s="4"/>
    </row>
    <row r="13" spans="1:12" ht="15" x14ac:dyDescent="0.25">
      <c r="F13" s="11"/>
      <c r="G13" s="11"/>
      <c r="H13" s="11"/>
      <c r="I13" s="11"/>
      <c r="J13" s="21"/>
      <c r="K13" s="4"/>
    </row>
    <row r="14" spans="1:12" ht="15" x14ac:dyDescent="0.25">
      <c r="C14" s="38" t="s">
        <v>10</v>
      </c>
      <c r="D14" s="25"/>
      <c r="F14" s="34">
        <f>SUM(F15:F28)</f>
        <v>760566</v>
      </c>
      <c r="G14" s="11"/>
      <c r="H14" s="34">
        <f>SUM(H15:H28)</f>
        <v>749316</v>
      </c>
      <c r="I14" s="11"/>
      <c r="J14" s="52">
        <v>0.86560000000000004</v>
      </c>
      <c r="K14" s="4"/>
    </row>
    <row r="15" spans="1:12" ht="15" hidden="1" x14ac:dyDescent="0.25">
      <c r="C15" s="17"/>
      <c r="D15" s="41" t="s">
        <v>33</v>
      </c>
      <c r="F15" s="31">
        <v>0</v>
      </c>
      <c r="G15" s="11"/>
      <c r="H15" s="31">
        <v>0</v>
      </c>
      <c r="I15" s="11"/>
      <c r="J15" s="21">
        <f t="shared" ref="J15:J28" si="0">H15/$H$80</f>
        <v>0</v>
      </c>
      <c r="K15" s="4"/>
      <c r="L15" s="54"/>
    </row>
    <row r="16" spans="1:12" ht="15" hidden="1" x14ac:dyDescent="0.25">
      <c r="C16" s="25"/>
      <c r="D16" s="41" t="s">
        <v>18</v>
      </c>
      <c r="F16" s="31">
        <v>0</v>
      </c>
      <c r="G16" s="11"/>
      <c r="H16" s="31">
        <v>0</v>
      </c>
      <c r="I16" s="11"/>
      <c r="J16" s="21">
        <f t="shared" si="0"/>
        <v>0</v>
      </c>
      <c r="K16" s="4"/>
    </row>
    <row r="17" spans="3:13" ht="15" hidden="1" x14ac:dyDescent="0.25">
      <c r="C17" s="17"/>
      <c r="D17" s="41" t="s">
        <v>34</v>
      </c>
      <c r="F17" s="31">
        <v>0</v>
      </c>
      <c r="G17" s="11"/>
      <c r="H17" s="31">
        <v>0</v>
      </c>
      <c r="I17" s="11"/>
      <c r="J17" s="21">
        <f t="shared" si="0"/>
        <v>0</v>
      </c>
      <c r="K17" s="4"/>
    </row>
    <row r="18" spans="3:13" ht="15" hidden="1" x14ac:dyDescent="0.25">
      <c r="C18" s="17"/>
      <c r="D18" s="41" t="s">
        <v>31</v>
      </c>
      <c r="F18" s="31">
        <v>0</v>
      </c>
      <c r="G18" s="11"/>
      <c r="H18" s="31">
        <v>0</v>
      </c>
      <c r="I18" s="11"/>
      <c r="J18" s="21">
        <f t="shared" si="0"/>
        <v>0</v>
      </c>
      <c r="K18" s="4"/>
    </row>
    <row r="19" spans="3:13" ht="15" hidden="1" x14ac:dyDescent="0.25">
      <c r="C19" s="38"/>
      <c r="D19" s="24" t="s">
        <v>32</v>
      </c>
      <c r="F19" s="31">
        <v>0</v>
      </c>
      <c r="G19" s="11"/>
      <c r="H19" s="31">
        <v>0</v>
      </c>
      <c r="I19" s="11"/>
      <c r="J19" s="21">
        <f t="shared" si="0"/>
        <v>0</v>
      </c>
      <c r="K19" s="4"/>
    </row>
    <row r="20" spans="3:13" ht="15" x14ac:dyDescent="0.25">
      <c r="C20" s="38"/>
      <c r="D20" s="24" t="s">
        <v>71</v>
      </c>
      <c r="F20" s="31">
        <v>11250</v>
      </c>
      <c r="G20" s="11"/>
      <c r="H20" s="31">
        <v>0</v>
      </c>
      <c r="I20" s="11"/>
      <c r="J20" s="21">
        <f t="shared" si="0"/>
        <v>0</v>
      </c>
      <c r="K20" s="4"/>
    </row>
    <row r="21" spans="3:13" ht="15" hidden="1" x14ac:dyDescent="0.25">
      <c r="C21" s="17"/>
      <c r="D21" s="41" t="s">
        <v>43</v>
      </c>
      <c r="F21" s="31">
        <v>0</v>
      </c>
      <c r="G21" s="11"/>
      <c r="H21" s="11">
        <v>0</v>
      </c>
      <c r="I21" s="11"/>
      <c r="J21" s="21">
        <f t="shared" si="0"/>
        <v>0</v>
      </c>
      <c r="K21" s="4"/>
    </row>
    <row r="22" spans="3:13" ht="15" hidden="1" x14ac:dyDescent="0.25">
      <c r="C22" s="17"/>
      <c r="D22" s="41" t="s">
        <v>44</v>
      </c>
      <c r="F22" s="31">
        <v>0</v>
      </c>
      <c r="G22" s="11"/>
      <c r="H22" s="11">
        <v>0</v>
      </c>
      <c r="I22" s="11"/>
      <c r="J22" s="21">
        <f t="shared" si="0"/>
        <v>0</v>
      </c>
      <c r="K22" s="4"/>
    </row>
    <row r="23" spans="3:13" ht="15" hidden="1" x14ac:dyDescent="0.25">
      <c r="C23" s="17"/>
      <c r="D23" s="41" t="s">
        <v>61</v>
      </c>
      <c r="F23" s="31">
        <v>0</v>
      </c>
      <c r="G23" s="11"/>
      <c r="H23" s="31">
        <v>0</v>
      </c>
      <c r="I23" s="11"/>
      <c r="J23" s="21">
        <f t="shared" si="0"/>
        <v>0</v>
      </c>
      <c r="K23" s="4"/>
    </row>
    <row r="24" spans="3:13" ht="15" hidden="1" x14ac:dyDescent="0.25">
      <c r="C24" s="17"/>
      <c r="D24" s="41" t="s">
        <v>20</v>
      </c>
      <c r="F24" s="57">
        <v>0</v>
      </c>
      <c r="G24" s="58">
        <f>(3125000+350000-250000)/1000</f>
        <v>3225</v>
      </c>
      <c r="H24" s="57">
        <v>0</v>
      </c>
      <c r="I24" s="11"/>
      <c r="J24" s="21">
        <f t="shared" si="0"/>
        <v>0</v>
      </c>
      <c r="K24" s="4"/>
    </row>
    <row r="25" spans="3:13" ht="15" x14ac:dyDescent="0.25">
      <c r="C25" s="38"/>
      <c r="D25" s="24" t="s">
        <v>64</v>
      </c>
      <c r="F25" s="31">
        <v>740000</v>
      </c>
      <c r="G25" s="11"/>
      <c r="H25" s="31">
        <v>740000</v>
      </c>
      <c r="I25" s="11"/>
      <c r="J25" s="21">
        <f t="shared" si="0"/>
        <v>0.85094639037740627</v>
      </c>
      <c r="K25" s="4"/>
    </row>
    <row r="26" spans="3:13" ht="15" x14ac:dyDescent="0.25">
      <c r="C26" s="17"/>
      <c r="D26" s="41" t="s">
        <v>29</v>
      </c>
      <c r="F26" s="31">
        <v>9316</v>
      </c>
      <c r="G26" s="11"/>
      <c r="H26" s="31">
        <v>9316</v>
      </c>
      <c r="I26" s="11"/>
      <c r="J26" s="21">
        <f t="shared" si="0"/>
        <v>1.0712725098318806E-2</v>
      </c>
      <c r="K26" s="4"/>
    </row>
    <row r="27" spans="3:13" ht="15" hidden="1" x14ac:dyDescent="0.25">
      <c r="C27" s="17"/>
      <c r="D27" s="41" t="s">
        <v>28</v>
      </c>
      <c r="F27" s="31">
        <v>0</v>
      </c>
      <c r="G27" s="11"/>
      <c r="H27" s="31">
        <v>0</v>
      </c>
      <c r="I27" s="11"/>
      <c r="J27" s="21">
        <f t="shared" si="0"/>
        <v>0</v>
      </c>
      <c r="K27" s="4"/>
    </row>
    <row r="28" spans="3:13" ht="15" hidden="1" x14ac:dyDescent="0.25">
      <c r="C28" s="17"/>
      <c r="D28" s="41" t="s">
        <v>27</v>
      </c>
      <c r="F28" s="31">
        <v>0</v>
      </c>
      <c r="G28" s="11"/>
      <c r="H28" s="31">
        <v>0</v>
      </c>
      <c r="I28" s="11"/>
      <c r="J28" s="21">
        <f t="shared" si="0"/>
        <v>0</v>
      </c>
      <c r="K28" s="4"/>
    </row>
    <row r="29" spans="3:13" ht="15" x14ac:dyDescent="0.25">
      <c r="C29" s="17"/>
      <c r="D29" s="32"/>
      <c r="F29" s="31"/>
      <c r="G29" s="11"/>
      <c r="H29" s="31"/>
      <c r="I29" s="11"/>
      <c r="J29" s="46"/>
      <c r="K29" s="4"/>
    </row>
    <row r="30" spans="3:13" ht="15" x14ac:dyDescent="0.25">
      <c r="C30" s="38" t="s">
        <v>11</v>
      </c>
      <c r="D30" s="25"/>
      <c r="F30" s="33">
        <f>SUM(F32:F68)</f>
        <v>107575</v>
      </c>
      <c r="G30" s="11"/>
      <c r="H30" s="33">
        <f>SUM(H32:H68)</f>
        <v>31805</v>
      </c>
      <c r="I30" s="11"/>
      <c r="J30" s="42">
        <v>3.1099999999999999E-2</v>
      </c>
      <c r="K30" s="4"/>
      <c r="M30" s="21"/>
    </row>
    <row r="31" spans="3:13" ht="15" x14ac:dyDescent="0.25">
      <c r="C31" s="38"/>
      <c r="D31" s="36" t="s">
        <v>17</v>
      </c>
      <c r="F31" s="33"/>
      <c r="G31" s="11"/>
      <c r="H31" s="33"/>
      <c r="I31" s="11"/>
      <c r="J31" s="42"/>
      <c r="K31" s="4"/>
      <c r="M31" s="21"/>
    </row>
    <row r="32" spans="3:13" ht="15" hidden="1" x14ac:dyDescent="0.25">
      <c r="C32" s="25"/>
      <c r="D32" s="41" t="s">
        <v>40</v>
      </c>
      <c r="F32" s="11">
        <v>0</v>
      </c>
      <c r="G32" s="11"/>
      <c r="H32" s="11">
        <v>0</v>
      </c>
      <c r="I32" s="11"/>
      <c r="J32" s="21">
        <f t="shared" ref="J32:J48" si="1">H32/$H$80</f>
        <v>0</v>
      </c>
      <c r="K32" s="4"/>
    </row>
    <row r="33" spans="3:11" ht="15" hidden="1" x14ac:dyDescent="0.25">
      <c r="C33" s="25"/>
      <c r="D33" s="41" t="s">
        <v>36</v>
      </c>
      <c r="F33" s="11">
        <v>0</v>
      </c>
      <c r="G33" s="11"/>
      <c r="H33" s="11">
        <v>0</v>
      </c>
      <c r="I33" s="11"/>
      <c r="J33" s="21">
        <f t="shared" si="1"/>
        <v>0</v>
      </c>
      <c r="K33" s="4"/>
    </row>
    <row r="34" spans="3:11" ht="15" hidden="1" x14ac:dyDescent="0.25">
      <c r="C34" s="25"/>
      <c r="D34" s="41" t="s">
        <v>41</v>
      </c>
      <c r="F34" s="11">
        <v>0</v>
      </c>
      <c r="G34" s="11"/>
      <c r="H34" s="11">
        <v>0</v>
      </c>
      <c r="I34" s="11"/>
      <c r="J34" s="21">
        <f t="shared" si="1"/>
        <v>0</v>
      </c>
      <c r="K34" s="4"/>
    </row>
    <row r="35" spans="3:11" ht="15" hidden="1" x14ac:dyDescent="0.25">
      <c r="C35" s="25"/>
      <c r="D35" s="41" t="s">
        <v>21</v>
      </c>
      <c r="F35" s="11">
        <v>0</v>
      </c>
      <c r="G35" s="11"/>
      <c r="H35" s="11">
        <v>0</v>
      </c>
      <c r="I35" s="11"/>
      <c r="J35" s="21">
        <f t="shared" si="1"/>
        <v>0</v>
      </c>
      <c r="K35" s="4"/>
    </row>
    <row r="36" spans="3:11" ht="15" x14ac:dyDescent="0.25">
      <c r="C36" s="25"/>
      <c r="D36" s="41" t="s">
        <v>68</v>
      </c>
      <c r="F36" s="11">
        <v>6000</v>
      </c>
      <c r="G36" s="11"/>
      <c r="H36" s="11">
        <v>0</v>
      </c>
      <c r="I36" s="11"/>
      <c r="J36" s="21">
        <f t="shared" si="1"/>
        <v>0</v>
      </c>
      <c r="K36" s="4"/>
    </row>
    <row r="37" spans="3:11" ht="15" hidden="1" x14ac:dyDescent="0.25">
      <c r="C37" s="25"/>
      <c r="D37" s="41" t="s">
        <v>57</v>
      </c>
      <c r="F37" s="11">
        <v>0</v>
      </c>
      <c r="G37" s="11"/>
      <c r="H37" s="11">
        <v>0</v>
      </c>
      <c r="I37" s="11"/>
      <c r="J37" s="21">
        <f t="shared" si="1"/>
        <v>0</v>
      </c>
      <c r="K37" s="4"/>
    </row>
    <row r="38" spans="3:11" ht="15" x14ac:dyDescent="0.25">
      <c r="C38" s="25"/>
      <c r="D38" s="41" t="s">
        <v>37</v>
      </c>
      <c r="F38" s="11">
        <v>15505</v>
      </c>
      <c r="G38" s="11"/>
      <c r="H38" s="11">
        <v>0</v>
      </c>
      <c r="I38" s="11"/>
      <c r="J38" s="21">
        <f t="shared" si="1"/>
        <v>0</v>
      </c>
      <c r="K38" s="4"/>
    </row>
    <row r="39" spans="3:11" ht="15" x14ac:dyDescent="0.25">
      <c r="C39" s="25"/>
      <c r="D39" s="41" t="s">
        <v>58</v>
      </c>
      <c r="F39" s="11">
        <v>2463</v>
      </c>
      <c r="G39" s="11"/>
      <c r="H39" s="11">
        <v>0</v>
      </c>
      <c r="I39" s="11"/>
      <c r="J39" s="21">
        <f t="shared" si="1"/>
        <v>0</v>
      </c>
      <c r="K39" s="4"/>
    </row>
    <row r="40" spans="3:11" ht="15" x14ac:dyDescent="0.25">
      <c r="C40" s="25"/>
      <c r="D40" s="41" t="s">
        <v>62</v>
      </c>
      <c r="F40" s="11">
        <v>11558</v>
      </c>
      <c r="G40" s="11"/>
      <c r="H40" s="11">
        <v>0</v>
      </c>
      <c r="I40" s="11"/>
      <c r="J40" s="21">
        <f t="shared" si="1"/>
        <v>0</v>
      </c>
      <c r="K40" s="4"/>
    </row>
    <row r="41" spans="3:11" ht="15" x14ac:dyDescent="0.25">
      <c r="C41" s="25"/>
      <c r="D41" s="41" t="s">
        <v>63</v>
      </c>
      <c r="F41" s="11">
        <v>7500</v>
      </c>
      <c r="G41" s="11"/>
      <c r="H41" s="11">
        <v>0</v>
      </c>
      <c r="I41" s="11"/>
      <c r="J41" s="21">
        <f t="shared" si="1"/>
        <v>0</v>
      </c>
      <c r="K41" s="4"/>
    </row>
    <row r="42" spans="3:11" ht="15" x14ac:dyDescent="0.25">
      <c r="C42" s="25"/>
      <c r="D42" s="41" t="s">
        <v>46</v>
      </c>
      <c r="F42" s="11">
        <v>16200</v>
      </c>
      <c r="G42" s="11"/>
      <c r="H42" s="11">
        <v>0</v>
      </c>
      <c r="I42" s="11"/>
      <c r="J42" s="21">
        <f t="shared" si="1"/>
        <v>0</v>
      </c>
      <c r="K42" s="4"/>
    </row>
    <row r="43" spans="3:11" ht="15" x14ac:dyDescent="0.25">
      <c r="C43" s="25"/>
      <c r="D43" s="41" t="s">
        <v>50</v>
      </c>
      <c r="F43" s="11">
        <v>18395</v>
      </c>
      <c r="G43" s="11"/>
      <c r="H43" s="11">
        <v>31553</v>
      </c>
      <c r="I43" s="11"/>
      <c r="J43" s="21">
        <f t="shared" si="1"/>
        <v>3.6283664129159864E-2</v>
      </c>
      <c r="K43" s="4"/>
    </row>
    <row r="44" spans="3:11" ht="15" hidden="1" x14ac:dyDescent="0.25">
      <c r="C44" s="25"/>
      <c r="D44" s="41" t="s">
        <v>35</v>
      </c>
      <c r="F44" s="11">
        <v>0</v>
      </c>
      <c r="G44" s="11"/>
      <c r="H44" s="11">
        <v>0</v>
      </c>
      <c r="I44" s="11"/>
      <c r="J44" s="21">
        <f t="shared" si="1"/>
        <v>0</v>
      </c>
      <c r="K44" s="4"/>
    </row>
    <row r="45" spans="3:11" ht="15" x14ac:dyDescent="0.25">
      <c r="C45" s="25"/>
      <c r="D45" s="41" t="s">
        <v>51</v>
      </c>
      <c r="F45" s="11">
        <v>8312</v>
      </c>
      <c r="G45" s="11"/>
      <c r="H45" s="11">
        <v>0</v>
      </c>
      <c r="I45" s="11"/>
      <c r="J45" s="21">
        <f t="shared" si="1"/>
        <v>0</v>
      </c>
      <c r="K45" s="4"/>
    </row>
    <row r="46" spans="3:11" ht="15" hidden="1" x14ac:dyDescent="0.25">
      <c r="C46" s="25"/>
      <c r="D46" s="41" t="s">
        <v>53</v>
      </c>
      <c r="F46" s="11">
        <v>0</v>
      </c>
      <c r="G46" s="11"/>
      <c r="H46" s="11">
        <v>0</v>
      </c>
      <c r="I46" s="11"/>
      <c r="J46" s="21">
        <f t="shared" si="1"/>
        <v>0</v>
      </c>
      <c r="K46" s="4"/>
    </row>
    <row r="47" spans="3:11" ht="15" hidden="1" x14ac:dyDescent="0.25">
      <c r="C47" s="25"/>
      <c r="D47" s="41" t="s">
        <v>54</v>
      </c>
      <c r="F47" s="11">
        <v>0</v>
      </c>
      <c r="G47" s="11"/>
      <c r="H47" s="11">
        <v>0</v>
      </c>
      <c r="I47" s="11"/>
      <c r="J47" s="21">
        <f t="shared" si="1"/>
        <v>0</v>
      </c>
      <c r="K47" s="4"/>
    </row>
    <row r="48" spans="3:11" ht="15" hidden="1" x14ac:dyDescent="0.25">
      <c r="C48" s="25"/>
      <c r="D48" s="41" t="s">
        <v>55</v>
      </c>
      <c r="F48" s="11">
        <v>0</v>
      </c>
      <c r="G48" s="11"/>
      <c r="H48" s="11">
        <v>0</v>
      </c>
      <c r="I48" s="11"/>
      <c r="J48" s="21">
        <f t="shared" si="1"/>
        <v>0</v>
      </c>
      <c r="K48" s="4"/>
    </row>
    <row r="49" spans="3:12" ht="15" x14ac:dyDescent="0.25">
      <c r="C49" s="25"/>
      <c r="D49" s="36" t="s">
        <v>12</v>
      </c>
      <c r="F49" s="11"/>
      <c r="G49" s="11"/>
      <c r="H49" s="11"/>
      <c r="I49" s="11"/>
      <c r="J49" s="46"/>
      <c r="K49" s="4"/>
    </row>
    <row r="50" spans="3:12" ht="15" hidden="1" x14ac:dyDescent="0.25">
      <c r="C50" s="25"/>
      <c r="D50" s="41" t="s">
        <v>39</v>
      </c>
      <c r="F50" s="11">
        <v>0</v>
      </c>
      <c r="G50" s="11"/>
      <c r="H50" s="11">
        <v>0</v>
      </c>
      <c r="I50" s="11"/>
      <c r="J50" s="21">
        <f t="shared" ref="J50:J58" si="2">H50/$H$80</f>
        <v>0</v>
      </c>
      <c r="K50" s="4"/>
      <c r="L50" s="54"/>
    </row>
    <row r="51" spans="3:12" ht="15" x14ac:dyDescent="0.25">
      <c r="C51" s="25"/>
      <c r="D51" s="41" t="s">
        <v>38</v>
      </c>
      <c r="F51" s="11">
        <v>1911</v>
      </c>
      <c r="G51" s="11"/>
      <c r="H51" s="11">
        <v>252</v>
      </c>
      <c r="I51" s="11"/>
      <c r="J51" s="21">
        <f t="shared" si="2"/>
        <v>2.8978174375014374E-4</v>
      </c>
      <c r="K51" s="4"/>
      <c r="L51" s="54"/>
    </row>
    <row r="52" spans="3:12" ht="12.75" customHeight="1" x14ac:dyDescent="0.25">
      <c r="C52" s="25"/>
      <c r="D52" s="41" t="s">
        <v>69</v>
      </c>
      <c r="F52" s="11">
        <v>468</v>
      </c>
      <c r="G52" s="11"/>
      <c r="H52" s="11">
        <v>0</v>
      </c>
      <c r="I52" s="11"/>
      <c r="J52" s="21">
        <f t="shared" si="2"/>
        <v>0</v>
      </c>
      <c r="K52" s="4"/>
    </row>
    <row r="53" spans="3:12" ht="15" hidden="1" x14ac:dyDescent="0.25">
      <c r="C53" s="25"/>
      <c r="D53" s="41" t="s">
        <v>15</v>
      </c>
      <c r="F53" s="11">
        <v>0</v>
      </c>
      <c r="G53" s="11"/>
      <c r="H53" s="11">
        <v>0</v>
      </c>
      <c r="I53" s="11"/>
      <c r="J53" s="21">
        <f t="shared" si="2"/>
        <v>0</v>
      </c>
      <c r="K53" s="4"/>
    </row>
    <row r="54" spans="3:12" ht="15" hidden="1" x14ac:dyDescent="0.25">
      <c r="C54" s="25"/>
      <c r="D54" s="41" t="s">
        <v>16</v>
      </c>
      <c r="F54" s="11">
        <v>0</v>
      </c>
      <c r="G54" s="11"/>
      <c r="H54" s="11">
        <v>0</v>
      </c>
      <c r="I54" s="11"/>
      <c r="J54" s="21">
        <f t="shared" si="2"/>
        <v>0</v>
      </c>
      <c r="K54" s="4"/>
    </row>
    <row r="55" spans="3:12" ht="15" x14ac:dyDescent="0.25">
      <c r="C55" s="25"/>
      <c r="D55" s="41" t="s">
        <v>45</v>
      </c>
      <c r="F55" s="11">
        <v>10811</v>
      </c>
      <c r="G55" s="11"/>
      <c r="H55" s="11">
        <v>0</v>
      </c>
      <c r="I55" s="11"/>
      <c r="J55" s="21">
        <f t="shared" si="2"/>
        <v>0</v>
      </c>
      <c r="K55" s="4"/>
    </row>
    <row r="56" spans="3:12" ht="15" hidden="1" x14ac:dyDescent="0.25">
      <c r="C56" s="25"/>
      <c r="D56" s="41" t="s">
        <v>52</v>
      </c>
      <c r="F56" s="11">
        <v>0</v>
      </c>
      <c r="G56" s="11"/>
      <c r="H56" s="11">
        <v>0</v>
      </c>
      <c r="I56" s="11"/>
      <c r="J56" s="21">
        <f t="shared" si="2"/>
        <v>0</v>
      </c>
      <c r="K56" s="4"/>
    </row>
    <row r="57" spans="3:12" ht="15" hidden="1" x14ac:dyDescent="0.25">
      <c r="C57" s="25"/>
      <c r="D57" s="41" t="s">
        <v>24</v>
      </c>
      <c r="F57" s="11">
        <v>0</v>
      </c>
      <c r="G57" s="11"/>
      <c r="H57" s="11">
        <v>0</v>
      </c>
      <c r="I57" s="11"/>
      <c r="J57" s="21">
        <f t="shared" si="2"/>
        <v>0</v>
      </c>
      <c r="K57" s="4"/>
    </row>
    <row r="58" spans="3:12" ht="15" hidden="1" x14ac:dyDescent="0.25">
      <c r="C58" s="25"/>
      <c r="D58" s="41" t="s">
        <v>56</v>
      </c>
      <c r="F58" s="11">
        <v>0</v>
      </c>
      <c r="G58" s="11"/>
      <c r="H58" s="11">
        <v>0</v>
      </c>
      <c r="I58" s="11"/>
      <c r="J58" s="21">
        <f t="shared" si="2"/>
        <v>0</v>
      </c>
      <c r="K58" s="4"/>
    </row>
    <row r="59" spans="3:12" ht="15" x14ac:dyDescent="0.25">
      <c r="C59" s="25"/>
      <c r="D59" s="44" t="s">
        <v>22</v>
      </c>
      <c r="F59" s="11"/>
      <c r="G59" s="11"/>
      <c r="H59" s="11"/>
      <c r="I59" s="11"/>
      <c r="J59" s="21"/>
      <c r="K59" s="4"/>
    </row>
    <row r="60" spans="3:12" ht="15" hidden="1" x14ac:dyDescent="0.25">
      <c r="C60" s="17"/>
      <c r="D60" s="41" t="s">
        <v>60</v>
      </c>
      <c r="F60" s="11">
        <v>0</v>
      </c>
      <c r="G60" s="11"/>
      <c r="H60" s="11">
        <v>0</v>
      </c>
      <c r="I60" s="11"/>
      <c r="J60" s="21">
        <f>H60/$H$80</f>
        <v>0</v>
      </c>
      <c r="K60" s="4"/>
      <c r="L60" s="54"/>
    </row>
    <row r="61" spans="3:12" ht="15" x14ac:dyDescent="0.25">
      <c r="C61" s="25"/>
      <c r="D61" s="41" t="s">
        <v>40</v>
      </c>
      <c r="F61" s="11">
        <v>0</v>
      </c>
      <c r="G61" s="11"/>
      <c r="H61" s="11">
        <v>0</v>
      </c>
      <c r="I61" s="11"/>
      <c r="J61" s="21">
        <f t="shared" ref="J61:J68" si="3">H61/$H$80</f>
        <v>0</v>
      </c>
      <c r="K61" s="4"/>
    </row>
    <row r="62" spans="3:12" ht="15" hidden="1" x14ac:dyDescent="0.25">
      <c r="C62" s="25"/>
      <c r="D62" s="41" t="s">
        <v>57</v>
      </c>
      <c r="F62" s="11">
        <v>0</v>
      </c>
      <c r="G62" s="11"/>
      <c r="H62" s="11">
        <v>0</v>
      </c>
      <c r="I62" s="11"/>
      <c r="J62" s="21">
        <f t="shared" si="3"/>
        <v>0</v>
      </c>
      <c r="K62" s="4"/>
    </row>
    <row r="63" spans="3:12" ht="15" x14ac:dyDescent="0.25">
      <c r="C63" s="25"/>
      <c r="D63" s="41" t="s">
        <v>42</v>
      </c>
      <c r="F63" s="11">
        <v>3548</v>
      </c>
      <c r="G63" s="11"/>
      <c r="H63" s="11">
        <v>0</v>
      </c>
      <c r="I63" s="11"/>
      <c r="J63" s="21">
        <f t="shared" si="3"/>
        <v>0</v>
      </c>
      <c r="K63" s="4"/>
    </row>
    <row r="64" spans="3:12" ht="15" hidden="1" x14ac:dyDescent="0.25">
      <c r="C64" s="25"/>
      <c r="D64" s="41" t="s">
        <v>19</v>
      </c>
      <c r="F64" s="11">
        <v>0</v>
      </c>
      <c r="G64" s="11"/>
      <c r="H64" s="11">
        <v>0</v>
      </c>
      <c r="I64" s="11"/>
      <c r="J64" s="21">
        <f t="shared" si="3"/>
        <v>0</v>
      </c>
      <c r="K64" s="4"/>
    </row>
    <row r="65" spans="2:13" ht="15" x14ac:dyDescent="0.25">
      <c r="C65" s="25"/>
      <c r="D65" s="41" t="s">
        <v>47</v>
      </c>
      <c r="F65" s="11">
        <v>4904</v>
      </c>
      <c r="G65" s="11"/>
      <c r="H65" s="11">
        <v>0</v>
      </c>
      <c r="I65" s="11"/>
      <c r="J65" s="21">
        <f t="shared" si="3"/>
        <v>0</v>
      </c>
      <c r="K65" s="4"/>
    </row>
    <row r="66" spans="2:13" ht="15" hidden="1" x14ac:dyDescent="0.25">
      <c r="C66" s="25"/>
      <c r="D66" s="41" t="s">
        <v>20</v>
      </c>
      <c r="F66" s="11">
        <v>0</v>
      </c>
      <c r="G66" s="11"/>
      <c r="H66" s="11">
        <v>0</v>
      </c>
      <c r="I66" s="11"/>
      <c r="J66" s="21">
        <f t="shared" si="3"/>
        <v>0</v>
      </c>
      <c r="K66" s="4"/>
    </row>
    <row r="67" spans="2:13" ht="15" hidden="1" x14ac:dyDescent="0.25">
      <c r="C67" s="25"/>
      <c r="D67" s="41" t="s">
        <v>28</v>
      </c>
      <c r="F67" s="11">
        <v>0</v>
      </c>
      <c r="G67" s="11"/>
      <c r="H67" s="11">
        <v>0</v>
      </c>
      <c r="I67" s="11"/>
      <c r="J67" s="21">
        <f t="shared" si="3"/>
        <v>0</v>
      </c>
      <c r="K67" s="4"/>
    </row>
    <row r="68" spans="2:13" ht="15" hidden="1" x14ac:dyDescent="0.25">
      <c r="C68" s="17"/>
      <c r="D68" s="41" t="s">
        <v>56</v>
      </c>
      <c r="F68" s="11">
        <v>0</v>
      </c>
      <c r="G68" s="11"/>
      <c r="H68" s="11">
        <v>0</v>
      </c>
      <c r="I68" s="11"/>
      <c r="J68" s="21">
        <f t="shared" si="3"/>
        <v>0</v>
      </c>
      <c r="K68" s="4"/>
    </row>
    <row r="69" spans="2:13" ht="15" x14ac:dyDescent="0.25">
      <c r="C69" s="17"/>
      <c r="D69" s="17"/>
      <c r="F69" s="31"/>
      <c r="G69" s="11"/>
      <c r="H69" s="11"/>
      <c r="I69" s="11"/>
      <c r="J69" s="21"/>
      <c r="K69" s="4"/>
    </row>
    <row r="70" spans="2:13" ht="15" x14ac:dyDescent="0.25">
      <c r="C70" s="38" t="s">
        <v>23</v>
      </c>
      <c r="D70" s="25"/>
      <c r="F70" s="33">
        <f>SUM(F71:F75)</f>
        <v>68071</v>
      </c>
      <c r="G70" s="11"/>
      <c r="H70" s="33">
        <f>SUM(H71:H75)</f>
        <v>81539</v>
      </c>
      <c r="I70" s="11"/>
      <c r="J70" s="52">
        <f>SUM(J71:J75)</f>
        <v>9.3763942871599087E-2</v>
      </c>
      <c r="K70" s="4"/>
    </row>
    <row r="71" spans="2:13" ht="15" hidden="1" x14ac:dyDescent="0.25">
      <c r="C71" s="25"/>
      <c r="D71" s="41" t="s">
        <v>30</v>
      </c>
      <c r="F71" s="31">
        <v>0</v>
      </c>
      <c r="G71" s="11"/>
      <c r="H71" s="11">
        <v>0</v>
      </c>
      <c r="I71" s="11"/>
      <c r="J71" s="21">
        <f>H71/H$80</f>
        <v>0</v>
      </c>
      <c r="K71" s="4"/>
      <c r="L71" s="54"/>
    </row>
    <row r="72" spans="2:13" ht="15" hidden="1" x14ac:dyDescent="0.25">
      <c r="C72" s="36"/>
      <c r="D72" s="24" t="s">
        <v>65</v>
      </c>
      <c r="F72" s="31">
        <v>0</v>
      </c>
      <c r="G72" s="11"/>
      <c r="H72" s="31">
        <v>0</v>
      </c>
      <c r="I72" s="11"/>
      <c r="J72" s="21">
        <f>H72/H$80</f>
        <v>0</v>
      </c>
      <c r="K72" s="4"/>
      <c r="L72" s="21"/>
      <c r="M72" s="27"/>
    </row>
    <row r="73" spans="2:13" ht="15" hidden="1" x14ac:dyDescent="0.25">
      <c r="C73" s="38"/>
      <c r="D73" s="41" t="s">
        <v>67</v>
      </c>
      <c r="F73" s="11">
        <v>0</v>
      </c>
      <c r="G73" s="11"/>
      <c r="H73" s="11">
        <v>0</v>
      </c>
      <c r="I73" s="11"/>
      <c r="J73" s="21">
        <f>H73/H$80</f>
        <v>0</v>
      </c>
      <c r="K73" s="4"/>
    </row>
    <row r="74" spans="2:13" ht="15" hidden="1" x14ac:dyDescent="0.25">
      <c r="C74" s="25"/>
      <c r="D74" s="41" t="s">
        <v>48</v>
      </c>
      <c r="F74" s="11">
        <v>0</v>
      </c>
      <c r="G74" s="11"/>
      <c r="H74" s="11">
        <v>0</v>
      </c>
      <c r="I74" s="11"/>
      <c r="J74" s="21">
        <f>H74/H$80</f>
        <v>0</v>
      </c>
      <c r="K74" s="4"/>
    </row>
    <row r="75" spans="2:13" ht="15" x14ac:dyDescent="0.25">
      <c r="C75" s="38"/>
      <c r="D75" s="41" t="s">
        <v>26</v>
      </c>
      <c r="F75" s="11">
        <v>68071</v>
      </c>
      <c r="G75" s="11"/>
      <c r="H75" s="11">
        <f>81538+1</f>
        <v>81539</v>
      </c>
      <c r="I75" s="11"/>
      <c r="J75" s="21">
        <f>H75/H$80</f>
        <v>9.3763942871599087E-2</v>
      </c>
      <c r="K75" s="4"/>
    </row>
    <row r="76" spans="2:13" ht="15" x14ac:dyDescent="0.25">
      <c r="C76" s="17"/>
      <c r="D76" s="17"/>
      <c r="F76" s="31"/>
      <c r="G76" s="11"/>
      <c r="H76" s="11"/>
      <c r="I76" s="11"/>
      <c r="J76" s="21"/>
      <c r="K76" s="4"/>
    </row>
    <row r="77" spans="2:13" ht="15" x14ac:dyDescent="0.25">
      <c r="C77" s="36" t="s">
        <v>13</v>
      </c>
      <c r="D77" s="25"/>
      <c r="F77" s="33">
        <f>SUM(F78:F79)</f>
        <v>6960</v>
      </c>
      <c r="G77" s="11"/>
      <c r="H77" s="33">
        <f>SUM(H78:H79)</f>
        <v>6960</v>
      </c>
      <c r="I77" s="11"/>
      <c r="J77" s="52">
        <f>SUM(J78:J79)</f>
        <v>8.0034957797658745E-3</v>
      </c>
      <c r="K77" s="4"/>
      <c r="L77" s="21"/>
      <c r="M77" s="27"/>
    </row>
    <row r="78" spans="2:13" ht="15" x14ac:dyDescent="0.25">
      <c r="C78" s="36"/>
      <c r="D78" s="24" t="s">
        <v>59</v>
      </c>
      <c r="F78" s="11">
        <v>6960</v>
      </c>
      <c r="G78" s="11"/>
      <c r="H78" s="11">
        <v>6960</v>
      </c>
      <c r="I78" s="11"/>
      <c r="J78" s="53">
        <f>H78/H$80</f>
        <v>8.0034957797658745E-3</v>
      </c>
      <c r="K78" s="4"/>
      <c r="L78" s="21"/>
      <c r="M78" s="27"/>
    </row>
    <row r="79" spans="2:13" ht="15" x14ac:dyDescent="0.25">
      <c r="C79" s="36"/>
      <c r="D79" s="24" t="s">
        <v>49</v>
      </c>
      <c r="F79" s="11">
        <v>0</v>
      </c>
      <c r="G79" s="11"/>
      <c r="H79" s="11">
        <v>0</v>
      </c>
      <c r="I79" s="11"/>
      <c r="J79" s="53">
        <f>H79/H$80</f>
        <v>0</v>
      </c>
      <c r="K79" s="4"/>
      <c r="L79" s="21"/>
      <c r="M79" s="27"/>
    </row>
    <row r="80" spans="2:13" ht="19.5" thickBot="1" x14ac:dyDescent="0.35">
      <c r="B80" s="37" t="s">
        <v>14</v>
      </c>
      <c r="C80" s="37"/>
      <c r="D80" s="10"/>
      <c r="E80" s="39"/>
      <c r="F80" s="40">
        <f>SUM(F14+F30+F70+F77)</f>
        <v>943172</v>
      </c>
      <c r="G80" s="35"/>
      <c r="H80" s="40">
        <f>SUM(H14+H30+H70+H77)</f>
        <v>869620</v>
      </c>
      <c r="I80" s="35"/>
      <c r="J80" s="43">
        <f>J14+J30+J70+J77</f>
        <v>0.998467438651365</v>
      </c>
      <c r="K80" s="4"/>
      <c r="L80" s="54"/>
    </row>
    <row r="81" ht="19.5" thickTop="1" x14ac:dyDescent="0.3"/>
  </sheetData>
  <phoneticPr fontId="0" type="noConversion"/>
  <printOptions horizontalCentered="1"/>
  <pageMargins left="0.75" right="0.75" top="0.47" bottom="0.38" header="0.49" footer="0.37"/>
  <pageSetup scale="8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75" workbookViewId="0">
      <selection activeCell="H15" sqref="H15"/>
    </sheetView>
  </sheetViews>
  <sheetFormatPr defaultRowHeight="18.75" x14ac:dyDescent="0.3"/>
  <cols>
    <col min="1" max="1" width="4.28515625" customWidth="1"/>
    <col min="2" max="3" width="4" customWidth="1"/>
    <col min="4" max="4" width="41" customWidth="1"/>
    <col min="5" max="5" width="1.7109375" customWidth="1"/>
    <col min="6" max="6" width="13.140625" style="12" customWidth="1"/>
    <col min="7" max="7" width="1.7109375" style="12" customWidth="1"/>
    <col min="8" max="8" width="14.28515625" style="12" customWidth="1"/>
    <col min="9" max="9" width="1.7109375" style="9" customWidth="1"/>
    <col min="10" max="10" width="13.7109375" style="16" customWidth="1"/>
  </cols>
  <sheetData>
    <row r="1" spans="1:10" ht="15" customHeight="1" x14ac:dyDescent="0.3">
      <c r="A1" s="1" t="str">
        <f>' Stmt of Investments by Asset'!A1</f>
        <v>Sundance Assets, Limited Partnership</v>
      </c>
      <c r="B1" s="13"/>
      <c r="C1" s="13"/>
      <c r="D1" s="13"/>
      <c r="E1" s="13"/>
      <c r="F1" s="14"/>
      <c r="G1" s="14"/>
      <c r="H1" s="14"/>
      <c r="I1" s="8"/>
      <c r="J1" s="15"/>
    </row>
    <row r="2" spans="1:10" ht="15" customHeight="1" x14ac:dyDescent="0.3">
      <c r="A2" s="1" t="s">
        <v>0</v>
      </c>
      <c r="B2" s="13"/>
      <c r="C2" s="13"/>
      <c r="D2" s="13"/>
      <c r="E2" s="13"/>
      <c r="F2" s="14"/>
      <c r="G2" s="14"/>
      <c r="H2" s="14"/>
      <c r="I2" s="8"/>
      <c r="J2" s="15"/>
    </row>
    <row r="3" spans="1:10" ht="15" customHeight="1" x14ac:dyDescent="0.3">
      <c r="A3" s="3" t="s">
        <v>74</v>
      </c>
      <c r="B3" s="13"/>
      <c r="C3" s="13"/>
      <c r="D3" s="13"/>
      <c r="E3" s="13"/>
      <c r="F3" s="14"/>
      <c r="G3" s="14"/>
      <c r="H3" s="14"/>
      <c r="I3" s="8"/>
      <c r="J3" s="15"/>
    </row>
    <row r="4" spans="1:10" ht="15" customHeight="1" x14ac:dyDescent="0.3">
      <c r="A4" s="1" t="s">
        <v>1</v>
      </c>
      <c r="B4" s="13"/>
      <c r="C4" s="13"/>
      <c r="D4" s="13"/>
      <c r="E4" s="13"/>
      <c r="F4" s="14"/>
      <c r="G4" s="14"/>
      <c r="H4" s="14"/>
      <c r="I4" s="8"/>
      <c r="J4" s="15"/>
    </row>
    <row r="5" spans="1:10" ht="15" customHeight="1" x14ac:dyDescent="0.3">
      <c r="A5" s="1" t="s">
        <v>66</v>
      </c>
      <c r="B5" s="13"/>
      <c r="C5" s="13"/>
      <c r="D5" s="13"/>
      <c r="E5" s="13"/>
      <c r="F5" s="14"/>
      <c r="G5" s="14"/>
      <c r="H5" s="14"/>
      <c r="I5" s="8"/>
      <c r="J5" s="15"/>
    </row>
    <row r="6" spans="1:10" x14ac:dyDescent="0.3">
      <c r="A6" s="1"/>
      <c r="B6" s="13"/>
      <c r="C6" s="13"/>
      <c r="D6" s="13"/>
      <c r="E6" s="13"/>
      <c r="F6" s="14"/>
      <c r="G6" s="14"/>
      <c r="H6" s="14"/>
      <c r="I6" s="8"/>
      <c r="J6" s="15"/>
    </row>
    <row r="7" spans="1:10" x14ac:dyDescent="0.3">
      <c r="A7" s="7"/>
      <c r="B7" s="13"/>
      <c r="C7" s="13"/>
      <c r="D7" s="13"/>
      <c r="E7" s="13"/>
      <c r="F7" s="14"/>
      <c r="G7" s="14"/>
      <c r="H7" s="14"/>
      <c r="I7" s="8"/>
      <c r="J7" s="15"/>
    </row>
    <row r="8" spans="1:10" x14ac:dyDescent="0.3">
      <c r="A8" s="7"/>
    </row>
    <row r="9" spans="1:10" x14ac:dyDescent="0.3">
      <c r="A9" s="7"/>
      <c r="F9" s="2" t="s">
        <v>2</v>
      </c>
      <c r="G9" s="11"/>
      <c r="H9" s="5"/>
      <c r="I9" s="4"/>
      <c r="J9" s="18"/>
    </row>
    <row r="10" spans="1:10" ht="15" x14ac:dyDescent="0.25">
      <c r="F10" s="26" t="s">
        <v>3</v>
      </c>
      <c r="G10" s="11"/>
      <c r="H10" s="2" t="s">
        <v>4</v>
      </c>
      <c r="I10" s="4"/>
      <c r="J10" s="19" t="s">
        <v>5</v>
      </c>
    </row>
    <row r="11" spans="1:10" s="47" customFormat="1" ht="15" x14ac:dyDescent="0.25">
      <c r="F11" s="48" t="s">
        <v>6</v>
      </c>
      <c r="G11" s="49"/>
      <c r="H11" s="48" t="s">
        <v>7</v>
      </c>
      <c r="I11" s="50"/>
      <c r="J11" s="51" t="s">
        <v>25</v>
      </c>
    </row>
    <row r="12" spans="1:10" ht="15" x14ac:dyDescent="0.25">
      <c r="F12" s="11"/>
      <c r="G12" s="11"/>
      <c r="H12" s="11"/>
      <c r="I12" s="4"/>
      <c r="J12" s="21"/>
    </row>
    <row r="13" spans="1:10" ht="15" x14ac:dyDescent="0.25">
      <c r="B13" s="36" t="s">
        <v>9</v>
      </c>
      <c r="C13" s="24"/>
      <c r="F13" s="11"/>
      <c r="G13" s="11"/>
      <c r="H13" s="11"/>
      <c r="I13" s="4"/>
      <c r="J13" s="21"/>
    </row>
    <row r="14" spans="1:10" ht="15" x14ac:dyDescent="0.25">
      <c r="F14" s="11"/>
      <c r="G14" s="11"/>
      <c r="H14" s="11"/>
      <c r="I14" s="4"/>
      <c r="J14" s="21"/>
    </row>
    <row r="15" spans="1:10" ht="15" x14ac:dyDescent="0.25">
      <c r="C15" s="25" t="s">
        <v>10</v>
      </c>
      <c r="D15" s="25"/>
      <c r="F15" s="30">
        <f>' Stmt of Investments by Asset'!F14</f>
        <v>760566</v>
      </c>
      <c r="G15" s="11"/>
      <c r="H15" s="22">
        <f>' Stmt of Investments by Asset'!H14</f>
        <v>749316</v>
      </c>
      <c r="I15" s="4"/>
      <c r="J15" s="55">
        <f>ROUND(H15/$H$26,4)-0.0001</f>
        <v>0.86160000000000003</v>
      </c>
    </row>
    <row r="16" spans="1:10" ht="15" x14ac:dyDescent="0.25">
      <c r="C16" s="17"/>
      <c r="D16" s="17"/>
      <c r="F16" s="31"/>
      <c r="G16" s="11"/>
      <c r="H16" s="11"/>
      <c r="I16" s="4"/>
      <c r="J16" s="55"/>
    </row>
    <row r="17" spans="2:12" ht="15" x14ac:dyDescent="0.25">
      <c r="C17" s="25" t="s">
        <v>11</v>
      </c>
      <c r="D17" s="25"/>
      <c r="F17" s="31"/>
      <c r="G17" s="11"/>
      <c r="H17" s="11"/>
      <c r="I17" s="4"/>
      <c r="J17" s="56"/>
      <c r="L17" s="21"/>
    </row>
    <row r="18" spans="2:12" ht="15" x14ac:dyDescent="0.25">
      <c r="C18" s="25"/>
      <c r="D18" s="24" t="s">
        <v>12</v>
      </c>
      <c r="F18" s="31">
        <f>SUM(' Stmt of Investments by Asset'!F50:F58)</f>
        <v>13190</v>
      </c>
      <c r="G18" s="11"/>
      <c r="H18" s="31">
        <f>SUM(' Stmt of Investments by Asset'!H50:H58)</f>
        <v>252</v>
      </c>
      <c r="I18" s="4"/>
      <c r="J18" s="55">
        <f>ROUND(H18/$H$26,4)</f>
        <v>2.9999999999999997E-4</v>
      </c>
    </row>
    <row r="19" spans="2:12" ht="15" x14ac:dyDescent="0.25">
      <c r="C19" s="25"/>
      <c r="D19" s="24" t="s">
        <v>17</v>
      </c>
      <c r="F19" s="31">
        <f>SUM(' Stmt of Investments by Asset'!F32:F48)</f>
        <v>85933</v>
      </c>
      <c r="G19" s="11"/>
      <c r="H19" s="31">
        <f>SUM(' Stmt of Investments by Asset'!H32:H48)</f>
        <v>31553</v>
      </c>
      <c r="I19" s="4"/>
      <c r="J19" s="55">
        <f>ROUND(H19/$H$26,4)</f>
        <v>3.6299999999999999E-2</v>
      </c>
    </row>
    <row r="20" spans="2:12" ht="15" x14ac:dyDescent="0.25">
      <c r="C20" s="25"/>
      <c r="D20" s="24" t="s">
        <v>22</v>
      </c>
      <c r="F20" s="31">
        <f>SUM(' Stmt of Investments by Asset'!F60:F68)</f>
        <v>8452</v>
      </c>
      <c r="G20" s="11"/>
      <c r="H20" s="31">
        <f>SUM(' Stmt of Investments by Asset'!H60:H68)</f>
        <v>0</v>
      </c>
      <c r="I20" s="4"/>
      <c r="J20" s="55">
        <f>ROUND(H20/$H$26,4)</f>
        <v>0</v>
      </c>
    </row>
    <row r="21" spans="2:12" ht="15" x14ac:dyDescent="0.25">
      <c r="C21" s="17"/>
      <c r="D21" s="17"/>
      <c r="F21" s="31"/>
      <c r="G21" s="11"/>
      <c r="H21" s="11"/>
      <c r="I21" s="4"/>
      <c r="J21" s="55"/>
    </row>
    <row r="22" spans="2:12" ht="15" x14ac:dyDescent="0.25">
      <c r="C22" s="25" t="s">
        <v>23</v>
      </c>
      <c r="D22" s="25"/>
      <c r="F22" s="31">
        <f>' Stmt of Investments by Asset'!F70</f>
        <v>68071</v>
      </c>
      <c r="G22" s="11"/>
      <c r="H22" s="31">
        <f>' Stmt of Investments by Asset'!H70</f>
        <v>81539</v>
      </c>
      <c r="I22" s="4"/>
      <c r="J22" s="55">
        <f>ROUND(H22/$H$26,4)</f>
        <v>9.3799999999999994E-2</v>
      </c>
    </row>
    <row r="23" spans="2:12" ht="15" x14ac:dyDescent="0.25">
      <c r="C23" s="17"/>
      <c r="D23" s="17"/>
      <c r="F23" s="31"/>
      <c r="G23" s="11"/>
      <c r="H23" s="11"/>
      <c r="I23" s="4"/>
      <c r="J23" s="55"/>
    </row>
    <row r="24" spans="2:12" ht="15" x14ac:dyDescent="0.25">
      <c r="C24" s="24" t="s">
        <v>13</v>
      </c>
      <c r="D24" s="25"/>
      <c r="F24" s="31">
        <f>' Stmt of Investments by Asset'!F77</f>
        <v>6960</v>
      </c>
      <c r="G24" s="11"/>
      <c r="H24" s="11">
        <f>' Stmt of Investments by Asset'!H77</f>
        <v>6960</v>
      </c>
      <c r="I24" s="4"/>
      <c r="J24" s="55">
        <f>ROUND(H24/$H$26,4)</f>
        <v>8.0000000000000002E-3</v>
      </c>
      <c r="K24" s="21"/>
      <c r="L24" s="27"/>
    </row>
    <row r="25" spans="2:12" ht="15" x14ac:dyDescent="0.25">
      <c r="F25" s="11"/>
      <c r="G25" s="11"/>
      <c r="H25" s="11"/>
      <c r="I25" s="4"/>
      <c r="J25" s="21"/>
      <c r="L25" s="28"/>
    </row>
    <row r="26" spans="2:12" ht="19.5" thickBot="1" x14ac:dyDescent="0.35">
      <c r="B26" s="36" t="s">
        <v>14</v>
      </c>
      <c r="C26" s="24"/>
      <c r="D26" s="10"/>
      <c r="F26" s="23">
        <f>SUM(F15:F24)</f>
        <v>943172</v>
      </c>
      <c r="G26" s="11"/>
      <c r="H26" s="23">
        <f>SUM(H15:H24)</f>
        <v>869620</v>
      </c>
      <c r="I26" s="4"/>
      <c r="J26" s="29">
        <f>SUM(J15:J24)</f>
        <v>1</v>
      </c>
    </row>
    <row r="27" spans="2:12" ht="19.5" thickTop="1" x14ac:dyDescent="0.3"/>
  </sheetData>
  <phoneticPr fontId="0" type="noConversion"/>
  <printOptions horizontalCentered="1"/>
  <pageMargins left="0.75" right="0.75" top="1" bottom="1" header="0.5" footer="0.5"/>
  <pageSetup scale="87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Stmt of Investments by Asset</vt:lpstr>
      <vt:lpstr>Summary Stmt of Investments</vt:lpstr>
      <vt:lpstr>' Stmt of Investments by Asset'!Print_Area</vt:lpstr>
      <vt:lpstr>'Summary Stmt of Investments'!Print_Area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Jan Havlíček</cp:lastModifiedBy>
  <cp:lastPrinted>2001-08-21T18:02:21Z</cp:lastPrinted>
  <dcterms:created xsi:type="dcterms:W3CDTF">1998-07-24T13:24:50Z</dcterms:created>
  <dcterms:modified xsi:type="dcterms:W3CDTF">2023-09-14T18:33:17Z</dcterms:modified>
</cp:coreProperties>
</file>