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DBD8BF-1949-4401-B0D4-19094D2EB2C3}" xr6:coauthVersionLast="47" xr6:coauthVersionMax="47" xr10:uidLastSave="{00000000-0000-0000-0000-000000000000}"/>
  <bookViews>
    <workbookView xWindow="-120" yWindow="-120" windowWidth="38640" windowHeight="15720"/>
  </bookViews>
  <sheets>
    <sheet name="Best Case Forecast" sheetId="1" r:id="rId1"/>
  </sheets>
  <externalReferences>
    <externalReference r:id="rId2"/>
  </externalReferences>
  <definedNames>
    <definedName name="_xlnm.Print_Area" localSheetId="0">'Best Case Forecast'!$A$1:$K$39</definedName>
  </definedNames>
  <calcPr calcId="0" calcMode="manual" iterate="1" calcOnSave="0"/>
</workbook>
</file>

<file path=xl/calcChain.xml><?xml version="1.0" encoding="utf-8"?>
<calcChain xmlns="http://schemas.openxmlformats.org/spreadsheetml/2006/main">
  <c r="J7" i="1" l="1"/>
  <c r="K7" i="1"/>
  <c r="B9" i="1"/>
  <c r="C9" i="1"/>
  <c r="D9" i="1"/>
  <c r="E9" i="1"/>
  <c r="F9" i="1"/>
  <c r="G9" i="1"/>
  <c r="H9" i="1"/>
  <c r="I9" i="1"/>
  <c r="J9" i="1"/>
  <c r="K9" i="1"/>
  <c r="J12" i="1"/>
  <c r="K12" i="1"/>
  <c r="J13" i="1"/>
  <c r="K13" i="1"/>
  <c r="J14" i="1"/>
  <c r="K14" i="1"/>
  <c r="J15" i="1"/>
  <c r="K15" i="1"/>
  <c r="B16" i="1"/>
  <c r="C16" i="1"/>
  <c r="D16" i="1"/>
  <c r="E16" i="1"/>
  <c r="F16" i="1"/>
  <c r="G16" i="1"/>
  <c r="H16" i="1"/>
  <c r="I16" i="1"/>
  <c r="J16" i="1"/>
  <c r="K16" i="1"/>
  <c r="D19" i="1"/>
  <c r="E19" i="1"/>
  <c r="F19" i="1"/>
  <c r="G19" i="1"/>
  <c r="H19" i="1"/>
  <c r="I19" i="1"/>
  <c r="J19" i="1"/>
  <c r="K19" i="1"/>
  <c r="I20" i="1"/>
  <c r="J20" i="1"/>
  <c r="K20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D30" i="1"/>
  <c r="D31" i="1"/>
  <c r="D32" i="1"/>
  <c r="D33" i="1"/>
  <c r="D34" i="1"/>
  <c r="D35" i="1"/>
  <c r="D36" i="1"/>
  <c r="A38" i="1"/>
</calcChain>
</file>

<file path=xl/sharedStrings.xml><?xml version="1.0" encoding="utf-8"?>
<sst xmlns="http://schemas.openxmlformats.org/spreadsheetml/2006/main" count="46" uniqueCount="32">
  <si>
    <t>2001 Adjusted Forecast Detailed - Confidential</t>
  </si>
  <si>
    <t>Q1</t>
  </si>
  <si>
    <t>Q2</t>
  </si>
  <si>
    <t>Q3</t>
  </si>
  <si>
    <t>Q4</t>
  </si>
  <si>
    <t>Total</t>
  </si>
  <si>
    <t>PLAN</t>
  </si>
  <si>
    <t>IBIT</t>
  </si>
  <si>
    <t>NI</t>
  </si>
  <si>
    <t>PGE</t>
  </si>
  <si>
    <t>PVC</t>
  </si>
  <si>
    <t>PGH</t>
  </si>
  <si>
    <t>Plan total</t>
  </si>
  <si>
    <t>First Current Estimate</t>
  </si>
  <si>
    <t>PGE Overview</t>
  </si>
  <si>
    <t>PGG Total</t>
  </si>
  <si>
    <t>Potential Adjustments</t>
  </si>
  <si>
    <t>Market Price Up (PGE)*</t>
  </si>
  <si>
    <t>Delay of Pelton/Round Butte sale (PVC)</t>
  </si>
  <si>
    <t>PGE *</t>
  </si>
  <si>
    <t>Flat Price Curve (Current Forecast)</t>
  </si>
  <si>
    <t>Change (in $/MWH)</t>
  </si>
  <si>
    <t>June</t>
  </si>
  <si>
    <t>July</t>
  </si>
  <si>
    <t>August</t>
  </si>
  <si>
    <t>September</t>
  </si>
  <si>
    <t>October</t>
  </si>
  <si>
    <t>November</t>
  </si>
  <si>
    <t>December</t>
  </si>
  <si>
    <t>Best Case Scenario-2 std deviation on mkt price</t>
  </si>
  <si>
    <t>* Forecast with 2 standard deviations in market price puts PGE in the 90/10 sharing band under the current PCA mechanism.  Therefore, any additional power cost savings would only add 10% of benefit to IBIT</t>
  </si>
  <si>
    <t>2 Standard Deviations 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</si>
</sst>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_(* #,##0.0_);_(* \(#,##0.0\);_(* &quot;-&quot;?_);_(@_)"/>
    <numFmt numFmtId="169" formatCode="_(* #,##0.0_);_(* \(#,##0.0\);_(* &quot;-&quot;??_);_(@_)"/>
    <numFmt numFmtId="171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3" fillId="0" borderId="1" xfId="2" applyFont="1" applyBorder="1" applyAlignment="1">
      <alignment vertical="center"/>
    </xf>
    <xf numFmtId="0" fontId="4" fillId="0" borderId="2" xfId="2" applyFont="1" applyBorder="1" applyAlignment="1"/>
    <xf numFmtId="0" fontId="4" fillId="0" borderId="2" xfId="2" applyFont="1" applyFill="1" applyBorder="1" applyAlignment="1"/>
    <xf numFmtId="0" fontId="4" fillId="0" borderId="3" xfId="2" applyFont="1" applyBorder="1" applyAlignment="1"/>
    <xf numFmtId="0" fontId="4" fillId="0" borderId="0" xfId="2" applyFont="1"/>
    <xf numFmtId="0" fontId="5" fillId="0" borderId="4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4" fillId="0" borderId="4" xfId="2" applyFont="1" applyFill="1" applyBorder="1" applyAlignment="1"/>
    <xf numFmtId="0" fontId="7" fillId="0" borderId="6" xfId="2" applyFont="1" applyFill="1" applyBorder="1" applyAlignment="1">
      <alignment horizontal="centerContinuous"/>
    </xf>
    <xf numFmtId="0" fontId="7" fillId="0" borderId="7" xfId="2" applyFont="1" applyFill="1" applyBorder="1" applyAlignment="1">
      <alignment horizontal="centerContinuous"/>
    </xf>
    <xf numFmtId="0" fontId="5" fillId="0" borderId="8" xfId="2" applyFont="1" applyFill="1" applyBorder="1" applyAlignment="1">
      <alignment vertical="center"/>
    </xf>
    <xf numFmtId="0" fontId="5" fillId="0" borderId="9" xfId="2" applyFont="1" applyFill="1" applyBorder="1" applyAlignment="1">
      <alignment horizontal="left" vertical="center" indent="1"/>
    </xf>
    <xf numFmtId="0" fontId="8" fillId="2" borderId="3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5" fillId="0" borderId="9" xfId="2" applyFont="1" applyBorder="1" applyAlignment="1">
      <alignment horizontal="left" indent="2"/>
    </xf>
    <xf numFmtId="169" fontId="9" fillId="2" borderId="9" xfId="1" applyNumberFormat="1" applyFont="1" applyFill="1" applyBorder="1" applyAlignment="1">
      <alignment horizontal="center" vertical="center" wrapText="1"/>
    </xf>
    <xf numFmtId="169" fontId="9" fillId="2" borderId="3" xfId="1" applyNumberFormat="1" applyFont="1" applyFill="1" applyBorder="1" applyAlignment="1">
      <alignment horizontal="center" vertical="center" wrapText="1"/>
    </xf>
    <xf numFmtId="169" fontId="9" fillId="0" borderId="3" xfId="1" applyNumberFormat="1" applyFont="1" applyFill="1" applyBorder="1" applyAlignment="1">
      <alignment horizontal="center" vertical="center" wrapText="1"/>
    </xf>
    <xf numFmtId="169" fontId="4" fillId="0" borderId="9" xfId="1" applyNumberFormat="1" applyFont="1" applyFill="1" applyBorder="1" applyAlignment="1"/>
    <xf numFmtId="0" fontId="5" fillId="0" borderId="10" xfId="2" applyFont="1" applyFill="1" applyBorder="1" applyAlignment="1">
      <alignment horizontal="left" vertical="center" indent="2"/>
    </xf>
    <xf numFmtId="169" fontId="9" fillId="2" borderId="11" xfId="1" applyNumberFormat="1" applyFont="1" applyFill="1" applyBorder="1" applyAlignment="1">
      <alignment horizontal="center" vertical="center" wrapText="1"/>
    </xf>
    <xf numFmtId="169" fontId="9" fillId="2" borderId="7" xfId="1" applyNumberFormat="1" applyFont="1" applyFill="1" applyBorder="1" applyAlignment="1">
      <alignment horizontal="center" vertical="center" wrapText="1"/>
    </xf>
    <xf numFmtId="169" fontId="9" fillId="0" borderId="7" xfId="1" applyNumberFormat="1" applyFont="1" applyFill="1" applyBorder="1" applyAlignment="1">
      <alignment horizontal="center" vertical="center" wrapText="1"/>
    </xf>
    <xf numFmtId="169" fontId="4" fillId="0" borderId="11" xfId="1" applyNumberFormat="1" applyFont="1" applyFill="1" applyBorder="1" applyAlignment="1"/>
    <xf numFmtId="0" fontId="5" fillId="0" borderId="9" xfId="2" applyFont="1" applyBorder="1" applyAlignment="1">
      <alignment horizontal="left" indent="3"/>
    </xf>
    <xf numFmtId="169" fontId="4" fillId="0" borderId="12" xfId="2" applyNumberFormat="1" applyFont="1" applyBorder="1"/>
    <xf numFmtId="169" fontId="4" fillId="0" borderId="12" xfId="2" applyNumberFormat="1" applyFont="1" applyFill="1" applyBorder="1"/>
    <xf numFmtId="169" fontId="4" fillId="3" borderId="12" xfId="2" applyNumberFormat="1" applyFont="1" applyFill="1" applyBorder="1"/>
    <xf numFmtId="0" fontId="4" fillId="0" borderId="0" xfId="2" applyFont="1" applyFill="1"/>
    <xf numFmtId="169" fontId="4" fillId="2" borderId="9" xfId="1" applyNumberFormat="1" applyFont="1" applyFill="1" applyBorder="1" applyAlignment="1"/>
    <xf numFmtId="167" fontId="4" fillId="0" borderId="9" xfId="2" applyNumberFormat="1" applyFont="1" applyBorder="1"/>
    <xf numFmtId="167" fontId="4" fillId="3" borderId="9" xfId="2" applyNumberFormat="1" applyFont="1" applyFill="1" applyBorder="1"/>
    <xf numFmtId="0" fontId="5" fillId="0" borderId="0" xfId="2" applyFont="1" applyBorder="1" applyAlignment="1">
      <alignment horizontal="left" indent="3"/>
    </xf>
    <xf numFmtId="0" fontId="4" fillId="0" borderId="0" xfId="2" applyFont="1" applyAlignment="1">
      <alignment wrapText="1"/>
    </xf>
    <xf numFmtId="0" fontId="5" fillId="2" borderId="9" xfId="2" applyFont="1" applyFill="1" applyBorder="1" applyAlignment="1">
      <alignment horizontal="center" wrapText="1"/>
    </xf>
    <xf numFmtId="0" fontId="4" fillId="0" borderId="0" xfId="2" applyFont="1" applyAlignment="1">
      <alignment horizontal="right"/>
    </xf>
    <xf numFmtId="171" fontId="4" fillId="0" borderId="9" xfId="1" applyNumberFormat="1" applyFont="1" applyBorder="1" applyAlignment="1">
      <alignment horizontal="center"/>
    </xf>
    <xf numFmtId="0" fontId="8" fillId="0" borderId="10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2" borderId="10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cenari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Bob's%20Scena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st Case Forecast"/>
      <sheetName val="With Detailed Adjmnts"/>
      <sheetName val="PGG Scenario"/>
      <sheetName val="PGG Forecast"/>
    </sheetNames>
    <sheetDataSet>
      <sheetData sheetId="0"/>
      <sheetData sheetId="1">
        <row r="34">
          <cell r="D34">
            <v>80.733333333333334</v>
          </cell>
          <cell r="E34">
            <v>39.81433333333333</v>
          </cell>
          <cell r="F34">
            <v>59.133333333333333</v>
          </cell>
          <cell r="G34">
            <v>25.137333333333334</v>
          </cell>
          <cell r="H34">
            <v>63.633333333333333</v>
          </cell>
          <cell r="I34">
            <v>26.233333333333334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showGridLines="0" tabSelected="1" zoomScale="75" zoomScaleNormal="75" workbookViewId="0">
      <selection activeCell="E31" sqref="E31"/>
    </sheetView>
  </sheetViews>
  <sheetFormatPr defaultColWidth="8" defaultRowHeight="12.75" x14ac:dyDescent="0.2"/>
  <cols>
    <col min="1" max="1" width="49.28515625" style="5" customWidth="1"/>
    <col min="2" max="3" width="12" style="5" customWidth="1"/>
    <col min="4" max="5" width="12" style="30" customWidth="1"/>
    <col min="6" max="7" width="12" style="5" customWidth="1"/>
    <col min="8" max="9" width="12" style="30" customWidth="1"/>
    <col min="10" max="11" width="12" style="5" customWidth="1"/>
    <col min="12" max="16384" width="8" style="5"/>
  </cols>
  <sheetData>
    <row r="1" spans="1:11" ht="22.5" x14ac:dyDescent="0.2">
      <c r="A1" s="1" t="s">
        <v>0</v>
      </c>
      <c r="B1" s="2"/>
      <c r="C1" s="2"/>
      <c r="D1" s="3"/>
      <c r="E1" s="3"/>
      <c r="F1" s="2"/>
      <c r="G1" s="2"/>
      <c r="H1" s="3"/>
      <c r="I1" s="3"/>
      <c r="J1" s="2"/>
      <c r="K1" s="4"/>
    </row>
    <row r="2" spans="1:11" ht="15.75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11" ht="3.75" customHeight="1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x14ac:dyDescent="0.2">
      <c r="A4" s="12"/>
      <c r="B4" s="43" t="s">
        <v>1</v>
      </c>
      <c r="C4" s="42"/>
      <c r="D4" s="39" t="s">
        <v>2</v>
      </c>
      <c r="E4" s="40"/>
      <c r="F4" s="41" t="s">
        <v>3</v>
      </c>
      <c r="G4" s="42"/>
      <c r="H4" s="39" t="s">
        <v>4</v>
      </c>
      <c r="I4" s="40"/>
      <c r="J4" s="39" t="s">
        <v>5</v>
      </c>
      <c r="K4" s="40"/>
    </row>
    <row r="5" spans="1:11" x14ac:dyDescent="0.2">
      <c r="A5" s="13" t="s">
        <v>6</v>
      </c>
      <c r="B5" s="14" t="s">
        <v>7</v>
      </c>
      <c r="C5" s="14" t="s">
        <v>8</v>
      </c>
      <c r="D5" s="15" t="s">
        <v>7</v>
      </c>
      <c r="E5" s="15" t="s">
        <v>8</v>
      </c>
      <c r="F5" s="14" t="s">
        <v>7</v>
      </c>
      <c r="G5" s="14" t="s">
        <v>8</v>
      </c>
      <c r="H5" s="15" t="s">
        <v>7</v>
      </c>
      <c r="I5" s="15" t="s">
        <v>8</v>
      </c>
      <c r="J5" s="15" t="s">
        <v>7</v>
      </c>
      <c r="K5" s="15" t="s">
        <v>8</v>
      </c>
    </row>
    <row r="6" spans="1:11" x14ac:dyDescent="0.2">
      <c r="A6" s="16" t="s">
        <v>9</v>
      </c>
      <c r="B6" s="17">
        <v>61.3</v>
      </c>
      <c r="C6" s="18">
        <v>38.299999999999997</v>
      </c>
      <c r="D6" s="19">
        <v>64.5</v>
      </c>
      <c r="E6" s="19">
        <v>28.3</v>
      </c>
      <c r="F6" s="18">
        <v>22.9</v>
      </c>
      <c r="G6" s="18">
        <v>4.3</v>
      </c>
      <c r="H6" s="19">
        <v>83</v>
      </c>
      <c r="I6" s="19">
        <v>39.299999999999997</v>
      </c>
      <c r="J6" s="20">
        <v>231.7</v>
      </c>
      <c r="K6" s="20">
        <v>110.2</v>
      </c>
    </row>
    <row r="7" spans="1:11" x14ac:dyDescent="0.2">
      <c r="A7" s="21" t="s">
        <v>10</v>
      </c>
      <c r="B7" s="17">
        <v>-4.7</v>
      </c>
      <c r="C7" s="18">
        <v>-6.5</v>
      </c>
      <c r="D7" s="19">
        <v>-4.7</v>
      </c>
      <c r="E7" s="19">
        <v>-6.5</v>
      </c>
      <c r="F7" s="18">
        <v>-4.7</v>
      </c>
      <c r="G7" s="18">
        <v>-6.5</v>
      </c>
      <c r="H7" s="19">
        <v>-12.8</v>
      </c>
      <c r="I7" s="19">
        <v>-11.4</v>
      </c>
      <c r="J7" s="20">
        <f ca="1">B7+D7+F7+H7</f>
        <v>-26.900000000000002</v>
      </c>
      <c r="K7" s="20">
        <f ca="1">C7+E7+G7+I7</f>
        <v>-30.9</v>
      </c>
    </row>
    <row r="8" spans="1:11" x14ac:dyDescent="0.2">
      <c r="A8" s="16" t="s">
        <v>11</v>
      </c>
      <c r="B8" s="22">
        <v>-0.1</v>
      </c>
      <c r="C8" s="23">
        <v>0</v>
      </c>
      <c r="D8" s="24">
        <v>-0.1</v>
      </c>
      <c r="E8" s="24">
        <v>0</v>
      </c>
      <c r="F8" s="23">
        <v>-0.1</v>
      </c>
      <c r="G8" s="23">
        <v>0</v>
      </c>
      <c r="H8" s="24">
        <v>-0.2</v>
      </c>
      <c r="I8" s="24">
        <v>0</v>
      </c>
      <c r="J8" s="25">
        <v>-0.5</v>
      </c>
      <c r="K8" s="25">
        <v>0</v>
      </c>
    </row>
    <row r="9" spans="1:11" ht="13.5" thickBot="1" x14ac:dyDescent="0.25">
      <c r="A9" s="26" t="s">
        <v>12</v>
      </c>
      <c r="B9" s="27">
        <f t="shared" ref="B9:K9" ca="1" si="0">SUM(B6:B8)</f>
        <v>56.499999999999993</v>
      </c>
      <c r="C9" s="27">
        <f t="shared" ca="1" si="0"/>
        <v>31.799999999999997</v>
      </c>
      <c r="D9" s="28">
        <f t="shared" ca="1" si="0"/>
        <v>59.699999999999996</v>
      </c>
      <c r="E9" s="28">
        <f t="shared" ca="1" si="0"/>
        <v>21.8</v>
      </c>
      <c r="F9" s="27">
        <f t="shared" ca="1" si="0"/>
        <v>18.099999999999998</v>
      </c>
      <c r="G9" s="27">
        <f t="shared" ca="1" si="0"/>
        <v>-2.2000000000000002</v>
      </c>
      <c r="H9" s="28">
        <f t="shared" ca="1" si="0"/>
        <v>70</v>
      </c>
      <c r="I9" s="28">
        <f t="shared" ca="1" si="0"/>
        <v>27.9</v>
      </c>
      <c r="J9" s="29">
        <f t="shared" ca="1" si="0"/>
        <v>204.29999999999998</v>
      </c>
      <c r="K9" s="29">
        <f t="shared" ca="1" si="0"/>
        <v>79.300000000000011</v>
      </c>
    </row>
    <row r="10" spans="1:11" ht="13.5" thickTop="1" x14ac:dyDescent="0.2"/>
    <row r="11" spans="1:11" x14ac:dyDescent="0.2">
      <c r="A11" s="13" t="s">
        <v>13</v>
      </c>
    </row>
    <row r="12" spans="1:11" x14ac:dyDescent="0.2">
      <c r="A12" s="16" t="s">
        <v>9</v>
      </c>
      <c r="B12" s="31">
        <v>70.2</v>
      </c>
      <c r="C12" s="31">
        <v>42</v>
      </c>
      <c r="D12" s="20">
        <v>50.5</v>
      </c>
      <c r="E12" s="20">
        <v>20.100000000000001</v>
      </c>
      <c r="F12" s="31">
        <v>37.9</v>
      </c>
      <c r="G12" s="31">
        <v>11.6</v>
      </c>
      <c r="H12" s="20">
        <v>57</v>
      </c>
      <c r="I12" s="20">
        <v>21.9</v>
      </c>
      <c r="J12" s="32">
        <f t="shared" ref="J12:K15" ca="1" si="1">B12+D12+F12+H12</f>
        <v>215.6</v>
      </c>
      <c r="K12" s="32">
        <f t="shared" ca="1" si="1"/>
        <v>95.6</v>
      </c>
    </row>
    <row r="13" spans="1:11" x14ac:dyDescent="0.2">
      <c r="A13" s="16" t="s">
        <v>14</v>
      </c>
      <c r="B13" s="31">
        <v>0</v>
      </c>
      <c r="C13" s="31">
        <v>0</v>
      </c>
      <c r="D13" s="20">
        <v>9.6</v>
      </c>
      <c r="E13" s="20">
        <v>5.8</v>
      </c>
      <c r="F13" s="31">
        <v>0</v>
      </c>
      <c r="G13" s="31">
        <v>0</v>
      </c>
      <c r="H13" s="20">
        <v>15.4</v>
      </c>
      <c r="I13" s="20">
        <v>9.3000000000000007</v>
      </c>
      <c r="J13" s="32">
        <f t="shared" ca="1" si="1"/>
        <v>25</v>
      </c>
      <c r="K13" s="32">
        <f t="shared" ca="1" si="1"/>
        <v>15.100000000000001</v>
      </c>
    </row>
    <row r="14" spans="1:11" x14ac:dyDescent="0.2">
      <c r="A14" s="16" t="s">
        <v>10</v>
      </c>
      <c r="B14" s="31">
        <v>-4.2</v>
      </c>
      <c r="C14" s="31">
        <v>-6.2</v>
      </c>
      <c r="D14" s="20">
        <v>0</v>
      </c>
      <c r="E14" s="20">
        <v>-3.6</v>
      </c>
      <c r="F14" s="31">
        <v>-4.7</v>
      </c>
      <c r="G14" s="31">
        <v>-6.5</v>
      </c>
      <c r="H14" s="20">
        <v>-12.9</v>
      </c>
      <c r="I14" s="20">
        <v>-11.5</v>
      </c>
      <c r="J14" s="32">
        <f t="shared" ca="1" si="1"/>
        <v>-21.8</v>
      </c>
      <c r="K14" s="32">
        <f t="shared" ca="1" si="1"/>
        <v>-27.8</v>
      </c>
    </row>
    <row r="15" spans="1:11" x14ac:dyDescent="0.2">
      <c r="A15" s="16" t="s">
        <v>11</v>
      </c>
      <c r="B15" s="31">
        <v>-6.1</v>
      </c>
      <c r="C15" s="31">
        <v>-3.5</v>
      </c>
      <c r="D15" s="20">
        <v>-2.4</v>
      </c>
      <c r="E15" s="20">
        <v>0.2</v>
      </c>
      <c r="F15" s="31">
        <v>-2.4</v>
      </c>
      <c r="G15" s="31">
        <v>0.1</v>
      </c>
      <c r="H15" s="20">
        <v>-2.2999999999999998</v>
      </c>
      <c r="I15" s="20">
        <v>0</v>
      </c>
      <c r="J15" s="32">
        <f t="shared" ca="1" si="1"/>
        <v>-13.2</v>
      </c>
      <c r="K15" s="32">
        <f t="shared" ca="1" si="1"/>
        <v>-3.1999999999999997</v>
      </c>
    </row>
    <row r="16" spans="1:11" ht="13.5" thickBot="1" x14ac:dyDescent="0.25">
      <c r="A16" s="26" t="s">
        <v>15</v>
      </c>
      <c r="B16" s="27">
        <f t="shared" ref="B16:K16" ca="1" si="2">SUM(B12:B15)</f>
        <v>59.9</v>
      </c>
      <c r="C16" s="27">
        <f t="shared" ca="1" si="2"/>
        <v>32.299999999999997</v>
      </c>
      <c r="D16" s="28">
        <f t="shared" ca="1" si="2"/>
        <v>57.7</v>
      </c>
      <c r="E16" s="28">
        <f t="shared" ca="1" si="2"/>
        <v>22.5</v>
      </c>
      <c r="F16" s="27">
        <f t="shared" ca="1" si="2"/>
        <v>30.799999999999997</v>
      </c>
      <c r="G16" s="27">
        <f t="shared" ca="1" si="2"/>
        <v>5.1999999999999993</v>
      </c>
      <c r="H16" s="28">
        <f t="shared" ca="1" si="2"/>
        <v>57.20000000000001</v>
      </c>
      <c r="I16" s="28">
        <f t="shared" ca="1" si="2"/>
        <v>19.7</v>
      </c>
      <c r="J16" s="29">
        <f t="shared" ca="1" si="2"/>
        <v>205.6</v>
      </c>
      <c r="K16" s="29">
        <f t="shared" ca="1" si="2"/>
        <v>79.699999999999989</v>
      </c>
    </row>
    <row r="17" spans="1:11" ht="13.5" thickTop="1" x14ac:dyDescent="0.2"/>
    <row r="18" spans="1:11" x14ac:dyDescent="0.2">
      <c r="A18" s="13" t="s">
        <v>16</v>
      </c>
    </row>
    <row r="19" spans="1:11" x14ac:dyDescent="0.2">
      <c r="A19" s="16" t="s">
        <v>17</v>
      </c>
      <c r="B19" s="31">
        <v>0</v>
      </c>
      <c r="C19" s="31">
        <v>0</v>
      </c>
      <c r="D19" s="20">
        <f ca="1">'[1]With Detailed Adjmnts'!D34-D12</f>
        <v>30.233333333333334</v>
      </c>
      <c r="E19" s="20">
        <f ca="1">'[1]With Detailed Adjmnts'!E34-E12</f>
        <v>19.714333333333329</v>
      </c>
      <c r="F19" s="31">
        <f ca="1">'[1]With Detailed Adjmnts'!F34-F12</f>
        <v>21.233333333333334</v>
      </c>
      <c r="G19" s="31">
        <f ca="1">'[1]With Detailed Adjmnts'!G34-G12</f>
        <v>13.537333333333335</v>
      </c>
      <c r="H19" s="20">
        <f ca="1">'[1]With Detailed Adjmnts'!H34-H12</f>
        <v>6.6333333333333329</v>
      </c>
      <c r="I19" s="20">
        <f ca="1">'[1]With Detailed Adjmnts'!I34-I12</f>
        <v>4.3333333333333357</v>
      </c>
      <c r="J19" s="32">
        <f ca="1">B19+D19+F19+H19</f>
        <v>58.1</v>
      </c>
      <c r="K19" s="32">
        <f ca="1">C19+E19+G19+I19</f>
        <v>37.585000000000001</v>
      </c>
    </row>
    <row r="20" spans="1:11" x14ac:dyDescent="0.2">
      <c r="A20" s="16" t="s">
        <v>18</v>
      </c>
      <c r="B20" s="31">
        <v>0</v>
      </c>
      <c r="C20" s="31">
        <v>0</v>
      </c>
      <c r="D20" s="20">
        <v>0</v>
      </c>
      <c r="E20" s="20">
        <v>0</v>
      </c>
      <c r="F20" s="31">
        <v>0</v>
      </c>
      <c r="G20" s="31">
        <v>0</v>
      </c>
      <c r="H20" s="20">
        <v>8.3000000000000007</v>
      </c>
      <c r="I20" s="20">
        <f ca="1">H20*0.605</f>
        <v>5.0215000000000005</v>
      </c>
      <c r="J20" s="32">
        <f ca="1">B20+D20+F20+H20</f>
        <v>8.3000000000000007</v>
      </c>
      <c r="K20" s="32">
        <f ca="1">C20+E20+G20+I20</f>
        <v>5.0215000000000005</v>
      </c>
    </row>
    <row r="22" spans="1:11" x14ac:dyDescent="0.2">
      <c r="A22" s="13" t="s">
        <v>29</v>
      </c>
    </row>
    <row r="23" spans="1:11" x14ac:dyDescent="0.2">
      <c r="A23" s="16" t="s">
        <v>19</v>
      </c>
      <c r="B23" s="31">
        <f t="shared" ref="B23:K23" ca="1" si="3">B12+B19</f>
        <v>70.2</v>
      </c>
      <c r="C23" s="31">
        <f t="shared" ca="1" si="3"/>
        <v>42</v>
      </c>
      <c r="D23" s="20">
        <f t="shared" ca="1" si="3"/>
        <v>80.733333333333334</v>
      </c>
      <c r="E23" s="20">
        <f t="shared" ca="1" si="3"/>
        <v>39.81433333333333</v>
      </c>
      <c r="F23" s="31">
        <f t="shared" ca="1" si="3"/>
        <v>59.133333333333333</v>
      </c>
      <c r="G23" s="31">
        <f t="shared" ca="1" si="3"/>
        <v>25.137333333333334</v>
      </c>
      <c r="H23" s="20">
        <f t="shared" ca="1" si="3"/>
        <v>63.633333333333333</v>
      </c>
      <c r="I23" s="20">
        <f t="shared" ca="1" si="3"/>
        <v>26.233333333333334</v>
      </c>
      <c r="J23" s="32">
        <f t="shared" ca="1" si="3"/>
        <v>273.7</v>
      </c>
      <c r="K23" s="32">
        <f t="shared" ca="1" si="3"/>
        <v>133.185</v>
      </c>
    </row>
    <row r="24" spans="1:11" x14ac:dyDescent="0.2">
      <c r="A24" s="16" t="s">
        <v>10</v>
      </c>
      <c r="B24" s="31">
        <f t="shared" ref="B24:K24" ca="1" si="4">B14+B20</f>
        <v>-4.2</v>
      </c>
      <c r="C24" s="31">
        <f t="shared" ca="1" si="4"/>
        <v>-6.2</v>
      </c>
      <c r="D24" s="20">
        <f t="shared" ca="1" si="4"/>
        <v>0</v>
      </c>
      <c r="E24" s="20">
        <f t="shared" ca="1" si="4"/>
        <v>-3.6</v>
      </c>
      <c r="F24" s="31">
        <f t="shared" ca="1" si="4"/>
        <v>-4.7</v>
      </c>
      <c r="G24" s="31">
        <f t="shared" ca="1" si="4"/>
        <v>-6.5</v>
      </c>
      <c r="H24" s="20">
        <f t="shared" ca="1" si="4"/>
        <v>-4.5999999999999996</v>
      </c>
      <c r="I24" s="20">
        <f t="shared" ca="1" si="4"/>
        <v>-6.4784999999999995</v>
      </c>
      <c r="J24" s="32">
        <f t="shared" ca="1" si="4"/>
        <v>-13.5</v>
      </c>
      <c r="K24" s="32">
        <f t="shared" ca="1" si="4"/>
        <v>-22.778500000000001</v>
      </c>
    </row>
    <row r="25" spans="1:11" x14ac:dyDescent="0.2">
      <c r="A25" s="16" t="s">
        <v>11</v>
      </c>
      <c r="B25" s="31">
        <f t="shared" ref="B25:K25" ca="1" si="5">B15</f>
        <v>-6.1</v>
      </c>
      <c r="C25" s="31">
        <f t="shared" ca="1" si="5"/>
        <v>-3.5</v>
      </c>
      <c r="D25" s="20">
        <f t="shared" ca="1" si="5"/>
        <v>-2.4</v>
      </c>
      <c r="E25" s="20">
        <f t="shared" ca="1" si="5"/>
        <v>0.2</v>
      </c>
      <c r="F25" s="31">
        <f t="shared" ca="1" si="5"/>
        <v>-2.4</v>
      </c>
      <c r="G25" s="31">
        <f t="shared" ca="1" si="5"/>
        <v>0.1</v>
      </c>
      <c r="H25" s="20">
        <f t="shared" ca="1" si="5"/>
        <v>-2.2999999999999998</v>
      </c>
      <c r="I25" s="20">
        <f t="shared" ca="1" si="5"/>
        <v>0</v>
      </c>
      <c r="J25" s="32">
        <f t="shared" ca="1" si="5"/>
        <v>-13.2</v>
      </c>
      <c r="K25" s="32">
        <f t="shared" ca="1" si="5"/>
        <v>-3.1999999999999997</v>
      </c>
    </row>
    <row r="26" spans="1:11" x14ac:dyDescent="0.2">
      <c r="A26" s="26" t="s">
        <v>15</v>
      </c>
      <c r="B26" s="31">
        <f t="shared" ref="B26:K26" ca="1" si="6">SUM(B23:B25)</f>
        <v>59.9</v>
      </c>
      <c r="C26" s="31">
        <f t="shared" ca="1" si="6"/>
        <v>32.299999999999997</v>
      </c>
      <c r="D26" s="20">
        <f t="shared" ca="1" si="6"/>
        <v>78.333333333333329</v>
      </c>
      <c r="E26" s="20">
        <f t="shared" ca="1" si="6"/>
        <v>36.414333333333332</v>
      </c>
      <c r="F26" s="31">
        <f t="shared" ca="1" si="6"/>
        <v>52.033333333333331</v>
      </c>
      <c r="G26" s="31">
        <f t="shared" ca="1" si="6"/>
        <v>18.737333333333336</v>
      </c>
      <c r="H26" s="20">
        <f t="shared" ca="1" si="6"/>
        <v>56.733333333333334</v>
      </c>
      <c r="I26" s="20">
        <f t="shared" ca="1" si="6"/>
        <v>19.754833333333334</v>
      </c>
      <c r="J26" s="33">
        <f t="shared" ca="1" si="6"/>
        <v>247</v>
      </c>
      <c r="K26" s="33">
        <f t="shared" ca="1" si="6"/>
        <v>107.20649999999999</v>
      </c>
    </row>
    <row r="27" spans="1:11" x14ac:dyDescent="0.2">
      <c r="A27" s="34"/>
    </row>
    <row r="29" spans="1:11" ht="54.75" customHeight="1" x14ac:dyDescent="0.2">
      <c r="A29" s="35" t="s">
        <v>30</v>
      </c>
      <c r="B29" s="36" t="s">
        <v>20</v>
      </c>
      <c r="C29" s="36" t="s">
        <v>31</v>
      </c>
      <c r="D29" s="36" t="s">
        <v>21</v>
      </c>
      <c r="E29" s="5"/>
      <c r="G29" s="30"/>
      <c r="I29" s="5"/>
    </row>
    <row r="30" spans="1:11" x14ac:dyDescent="0.2">
      <c r="A30" s="37" t="s">
        <v>22</v>
      </c>
      <c r="B30" s="38">
        <v>298</v>
      </c>
      <c r="C30" s="38">
        <v>423</v>
      </c>
      <c r="D30" s="38">
        <f t="shared" ref="D30:D36" ca="1" si="7">C30-B30</f>
        <v>125</v>
      </c>
      <c r="E30" s="5"/>
      <c r="G30" s="30"/>
      <c r="I30" s="5"/>
    </row>
    <row r="31" spans="1:11" x14ac:dyDescent="0.2">
      <c r="A31" s="37" t="s">
        <v>23</v>
      </c>
      <c r="B31" s="38">
        <v>332</v>
      </c>
      <c r="C31" s="38">
        <v>464</v>
      </c>
      <c r="D31" s="38">
        <f t="shared" ca="1" si="7"/>
        <v>132</v>
      </c>
      <c r="E31" s="5"/>
      <c r="G31" s="30"/>
      <c r="I31" s="5"/>
    </row>
    <row r="32" spans="1:11" x14ac:dyDescent="0.2">
      <c r="A32" s="37" t="s">
        <v>24</v>
      </c>
      <c r="B32" s="38">
        <v>392</v>
      </c>
      <c r="C32" s="38">
        <v>506</v>
      </c>
      <c r="D32" s="38">
        <f t="shared" ca="1" si="7"/>
        <v>114</v>
      </c>
      <c r="E32" s="5"/>
      <c r="G32" s="30"/>
      <c r="I32" s="5"/>
    </row>
    <row r="33" spans="1:9" x14ac:dyDescent="0.2">
      <c r="A33" s="37" t="s">
        <v>25</v>
      </c>
      <c r="B33" s="38">
        <v>255</v>
      </c>
      <c r="C33" s="38">
        <v>340</v>
      </c>
      <c r="D33" s="38">
        <f t="shared" ca="1" si="7"/>
        <v>85</v>
      </c>
      <c r="E33" s="5"/>
      <c r="G33" s="30"/>
      <c r="I33" s="5"/>
    </row>
    <row r="34" spans="1:9" x14ac:dyDescent="0.2">
      <c r="A34" s="37" t="s">
        <v>26</v>
      </c>
      <c r="B34" s="38">
        <v>234</v>
      </c>
      <c r="C34" s="38">
        <v>332</v>
      </c>
      <c r="D34" s="38">
        <f t="shared" ca="1" si="7"/>
        <v>98</v>
      </c>
      <c r="E34" s="5"/>
      <c r="G34" s="30"/>
      <c r="I34" s="5"/>
    </row>
    <row r="35" spans="1:9" x14ac:dyDescent="0.2">
      <c r="A35" s="37" t="s">
        <v>27</v>
      </c>
      <c r="B35" s="38">
        <v>212</v>
      </c>
      <c r="C35" s="38">
        <v>296</v>
      </c>
      <c r="D35" s="38">
        <f t="shared" ca="1" si="7"/>
        <v>84</v>
      </c>
      <c r="E35" s="5"/>
      <c r="G35" s="30"/>
      <c r="I35" s="5"/>
    </row>
    <row r="36" spans="1:9" x14ac:dyDescent="0.2">
      <c r="A36" s="37" t="s">
        <v>28</v>
      </c>
      <c r="B36" s="38">
        <v>257</v>
      </c>
      <c r="C36" s="38">
        <v>341</v>
      </c>
      <c r="D36" s="38">
        <f t="shared" ca="1" si="7"/>
        <v>84</v>
      </c>
      <c r="E36" s="5"/>
      <c r="G36" s="30"/>
      <c r="I36" s="5"/>
    </row>
    <row r="37" spans="1:9" x14ac:dyDescent="0.2">
      <c r="E37" s="5"/>
      <c r="G37" s="30"/>
      <c r="I37" s="5"/>
    </row>
    <row r="38" spans="1:9" x14ac:dyDescent="0.2">
      <c r="A38" s="5" t="str">
        <f ca="1">CELL("filename")</f>
        <v>I:\MRO\MRO\Apr01\[Bob's Scenario.xls]Best Case Forecast</v>
      </c>
      <c r="E38" s="5"/>
      <c r="G38" s="30"/>
      <c r="I38" s="5"/>
    </row>
  </sheetData>
  <mergeCells count="5">
    <mergeCell ref="J4:K4"/>
    <mergeCell ref="F4:G4"/>
    <mergeCell ref="H4:I4"/>
    <mergeCell ref="B4:C4"/>
    <mergeCell ref="D4:E4"/>
  </mergeCells>
  <printOptions horizontalCentered="1" verticalCentered="1"/>
  <pageMargins left="0.21" right="0.19" top="0.25" bottom="0.5" header="0.5" footer="0.5"/>
  <pageSetup scale="8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Best Case Forecast</vt:lpstr>
      <vt:lpstr>'Best Case Forecast'!Print_Area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E50357</dc:creator>
  <cp:lastModifiedBy>Jan Havlíček</cp:lastModifiedBy>
  <dcterms:created xsi:type="dcterms:W3CDTF">2001-05-18T20:37:59Z</dcterms:created>
  <dcterms:modified xsi:type="dcterms:W3CDTF">2023-09-14T18:34:40Z</dcterms:modified>
</cp:coreProperties>
</file>