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ACC90F-3230-428B-9B68-ACDFB6E43B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10" i="1" l="1"/>
  <c r="M10" i="1"/>
  <c r="M11" i="1"/>
  <c r="E12" i="1"/>
  <c r="G12" i="1"/>
  <c r="E13" i="1"/>
  <c r="G13" i="1"/>
  <c r="E14" i="1"/>
  <c r="G14" i="1"/>
  <c r="M15" i="1"/>
  <c r="E16" i="1"/>
  <c r="G16" i="1"/>
  <c r="M18" i="1"/>
  <c r="M21" i="1"/>
  <c r="C26" i="1"/>
  <c r="D26" i="1"/>
  <c r="C27" i="1"/>
  <c r="D27" i="1"/>
  <c r="C28" i="1"/>
  <c r="D28" i="1"/>
  <c r="C29" i="1"/>
  <c r="D29" i="1"/>
</calcChain>
</file>

<file path=xl/sharedStrings.xml><?xml version="1.0" encoding="utf-8"?>
<sst xmlns="http://schemas.openxmlformats.org/spreadsheetml/2006/main" count="29" uniqueCount="26">
  <si>
    <t>NORTHERN BORDER PIPELINE COMPANY</t>
  </si>
  <si>
    <t>Northern Border Ratebase (Jan. '00 est.)</t>
  </si>
  <si>
    <t>Acquisition multiple</t>
  </si>
  <si>
    <t>Purchase price</t>
  </si>
  <si>
    <t>Less: debt assumed</t>
  </si>
  <si>
    <t>Cash purchase price</t>
  </si>
  <si>
    <t>Northern Border Partners equivalent units</t>
  </si>
  <si>
    <t>Less: TCLPZ portion (30%)</t>
  </si>
  <si>
    <t xml:space="preserve">    Common</t>
  </si>
  <si>
    <t xml:space="preserve">    General</t>
  </si>
  <si>
    <t xml:space="preserve">     Total</t>
  </si>
  <si>
    <t>Current unit price</t>
  </si>
  <si>
    <t>MLP debt</t>
  </si>
  <si>
    <t>Unit</t>
  </si>
  <si>
    <t>Price</t>
  </si>
  <si>
    <t>Percentage of</t>
  </si>
  <si>
    <t>Premium</t>
  </si>
  <si>
    <t>Acquisition</t>
  </si>
  <si>
    <t xml:space="preserve">  NBPL / MLP VALUATION COMPARISONS</t>
  </si>
  <si>
    <t>N/A</t>
  </si>
  <si>
    <t>MLP portion of ratebase multiple</t>
  </si>
  <si>
    <t>MLP current assets</t>
  </si>
  <si>
    <t xml:space="preserve">MLP current market value </t>
  </si>
  <si>
    <t>Black Mesa market value</t>
  </si>
  <si>
    <t>Implied NBPL market value</t>
  </si>
  <si>
    <t>Ratebase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</si>
</sst>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</numFmts>
  <fonts count="2" x14ac:knownFonts="1">
    <font>
      <sz val="10"/>
      <name val="Arial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41" fontId="0" fillId="0" borderId="3" xfId="0" applyNumberFormat="1" applyBorder="1"/>
    <xf numFmtId="43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6" xfId="0" applyNumberFormat="1" applyBorder="1"/>
    <xf numFmtId="9" fontId="0" fillId="0" borderId="8" xfId="0" applyNumberFormat="1" applyBorder="1"/>
    <xf numFmtId="9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41" fontId="0" fillId="0" borderId="11" xfId="0" applyNumberFormat="1" applyBorder="1"/>
    <xf numFmtId="43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9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30"/>
  <sheetViews>
    <sheetView tabSelected="1" topLeftCell="B8" workbookViewId="0">
      <selection activeCell="D29" sqref="D29"/>
    </sheetView>
  </sheetViews>
  <sheetFormatPr defaultRowHeight="12.75" x14ac:dyDescent="0.2"/>
  <cols>
    <col min="2" max="2" width="9.7109375" customWidth="1"/>
    <col min="4" max="4" width="22.7109375" customWidth="1"/>
    <col min="5" max="5" width="12.5703125" customWidth="1"/>
    <col min="6" max="6" width="3.28515625" customWidth="1"/>
    <col min="7" max="7" width="12.42578125" customWidth="1"/>
    <col min="8" max="8" width="10.28515625" bestFit="1" customWidth="1"/>
    <col min="9" max="9" width="16.28515625" customWidth="1"/>
    <col min="13" max="13" width="12.5703125" customWidth="1"/>
  </cols>
  <sheetData>
    <row r="3" spans="1:13" ht="15" x14ac:dyDescent="0.2">
      <c r="E3" s="1" t="s">
        <v>0</v>
      </c>
    </row>
    <row r="4" spans="1:13" ht="15" x14ac:dyDescent="0.2">
      <c r="E4" s="1" t="s">
        <v>18</v>
      </c>
    </row>
    <row r="8" spans="1:13" x14ac:dyDescent="0.2">
      <c r="A8" t="s">
        <v>1</v>
      </c>
      <c r="E8" s="3">
        <v>1406713</v>
      </c>
      <c r="G8" s="3">
        <v>1406713</v>
      </c>
      <c r="I8" t="s">
        <v>6</v>
      </c>
    </row>
    <row r="9" spans="1:13" x14ac:dyDescent="0.2">
      <c r="A9" t="s">
        <v>2</v>
      </c>
      <c r="E9" s="20" t="s">
        <v>19</v>
      </c>
      <c r="G9" s="2">
        <v>2</v>
      </c>
      <c r="I9" t="s">
        <v>8</v>
      </c>
      <c r="M9" s="3">
        <v>29347313</v>
      </c>
    </row>
    <row r="10" spans="1:13" x14ac:dyDescent="0.2">
      <c r="A10" t="s">
        <v>3</v>
      </c>
      <c r="E10" s="3">
        <v>1406713</v>
      </c>
      <c r="G10" s="3">
        <f>G9*G8</f>
        <v>2813426</v>
      </c>
      <c r="I10" t="s">
        <v>9</v>
      </c>
      <c r="M10" s="4">
        <f>296438+302487</f>
        <v>598925</v>
      </c>
    </row>
    <row r="11" spans="1:13" x14ac:dyDescent="0.2">
      <c r="A11" t="s">
        <v>4</v>
      </c>
      <c r="E11" s="4">
        <v>-879000</v>
      </c>
      <c r="G11" s="4">
        <v>-879000</v>
      </c>
      <c r="I11" t="s">
        <v>10</v>
      </c>
      <c r="M11" s="3">
        <f>M10+M9</f>
        <v>29946238</v>
      </c>
    </row>
    <row r="12" spans="1:13" x14ac:dyDescent="0.2">
      <c r="A12" t="s">
        <v>5</v>
      </c>
      <c r="E12" s="6">
        <f>E10+E11</f>
        <v>527713</v>
      </c>
      <c r="G12" s="6">
        <f>G10+G11</f>
        <v>1934426</v>
      </c>
    </row>
    <row r="13" spans="1:13" x14ac:dyDescent="0.2">
      <c r="A13" t="s">
        <v>7</v>
      </c>
      <c r="E13" s="4">
        <f>-E12*0.3</f>
        <v>-158313.9</v>
      </c>
      <c r="G13" s="4">
        <f>-G12*0.3</f>
        <v>-580327.79999999993</v>
      </c>
      <c r="I13" t="s">
        <v>11</v>
      </c>
      <c r="M13" s="7">
        <v>22.125</v>
      </c>
    </row>
    <row r="14" spans="1:13" x14ac:dyDescent="0.2">
      <c r="E14" s="6">
        <f>E13+E12</f>
        <v>369399.1</v>
      </c>
      <c r="F14" s="10"/>
      <c r="G14" s="6">
        <f>G13+G12</f>
        <v>1354098.2000000002</v>
      </c>
    </row>
    <row r="15" spans="1:13" x14ac:dyDescent="0.2">
      <c r="A15" t="s">
        <v>2</v>
      </c>
      <c r="E15" s="2">
        <v>2</v>
      </c>
      <c r="G15" s="20" t="s">
        <v>19</v>
      </c>
      <c r="I15" t="s">
        <v>5</v>
      </c>
      <c r="M15" s="3">
        <f>M13*M11/1000</f>
        <v>662560.51575000002</v>
      </c>
    </row>
    <row r="16" spans="1:13" ht="13.5" thickBot="1" x14ac:dyDescent="0.25">
      <c r="A16" t="s">
        <v>20</v>
      </c>
      <c r="E16" s="5">
        <f>E15*E14</f>
        <v>738798.2</v>
      </c>
      <c r="F16" s="3"/>
      <c r="G16" s="5">
        <f>G14</f>
        <v>1354098.2000000002</v>
      </c>
      <c r="I16" t="s">
        <v>12</v>
      </c>
      <c r="M16" s="3">
        <v>90000</v>
      </c>
    </row>
    <row r="17" spans="2:13" ht="13.5" thickTop="1" x14ac:dyDescent="0.2">
      <c r="I17" t="s">
        <v>21</v>
      </c>
      <c r="M17" s="4">
        <v>-9447</v>
      </c>
    </row>
    <row r="18" spans="2:13" x14ac:dyDescent="0.2">
      <c r="I18" t="s">
        <v>22</v>
      </c>
      <c r="M18" s="3">
        <f>SUM(M15:M17)</f>
        <v>743113.51575000002</v>
      </c>
    </row>
    <row r="19" spans="2:13" x14ac:dyDescent="0.2">
      <c r="I19" t="s">
        <v>23</v>
      </c>
      <c r="M19" s="4">
        <v>20000</v>
      </c>
    </row>
    <row r="21" spans="2:13" ht="13.5" thickBot="1" x14ac:dyDescent="0.25">
      <c r="I21" t="s">
        <v>24</v>
      </c>
      <c r="M21" s="21">
        <f>M18-M19</f>
        <v>723113.51575000002</v>
      </c>
    </row>
    <row r="22" spans="2:13" ht="13.5" thickTop="1" x14ac:dyDescent="0.2">
      <c r="M22" s="22"/>
    </row>
    <row r="24" spans="2:13" x14ac:dyDescent="0.2">
      <c r="B24" s="8" t="s">
        <v>17</v>
      </c>
      <c r="C24" s="11" t="s">
        <v>13</v>
      </c>
      <c r="D24" s="16" t="s">
        <v>15</v>
      </c>
      <c r="E24" s="18"/>
      <c r="F24" s="18"/>
      <c r="G24" s="10"/>
    </row>
    <row r="25" spans="2:13" x14ac:dyDescent="0.2">
      <c r="B25" s="9" t="s">
        <v>16</v>
      </c>
      <c r="C25" s="12" t="s">
        <v>14</v>
      </c>
      <c r="D25" s="17" t="s">
        <v>25</v>
      </c>
      <c r="E25" s="18"/>
      <c r="F25" s="18"/>
      <c r="G25" s="10"/>
    </row>
    <row r="26" spans="2:13" x14ac:dyDescent="0.2">
      <c r="B26" s="13">
        <v>0</v>
      </c>
      <c r="C26" s="23">
        <f>M13</f>
        <v>22.125</v>
      </c>
      <c r="D26" s="13">
        <f>(((C26*$M$11)/1000)+M$16)/($G$14)</f>
        <v>0.55576509572939381</v>
      </c>
      <c r="E26" s="19"/>
      <c r="F26" s="19"/>
    </row>
    <row r="27" spans="2:13" x14ac:dyDescent="0.2">
      <c r="B27" s="14">
        <v>0.2</v>
      </c>
      <c r="C27" s="24">
        <f>C$26*(1+B27)</f>
        <v>26.55</v>
      </c>
      <c r="D27" s="13">
        <f>(((C27*$M$11)/1000)+M$16)/($G$14)</f>
        <v>0.65362513508990694</v>
      </c>
      <c r="E27" s="19"/>
      <c r="F27" s="19"/>
    </row>
    <row r="28" spans="2:13" x14ac:dyDescent="0.2">
      <c r="B28" s="14">
        <v>0.5</v>
      </c>
      <c r="C28" s="24">
        <f>C$26*(1+B28)</f>
        <v>33.1875</v>
      </c>
      <c r="D28" s="13">
        <f>(((C28*$M$11)/1000)+M$16)/($G$14)</f>
        <v>0.80041519413067663</v>
      </c>
      <c r="E28" s="19"/>
      <c r="F28" s="19"/>
    </row>
    <row r="29" spans="2:13" x14ac:dyDescent="0.2">
      <c r="B29" s="15">
        <v>1</v>
      </c>
      <c r="C29" s="25">
        <f>C$26*(1+B29)</f>
        <v>44.25</v>
      </c>
      <c r="D29" s="26">
        <f>(((C29*$M$11)/1000)+M$16)/($G$14)</f>
        <v>1.0450652925319595</v>
      </c>
      <c r="E29" s="19"/>
      <c r="F29" s="19"/>
    </row>
    <row r="30" spans="2:13" x14ac:dyDescent="0.2">
      <c r="D30" s="7"/>
      <c r="E30" s="7"/>
      <c r="F30" s="7"/>
    </row>
  </sheetData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NPNG/NBPL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Jan Havlíček</cp:lastModifiedBy>
  <cp:lastPrinted>1999-12-10T13:57:39Z</cp:lastPrinted>
  <dcterms:created xsi:type="dcterms:W3CDTF">1999-12-08T22:08:26Z</dcterms:created>
  <dcterms:modified xsi:type="dcterms:W3CDTF">2023-09-14T18:39:29Z</dcterms:modified>
</cp:coreProperties>
</file>