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A26635-A35A-4AC1-96B0-89F31EEF53C8}" xr6:coauthVersionLast="47" xr6:coauthVersionMax="47" xr10:uidLastSave="{00000000-0000-0000-0000-000000000000}"/>
  <bookViews>
    <workbookView xWindow="-120" yWindow="-120" windowWidth="38640" windowHeight="15720" tabRatio="599" firstSheet="5" activeTab="7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8 (2)" sheetId="91" r:id="rId10"/>
  </sheets>
  <externalReferences>
    <externalReference r:id="rId11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8 (2)'!$A$1:$P$38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sharedStrings.xml><?xml version="1.0" encoding="utf-8"?>
<sst xmlns="http://schemas.openxmlformats.org/spreadsheetml/2006/main" count="514" uniqueCount="66">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</sst>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10000</v>
          </cell>
          <cell r="Q132">
            <v>10000</v>
          </cell>
          <cell r="R132">
            <v>10000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36867.633995949072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36867.633995949072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 t="str">
        <f>V14</f>
        <v>x</v>
      </c>
      <c r="I5" s="27"/>
      <c r="J5" s="29">
        <v>1429</v>
      </c>
      <c r="K5" s="29"/>
      <c r="L5" s="77"/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714</v>
      </c>
      <c r="R5" s="58">
        <f>ROUND((1-O5)*J5,0)</f>
        <v>715</v>
      </c>
      <c r="T5" s="51">
        <v>24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 t="str">
        <f>V6</f>
        <v>x</v>
      </c>
      <c r="I7" s="30"/>
      <c r="J7" s="29">
        <v>5788</v>
      </c>
      <c r="K7" s="29"/>
      <c r="L7" s="77"/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24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 t="str">
        <f>V11</f>
        <v>x</v>
      </c>
      <c r="I10" s="30"/>
      <c r="J10" s="29">
        <v>2136</v>
      </c>
      <c r="K10" s="29"/>
      <c r="L10" s="77"/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1068</v>
      </c>
      <c r="R10" s="58">
        <f>ROUND((1-O10)*J10,0)</f>
        <v>1068</v>
      </c>
      <c r="T10" s="52">
        <v>25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 t="str">
        <f>V5</f>
        <v>x</v>
      </c>
      <c r="I14" s="30"/>
      <c r="J14" s="29">
        <v>15728</v>
      </c>
      <c r="K14" s="29"/>
      <c r="L14" s="77"/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7864</v>
      </c>
      <c r="R14" s="58">
        <f>ROUND((1-O14)*J14,0)</f>
        <v>7864</v>
      </c>
      <c r="T14" s="52">
        <v>31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 t="str">
        <f>V7</f>
        <v>x</v>
      </c>
      <c r="I19" s="30"/>
      <c r="J19" s="29">
        <v>1751</v>
      </c>
      <c r="K19" s="29"/>
      <c r="L19" s="77"/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875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 t="str">
        <f>V8</f>
        <v>x</v>
      </c>
      <c r="I21" s="30"/>
      <c r="J21" s="29">
        <v>1296</v>
      </c>
      <c r="K21" s="29"/>
      <c r="L21" s="77"/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 t="str">
        <f>V9</f>
        <v>x</v>
      </c>
      <c r="I24" s="30"/>
      <c r="J24" s="29">
        <v>14143</v>
      </c>
      <c r="K24" s="29"/>
      <c r="L24" s="77"/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 t="str">
        <f>V10</f>
        <v>x</v>
      </c>
      <c r="I26" s="30"/>
      <c r="J26" s="29">
        <v>2240</v>
      </c>
      <c r="K26" s="29"/>
      <c r="L26" s="77"/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1120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 t="str">
        <f>V12</f>
        <v>x</v>
      </c>
      <c r="I28" s="30"/>
      <c r="J28" s="29">
        <v>4264</v>
      </c>
      <c r="K28" s="29"/>
      <c r="L28" s="77"/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 t="str">
        <f>V13</f>
        <v>x</v>
      </c>
      <c r="I30" s="30"/>
      <c r="J30" s="29">
        <v>5468</v>
      </c>
      <c r="K30" s="29"/>
      <c r="L30" s="77"/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2734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 t="str">
        <f>V15</f>
        <v>x</v>
      </c>
      <c r="I32" s="30"/>
      <c r="J32" s="29">
        <v>898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 t="str">
        <f>V16</f>
        <v>x</v>
      </c>
      <c r="I35" s="30"/>
      <c r="J35" s="29">
        <v>46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0</v>
      </c>
      <c r="M37" s="26"/>
      <c r="N37" s="61">
        <f>+J37-L37</f>
        <v>66850</v>
      </c>
      <c r="O37" s="73"/>
      <c r="P37" s="62">
        <f>SUM(P5:P35)</f>
        <v>0</v>
      </c>
      <c r="Q37" s="63">
        <f>SUM(Q5:Q35)/IF($L$37&gt;0,$L37,$J37)</f>
        <v>0.41981301421091999</v>
      </c>
      <c r="R37" s="63">
        <f>SUM(R5:R35)/IF($L$37&gt;0,$L37,$J37)</f>
        <v>0.58018698578908001</v>
      </c>
      <c r="S37" s="85">
        <f>Q39/(Q39+(R39-LOOKUP(J2,[1]!date,[1]!enaft)))</f>
        <v>0.50853461866019167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66850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28064.5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36867.633995949072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36867.633995949072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36867.633995949072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36867.633995949072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36867.633995949072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36867.633995949072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36867.633995949072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36867.633995949072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36867.633995949072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36867.633995949072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36867.633995949072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36867.633995949072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zoomScale="75" workbookViewId="0">
      <pane xSplit="5" topLeftCell="F1" activePane="topRight" state="frozenSplit"/>
      <selection pane="topRight" activeCell="F1" sqref="F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36867.633995949072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36867.633995949072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 t="str">
        <f>V14</f>
        <v>x</v>
      </c>
      <c r="I5" s="27"/>
      <c r="J5" s="29">
        <v>1471</v>
      </c>
      <c r="K5" s="29"/>
      <c r="L5" s="77"/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735</v>
      </c>
      <c r="R5" s="58">
        <f>ROUND((1-O5)*J5,0)</f>
        <v>736</v>
      </c>
      <c r="T5" s="51">
        <v>25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 t="str">
        <f>V6</f>
        <v>x</v>
      </c>
      <c r="I7" s="30"/>
      <c r="J7" s="29">
        <v>6110</v>
      </c>
      <c r="K7" s="29"/>
      <c r="L7" s="77"/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3055</v>
      </c>
      <c r="R7" s="58">
        <f>ROUND((1-O7)*J7,0)</f>
        <v>3055</v>
      </c>
      <c r="T7" s="52">
        <v>26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 t="str">
        <f>V11</f>
        <v>x</v>
      </c>
      <c r="I10" s="30"/>
      <c r="J10" s="29">
        <v>2264</v>
      </c>
      <c r="K10" s="29"/>
      <c r="L10" s="77"/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1132</v>
      </c>
      <c r="R10" s="58">
        <f>ROUND((1-O10)*J10,0)</f>
        <v>1132</v>
      </c>
      <c r="T10" s="52">
        <v>28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 t="str">
        <f>V5</f>
        <v>x</v>
      </c>
      <c r="I14" s="30"/>
      <c r="J14" s="29">
        <v>15074</v>
      </c>
      <c r="K14" s="29"/>
      <c r="L14" s="77"/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 t="str">
        <f>V7</f>
        <v>x</v>
      </c>
      <c r="I19" s="30"/>
      <c r="J19" s="29">
        <v>1551</v>
      </c>
      <c r="K19" s="29"/>
      <c r="L19" s="77"/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775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 t="str">
        <f>V8</f>
        <v>x</v>
      </c>
      <c r="I21" s="30"/>
      <c r="J21" s="29">
        <v>1451</v>
      </c>
      <c r="K21" s="29"/>
      <c r="L21" s="77"/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725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 t="str">
        <f>V9</f>
        <v>x</v>
      </c>
      <c r="I24" s="30"/>
      <c r="J24" s="29">
        <v>13518</v>
      </c>
      <c r="K24" s="29"/>
      <c r="L24" s="77"/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6759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 t="str">
        <f>V10</f>
        <v>x</v>
      </c>
      <c r="I26" s="30"/>
      <c r="J26" s="29">
        <v>1925</v>
      </c>
      <c r="K26" s="29"/>
      <c r="L26" s="77"/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 t="str">
        <f>V12</f>
        <v>x</v>
      </c>
      <c r="I28" s="30"/>
      <c r="J28" s="29">
        <v>4264</v>
      </c>
      <c r="K28" s="29"/>
      <c r="L28" s="77"/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 t="str">
        <f>V13</f>
        <v>x</v>
      </c>
      <c r="I30" s="30"/>
      <c r="J30" s="29">
        <v>5468</v>
      </c>
      <c r="K30" s="29"/>
      <c r="L30" s="77"/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2734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 t="str">
        <f>V15</f>
        <v>x</v>
      </c>
      <c r="I32" s="30"/>
      <c r="J32" s="29">
        <v>1055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1055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 t="str">
        <f>V16</f>
        <v>x</v>
      </c>
      <c r="I35" s="30"/>
      <c r="J35" s="29">
        <v>49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0</v>
      </c>
      <c r="M37" s="26"/>
      <c r="N37" s="61">
        <f>+J37-L37</f>
        <v>65863</v>
      </c>
      <c r="O37" s="73"/>
      <c r="P37" s="62">
        <f>SUM(P5:P35)</f>
        <v>0</v>
      </c>
      <c r="Q37" s="63">
        <f>SUM(Q5:Q35)/IF($L$37&gt;0,$L37,$J37)</f>
        <v>0.41981081942820703</v>
      </c>
      <c r="R37" s="63">
        <f>SUM(R5:R35)/IF($L$37&gt;0,$L37,$J37)</f>
        <v>0.58018918057179292</v>
      </c>
      <c r="S37" s="85">
        <f>Q39/(Q39+(R39-LOOKUP(J2,[1]!date,[1]!enaft)))</f>
        <v>0.51014760147601479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65863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27650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X29" sqref="X2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36867.633995949072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36867.633995949072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 t="str">
        <f>V14</f>
        <v>x</v>
      </c>
      <c r="I5" s="27"/>
      <c r="J5" s="29">
        <v>1429</v>
      </c>
      <c r="K5" s="29"/>
      <c r="L5" s="77"/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714</v>
      </c>
      <c r="R5" s="58">
        <f>ROUND((1-O5)*J5,0)</f>
        <v>715</v>
      </c>
      <c r="T5" s="51">
        <v>24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 t="str">
        <f>V6</f>
        <v>x</v>
      </c>
      <c r="I7" s="30"/>
      <c r="J7" s="29">
        <v>5788</v>
      </c>
      <c r="K7" s="29"/>
      <c r="L7" s="77"/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24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 t="str">
        <f>V11</f>
        <v>x</v>
      </c>
      <c r="I10" s="30"/>
      <c r="J10" s="29">
        <v>2136</v>
      </c>
      <c r="K10" s="29"/>
      <c r="L10" s="77"/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1068</v>
      </c>
      <c r="R10" s="58">
        <f>ROUND((1-O10)*J10,0)</f>
        <v>1068</v>
      </c>
      <c r="T10" s="52">
        <v>25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 t="str">
        <f>V5</f>
        <v>x</v>
      </c>
      <c r="I14" s="30"/>
      <c r="J14" s="29">
        <v>15728</v>
      </c>
      <c r="K14" s="29"/>
      <c r="L14" s="77"/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7864</v>
      </c>
      <c r="R14" s="58">
        <f>ROUND((1-O14)*J14,0)</f>
        <v>7864</v>
      </c>
      <c r="T14" s="52">
        <v>31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 t="str">
        <f>V7</f>
        <v>x</v>
      </c>
      <c r="I19" s="30"/>
      <c r="J19" s="29">
        <v>1751</v>
      </c>
      <c r="K19" s="29"/>
      <c r="L19" s="77"/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875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 t="str">
        <f>V8</f>
        <v>x</v>
      </c>
      <c r="I21" s="30"/>
      <c r="J21" s="29">
        <v>1296</v>
      </c>
      <c r="K21" s="29"/>
      <c r="L21" s="77"/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 t="str">
        <f>V9</f>
        <v>x</v>
      </c>
      <c r="I24" s="30"/>
      <c r="J24" s="29">
        <v>14143</v>
      </c>
      <c r="K24" s="29"/>
      <c r="L24" s="77"/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 t="str">
        <f>V10</f>
        <v>x</v>
      </c>
      <c r="I26" s="30"/>
      <c r="J26" s="29">
        <v>2240</v>
      </c>
      <c r="K26" s="29"/>
      <c r="L26" s="77"/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1120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 t="str">
        <f>V12</f>
        <v>x</v>
      </c>
      <c r="I28" s="30"/>
      <c r="J28" s="29">
        <v>4264</v>
      </c>
      <c r="K28" s="29"/>
      <c r="L28" s="77"/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 t="str">
        <f>V13</f>
        <v>x</v>
      </c>
      <c r="I30" s="30"/>
      <c r="J30" s="29">
        <v>5468</v>
      </c>
      <c r="K30" s="29"/>
      <c r="L30" s="77"/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2734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 t="str">
        <f>V15</f>
        <v>x</v>
      </c>
      <c r="I32" s="30"/>
      <c r="J32" s="29">
        <v>898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 t="str">
        <f>V16</f>
        <v>x</v>
      </c>
      <c r="I35" s="30"/>
      <c r="J35" s="29">
        <v>46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0</v>
      </c>
      <c r="M37" s="26"/>
      <c r="N37" s="61">
        <f>+J37-L37</f>
        <v>66850</v>
      </c>
      <c r="O37" s="73"/>
      <c r="P37" s="62">
        <f>SUM(P5:P35)</f>
        <v>0</v>
      </c>
      <c r="Q37" s="63">
        <f>SUM(Q5:Q35)/IF($L$37&gt;0,$L37,$J37)</f>
        <v>0.41981301421091999</v>
      </c>
      <c r="R37" s="63">
        <f>SUM(R5:R35)/IF($L$37&gt;0,$L37,$J37)</f>
        <v>0.58018698578908001</v>
      </c>
      <c r="S37" s="85">
        <f>Q39/(Q39+(R39-LOOKUP(J2,[1]!date,[1]!enaft)))</f>
        <v>0.50853461866019167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66850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28064.5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25</vt:i4>
      </vt:variant>
    </vt:vector>
  </HeadingPairs>
  <TitlesOfParts>
    <vt:vector size="35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8 (2)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8 (2)'!Print_Area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Jan Havlíček</cp:lastModifiedBy>
  <cp:lastPrinted>2000-11-30T13:47:48Z</cp:lastPrinted>
  <dcterms:created xsi:type="dcterms:W3CDTF">1999-10-04T15:20:07Z</dcterms:created>
  <dcterms:modified xsi:type="dcterms:W3CDTF">2023-09-14T19:07:44Z</dcterms:modified>
</cp:coreProperties>
</file>