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DC0730-12C9-4C1E-9F23-4EA77C6A6C77}" xr6:coauthVersionLast="47" xr6:coauthVersionMax="47" xr10:uidLastSave="{00000000-0000-0000-0000-000000000000}"/>
  <bookViews>
    <workbookView xWindow="-120" yWindow="-120" windowWidth="38640" windowHeight="15720"/>
  </bookViews>
  <sheets>
    <sheet name="external" sheetId="3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/>
  <c r="F8" i="3"/>
  <c r="L8" i="3"/>
  <c r="A9" i="3"/>
  <c r="C9" i="3"/>
  <c r="D9" i="3"/>
  <c r="E9" i="3"/>
  <c r="F9" i="3"/>
  <c r="J9" i="3"/>
  <c r="K9" i="3"/>
  <c r="L9" i="3"/>
  <c r="A10" i="3"/>
  <c r="C10" i="3"/>
  <c r="F10" i="3"/>
  <c r="J10" i="3"/>
  <c r="K10" i="3"/>
  <c r="L10" i="3"/>
  <c r="A11" i="3"/>
  <c r="C11" i="3"/>
  <c r="D11" i="3"/>
  <c r="F11" i="3"/>
  <c r="J11" i="3"/>
  <c r="K11" i="3"/>
  <c r="A12" i="3"/>
  <c r="C12" i="3"/>
  <c r="D12" i="3"/>
  <c r="E12" i="3"/>
  <c r="F12" i="3"/>
  <c r="J12" i="3"/>
  <c r="K12" i="3"/>
  <c r="A13" i="3"/>
  <c r="C13" i="3"/>
  <c r="D13" i="3"/>
  <c r="E13" i="3"/>
  <c r="F13" i="3"/>
  <c r="J13" i="3"/>
  <c r="K13" i="3"/>
  <c r="L13" i="3"/>
  <c r="A14" i="3"/>
  <c r="C14" i="3"/>
  <c r="D14" i="3"/>
  <c r="E14" i="3"/>
  <c r="F14" i="3"/>
  <c r="J14" i="3"/>
  <c r="K14" i="3"/>
  <c r="L14" i="3"/>
  <c r="A15" i="3"/>
  <c r="D15" i="3"/>
  <c r="E15" i="3"/>
  <c r="F15" i="3"/>
  <c r="J15" i="3"/>
  <c r="K15" i="3"/>
  <c r="L15" i="3"/>
  <c r="A16" i="3"/>
  <c r="D16" i="3"/>
  <c r="F16" i="3"/>
  <c r="J16" i="3"/>
  <c r="K16" i="3"/>
  <c r="A17" i="3"/>
  <c r="D17" i="3"/>
  <c r="E17" i="3"/>
  <c r="F17" i="3"/>
  <c r="J17" i="3"/>
  <c r="K17" i="3"/>
  <c r="A18" i="3"/>
  <c r="D18" i="3"/>
  <c r="E18" i="3"/>
  <c r="F18" i="3"/>
  <c r="J18" i="3"/>
  <c r="K18" i="3"/>
  <c r="A19" i="3"/>
  <c r="D19" i="3"/>
  <c r="F19" i="3"/>
  <c r="J19" i="3"/>
  <c r="K19" i="3"/>
  <c r="L19" i="3"/>
  <c r="A20" i="3"/>
  <c r="C20" i="3"/>
  <c r="D20" i="3"/>
  <c r="F20" i="3"/>
  <c r="J20" i="3"/>
  <c r="K20" i="3"/>
  <c r="L20" i="3"/>
  <c r="A21" i="3"/>
  <c r="C21" i="3"/>
  <c r="D21" i="3"/>
  <c r="E21" i="3"/>
  <c r="F21" i="3"/>
  <c r="J21" i="3"/>
  <c r="K21" i="3"/>
  <c r="L21" i="3"/>
  <c r="A22" i="3"/>
  <c r="C22" i="3"/>
  <c r="D22" i="3"/>
  <c r="E22" i="3"/>
  <c r="F22" i="3"/>
  <c r="J22" i="3"/>
  <c r="K22" i="3"/>
  <c r="L22" i="3"/>
  <c r="A23" i="3"/>
  <c r="C23" i="3"/>
  <c r="D23" i="3"/>
  <c r="E23" i="3"/>
  <c r="F23" i="3"/>
  <c r="J23" i="3"/>
  <c r="K23" i="3"/>
  <c r="L23" i="3"/>
  <c r="A24" i="3"/>
  <c r="C24" i="3"/>
  <c r="D24" i="3"/>
  <c r="E24" i="3"/>
  <c r="F24" i="3"/>
  <c r="J24" i="3"/>
  <c r="K24" i="3"/>
  <c r="L24" i="3"/>
  <c r="A25" i="3"/>
  <c r="C25" i="3"/>
  <c r="D25" i="3"/>
  <c r="E25" i="3"/>
  <c r="F25" i="3"/>
  <c r="J25" i="3"/>
  <c r="K25" i="3"/>
  <c r="L25" i="3"/>
  <c r="A26" i="3"/>
  <c r="C26" i="3"/>
  <c r="D26" i="3"/>
  <c r="E26" i="3"/>
  <c r="F26" i="3"/>
  <c r="J26" i="3"/>
  <c r="K26" i="3"/>
  <c r="L26" i="3"/>
  <c r="A27" i="3"/>
  <c r="C27" i="3"/>
  <c r="D27" i="3"/>
  <c r="E27" i="3"/>
  <c r="F27" i="3"/>
  <c r="J27" i="3"/>
  <c r="K27" i="3"/>
  <c r="A28" i="3"/>
  <c r="C28" i="3"/>
  <c r="D28" i="3"/>
  <c r="E28" i="3"/>
  <c r="F28" i="3"/>
  <c r="J28" i="3"/>
  <c r="K28" i="3"/>
  <c r="A29" i="3"/>
  <c r="C29" i="3"/>
  <c r="D29" i="3"/>
  <c r="E29" i="3"/>
  <c r="F29" i="3"/>
  <c r="J29" i="3"/>
  <c r="K29" i="3"/>
  <c r="A30" i="3"/>
  <c r="C30" i="3"/>
  <c r="D30" i="3"/>
  <c r="E30" i="3"/>
  <c r="F30" i="3"/>
  <c r="J30" i="3"/>
  <c r="K30" i="3"/>
  <c r="L30" i="3"/>
  <c r="A31" i="3"/>
  <c r="C31" i="3"/>
  <c r="D31" i="3"/>
  <c r="E31" i="3"/>
  <c r="F31" i="3"/>
  <c r="J31" i="3"/>
  <c r="K31" i="3"/>
  <c r="L31" i="3"/>
  <c r="A32" i="3"/>
  <c r="C32" i="3"/>
  <c r="D32" i="3"/>
  <c r="E32" i="3"/>
  <c r="F32" i="3"/>
  <c r="J32" i="3"/>
  <c r="K32" i="3"/>
  <c r="L32" i="3"/>
  <c r="A33" i="3"/>
  <c r="C33" i="3"/>
  <c r="D33" i="3"/>
  <c r="E33" i="3"/>
  <c r="F33" i="3"/>
  <c r="J33" i="3"/>
  <c r="K33" i="3"/>
  <c r="A34" i="3"/>
  <c r="C34" i="3"/>
  <c r="D34" i="3"/>
  <c r="E34" i="3"/>
  <c r="F34" i="3"/>
  <c r="J34" i="3"/>
  <c r="K34" i="3"/>
  <c r="L34" i="3"/>
  <c r="A35" i="3"/>
  <c r="D35" i="3"/>
  <c r="E35" i="3"/>
  <c r="F35" i="3"/>
  <c r="J35" i="3"/>
  <c r="K35" i="3"/>
  <c r="L35" i="3"/>
  <c r="A36" i="3"/>
  <c r="D36" i="3"/>
  <c r="E36" i="3"/>
  <c r="F36" i="3"/>
  <c r="J36" i="3"/>
  <c r="K36" i="3"/>
  <c r="L36" i="3"/>
  <c r="A37" i="3"/>
  <c r="D37" i="3"/>
  <c r="E37" i="3"/>
  <c r="F37" i="3"/>
  <c r="J37" i="3"/>
  <c r="K37" i="3"/>
  <c r="L37" i="3"/>
  <c r="A38" i="3"/>
  <c r="D38" i="3"/>
  <c r="E38" i="3"/>
  <c r="F38" i="3"/>
  <c r="J38" i="3"/>
  <c r="K38" i="3"/>
  <c r="L38" i="3"/>
  <c r="B40" i="3"/>
  <c r="C40" i="3"/>
  <c r="D40" i="3"/>
  <c r="E40" i="3"/>
  <c r="F40" i="3"/>
  <c r="L40" i="3"/>
</calcChain>
</file>

<file path=xl/sharedStrings.xml><?xml version="1.0" encoding="utf-8"?>
<sst xmlns="http://schemas.openxmlformats.org/spreadsheetml/2006/main" count="26" uniqueCount="26">
  <si>
    <t>DOYLE</t>
  </si>
  <si>
    <t>DAY</t>
  </si>
  <si>
    <t>RECEIPT</t>
  </si>
  <si>
    <t>DELIVERY</t>
  </si>
  <si>
    <t>BURN</t>
  </si>
  <si>
    <t>IMBALANCE</t>
  </si>
  <si>
    <t>REQUEST</t>
  </si>
  <si>
    <t>COMMODITY</t>
  </si>
  <si>
    <t>PURCHASES</t>
  </si>
  <si>
    <t>GAS VOLUMES</t>
  </si>
  <si>
    <t>COST</t>
  </si>
  <si>
    <t>BOLD DATE = PIPELINE ACTUALS</t>
  </si>
  <si>
    <t>DAY AHEAD</t>
  </si>
  <si>
    <t>DAILY TRANS</t>
  </si>
  <si>
    <t>DEL'd x Comm.</t>
  </si>
  <si>
    <t>FT</t>
  </si>
  <si>
    <t>DAY AHEAD REQUEST = "Schedule 8's" total MW x heat rate estimate of 12.1</t>
  </si>
  <si>
    <t>zero</t>
  </si>
  <si>
    <t>PURCHASE</t>
  </si>
  <si>
    <t>TRANSPORT</t>
  </si>
  <si>
    <t>All gas for month purchased delivered…no transport costs or fuel losses.</t>
  </si>
  <si>
    <t>Ending balance to be cashed out via Transco's published Z6 IT rate.</t>
  </si>
  <si>
    <t>GD Sta 85 + .05</t>
  </si>
  <si>
    <t xml:space="preserve">   May    2001</t>
  </si>
  <si>
    <t>IT @ .1861</t>
  </si>
  <si>
    <t>Deals 774072, 774087, 774325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</si>
</sst>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_);[Red]\(0\)"/>
    <numFmt numFmtId="169" formatCode="&quot;$&quot;#,##0.00"/>
    <numFmt numFmtId="174" formatCode="_(&quot;$&quot;* #,##0.0000_);_(&quot;$&quot;* \(#,##0.00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Border="1"/>
    <xf numFmtId="1" fontId="0" fillId="0" borderId="0" xfId="0" applyNumberFormat="1"/>
    <xf numFmtId="0" fontId="5" fillId="0" borderId="0" xfId="0" applyFont="1"/>
    <xf numFmtId="17" fontId="2" fillId="0" borderId="0" xfId="0" quotePrefix="1" applyNumberFormat="1" applyFont="1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64" fontId="3" fillId="0" borderId="2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0" fillId="0" borderId="1" xfId="0" applyBorder="1"/>
    <xf numFmtId="1" fontId="0" fillId="0" borderId="0" xfId="0" applyNumberFormat="1" applyBorder="1"/>
    <xf numFmtId="164" fontId="0" fillId="0" borderId="2" xfId="0" applyNumberForma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0" fillId="0" borderId="0" xfId="0" applyNumberFormat="1" applyBorder="1"/>
    <xf numFmtId="0" fontId="3" fillId="0" borderId="3" xfId="0" applyFont="1" applyBorder="1" applyAlignment="1">
      <alignment horizontal="center"/>
    </xf>
    <xf numFmtId="2" fontId="0" fillId="0" borderId="2" xfId="0" applyNumberFormat="1" applyBorder="1"/>
    <xf numFmtId="0" fontId="5" fillId="0" borderId="1" xfId="0" applyFont="1" applyBorder="1" applyAlignment="1">
      <alignment horizontal="center"/>
    </xf>
    <xf numFmtId="169" fontId="0" fillId="0" borderId="2" xfId="0" applyNumberFormat="1" applyBorder="1"/>
    <xf numFmtId="169" fontId="0" fillId="0" borderId="1" xfId="0" applyNumberFormat="1" applyBorder="1"/>
    <xf numFmtId="169" fontId="0" fillId="0" borderId="0" xfId="0" applyNumberFormat="1" applyBorder="1"/>
    <xf numFmtId="0" fontId="3" fillId="0" borderId="4" xfId="0" applyFont="1" applyBorder="1" applyAlignment="1">
      <alignment horizontal="center"/>
    </xf>
    <xf numFmtId="0" fontId="0" fillId="0" borderId="4" xfId="0" applyBorder="1"/>
    <xf numFmtId="16" fontId="4" fillId="0" borderId="0" xfId="0" applyNumberFormat="1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164" fontId="3" fillId="0" borderId="0" xfId="0" applyNumberFormat="1" applyFont="1" applyBorder="1"/>
    <xf numFmtId="164" fontId="0" fillId="0" borderId="0" xfId="0" applyNumberFormat="1" applyBorder="1"/>
    <xf numFmtId="0" fontId="5" fillId="0" borderId="5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7" fontId="2" fillId="0" borderId="0" xfId="0" applyNumberFormat="1" applyFont="1"/>
    <xf numFmtId="174" fontId="3" fillId="0" borderId="4" xfId="1" applyNumberFormat="1" applyFont="1" applyBorder="1" applyAlignment="1">
      <alignment horizontal="center"/>
    </xf>
    <xf numFmtId="174" fontId="4" fillId="0" borderId="4" xfId="1" applyNumberFormat="1" applyFont="1" applyBorder="1" applyAlignment="1">
      <alignment horizontal="center"/>
    </xf>
    <xf numFmtId="174" fontId="0" fillId="0" borderId="4" xfId="1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tabSelected="1" workbookViewId="0">
      <selection activeCell="F18" sqref="F18"/>
    </sheetView>
  </sheetViews>
  <sheetFormatPr defaultRowHeight="12.75" x14ac:dyDescent="0.2"/>
  <cols>
    <col min="1" max="1" width="10" customWidth="1"/>
    <col min="2" max="2" width="12.28515625" customWidth="1"/>
    <col min="3" max="3" width="10.28515625" customWidth="1"/>
    <col min="4" max="4" width="11.85546875" customWidth="1"/>
    <col min="5" max="5" width="9.5703125" customWidth="1"/>
    <col min="6" max="6" width="12.28515625" customWidth="1"/>
    <col min="7" max="7" width="4" customWidth="1"/>
    <col min="8" max="8" width="20.42578125" style="1" customWidth="1"/>
    <col min="9" max="9" width="3.140625" customWidth="1"/>
    <col min="10" max="10" width="11.85546875" customWidth="1"/>
    <col min="11" max="11" width="12" customWidth="1"/>
    <col min="12" max="12" width="15.28515625" customWidth="1"/>
  </cols>
  <sheetData>
    <row r="1" spans="1:13" ht="18" x14ac:dyDescent="0.25">
      <c r="A1" s="7" t="s">
        <v>0</v>
      </c>
      <c r="C1" t="s">
        <v>25</v>
      </c>
      <c r="D1" s="6"/>
      <c r="F1" s="2"/>
      <c r="G1" s="2"/>
      <c r="H1" s="34"/>
    </row>
    <row r="2" spans="1:13" ht="15.75" x14ac:dyDescent="0.25">
      <c r="A2" s="37" t="s">
        <v>23</v>
      </c>
      <c r="D2" s="6"/>
      <c r="F2" s="2"/>
      <c r="G2" s="2"/>
      <c r="H2" s="34"/>
    </row>
    <row r="3" spans="1:13" ht="15.75" x14ac:dyDescent="0.25">
      <c r="A3" s="8"/>
      <c r="D3" s="6"/>
      <c r="F3" s="2"/>
      <c r="G3" s="2"/>
      <c r="H3" s="34"/>
    </row>
    <row r="4" spans="1:13" ht="18" x14ac:dyDescent="0.25">
      <c r="A4" s="8"/>
      <c r="B4" s="41" t="s">
        <v>9</v>
      </c>
      <c r="C4" s="42"/>
      <c r="D4" s="42"/>
      <c r="E4" s="42"/>
      <c r="F4" s="43"/>
      <c r="G4" s="30"/>
      <c r="H4" s="33" t="s">
        <v>18</v>
      </c>
      <c r="J4" s="41" t="s">
        <v>19</v>
      </c>
      <c r="K4" s="42"/>
      <c r="L4" s="43"/>
      <c r="M4" s="22"/>
    </row>
    <row r="5" spans="1:13" x14ac:dyDescent="0.2">
      <c r="B5" s="9"/>
      <c r="C5" s="44" t="s">
        <v>8</v>
      </c>
      <c r="D5" s="44"/>
      <c r="E5" s="11"/>
      <c r="F5" s="12"/>
      <c r="G5" s="31"/>
      <c r="H5" s="35" t="s">
        <v>22</v>
      </c>
      <c r="J5" s="45" t="s">
        <v>7</v>
      </c>
      <c r="K5" s="46"/>
      <c r="L5" s="20" t="s">
        <v>13</v>
      </c>
      <c r="M5" s="10"/>
    </row>
    <row r="6" spans="1:13" x14ac:dyDescent="0.2">
      <c r="B6" s="17" t="s">
        <v>12</v>
      </c>
      <c r="C6" s="10" t="s">
        <v>2</v>
      </c>
      <c r="D6" s="13" t="s">
        <v>3</v>
      </c>
      <c r="E6" s="10" t="s">
        <v>4</v>
      </c>
      <c r="F6" s="12" t="s">
        <v>5</v>
      </c>
      <c r="G6" s="31"/>
      <c r="H6" s="35"/>
      <c r="J6" s="26" t="s">
        <v>15</v>
      </c>
      <c r="K6" s="26" t="s">
        <v>24</v>
      </c>
      <c r="L6" s="18" t="s">
        <v>10</v>
      </c>
      <c r="M6" s="10"/>
    </row>
    <row r="7" spans="1:13" x14ac:dyDescent="0.2">
      <c r="A7" s="4" t="s">
        <v>1</v>
      </c>
      <c r="B7" s="17" t="s">
        <v>6</v>
      </c>
      <c r="C7" s="10"/>
      <c r="D7" s="13"/>
      <c r="E7" s="10"/>
      <c r="F7" s="12"/>
      <c r="G7" s="31"/>
      <c r="H7" s="35"/>
      <c r="J7" s="26" t="s">
        <v>17</v>
      </c>
      <c r="K7" s="26"/>
      <c r="L7" s="18" t="s">
        <v>14</v>
      </c>
      <c r="M7" s="10"/>
    </row>
    <row r="8" spans="1:13" x14ac:dyDescent="0.2">
      <c r="A8" s="28">
        <v>37012</v>
      </c>
      <c r="B8" s="14">
        <v>0</v>
      </c>
      <c r="C8" s="5">
        <v>0</v>
      </c>
      <c r="D8" s="15">
        <f>C8*0.9811</f>
        <v>0</v>
      </c>
      <c r="E8" s="5">
        <v>0</v>
      </c>
      <c r="F8" s="16">
        <f>D8-E8</f>
        <v>0</v>
      </c>
      <c r="G8" s="32"/>
      <c r="H8" s="38"/>
      <c r="J8" s="27">
        <v>3.2800000000000003E-2</v>
      </c>
      <c r="K8" s="27">
        <v>0.18609999999999999</v>
      </c>
      <c r="L8" s="21">
        <f>D8*K8</f>
        <v>0</v>
      </c>
      <c r="M8" s="5"/>
    </row>
    <row r="9" spans="1:13" x14ac:dyDescent="0.2">
      <c r="A9" s="28">
        <f>+A8+1</f>
        <v>37013</v>
      </c>
      <c r="B9" s="14">
        <v>0</v>
      </c>
      <c r="C9" s="5">
        <f>+C8</f>
        <v>0</v>
      </c>
      <c r="D9" s="15">
        <f t="shared" ref="D9:D38" si="0">C9*0.9811</f>
        <v>0</v>
      </c>
      <c r="E9" s="5">
        <f>+E8</f>
        <v>0</v>
      </c>
      <c r="F9" s="16">
        <f>(D9-E9)+F8</f>
        <v>0</v>
      </c>
      <c r="G9" s="32"/>
      <c r="H9" s="38"/>
      <c r="J9" s="27">
        <f>+J8</f>
        <v>3.2800000000000003E-2</v>
      </c>
      <c r="K9" s="27">
        <f>+K8</f>
        <v>0.18609999999999999</v>
      </c>
      <c r="L9" s="21">
        <f t="shared" ref="L9:L38" si="1">D9*K9</f>
        <v>0</v>
      </c>
      <c r="M9" s="5"/>
    </row>
    <row r="10" spans="1:13" x14ac:dyDescent="0.2">
      <c r="A10" s="28">
        <f t="shared" ref="A10:A37" si="2">+A9+1</f>
        <v>37014</v>
      </c>
      <c r="B10" s="14">
        <v>0</v>
      </c>
      <c r="C10" s="5">
        <f t="shared" ref="C10:C34" si="3">+C9</f>
        <v>0</v>
      </c>
      <c r="D10" s="15">
        <v>4250</v>
      </c>
      <c r="E10" s="5">
        <v>4027</v>
      </c>
      <c r="F10" s="16">
        <f>(D10-E10)+F9</f>
        <v>223</v>
      </c>
      <c r="G10" s="32"/>
      <c r="H10" s="39">
        <v>4.9000000000000004</v>
      </c>
      <c r="J10" s="27">
        <f t="shared" ref="J10:J38" si="4">+J9</f>
        <v>3.2800000000000003E-2</v>
      </c>
      <c r="K10" s="27">
        <f t="shared" ref="K10:K38" si="5">+K9</f>
        <v>0.18609999999999999</v>
      </c>
      <c r="L10" s="21">
        <f t="shared" si="1"/>
        <v>790.92499999999995</v>
      </c>
      <c r="M10" s="5"/>
    </row>
    <row r="11" spans="1:13" x14ac:dyDescent="0.2">
      <c r="A11" s="28">
        <f t="shared" si="2"/>
        <v>37015</v>
      </c>
      <c r="B11" s="14">
        <v>0</v>
      </c>
      <c r="C11" s="5">
        <f t="shared" si="3"/>
        <v>0</v>
      </c>
      <c r="D11" s="15">
        <f t="shared" si="0"/>
        <v>0</v>
      </c>
      <c r="E11" s="5">
        <v>0</v>
      </c>
      <c r="F11" s="16">
        <f>(D11-E11)+F10</f>
        <v>223</v>
      </c>
      <c r="G11" s="32"/>
      <c r="H11" s="39"/>
      <c r="J11" s="27">
        <f t="shared" si="4"/>
        <v>3.2800000000000003E-2</v>
      </c>
      <c r="K11" s="27">
        <f t="shared" si="5"/>
        <v>0.18609999999999999</v>
      </c>
      <c r="L11" s="21">
        <v>0</v>
      </c>
      <c r="M11" s="5"/>
    </row>
    <row r="12" spans="1:13" x14ac:dyDescent="0.2">
      <c r="A12" s="28">
        <f t="shared" si="2"/>
        <v>37016</v>
      </c>
      <c r="B12" s="14">
        <v>0</v>
      </c>
      <c r="C12" s="5">
        <f t="shared" si="3"/>
        <v>0</v>
      </c>
      <c r="D12" s="15">
        <f t="shared" si="0"/>
        <v>0</v>
      </c>
      <c r="E12" s="5">
        <f t="shared" ref="E12:E38" si="6">+E11</f>
        <v>0</v>
      </c>
      <c r="F12" s="16">
        <f>(D12-E12)+F11</f>
        <v>223</v>
      </c>
      <c r="G12" s="32"/>
      <c r="H12" s="39"/>
      <c r="J12" s="27">
        <f t="shared" si="4"/>
        <v>3.2800000000000003E-2</v>
      </c>
      <c r="K12" s="27">
        <f t="shared" si="5"/>
        <v>0.18609999999999999</v>
      </c>
      <c r="L12" s="21">
        <v>0</v>
      </c>
      <c r="M12" s="5"/>
    </row>
    <row r="13" spans="1:13" x14ac:dyDescent="0.2">
      <c r="A13" s="28">
        <f t="shared" si="2"/>
        <v>37017</v>
      </c>
      <c r="B13" s="14">
        <v>0</v>
      </c>
      <c r="C13" s="5">
        <f t="shared" si="3"/>
        <v>0</v>
      </c>
      <c r="D13" s="15">
        <f t="shared" si="0"/>
        <v>0</v>
      </c>
      <c r="E13" s="5">
        <f t="shared" si="6"/>
        <v>0</v>
      </c>
      <c r="F13" s="16">
        <f>(D13-E13)+F12</f>
        <v>223</v>
      </c>
      <c r="G13" s="32"/>
      <c r="H13" s="39"/>
      <c r="J13" s="27">
        <f t="shared" si="4"/>
        <v>3.2800000000000003E-2</v>
      </c>
      <c r="K13" s="27">
        <f t="shared" si="5"/>
        <v>0.18609999999999999</v>
      </c>
      <c r="L13" s="21">
        <f t="shared" si="1"/>
        <v>0</v>
      </c>
      <c r="M13" s="5"/>
    </row>
    <row r="14" spans="1:13" x14ac:dyDescent="0.2">
      <c r="A14" s="28">
        <f t="shared" si="2"/>
        <v>37018</v>
      </c>
      <c r="B14" s="14">
        <v>0</v>
      </c>
      <c r="C14" s="5">
        <f t="shared" si="3"/>
        <v>0</v>
      </c>
      <c r="D14" s="15">
        <f t="shared" si="0"/>
        <v>0</v>
      </c>
      <c r="E14" s="5">
        <f t="shared" si="6"/>
        <v>0</v>
      </c>
      <c r="F14" s="16">
        <f t="shared" ref="F14:F26" si="7">(D14-E14)+F13</f>
        <v>223</v>
      </c>
      <c r="G14" s="32"/>
      <c r="H14" s="40"/>
      <c r="J14" s="27">
        <f t="shared" si="4"/>
        <v>3.2800000000000003E-2</v>
      </c>
      <c r="K14" s="27">
        <f t="shared" si="5"/>
        <v>0.18609999999999999</v>
      </c>
      <c r="L14" s="21">
        <f t="shared" si="1"/>
        <v>0</v>
      </c>
      <c r="M14" s="5"/>
    </row>
    <row r="15" spans="1:13" x14ac:dyDescent="0.2">
      <c r="A15" s="28">
        <f t="shared" si="2"/>
        <v>37019</v>
      </c>
      <c r="B15" s="14">
        <v>0</v>
      </c>
      <c r="C15" s="5">
        <v>4500</v>
      </c>
      <c r="D15" s="15">
        <f t="shared" si="0"/>
        <v>4414.95</v>
      </c>
      <c r="E15" s="5">
        <f>4415+1268</f>
        <v>5683</v>
      </c>
      <c r="F15" s="16">
        <f t="shared" si="7"/>
        <v>-1045.0500000000002</v>
      </c>
      <c r="G15" s="32"/>
      <c r="H15" s="40"/>
      <c r="J15" s="27">
        <f t="shared" si="4"/>
        <v>3.2800000000000003E-2</v>
      </c>
      <c r="K15" s="27">
        <f t="shared" si="5"/>
        <v>0.18609999999999999</v>
      </c>
      <c r="L15" s="21">
        <f t="shared" si="1"/>
        <v>821.62219499999992</v>
      </c>
      <c r="M15" s="5"/>
    </row>
    <row r="16" spans="1:13" x14ac:dyDescent="0.2">
      <c r="A16" s="28">
        <f t="shared" si="2"/>
        <v>37020</v>
      </c>
      <c r="B16" s="14">
        <v>0</v>
      </c>
      <c r="C16" s="5">
        <v>10000</v>
      </c>
      <c r="D16" s="15">
        <f t="shared" si="0"/>
        <v>9811</v>
      </c>
      <c r="E16" s="5">
        <v>6586</v>
      </c>
      <c r="F16" s="16">
        <f t="shared" si="7"/>
        <v>2179.9499999999998</v>
      </c>
      <c r="G16" s="32"/>
      <c r="H16" s="40"/>
      <c r="J16" s="27">
        <f t="shared" si="4"/>
        <v>3.2800000000000003E-2</v>
      </c>
      <c r="K16" s="27">
        <f t="shared" si="5"/>
        <v>0.18609999999999999</v>
      </c>
      <c r="L16" s="21">
        <v>0</v>
      </c>
      <c r="M16" s="5"/>
    </row>
    <row r="17" spans="1:13" x14ac:dyDescent="0.2">
      <c r="A17" s="28">
        <f t="shared" si="2"/>
        <v>37021</v>
      </c>
      <c r="B17" s="14">
        <v>0</v>
      </c>
      <c r="C17" s="5">
        <v>10000</v>
      </c>
      <c r="D17" s="15">
        <f t="shared" si="0"/>
        <v>9811</v>
      </c>
      <c r="E17" s="5">
        <f>6525+1970+3286</f>
        <v>11781</v>
      </c>
      <c r="F17" s="16">
        <f t="shared" si="7"/>
        <v>209.94999999999982</v>
      </c>
      <c r="G17" s="32"/>
      <c r="H17" s="40"/>
      <c r="J17" s="27">
        <f t="shared" si="4"/>
        <v>3.2800000000000003E-2</v>
      </c>
      <c r="K17" s="27">
        <f t="shared" si="5"/>
        <v>0.18609999999999999</v>
      </c>
      <c r="L17" s="21">
        <v>0</v>
      </c>
      <c r="M17" s="5"/>
    </row>
    <row r="18" spans="1:13" x14ac:dyDescent="0.2">
      <c r="A18" s="28">
        <f t="shared" si="2"/>
        <v>37022</v>
      </c>
      <c r="B18" s="14">
        <v>0</v>
      </c>
      <c r="C18" s="5">
        <v>5500</v>
      </c>
      <c r="D18" s="15">
        <f t="shared" si="0"/>
        <v>5396.05</v>
      </c>
      <c r="E18" s="5">
        <f>1900+2959</f>
        <v>4859</v>
      </c>
      <c r="F18" s="16">
        <f t="shared" si="7"/>
        <v>747</v>
      </c>
      <c r="G18" s="32"/>
      <c r="H18" s="40"/>
      <c r="J18" s="27">
        <f t="shared" si="4"/>
        <v>3.2800000000000003E-2</v>
      </c>
      <c r="K18" s="27">
        <f t="shared" si="5"/>
        <v>0.18609999999999999</v>
      </c>
      <c r="L18" s="21">
        <v>0</v>
      </c>
      <c r="M18" s="5"/>
    </row>
    <row r="19" spans="1:13" x14ac:dyDescent="0.2">
      <c r="A19" s="28">
        <f t="shared" si="2"/>
        <v>37023</v>
      </c>
      <c r="B19" s="14">
        <v>0</v>
      </c>
      <c r="C19" s="5">
        <v>0</v>
      </c>
      <c r="D19" s="15">
        <f t="shared" si="0"/>
        <v>0</v>
      </c>
      <c r="E19" s="5">
        <v>0</v>
      </c>
      <c r="F19" s="16">
        <f t="shared" si="7"/>
        <v>747</v>
      </c>
      <c r="G19" s="32"/>
      <c r="H19" s="40"/>
      <c r="J19" s="27">
        <f t="shared" si="4"/>
        <v>3.2800000000000003E-2</v>
      </c>
      <c r="K19" s="27">
        <f t="shared" si="5"/>
        <v>0.18609999999999999</v>
      </c>
      <c r="L19" s="21">
        <f t="shared" si="1"/>
        <v>0</v>
      </c>
      <c r="M19" s="5"/>
    </row>
    <row r="20" spans="1:13" x14ac:dyDescent="0.2">
      <c r="A20" s="28">
        <f t="shared" si="2"/>
        <v>37024</v>
      </c>
      <c r="B20" s="14">
        <v>0</v>
      </c>
      <c r="C20" s="5">
        <f t="shared" si="3"/>
        <v>0</v>
      </c>
      <c r="D20" s="15">
        <f t="shared" si="0"/>
        <v>0</v>
      </c>
      <c r="E20" s="5">
        <v>0</v>
      </c>
      <c r="F20" s="16">
        <f t="shared" si="7"/>
        <v>747</v>
      </c>
      <c r="G20" s="32"/>
      <c r="H20" s="40"/>
      <c r="J20" s="27">
        <f t="shared" si="4"/>
        <v>3.2800000000000003E-2</v>
      </c>
      <c r="K20" s="27">
        <f t="shared" si="5"/>
        <v>0.18609999999999999</v>
      </c>
      <c r="L20" s="21">
        <f t="shared" si="1"/>
        <v>0</v>
      </c>
      <c r="M20" s="5"/>
    </row>
    <row r="21" spans="1:13" x14ac:dyDescent="0.2">
      <c r="A21" s="28">
        <f t="shared" si="2"/>
        <v>37025</v>
      </c>
      <c r="B21" s="14">
        <v>0</v>
      </c>
      <c r="C21" s="5">
        <f t="shared" si="3"/>
        <v>0</v>
      </c>
      <c r="D21" s="15">
        <f t="shared" si="0"/>
        <v>0</v>
      </c>
      <c r="E21" s="5">
        <f t="shared" si="6"/>
        <v>0</v>
      </c>
      <c r="F21" s="16">
        <f t="shared" si="7"/>
        <v>747</v>
      </c>
      <c r="G21" s="32"/>
      <c r="H21" s="40"/>
      <c r="J21" s="27">
        <f t="shared" si="4"/>
        <v>3.2800000000000003E-2</v>
      </c>
      <c r="K21" s="27">
        <f t="shared" si="5"/>
        <v>0.18609999999999999</v>
      </c>
      <c r="L21" s="21">
        <f t="shared" si="1"/>
        <v>0</v>
      </c>
      <c r="M21" s="5"/>
    </row>
    <row r="22" spans="1:13" x14ac:dyDescent="0.2">
      <c r="A22" s="28">
        <f t="shared" si="2"/>
        <v>37026</v>
      </c>
      <c r="B22" s="14">
        <v>0</v>
      </c>
      <c r="C22" s="5">
        <f t="shared" si="3"/>
        <v>0</v>
      </c>
      <c r="D22" s="15">
        <f t="shared" si="0"/>
        <v>0</v>
      </c>
      <c r="E22" s="5">
        <f t="shared" si="6"/>
        <v>0</v>
      </c>
      <c r="F22" s="16">
        <f t="shared" si="7"/>
        <v>747</v>
      </c>
      <c r="G22" s="32"/>
      <c r="H22" s="40"/>
      <c r="J22" s="27">
        <f t="shared" si="4"/>
        <v>3.2800000000000003E-2</v>
      </c>
      <c r="K22" s="27">
        <f t="shared" si="5"/>
        <v>0.18609999999999999</v>
      </c>
      <c r="L22" s="21">
        <f t="shared" si="1"/>
        <v>0</v>
      </c>
      <c r="M22" s="5"/>
    </row>
    <row r="23" spans="1:13" x14ac:dyDescent="0.2">
      <c r="A23" s="28">
        <f t="shared" si="2"/>
        <v>37027</v>
      </c>
      <c r="B23" s="14">
        <v>0</v>
      </c>
      <c r="C23" s="5">
        <f t="shared" si="3"/>
        <v>0</v>
      </c>
      <c r="D23" s="15">
        <f t="shared" si="0"/>
        <v>0</v>
      </c>
      <c r="E23" s="5">
        <f t="shared" si="6"/>
        <v>0</v>
      </c>
      <c r="F23" s="16">
        <f t="shared" si="7"/>
        <v>747</v>
      </c>
      <c r="G23" s="32"/>
      <c r="H23" s="40"/>
      <c r="J23" s="27">
        <f t="shared" si="4"/>
        <v>3.2800000000000003E-2</v>
      </c>
      <c r="K23" s="27">
        <f t="shared" si="5"/>
        <v>0.18609999999999999</v>
      </c>
      <c r="L23" s="21">
        <f t="shared" si="1"/>
        <v>0</v>
      </c>
      <c r="M23" s="19"/>
    </row>
    <row r="24" spans="1:13" x14ac:dyDescent="0.2">
      <c r="A24" s="28">
        <f t="shared" si="2"/>
        <v>37028</v>
      </c>
      <c r="B24" s="14">
        <v>0</v>
      </c>
      <c r="C24" s="5">
        <f t="shared" si="3"/>
        <v>0</v>
      </c>
      <c r="D24" s="15">
        <f t="shared" si="0"/>
        <v>0</v>
      </c>
      <c r="E24" s="5">
        <f t="shared" si="6"/>
        <v>0</v>
      </c>
      <c r="F24" s="16">
        <f t="shared" si="7"/>
        <v>747</v>
      </c>
      <c r="G24" s="32"/>
      <c r="H24" s="40"/>
      <c r="J24" s="27">
        <f t="shared" si="4"/>
        <v>3.2800000000000003E-2</v>
      </c>
      <c r="K24" s="27">
        <f t="shared" si="5"/>
        <v>0.18609999999999999</v>
      </c>
      <c r="L24" s="21">
        <f t="shared" si="1"/>
        <v>0</v>
      </c>
      <c r="M24" s="19"/>
    </row>
    <row r="25" spans="1:13" x14ac:dyDescent="0.2">
      <c r="A25" s="28">
        <f t="shared" si="2"/>
        <v>37029</v>
      </c>
      <c r="B25" s="14">
        <v>0</v>
      </c>
      <c r="C25" s="5">
        <f t="shared" si="3"/>
        <v>0</v>
      </c>
      <c r="D25" s="15">
        <f t="shared" si="0"/>
        <v>0</v>
      </c>
      <c r="E25" s="5">
        <f t="shared" si="6"/>
        <v>0</v>
      </c>
      <c r="F25" s="16">
        <f t="shared" si="7"/>
        <v>747</v>
      </c>
      <c r="G25" s="32"/>
      <c r="H25" s="40"/>
      <c r="J25" s="27">
        <f t="shared" si="4"/>
        <v>3.2800000000000003E-2</v>
      </c>
      <c r="K25" s="27">
        <f t="shared" si="5"/>
        <v>0.18609999999999999</v>
      </c>
      <c r="L25" s="21">
        <f t="shared" si="1"/>
        <v>0</v>
      </c>
      <c r="M25" s="19"/>
    </row>
    <row r="26" spans="1:13" x14ac:dyDescent="0.2">
      <c r="A26" s="28">
        <f t="shared" si="2"/>
        <v>37030</v>
      </c>
      <c r="B26" s="14">
        <v>0</v>
      </c>
      <c r="C26" s="5">
        <f t="shared" si="3"/>
        <v>0</v>
      </c>
      <c r="D26" s="15">
        <f t="shared" si="0"/>
        <v>0</v>
      </c>
      <c r="E26" s="5">
        <f t="shared" si="6"/>
        <v>0</v>
      </c>
      <c r="F26" s="16">
        <f t="shared" si="7"/>
        <v>747</v>
      </c>
      <c r="G26" s="32"/>
      <c r="H26" s="40"/>
      <c r="J26" s="27">
        <f t="shared" si="4"/>
        <v>3.2800000000000003E-2</v>
      </c>
      <c r="K26" s="27">
        <f t="shared" si="5"/>
        <v>0.18609999999999999</v>
      </c>
      <c r="L26" s="21">
        <f t="shared" si="1"/>
        <v>0</v>
      </c>
      <c r="M26" s="19"/>
    </row>
    <row r="27" spans="1:13" x14ac:dyDescent="0.2">
      <c r="A27" s="28">
        <f t="shared" si="2"/>
        <v>37031</v>
      </c>
      <c r="B27" s="14">
        <v>0</v>
      </c>
      <c r="C27" s="5">
        <f t="shared" si="3"/>
        <v>0</v>
      </c>
      <c r="D27" s="15">
        <f t="shared" si="0"/>
        <v>0</v>
      </c>
      <c r="E27" s="5">
        <f t="shared" si="6"/>
        <v>0</v>
      </c>
      <c r="F27" s="16">
        <f t="shared" ref="F27:F35" si="8">(D27-E27)+F26</f>
        <v>747</v>
      </c>
      <c r="G27" s="32"/>
      <c r="H27" s="40"/>
      <c r="J27" s="27">
        <f t="shared" si="4"/>
        <v>3.2800000000000003E-2</v>
      </c>
      <c r="K27" s="27">
        <f t="shared" si="5"/>
        <v>0.18609999999999999</v>
      </c>
      <c r="L27" s="21">
        <v>0</v>
      </c>
      <c r="M27" s="19"/>
    </row>
    <row r="28" spans="1:13" x14ac:dyDescent="0.2">
      <c r="A28" s="28">
        <f t="shared" si="2"/>
        <v>37032</v>
      </c>
      <c r="B28" s="14">
        <v>0</v>
      </c>
      <c r="C28" s="5">
        <f t="shared" si="3"/>
        <v>0</v>
      </c>
      <c r="D28" s="15">
        <f t="shared" si="0"/>
        <v>0</v>
      </c>
      <c r="E28" s="5">
        <f t="shared" si="6"/>
        <v>0</v>
      </c>
      <c r="F28" s="16">
        <f t="shared" si="8"/>
        <v>747</v>
      </c>
      <c r="G28" s="32"/>
      <c r="H28" s="40"/>
      <c r="J28" s="27">
        <f t="shared" si="4"/>
        <v>3.2800000000000003E-2</v>
      </c>
      <c r="K28" s="27">
        <f t="shared" si="5"/>
        <v>0.18609999999999999</v>
      </c>
      <c r="L28" s="21">
        <v>0</v>
      </c>
      <c r="M28" s="19"/>
    </row>
    <row r="29" spans="1:13" x14ac:dyDescent="0.2">
      <c r="A29" s="28">
        <f t="shared" si="2"/>
        <v>37033</v>
      </c>
      <c r="B29" s="14">
        <v>0</v>
      </c>
      <c r="C29" s="5">
        <f t="shared" si="3"/>
        <v>0</v>
      </c>
      <c r="D29" s="15">
        <f t="shared" si="0"/>
        <v>0</v>
      </c>
      <c r="E29" s="5">
        <f t="shared" si="6"/>
        <v>0</v>
      </c>
      <c r="F29" s="16">
        <f t="shared" si="8"/>
        <v>747</v>
      </c>
      <c r="G29" s="32"/>
      <c r="H29" s="40"/>
      <c r="J29" s="27">
        <f t="shared" si="4"/>
        <v>3.2800000000000003E-2</v>
      </c>
      <c r="K29" s="27">
        <f t="shared" si="5"/>
        <v>0.18609999999999999</v>
      </c>
      <c r="L29" s="21">
        <v>0</v>
      </c>
      <c r="M29" s="19"/>
    </row>
    <row r="30" spans="1:13" x14ac:dyDescent="0.2">
      <c r="A30" s="28">
        <f t="shared" si="2"/>
        <v>37034</v>
      </c>
      <c r="B30" s="14">
        <v>0</v>
      </c>
      <c r="C30" s="5">
        <f t="shared" si="3"/>
        <v>0</v>
      </c>
      <c r="D30" s="15">
        <f t="shared" si="0"/>
        <v>0</v>
      </c>
      <c r="E30" s="5">
        <f t="shared" si="6"/>
        <v>0</v>
      </c>
      <c r="F30" s="16">
        <f t="shared" si="8"/>
        <v>747</v>
      </c>
      <c r="G30" s="32"/>
      <c r="H30" s="40"/>
      <c r="J30" s="27">
        <f t="shared" si="4"/>
        <v>3.2800000000000003E-2</v>
      </c>
      <c r="K30" s="27">
        <f t="shared" si="5"/>
        <v>0.18609999999999999</v>
      </c>
      <c r="L30" s="21">
        <f t="shared" si="1"/>
        <v>0</v>
      </c>
      <c r="M30" s="19"/>
    </row>
    <row r="31" spans="1:13" x14ac:dyDescent="0.2">
      <c r="A31" s="28">
        <f t="shared" si="2"/>
        <v>37035</v>
      </c>
      <c r="B31" s="14">
        <v>0</v>
      </c>
      <c r="C31" s="5">
        <f t="shared" si="3"/>
        <v>0</v>
      </c>
      <c r="D31" s="15">
        <f t="shared" si="0"/>
        <v>0</v>
      </c>
      <c r="E31" s="5">
        <f t="shared" si="6"/>
        <v>0</v>
      </c>
      <c r="F31" s="16">
        <f t="shared" si="8"/>
        <v>747</v>
      </c>
      <c r="G31" s="32"/>
      <c r="H31" s="40"/>
      <c r="J31" s="27">
        <f t="shared" si="4"/>
        <v>3.2800000000000003E-2</v>
      </c>
      <c r="K31" s="27">
        <f t="shared" si="5"/>
        <v>0.18609999999999999</v>
      </c>
      <c r="L31" s="21">
        <f t="shared" si="1"/>
        <v>0</v>
      </c>
      <c r="M31" s="19"/>
    </row>
    <row r="32" spans="1:13" x14ac:dyDescent="0.2">
      <c r="A32" s="28">
        <f t="shared" si="2"/>
        <v>37036</v>
      </c>
      <c r="B32" s="14">
        <v>0</v>
      </c>
      <c r="C32" s="5">
        <f t="shared" si="3"/>
        <v>0</v>
      </c>
      <c r="D32" s="15">
        <f t="shared" si="0"/>
        <v>0</v>
      </c>
      <c r="E32" s="5">
        <f t="shared" si="6"/>
        <v>0</v>
      </c>
      <c r="F32" s="16">
        <f t="shared" si="8"/>
        <v>747</v>
      </c>
      <c r="G32" s="32"/>
      <c r="H32" s="40"/>
      <c r="J32" s="27">
        <f t="shared" si="4"/>
        <v>3.2800000000000003E-2</v>
      </c>
      <c r="K32" s="27">
        <f t="shared" si="5"/>
        <v>0.18609999999999999</v>
      </c>
      <c r="L32" s="21">
        <f t="shared" si="1"/>
        <v>0</v>
      </c>
      <c r="M32" s="19"/>
    </row>
    <row r="33" spans="1:13" x14ac:dyDescent="0.2">
      <c r="A33" s="28">
        <f t="shared" si="2"/>
        <v>37037</v>
      </c>
      <c r="B33" s="14">
        <v>0</v>
      </c>
      <c r="C33" s="5">
        <f t="shared" si="3"/>
        <v>0</v>
      </c>
      <c r="D33" s="15">
        <f t="shared" si="0"/>
        <v>0</v>
      </c>
      <c r="E33" s="5">
        <f t="shared" si="6"/>
        <v>0</v>
      </c>
      <c r="F33" s="16">
        <f t="shared" si="8"/>
        <v>747</v>
      </c>
      <c r="G33" s="32"/>
      <c r="H33" s="40"/>
      <c r="J33" s="27">
        <f t="shared" si="4"/>
        <v>3.2800000000000003E-2</v>
      </c>
      <c r="K33" s="27">
        <f t="shared" si="5"/>
        <v>0.18609999999999999</v>
      </c>
      <c r="L33" s="21">
        <v>0</v>
      </c>
      <c r="M33" s="19"/>
    </row>
    <row r="34" spans="1:13" x14ac:dyDescent="0.2">
      <c r="A34" s="28">
        <f t="shared" si="2"/>
        <v>37038</v>
      </c>
      <c r="B34" s="14">
        <v>0</v>
      </c>
      <c r="C34" s="5">
        <f t="shared" si="3"/>
        <v>0</v>
      </c>
      <c r="D34" s="15">
        <f t="shared" si="0"/>
        <v>0</v>
      </c>
      <c r="E34" s="5">
        <f t="shared" si="6"/>
        <v>0</v>
      </c>
      <c r="F34" s="16">
        <f t="shared" si="8"/>
        <v>747</v>
      </c>
      <c r="G34" s="32"/>
      <c r="H34" s="40"/>
      <c r="J34" s="27">
        <f t="shared" si="4"/>
        <v>3.2800000000000003E-2</v>
      </c>
      <c r="K34" s="27">
        <f t="shared" si="5"/>
        <v>0.18609999999999999</v>
      </c>
      <c r="L34" s="21">
        <f t="shared" si="1"/>
        <v>0</v>
      </c>
      <c r="M34" s="19"/>
    </row>
    <row r="35" spans="1:13" x14ac:dyDescent="0.2">
      <c r="A35" s="28">
        <f t="shared" si="2"/>
        <v>37039</v>
      </c>
      <c r="B35" s="14">
        <v>0</v>
      </c>
      <c r="C35" s="5">
        <v>0</v>
      </c>
      <c r="D35" s="15">
        <f t="shared" si="0"/>
        <v>0</v>
      </c>
      <c r="E35" s="5">
        <f t="shared" si="6"/>
        <v>0</v>
      </c>
      <c r="F35" s="16">
        <f t="shared" si="8"/>
        <v>747</v>
      </c>
      <c r="G35" s="32"/>
      <c r="H35" s="40"/>
      <c r="J35" s="27">
        <f t="shared" si="4"/>
        <v>3.2800000000000003E-2</v>
      </c>
      <c r="K35" s="27">
        <f t="shared" si="5"/>
        <v>0.18609999999999999</v>
      </c>
      <c r="L35" s="21">
        <f t="shared" si="1"/>
        <v>0</v>
      </c>
      <c r="M35" s="19"/>
    </row>
    <row r="36" spans="1:13" x14ac:dyDescent="0.2">
      <c r="A36" s="28">
        <f t="shared" si="2"/>
        <v>37040</v>
      </c>
      <c r="B36" s="14">
        <v>0</v>
      </c>
      <c r="C36" s="5">
        <v>0</v>
      </c>
      <c r="D36" s="15">
        <f t="shared" si="0"/>
        <v>0</v>
      </c>
      <c r="E36" s="5">
        <f t="shared" si="6"/>
        <v>0</v>
      </c>
      <c r="F36" s="16">
        <f>(D36-E36)+F34</f>
        <v>747</v>
      </c>
      <c r="G36" s="32"/>
      <c r="H36" s="40"/>
      <c r="J36" s="27">
        <f t="shared" si="4"/>
        <v>3.2800000000000003E-2</v>
      </c>
      <c r="K36" s="27">
        <f t="shared" si="5"/>
        <v>0.18609999999999999</v>
      </c>
      <c r="L36" s="21">
        <f>D36*K36</f>
        <v>0</v>
      </c>
      <c r="M36" s="19"/>
    </row>
    <row r="37" spans="1:13" x14ac:dyDescent="0.2">
      <c r="A37" s="28">
        <f t="shared" si="2"/>
        <v>37041</v>
      </c>
      <c r="B37" s="14">
        <v>0</v>
      </c>
      <c r="C37" s="5">
        <v>0</v>
      </c>
      <c r="D37" s="15">
        <f t="shared" si="0"/>
        <v>0</v>
      </c>
      <c r="E37" s="5">
        <f t="shared" si="6"/>
        <v>0</v>
      </c>
      <c r="F37" s="16">
        <f>(D37-E37)+F35</f>
        <v>747</v>
      </c>
      <c r="G37" s="32"/>
      <c r="H37" s="40"/>
      <c r="J37" s="27">
        <f t="shared" si="4"/>
        <v>3.2800000000000003E-2</v>
      </c>
      <c r="K37" s="27">
        <f t="shared" si="5"/>
        <v>0.18609999999999999</v>
      </c>
      <c r="L37" s="21">
        <f t="shared" si="1"/>
        <v>0</v>
      </c>
      <c r="M37" s="19"/>
    </row>
    <row r="38" spans="1:13" x14ac:dyDescent="0.2">
      <c r="A38" s="28">
        <f>+A37+1</f>
        <v>37042</v>
      </c>
      <c r="B38" s="14">
        <v>0</v>
      </c>
      <c r="C38" s="5">
        <v>0</v>
      </c>
      <c r="D38" s="15">
        <f t="shared" si="0"/>
        <v>0</v>
      </c>
      <c r="E38" s="5">
        <f t="shared" si="6"/>
        <v>0</v>
      </c>
      <c r="F38" s="16">
        <f>(D38-E38)+F36</f>
        <v>747</v>
      </c>
      <c r="G38" s="32"/>
      <c r="H38" s="40"/>
      <c r="J38" s="27">
        <f t="shared" si="4"/>
        <v>3.2800000000000003E-2</v>
      </c>
      <c r="K38" s="27">
        <f t="shared" si="5"/>
        <v>0.18609999999999999</v>
      </c>
      <c r="L38" s="21">
        <f t="shared" si="1"/>
        <v>0</v>
      </c>
      <c r="M38" s="19"/>
    </row>
    <row r="39" spans="1:13" x14ac:dyDescent="0.2">
      <c r="A39" s="28"/>
      <c r="B39" s="14"/>
      <c r="C39" s="5"/>
      <c r="D39" s="15"/>
      <c r="E39" s="5"/>
      <c r="F39" s="16"/>
      <c r="G39" s="32"/>
      <c r="H39" s="40"/>
      <c r="J39" s="27"/>
      <c r="K39" s="27"/>
      <c r="L39" s="21"/>
      <c r="M39" s="19"/>
    </row>
    <row r="40" spans="1:13" x14ac:dyDescent="0.2">
      <c r="B40" s="14">
        <f>SUM(B8:B39)</f>
        <v>0</v>
      </c>
      <c r="C40" s="5">
        <f>SUM(C8:C39)</f>
        <v>30000</v>
      </c>
      <c r="D40" s="15">
        <f>SUM(D8:D39)</f>
        <v>33683</v>
      </c>
      <c r="E40" s="5">
        <f>SUM(E8:E39)</f>
        <v>32936</v>
      </c>
      <c r="F40" s="16">
        <f>F39</f>
        <v>0</v>
      </c>
      <c r="G40" s="32"/>
      <c r="H40" s="36"/>
      <c r="I40" s="5"/>
      <c r="J40" s="24"/>
      <c r="K40" s="25"/>
      <c r="L40" s="23">
        <f>SUM(L8:L39)</f>
        <v>1612.5471949999999</v>
      </c>
      <c r="M40" s="19"/>
    </row>
    <row r="41" spans="1:13" x14ac:dyDescent="0.2">
      <c r="D41" s="6"/>
      <c r="F41" s="2"/>
      <c r="G41" s="2"/>
      <c r="H41" s="34"/>
    </row>
    <row r="42" spans="1:13" x14ac:dyDescent="0.2">
      <c r="B42" s="4" t="s">
        <v>11</v>
      </c>
      <c r="C42" s="4"/>
    </row>
    <row r="43" spans="1:13" x14ac:dyDescent="0.2">
      <c r="B43" t="s">
        <v>16</v>
      </c>
    </row>
    <row r="44" spans="1:13" x14ac:dyDescent="0.2">
      <c r="B44" t="s">
        <v>20</v>
      </c>
    </row>
    <row r="45" spans="1:13" x14ac:dyDescent="0.2">
      <c r="B45" s="29" t="s">
        <v>21</v>
      </c>
    </row>
    <row r="47" spans="1:13" x14ac:dyDescent="0.2">
      <c r="B47" s="29"/>
      <c r="C47" s="4"/>
      <c r="D47" s="4"/>
      <c r="E47" s="4"/>
      <c r="F47" s="4"/>
      <c r="G47" s="4"/>
      <c r="H47" s="3"/>
      <c r="I47" s="4"/>
    </row>
    <row r="49" spans="2:2" x14ac:dyDescent="0.2">
      <c r="B49" s="4"/>
    </row>
    <row r="50" spans="2:2" x14ac:dyDescent="0.2">
      <c r="B50" s="4"/>
    </row>
  </sheetData>
  <mergeCells count="4">
    <mergeCell ref="B4:F4"/>
    <mergeCell ref="J4:L4"/>
    <mergeCell ref="C5:D5"/>
    <mergeCell ref="J5:K5"/>
  </mergeCells>
  <phoneticPr fontId="0" type="noConversion"/>
  <pageMargins left="0.75" right="0.75" top="1" bottom="1" header="0.5" footer="0.5"/>
  <pageSetup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jhomco</dc:creator>
  <cp:lastModifiedBy>Jan Havlíček</cp:lastModifiedBy>
  <cp:lastPrinted>2001-04-26T19:48:29Z</cp:lastPrinted>
  <dcterms:created xsi:type="dcterms:W3CDTF">2000-05-15T22:02:56Z</dcterms:created>
  <dcterms:modified xsi:type="dcterms:W3CDTF">2023-09-14T19:19:28Z</dcterms:modified>
</cp:coreProperties>
</file>