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C665D8-19C5-44F5-AD3B-7709E309B2F3}" xr6:coauthVersionLast="47" xr6:coauthVersionMax="47" xr10:uidLastSave="{00000000-0000-0000-0000-000000000000}"/>
  <bookViews>
    <workbookView xWindow="-120" yWindow="-120" windowWidth="38640" windowHeight="15720" tabRatio="596"/>
  </bookViews>
  <sheets>
    <sheet name="Oglethorpe" sheetId="63" r:id="rId1"/>
  </sheets>
  <calcPr calcId="0"/>
</workbook>
</file>

<file path=xl/calcChain.xml><?xml version="1.0" encoding="utf-8"?>
<calcChain xmlns="http://schemas.openxmlformats.org/spreadsheetml/2006/main">
  <c r="N17" i="63" l="1"/>
  <c r="O17" i="63"/>
  <c r="N18" i="63"/>
  <c r="O18" i="63"/>
  <c r="I19" i="63"/>
  <c r="O19" i="63"/>
  <c r="L21" i="63"/>
  <c r="N21" i="63"/>
  <c r="O21" i="63"/>
  <c r="L22" i="63"/>
  <c r="N22" i="63"/>
  <c r="O22" i="63"/>
  <c r="L23" i="63"/>
  <c r="N23" i="63"/>
  <c r="O23" i="63"/>
  <c r="L24" i="63"/>
  <c r="N24" i="63"/>
  <c r="O24" i="63"/>
  <c r="L25" i="63"/>
  <c r="N25" i="63"/>
  <c r="O25" i="63"/>
  <c r="L26" i="63"/>
  <c r="N26" i="63"/>
  <c r="O26" i="63"/>
  <c r="I27" i="63"/>
  <c r="O27" i="63"/>
  <c r="N29" i="63"/>
  <c r="O29" i="63"/>
  <c r="I30" i="63"/>
  <c r="O30" i="63"/>
  <c r="O34" i="63"/>
  <c r="O38" i="63"/>
</calcChain>
</file>

<file path=xl/sharedStrings.xml><?xml version="1.0" encoding="utf-8"?>
<sst xmlns="http://schemas.openxmlformats.org/spreadsheetml/2006/main" count="89" uniqueCount="54">
  <si>
    <t>Bill To:</t>
  </si>
  <si>
    <t>Remit To:</t>
  </si>
  <si>
    <t>Contact:</t>
  </si>
  <si>
    <t>Telephone:</t>
  </si>
  <si>
    <t>Invoice Number:</t>
  </si>
  <si>
    <t>Delivery Period:</t>
  </si>
  <si>
    <t>Bank:  Nations Bank</t>
  </si>
  <si>
    <t>ABA:    111000012</t>
  </si>
  <si>
    <t>Acct:    3750494099</t>
  </si>
  <si>
    <t>Invoice Date:</t>
  </si>
  <si>
    <t>Due Date:</t>
  </si>
  <si>
    <t>Payment Method:</t>
  </si>
  <si>
    <t xml:space="preserve">       Delivery Date</t>
  </si>
  <si>
    <t>Ref.</t>
  </si>
  <si>
    <t>Start</t>
  </si>
  <si>
    <t>End</t>
  </si>
  <si>
    <t>Pipeline</t>
  </si>
  <si>
    <t>Point</t>
  </si>
  <si>
    <t>Description</t>
  </si>
  <si>
    <t>Deal #</t>
  </si>
  <si>
    <t>Tiers</t>
  </si>
  <si>
    <t>Quantity</t>
  </si>
  <si>
    <t>Units</t>
  </si>
  <si>
    <t>Units Price</t>
  </si>
  <si>
    <t>Per Unit</t>
  </si>
  <si>
    <t>Extended</t>
  </si>
  <si>
    <t>Invoice</t>
  </si>
  <si>
    <t>Contract:</t>
  </si>
  <si>
    <t>Wire</t>
  </si>
  <si>
    <t>Enron North America Corp.</t>
  </si>
  <si>
    <t>(713) 853-4561</t>
  </si>
  <si>
    <t xml:space="preserve">Fax: </t>
  </si>
  <si>
    <t>(713) 646-8420</t>
  </si>
  <si>
    <t>TRCO</t>
  </si>
  <si>
    <t>Demand Charges</t>
  </si>
  <si>
    <t>OGLETHORPE POWER CORPORATION</t>
  </si>
  <si>
    <t>2100 EXCHANGE PL</t>
  </si>
  <si>
    <t>TUCKER, GA 30085</t>
  </si>
  <si>
    <t>Contact:  DOUG JONES</t>
  </si>
  <si>
    <t>Phone: (770) 270-7436</t>
  </si>
  <si>
    <t>Fax: (770) 270-7460</t>
  </si>
  <si>
    <t>Grand Total for Oglethorpe:</t>
  </si>
  <si>
    <t>Darla Saucier</t>
  </si>
  <si>
    <t>Total for November:</t>
  </si>
  <si>
    <t>OPC2011SA</t>
  </si>
  <si>
    <t>12/27</t>
  </si>
  <si>
    <t>01/10/00</t>
  </si>
  <si>
    <t>6991-Station 85</t>
  </si>
  <si>
    <t>Cost Of Gas</t>
  </si>
  <si>
    <t>Mmbtu</t>
  </si>
  <si>
    <t>3162-Doyle</t>
  </si>
  <si>
    <t>Pre-tax Sub-total:</t>
  </si>
  <si>
    <t>Transport</t>
  </si>
  <si>
    <t>***REVISED***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</si>
</sst>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165" formatCode="mm/dd"/>
    <numFmt numFmtId="166" formatCode="[$$-409]#,##0.00"/>
    <numFmt numFmtId="167" formatCode="&quot;$&quot;#,##0.00"/>
    <numFmt numFmtId="168" formatCode="0,000"/>
    <numFmt numFmtId="171" formatCode="&quot;$&quot;#,##0.000"/>
    <numFmt numFmtId="176" formatCode="&quot;$&quot;#,##0.0000"/>
  </numFmts>
  <fonts count="5" x14ac:knownFonts="1">
    <font>
      <sz val="10"/>
      <name val="Arial"/>
    </font>
    <font>
      <sz val="8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55">
    <xf numFmtId="0" fontId="0" fillId="0" borderId="0" xfId="0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166" fontId="1" fillId="0" borderId="3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165" fontId="1" fillId="0" borderId="0" xfId="0" applyNumberFormat="1" applyFont="1" applyBorder="1" applyAlignment="1">
      <alignment horizontal="left" vertical="top"/>
    </xf>
    <xf numFmtId="166" fontId="1" fillId="0" borderId="0" xfId="0" applyNumberFormat="1" applyFont="1" applyAlignment="1">
      <alignment horizontal="left" vertical="top"/>
    </xf>
    <xf numFmtId="165" fontId="1" fillId="0" borderId="3" xfId="0" applyNumberFormat="1" applyFont="1" applyBorder="1" applyAlignment="1">
      <alignment horizontal="left" vertical="top"/>
    </xf>
    <xf numFmtId="0" fontId="2" fillId="0" borderId="0" xfId="0" applyFont="1"/>
    <xf numFmtId="165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17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7" fontId="1" fillId="0" borderId="0" xfId="0" applyNumberFormat="1" applyFont="1" applyAlignment="1">
      <alignment horizontal="left" vertical="top"/>
    </xf>
    <xf numFmtId="167" fontId="1" fillId="0" borderId="3" xfId="0" applyNumberFormat="1" applyFont="1" applyBorder="1" applyAlignment="1">
      <alignment horizontal="left" vertical="top"/>
    </xf>
    <xf numFmtId="167" fontId="2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 vertical="top"/>
    </xf>
    <xf numFmtId="168" fontId="1" fillId="0" borderId="3" xfId="0" applyNumberFormat="1" applyFont="1" applyBorder="1" applyAlignment="1">
      <alignment horizontal="left" vertical="top"/>
    </xf>
    <xf numFmtId="168" fontId="1" fillId="0" borderId="0" xfId="0" applyNumberFormat="1" applyFont="1" applyBorder="1" applyAlignment="1">
      <alignment horizontal="left" vertical="top"/>
    </xf>
    <xf numFmtId="168" fontId="2" fillId="0" borderId="0" xfId="0" applyNumberFormat="1" applyFont="1" applyAlignment="1">
      <alignment horizontal="left" vertical="top"/>
    </xf>
    <xf numFmtId="168" fontId="1" fillId="0" borderId="0" xfId="0" applyNumberFormat="1" applyFont="1" applyAlignment="1">
      <alignment horizontal="left" vertical="top"/>
    </xf>
    <xf numFmtId="167" fontId="1" fillId="0" borderId="0" xfId="0" applyNumberFormat="1" applyFont="1" applyBorder="1" applyAlignment="1">
      <alignment horizontal="left" vertical="top"/>
    </xf>
    <xf numFmtId="0" fontId="4" fillId="0" borderId="0" xfId="0" applyFont="1"/>
    <xf numFmtId="0" fontId="2" fillId="0" borderId="4" xfId="0" applyNumberFormat="1" applyFont="1" applyBorder="1" applyAlignment="1">
      <alignment horizontal="left" vertical="top"/>
    </xf>
    <xf numFmtId="0" fontId="1" fillId="0" borderId="3" xfId="0" applyNumberFormat="1" applyFont="1" applyBorder="1" applyAlignment="1">
      <alignment horizontal="left" vertical="top"/>
    </xf>
    <xf numFmtId="0" fontId="1" fillId="0" borderId="2" xfId="0" applyNumberFormat="1" applyFont="1" applyBorder="1" applyAlignment="1">
      <alignment horizontal="left" vertical="top"/>
    </xf>
    <xf numFmtId="0" fontId="1" fillId="0" borderId="4" xfId="0" applyNumberFormat="1" applyFont="1" applyBorder="1" applyAlignment="1">
      <alignment horizontal="left" vertical="top"/>
    </xf>
    <xf numFmtId="0" fontId="1" fillId="0" borderId="5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/>
    </xf>
    <xf numFmtId="0" fontId="1" fillId="0" borderId="6" xfId="0" applyNumberFormat="1" applyFont="1" applyBorder="1" applyAlignment="1">
      <alignment horizontal="left" vertical="top"/>
    </xf>
    <xf numFmtId="0" fontId="1" fillId="0" borderId="7" xfId="0" applyNumberFormat="1" applyFont="1" applyBorder="1" applyAlignment="1">
      <alignment horizontal="left" vertical="top"/>
    </xf>
    <xf numFmtId="0" fontId="1" fillId="0" borderId="8" xfId="0" applyNumberFormat="1" applyFont="1" applyBorder="1" applyAlignment="1">
      <alignment horizontal="left" vertical="top"/>
    </xf>
    <xf numFmtId="17" fontId="1" fillId="0" borderId="0" xfId="0" applyNumberFormat="1" applyFont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71" fontId="1" fillId="0" borderId="0" xfId="0" applyNumberFormat="1" applyFont="1" applyAlignment="1">
      <alignment horizontal="left" vertical="top"/>
    </xf>
    <xf numFmtId="167" fontId="1" fillId="0" borderId="0" xfId="0" applyNumberFormat="1" applyFont="1" applyAlignment="1">
      <alignment vertical="top"/>
    </xf>
    <xf numFmtId="176" fontId="1" fillId="0" borderId="0" xfId="0" applyNumberFormat="1" applyFont="1" applyAlignment="1">
      <alignment horizontal="left" vertical="top"/>
    </xf>
    <xf numFmtId="167" fontId="1" fillId="0" borderId="0" xfId="0" applyNumberFormat="1" applyFont="1" applyBorder="1" applyAlignment="1">
      <alignment vertical="top"/>
    </xf>
    <xf numFmtId="7" fontId="3" fillId="0" borderId="9" xfId="0" applyNumberFormat="1" applyFont="1" applyBorder="1" applyAlignment="1">
      <alignment vertical="top"/>
    </xf>
    <xf numFmtId="166" fontId="3" fillId="0" borderId="0" xfId="0" applyNumberFormat="1" applyFont="1" applyAlignment="1">
      <alignment horizontal="left" vertical="top"/>
    </xf>
    <xf numFmtId="167" fontId="3" fillId="0" borderId="9" xfId="0" applyNumberFormat="1" applyFont="1" applyBorder="1" applyAlignment="1">
      <alignment horizontal="right" vertical="top"/>
    </xf>
    <xf numFmtId="168" fontId="1" fillId="0" borderId="10" xfId="0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167" fontId="1" fillId="0" borderId="10" xfId="0" applyNumberFormat="1" applyFont="1" applyBorder="1" applyAlignment="1">
      <alignment vertical="top"/>
    </xf>
    <xf numFmtId="0" fontId="3" fillId="0" borderId="0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</xdr:row>
          <xdr:rowOff>76200</xdr:rowOff>
        </xdr:from>
        <xdr:to>
          <xdr:col>2</xdr:col>
          <xdr:colOff>514350</xdr:colOff>
          <xdr:row>6</xdr:row>
          <xdr:rowOff>133350</xdr:rowOff>
        </xdr:to>
        <xdr:sp macro="" textlink="">
          <xdr:nvSpPr>
            <xdr:cNvPr id="47105" name="Object 1" hidden="1">
              <a:extLst>
                <a:ext uri="{63B3BB69-23CF-44E3-9099-C40C66FF867C}">
                  <a14:compatExt spid="_x0000_s47105"/>
                </a:ext>
                <a:ext uri="{FF2B5EF4-FFF2-40B4-BE49-F238E27FC236}">
                  <a16:creationId xmlns:a16="http://schemas.microsoft.com/office/drawing/2014/main" id="{9DC8BA6C-BB99-9C83-4F7B-C690ECB150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tabSelected="1" workbookViewId="0">
      <selection activeCell="F6" sqref="F6"/>
    </sheetView>
  </sheetViews>
  <sheetFormatPr defaultRowHeight="11.25" x14ac:dyDescent="0.2"/>
  <cols>
    <col min="1" max="1" width="3.85546875" style="4" customWidth="1"/>
    <col min="2" max="3" width="9.140625" style="7"/>
    <col min="4" max="4" width="8.28515625" style="8" customWidth="1"/>
    <col min="5" max="5" width="16.42578125" style="19" customWidth="1"/>
    <col min="6" max="6" width="11.140625" style="19" customWidth="1"/>
    <col min="7" max="7" width="8.85546875" style="8" customWidth="1"/>
    <col min="8" max="8" width="11" style="8" customWidth="1"/>
    <col min="9" max="9" width="8.7109375" style="28" customWidth="1"/>
    <col min="10" max="10" width="8.140625" style="8" customWidth="1"/>
    <col min="11" max="11" width="2.28515625" style="8" customWidth="1"/>
    <col min="12" max="12" width="11.28515625" style="20" customWidth="1"/>
    <col min="13" max="13" width="6.42578125" style="8" customWidth="1"/>
    <col min="14" max="14" width="10" style="13" customWidth="1"/>
    <col min="15" max="15" width="13.42578125" style="20" customWidth="1"/>
    <col min="16" max="16384" width="9.140625" style="4"/>
  </cols>
  <sheetData>
    <row r="1" spans="1:15" ht="13.5" thickTop="1" x14ac:dyDescent="0.2">
      <c r="A1"/>
      <c r="E1" s="31" t="s">
        <v>0</v>
      </c>
      <c r="F1" s="32"/>
      <c r="G1" s="33"/>
      <c r="H1" s="31" t="s">
        <v>1</v>
      </c>
      <c r="I1" s="32"/>
      <c r="J1" s="32"/>
      <c r="K1" s="32"/>
      <c r="L1" s="34" t="s">
        <v>4</v>
      </c>
      <c r="M1" s="32"/>
      <c r="N1" s="32" t="s">
        <v>44</v>
      </c>
      <c r="O1" s="3"/>
    </row>
    <row r="2" spans="1:15" x14ac:dyDescent="0.2">
      <c r="E2" s="35" t="s">
        <v>35</v>
      </c>
      <c r="F2" s="36"/>
      <c r="G2" s="37"/>
      <c r="H2" s="35" t="s">
        <v>29</v>
      </c>
      <c r="I2" s="36"/>
      <c r="J2" s="36"/>
      <c r="K2" s="36"/>
      <c r="L2" s="35" t="s">
        <v>5</v>
      </c>
      <c r="M2" s="36"/>
      <c r="N2" s="41">
        <v>36831</v>
      </c>
      <c r="O2" s="2"/>
    </row>
    <row r="3" spans="1:15" x14ac:dyDescent="0.2">
      <c r="E3" s="35" t="s">
        <v>36</v>
      </c>
      <c r="F3" s="36"/>
      <c r="G3" s="37"/>
      <c r="H3" s="35" t="s">
        <v>6</v>
      </c>
      <c r="I3" s="36"/>
      <c r="J3" s="36"/>
      <c r="K3" s="36"/>
      <c r="L3" s="35"/>
      <c r="M3" s="36"/>
      <c r="N3" s="36"/>
      <c r="O3" s="2"/>
    </row>
    <row r="4" spans="1:15" x14ac:dyDescent="0.2">
      <c r="E4" s="35" t="s">
        <v>37</v>
      </c>
      <c r="F4" s="36"/>
      <c r="G4" s="37"/>
      <c r="H4" s="35" t="s">
        <v>7</v>
      </c>
      <c r="I4" s="36"/>
      <c r="J4" s="36"/>
      <c r="K4" s="36"/>
      <c r="L4" s="35" t="s">
        <v>9</v>
      </c>
      <c r="M4" s="36"/>
      <c r="N4" s="42" t="s">
        <v>45</v>
      </c>
      <c r="O4" s="2"/>
    </row>
    <row r="5" spans="1:15" x14ac:dyDescent="0.2">
      <c r="E5" s="35"/>
      <c r="F5" s="54" t="s">
        <v>53</v>
      </c>
      <c r="G5" s="37"/>
      <c r="H5" s="35" t="s">
        <v>8</v>
      </c>
      <c r="I5" s="36"/>
      <c r="J5" s="36"/>
      <c r="K5" s="36"/>
      <c r="L5" s="35"/>
      <c r="M5" s="36"/>
      <c r="N5" s="42"/>
      <c r="O5" s="2"/>
    </row>
    <row r="6" spans="1:15" x14ac:dyDescent="0.2">
      <c r="E6" s="35"/>
      <c r="F6" s="36"/>
      <c r="G6" s="37"/>
      <c r="H6" s="35"/>
      <c r="I6" s="36"/>
      <c r="J6" s="36"/>
      <c r="K6" s="36"/>
      <c r="L6" s="35" t="s">
        <v>10</v>
      </c>
      <c r="M6" s="36"/>
      <c r="N6" s="42" t="s">
        <v>46</v>
      </c>
      <c r="O6" s="2"/>
    </row>
    <row r="7" spans="1:15" x14ac:dyDescent="0.2">
      <c r="E7" s="35" t="s">
        <v>38</v>
      </c>
      <c r="F7" s="36"/>
      <c r="G7" s="37"/>
      <c r="H7" s="35" t="s">
        <v>2</v>
      </c>
      <c r="I7" s="36" t="s">
        <v>42</v>
      </c>
      <c r="J7" s="36"/>
      <c r="K7" s="36"/>
      <c r="L7" s="35" t="s">
        <v>11</v>
      </c>
      <c r="M7" s="36"/>
      <c r="N7" s="36" t="s">
        <v>28</v>
      </c>
      <c r="O7" s="2"/>
    </row>
    <row r="8" spans="1:15" x14ac:dyDescent="0.2">
      <c r="E8" s="35" t="s">
        <v>39</v>
      </c>
      <c r="F8" s="36"/>
      <c r="G8" s="37"/>
      <c r="H8" s="35" t="s">
        <v>3</v>
      </c>
      <c r="I8" s="36" t="s">
        <v>30</v>
      </c>
      <c r="J8" s="36"/>
      <c r="K8" s="36"/>
      <c r="L8" s="35"/>
      <c r="M8" s="36"/>
      <c r="N8" s="36"/>
      <c r="O8" s="37"/>
    </row>
    <row r="9" spans="1:15" ht="13.5" thickBot="1" x14ac:dyDescent="0.3">
      <c r="A9" s="30"/>
      <c r="B9" s="43" t="s">
        <v>29</v>
      </c>
      <c r="E9" s="38" t="s">
        <v>40</v>
      </c>
      <c r="F9" s="39"/>
      <c r="G9" s="40"/>
      <c r="H9" s="38" t="s">
        <v>31</v>
      </c>
      <c r="I9" s="39" t="s">
        <v>32</v>
      </c>
      <c r="J9" s="39"/>
      <c r="K9" s="39"/>
      <c r="L9" s="38"/>
      <c r="M9" s="39"/>
      <c r="N9" s="39"/>
      <c r="O9" s="40"/>
    </row>
    <row r="10" spans="1:15" ht="3.75" customHeight="1" thickTop="1" thickBot="1" x14ac:dyDescent="0.25">
      <c r="A10" s="1"/>
      <c r="B10" s="12"/>
      <c r="C10" s="12"/>
      <c r="D10" s="11"/>
      <c r="E10" s="11"/>
      <c r="F10" s="11"/>
      <c r="G10" s="11"/>
      <c r="H10" s="11"/>
      <c r="I10" s="26"/>
      <c r="J10" s="11"/>
      <c r="K10" s="11"/>
      <c r="L10" s="29"/>
      <c r="M10" s="11"/>
    </row>
    <row r="11" spans="1:15" ht="12" thickTop="1" x14ac:dyDescent="0.2">
      <c r="A11" s="23" t="s">
        <v>12</v>
      </c>
      <c r="B11" s="14"/>
      <c r="C11" s="14"/>
      <c r="D11" s="9"/>
      <c r="E11" s="9"/>
      <c r="F11" s="9"/>
      <c r="G11" s="9"/>
      <c r="H11" s="9"/>
      <c r="I11" s="25"/>
      <c r="J11" s="9"/>
      <c r="K11" s="9"/>
      <c r="L11" s="21"/>
      <c r="M11" s="9"/>
      <c r="N11" s="10"/>
      <c r="O11" s="21"/>
    </row>
    <row r="12" spans="1:15" x14ac:dyDescent="0.2">
      <c r="A12" s="15" t="s">
        <v>13</v>
      </c>
      <c r="B12" s="16" t="s">
        <v>14</v>
      </c>
      <c r="C12" s="1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20</v>
      </c>
      <c r="I12" s="27" t="s">
        <v>21</v>
      </c>
      <c r="J12" s="6" t="s">
        <v>22</v>
      </c>
      <c r="K12" s="6"/>
      <c r="L12" s="22" t="s">
        <v>23</v>
      </c>
      <c r="M12" s="6" t="s">
        <v>24</v>
      </c>
      <c r="N12" s="17" t="s">
        <v>25</v>
      </c>
      <c r="O12" s="22" t="s">
        <v>26</v>
      </c>
    </row>
    <row r="14" spans="1:15" x14ac:dyDescent="0.2">
      <c r="A14" s="5" t="s">
        <v>5</v>
      </c>
      <c r="C14" s="18">
        <v>36831</v>
      </c>
      <c r="E14" s="24" t="s">
        <v>27</v>
      </c>
      <c r="F14" s="8">
        <v>96039996</v>
      </c>
      <c r="H14" s="24"/>
    </row>
    <row r="15" spans="1:15" ht="22.5" x14ac:dyDescent="0.2">
      <c r="B15" s="7">
        <v>36831</v>
      </c>
      <c r="C15" s="7">
        <v>36831</v>
      </c>
      <c r="D15" s="8" t="s">
        <v>33</v>
      </c>
      <c r="E15" s="19" t="s">
        <v>50</v>
      </c>
      <c r="F15" s="19" t="s">
        <v>34</v>
      </c>
      <c r="G15" s="8">
        <v>461270</v>
      </c>
      <c r="I15" s="28">
        <v>0</v>
      </c>
      <c r="J15" s="8">
        <v>0</v>
      </c>
      <c r="L15" s="44">
        <v>0</v>
      </c>
      <c r="N15" s="13">
        <v>93835</v>
      </c>
      <c r="O15" s="45">
        <v>93835</v>
      </c>
    </row>
    <row r="16" spans="1:15" x14ac:dyDescent="0.2">
      <c r="L16" s="44"/>
      <c r="O16" s="45"/>
    </row>
    <row r="17" spans="2:15" x14ac:dyDescent="0.2">
      <c r="B17" s="7">
        <v>36851</v>
      </c>
      <c r="C17" s="7">
        <v>36851</v>
      </c>
      <c r="D17" s="8" t="s">
        <v>33</v>
      </c>
      <c r="E17" s="19" t="s">
        <v>50</v>
      </c>
      <c r="F17" s="19" t="s">
        <v>48</v>
      </c>
      <c r="G17" s="8">
        <v>495341</v>
      </c>
      <c r="I17" s="28">
        <v>15000</v>
      </c>
      <c r="L17" s="46">
        <v>7.55</v>
      </c>
      <c r="M17" s="8" t="s">
        <v>49</v>
      </c>
      <c r="N17" s="13">
        <f>ROUND(+L17*I17,2)</f>
        <v>113250</v>
      </c>
      <c r="O17" s="45">
        <f>+N17</f>
        <v>113250</v>
      </c>
    </row>
    <row r="18" spans="2:15" x14ac:dyDescent="0.2">
      <c r="B18" s="7">
        <v>36851</v>
      </c>
      <c r="C18" s="7">
        <v>36851</v>
      </c>
      <c r="D18" s="8" t="s">
        <v>33</v>
      </c>
      <c r="E18" s="19" t="s">
        <v>50</v>
      </c>
      <c r="F18" s="19" t="s">
        <v>48</v>
      </c>
      <c r="G18" s="8">
        <v>498011</v>
      </c>
      <c r="I18" s="28">
        <v>14000</v>
      </c>
      <c r="L18" s="46">
        <v>7.84</v>
      </c>
      <c r="M18" s="8" t="s">
        <v>49</v>
      </c>
      <c r="N18" s="13">
        <f>ROUND(+L18*I18,2)</f>
        <v>109760</v>
      </c>
      <c r="O18" s="45">
        <f>+N18</f>
        <v>109760</v>
      </c>
    </row>
    <row r="19" spans="2:15" x14ac:dyDescent="0.2">
      <c r="H19" s="52" t="s">
        <v>51</v>
      </c>
      <c r="I19" s="51">
        <f>SUM(I17:I18)</f>
        <v>29000</v>
      </c>
      <c r="L19" s="44"/>
      <c r="O19" s="53">
        <f>SUM(O17:O18)</f>
        <v>223010</v>
      </c>
    </row>
    <row r="20" spans="2:15" x14ac:dyDescent="0.2">
      <c r="O20" s="45"/>
    </row>
    <row r="21" spans="2:15" x14ac:dyDescent="0.2">
      <c r="B21" s="7">
        <v>36831</v>
      </c>
      <c r="C21" s="7">
        <v>36831</v>
      </c>
      <c r="D21" s="8" t="s">
        <v>33</v>
      </c>
      <c r="E21" s="19" t="s">
        <v>47</v>
      </c>
      <c r="F21" s="19" t="s">
        <v>48</v>
      </c>
      <c r="G21" s="8">
        <v>460440</v>
      </c>
      <c r="I21" s="28">
        <v>16000</v>
      </c>
      <c r="L21" s="46">
        <f>4.425+0.05</f>
        <v>4.4749999999999996</v>
      </c>
      <c r="M21" s="8" t="s">
        <v>49</v>
      </c>
      <c r="N21" s="13">
        <f t="shared" ref="N21:N26" si="0">ROUND(+L21*I21,2)</f>
        <v>71600</v>
      </c>
      <c r="O21" s="45">
        <f t="shared" ref="O21:O26" si="1">+N21</f>
        <v>71600</v>
      </c>
    </row>
    <row r="22" spans="2:15" x14ac:dyDescent="0.2">
      <c r="B22" s="7">
        <v>36832</v>
      </c>
      <c r="C22" s="7">
        <v>36832</v>
      </c>
      <c r="D22" s="8" t="s">
        <v>33</v>
      </c>
      <c r="E22" s="19" t="s">
        <v>47</v>
      </c>
      <c r="F22" s="19" t="s">
        <v>48</v>
      </c>
      <c r="G22" s="8">
        <v>460440</v>
      </c>
      <c r="I22" s="28">
        <v>16000</v>
      </c>
      <c r="L22" s="46">
        <f>4.425+0.05</f>
        <v>4.4749999999999996</v>
      </c>
      <c r="M22" s="8" t="s">
        <v>49</v>
      </c>
      <c r="N22" s="13">
        <f t="shared" si="0"/>
        <v>71600</v>
      </c>
      <c r="O22" s="45">
        <f t="shared" si="1"/>
        <v>71600</v>
      </c>
    </row>
    <row r="23" spans="2:15" x14ac:dyDescent="0.2">
      <c r="B23" s="7">
        <v>36833</v>
      </c>
      <c r="C23" s="7">
        <v>36833</v>
      </c>
      <c r="D23" s="8" t="s">
        <v>33</v>
      </c>
      <c r="E23" s="19" t="s">
        <v>47</v>
      </c>
      <c r="F23" s="19" t="s">
        <v>48</v>
      </c>
      <c r="G23" s="8">
        <v>460440</v>
      </c>
      <c r="I23" s="28">
        <v>16000</v>
      </c>
      <c r="L23" s="46">
        <f>4.52+0.05</f>
        <v>4.5699999999999994</v>
      </c>
      <c r="M23" s="8" t="s">
        <v>49</v>
      </c>
      <c r="N23" s="13">
        <f t="shared" si="0"/>
        <v>73120</v>
      </c>
      <c r="O23" s="45">
        <f t="shared" si="1"/>
        <v>73120</v>
      </c>
    </row>
    <row r="24" spans="2:15" x14ac:dyDescent="0.2">
      <c r="B24" s="7">
        <v>36858</v>
      </c>
      <c r="C24" s="7">
        <v>36858</v>
      </c>
      <c r="D24" s="8" t="s">
        <v>33</v>
      </c>
      <c r="E24" s="19" t="s">
        <v>47</v>
      </c>
      <c r="F24" s="19" t="s">
        <v>48</v>
      </c>
      <c r="G24" s="8">
        <v>460440</v>
      </c>
      <c r="I24" s="28">
        <v>2323</v>
      </c>
      <c r="L24" s="46">
        <f>6.28+0.05</f>
        <v>6.33</v>
      </c>
      <c r="M24" s="8" t="s">
        <v>49</v>
      </c>
      <c r="N24" s="13">
        <f t="shared" si="0"/>
        <v>14704.59</v>
      </c>
      <c r="O24" s="45">
        <f t="shared" si="1"/>
        <v>14704.59</v>
      </c>
    </row>
    <row r="25" spans="2:15" x14ac:dyDescent="0.2">
      <c r="B25" s="7">
        <v>36859</v>
      </c>
      <c r="C25" s="7">
        <v>36859</v>
      </c>
      <c r="D25" s="8" t="s">
        <v>33</v>
      </c>
      <c r="E25" s="19" t="s">
        <v>47</v>
      </c>
      <c r="F25" s="19" t="s">
        <v>48</v>
      </c>
      <c r="G25" s="8">
        <v>460440</v>
      </c>
      <c r="I25" s="28">
        <v>2323</v>
      </c>
      <c r="L25" s="46">
        <f>5.975+0.05</f>
        <v>6.0249999999999995</v>
      </c>
      <c r="M25" s="8" t="s">
        <v>49</v>
      </c>
      <c r="N25" s="13">
        <f t="shared" si="0"/>
        <v>13996.08</v>
      </c>
      <c r="O25" s="45">
        <f t="shared" si="1"/>
        <v>13996.08</v>
      </c>
    </row>
    <row r="26" spans="2:15" x14ac:dyDescent="0.2">
      <c r="B26" s="7">
        <v>36860</v>
      </c>
      <c r="C26" s="7">
        <v>36860</v>
      </c>
      <c r="D26" s="8" t="s">
        <v>33</v>
      </c>
      <c r="E26" s="19" t="s">
        <v>47</v>
      </c>
      <c r="F26" s="19" t="s">
        <v>48</v>
      </c>
      <c r="G26" s="8">
        <v>460440</v>
      </c>
      <c r="I26" s="28">
        <v>2300</v>
      </c>
      <c r="L26" s="46">
        <f>5.95+0.05</f>
        <v>6</v>
      </c>
      <c r="M26" s="8" t="s">
        <v>49</v>
      </c>
      <c r="N26" s="13">
        <f t="shared" si="0"/>
        <v>13800</v>
      </c>
      <c r="O26" s="45">
        <f t="shared" si="1"/>
        <v>13800</v>
      </c>
    </row>
    <row r="27" spans="2:15" x14ac:dyDescent="0.2">
      <c r="H27" s="52" t="s">
        <v>51</v>
      </c>
      <c r="I27" s="51">
        <f>SUM(I21:I26)</f>
        <v>54946</v>
      </c>
      <c r="L27" s="44"/>
      <c r="O27" s="53">
        <f>SUM(O21:O26)</f>
        <v>258820.66999999998</v>
      </c>
    </row>
    <row r="28" spans="2:15" x14ac:dyDescent="0.2">
      <c r="H28" s="52"/>
      <c r="I28" s="26"/>
      <c r="L28" s="44"/>
      <c r="O28" s="47"/>
    </row>
    <row r="29" spans="2:15" x14ac:dyDescent="0.2">
      <c r="B29" s="7">
        <v>36831</v>
      </c>
      <c r="C29" s="7">
        <v>36860</v>
      </c>
      <c r="D29" s="8" t="s">
        <v>33</v>
      </c>
      <c r="F29" s="19" t="s">
        <v>52</v>
      </c>
      <c r="G29" s="8">
        <v>460623</v>
      </c>
      <c r="I29" s="28">
        <v>53912</v>
      </c>
      <c r="L29" s="46">
        <v>0.19070000000000001</v>
      </c>
      <c r="M29" s="8" t="s">
        <v>49</v>
      </c>
      <c r="N29" s="13">
        <f>ROUND(+L29*I29,2)</f>
        <v>10281.02</v>
      </c>
      <c r="O29" s="45">
        <f>+N29</f>
        <v>10281.02</v>
      </c>
    </row>
    <row r="30" spans="2:15" x14ac:dyDescent="0.2">
      <c r="H30" s="52" t="s">
        <v>51</v>
      </c>
      <c r="I30" s="51">
        <f>+I29</f>
        <v>53912</v>
      </c>
      <c r="L30" s="44"/>
      <c r="O30" s="53">
        <f>+O29</f>
        <v>10281.02</v>
      </c>
    </row>
    <row r="31" spans="2:15" x14ac:dyDescent="0.2">
      <c r="H31" s="52"/>
      <c r="I31" s="26"/>
      <c r="L31" s="44"/>
      <c r="O31" s="47"/>
    </row>
    <row r="32" spans="2:15" x14ac:dyDescent="0.2">
      <c r="H32" s="52"/>
      <c r="I32" s="26"/>
      <c r="L32" s="44"/>
      <c r="O32" s="47"/>
    </row>
    <row r="33" spans="7:15" x14ac:dyDescent="0.2">
      <c r="O33" s="45"/>
    </row>
    <row r="34" spans="7:15" ht="12" thickBot="1" x14ac:dyDescent="0.25">
      <c r="G34" s="49" t="s">
        <v>43</v>
      </c>
      <c r="I34" s="26"/>
      <c r="N34" s="4"/>
      <c r="O34" s="48">
        <f>+O30+O27+O19+O15</f>
        <v>585946.68999999994</v>
      </c>
    </row>
    <row r="35" spans="7:15" ht="12" thickTop="1" x14ac:dyDescent="0.2">
      <c r="I35" s="26"/>
    </row>
    <row r="38" spans="7:15" ht="12" thickBot="1" x14ac:dyDescent="0.25">
      <c r="G38" s="24" t="s">
        <v>41</v>
      </c>
      <c r="O38" s="50">
        <f>+O34</f>
        <v>585946.68999999994</v>
      </c>
    </row>
    <row r="39" spans="7:15" ht="12" thickTop="1" x14ac:dyDescent="0.2"/>
  </sheetData>
  <pageMargins left="0.75" right="0.75" top="1" bottom="1" header="0.5" footer="0.5"/>
  <pageSetup scale="89" pageOrder="overThenDown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47105" r:id="rId4">
          <objectPr defaultSize="0" r:id="rId5">
            <anchor moveWithCells="1">
              <from>
                <xdr:col>1</xdr:col>
                <xdr:colOff>352425</xdr:colOff>
                <xdr:row>1</xdr:row>
                <xdr:rowOff>76200</xdr:rowOff>
              </from>
              <to>
                <xdr:col>2</xdr:col>
                <xdr:colOff>514350</xdr:colOff>
                <xdr:row>6</xdr:row>
                <xdr:rowOff>133350</xdr:rowOff>
              </to>
            </anchor>
          </objectPr>
        </oleObject>
      </mc:Choice>
      <mc:Fallback>
        <oleObject progId="Word.Document.8" shapeId="4710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Oglethorpe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plee</dc:creator>
  <cp:lastModifiedBy>Jan Havlíček</cp:lastModifiedBy>
  <cp:lastPrinted>2001-01-03T17:07:36Z</cp:lastPrinted>
  <dcterms:created xsi:type="dcterms:W3CDTF">1999-02-01T14:21:09Z</dcterms:created>
  <dcterms:modified xsi:type="dcterms:W3CDTF">2023-09-14T19:25:30Z</dcterms:modified>
</cp:coreProperties>
</file>