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D94027-7DF0-4C6C-A2E7-8C6597085E0E}" xr6:coauthVersionLast="47" xr6:coauthVersionMax="47" xr10:uidLastSave="{00000000-0000-0000-0000-000000000000}"/>
  <bookViews>
    <workbookView xWindow="-120" yWindow="-120" windowWidth="38640" windowHeight="15720"/>
  </bookViews>
  <sheets>
    <sheet name="Winter" sheetId="3" r:id="rId1"/>
    <sheet name="Dths-Load Curves" sheetId="2" r:id="rId2"/>
    <sheet name="Number Custs Jun 2000" sheetId="1" r:id="rId3"/>
  </sheets>
  <externalReferences>
    <externalReference r:id="rId4"/>
  </externalReferences>
  <definedNames>
    <definedName name="a">#REF!</definedName>
    <definedName name="b">'[1]Transco-WSS'!$R$3:$S$7</definedName>
    <definedName name="d">#REF!</definedName>
    <definedName name="e">#REF!</definedName>
    <definedName name="f">#REF!</definedName>
    <definedName name="g">#REF!</definedName>
    <definedName name="h">'[1]Transco-WSS'!$R$3:$S$7</definedName>
    <definedName name="_xlnm.Print_Area" localSheetId="1">'Dths-Load Curves'!$A$1:$L$21</definedName>
    <definedName name="_xlnm.Print_Area" localSheetId="2">'Number Custs Jun 2000'!$A$1:$J$27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M1" i="2" l="1"/>
  <c r="B4" i="2"/>
  <c r="C4" i="2"/>
  <c r="D4" i="2"/>
  <c r="E4" i="2"/>
  <c r="F4" i="2"/>
  <c r="G4" i="2"/>
  <c r="H4" i="2"/>
  <c r="I4" i="2"/>
  <c r="J4" i="2"/>
  <c r="K4" i="2"/>
  <c r="L4" i="2"/>
  <c r="B15" i="2"/>
  <c r="C15" i="2"/>
  <c r="D15" i="2"/>
  <c r="E15" i="2"/>
  <c r="F15" i="2"/>
  <c r="G15" i="2"/>
  <c r="H15" i="2"/>
  <c r="I15" i="2"/>
  <c r="K15" i="2"/>
  <c r="C24" i="2"/>
  <c r="C25" i="2"/>
  <c r="C26" i="2"/>
  <c r="C27" i="2"/>
  <c r="C28" i="2"/>
  <c r="I12" i="1"/>
  <c r="I25" i="1"/>
  <c r="I26" i="1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</calcChain>
</file>

<file path=xl/sharedStrings.xml><?xml version="1.0" encoding="utf-8"?>
<sst xmlns="http://schemas.openxmlformats.org/spreadsheetml/2006/main" count="167" uniqueCount="59">
  <si>
    <t>CustType</t>
  </si>
  <si>
    <t>Program</t>
  </si>
  <si>
    <t>Effective Month</t>
  </si>
  <si>
    <t># Customers</t>
  </si>
  <si>
    <t>Commercial</t>
  </si>
  <si>
    <t>AGL</t>
  </si>
  <si>
    <t>BGE</t>
  </si>
  <si>
    <t>CGV</t>
  </si>
  <si>
    <t>CMD</t>
  </si>
  <si>
    <t>COH</t>
  </si>
  <si>
    <t>CPA</t>
  </si>
  <si>
    <t>MIC</t>
  </si>
  <si>
    <t>NIP</t>
  </si>
  <si>
    <t>WGL-MD</t>
  </si>
  <si>
    <t>Residential</t>
  </si>
  <si>
    <t>Commercial Total</t>
  </si>
  <si>
    <t>NJG</t>
  </si>
  <si>
    <t>WGL-VA</t>
  </si>
  <si>
    <t>PECO</t>
  </si>
  <si>
    <t>Residential Total</t>
  </si>
  <si>
    <t>Grand Total</t>
  </si>
  <si>
    <t>Dths -  Load Curves</t>
  </si>
  <si>
    <t>CVA</t>
  </si>
  <si>
    <t>MCON</t>
  </si>
  <si>
    <t>NJN</t>
  </si>
  <si>
    <t>WGLMD</t>
  </si>
  <si>
    <t>WGLVA</t>
  </si>
  <si>
    <t>JAN</t>
  </si>
  <si>
    <t>FEB</t>
  </si>
  <si>
    <t>MAR</t>
  </si>
  <si>
    <t>APR</t>
  </si>
  <si>
    <t>NOV</t>
  </si>
  <si>
    <t>DEC</t>
  </si>
  <si>
    <t>Consumption</t>
  </si>
  <si>
    <t>NIP?</t>
  </si>
  <si>
    <t>3-15 Portsmouth</t>
  </si>
  <si>
    <t>5-2 Parma</t>
  </si>
  <si>
    <t>5-7 Sandusky</t>
  </si>
  <si>
    <t>7-5 Columbus</t>
  </si>
  <si>
    <t>7-4 Alliance</t>
  </si>
  <si>
    <t>7-6 Dayton</t>
  </si>
  <si>
    <t>7-1 Toledo</t>
  </si>
  <si>
    <t>7-3 Lima</t>
  </si>
  <si>
    <t>7-8 Mansfield</t>
  </si>
  <si>
    <t>7-9 Ohio Misc.</t>
  </si>
  <si>
    <t>8-35 Pittsburgh</t>
  </si>
  <si>
    <t>8-39 New Castle</t>
  </si>
  <si>
    <t xml:space="preserve"> 4-25</t>
  </si>
  <si>
    <t xml:space="preserve"> 8-26</t>
  </si>
  <si>
    <t xml:space="preserve"> 8-27</t>
  </si>
  <si>
    <t xml:space="preserve"> 8-32</t>
  </si>
  <si>
    <t>NPC/CES Daily Usage in Dekatherms for Winter 2000/2001</t>
  </si>
  <si>
    <t xml:space="preserve"> 8-35</t>
  </si>
  <si>
    <t xml:space="preserve"> 8-36</t>
  </si>
  <si>
    <t xml:space="preserve"> 8-39</t>
  </si>
  <si>
    <t xml:space="preserve"> 8-38</t>
  </si>
  <si>
    <t xml:space="preserve"> 10-30</t>
  </si>
  <si>
    <t>WGL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</si>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</sst>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\-yyyy"/>
    <numFmt numFmtId="169" formatCode="0.0000"/>
    <numFmt numFmtId="170" formatCode="0.000"/>
    <numFmt numFmtId="175" formatCode="_(* #,##0_);_(* \(#,##0\);_(* &quot;-&quot;??_);_(@_)"/>
  </numFmts>
  <fonts count="10" x14ac:knownFonts="1"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MS Sans Serif"/>
      <family val="2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MS Sans Serif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1" fillId="0" borderId="5" xfId="0" applyFont="1" applyFill="1" applyBorder="1" applyAlignment="1">
      <alignment horizontal="left" wrapText="1"/>
    </xf>
    <xf numFmtId="165" fontId="1" fillId="0" borderId="5" xfId="0" applyNumberFormat="1" applyFont="1" applyFill="1" applyBorder="1" applyAlignment="1">
      <alignment horizontal="right" wrapText="1"/>
    </xf>
    <xf numFmtId="0" fontId="0" fillId="0" borderId="1" xfId="0" pivotButton="1" applyBorder="1"/>
    <xf numFmtId="165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3" fontId="2" fillId="0" borderId="6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3" fontId="0" fillId="0" borderId="11" xfId="0" applyNumberFormat="1" applyBorder="1"/>
    <xf numFmtId="0" fontId="2" fillId="0" borderId="12" xfId="0" applyFont="1" applyBorder="1"/>
    <xf numFmtId="0" fontId="0" fillId="0" borderId="13" xfId="0" applyBorder="1"/>
    <xf numFmtId="3" fontId="2" fillId="0" borderId="4" xfId="0" applyNumberFormat="1" applyFont="1" applyBorder="1"/>
    <xf numFmtId="169" fontId="3" fillId="0" borderId="14" xfId="3" applyNumberFormat="1" applyBorder="1"/>
    <xf numFmtId="169" fontId="3" fillId="0" borderId="15" xfId="3" applyNumberFormat="1" applyBorder="1"/>
    <xf numFmtId="169" fontId="4" fillId="0" borderId="15" xfId="3" applyNumberFormat="1" applyFont="1" applyBorder="1"/>
    <xf numFmtId="0" fontId="3" fillId="0" borderId="0" xfId="3"/>
    <xf numFmtId="169" fontId="3" fillId="0" borderId="16" xfId="3" applyNumberFormat="1" applyBorder="1"/>
    <xf numFmtId="169" fontId="3" fillId="0" borderId="0" xfId="3" applyNumberFormat="1" applyBorder="1"/>
    <xf numFmtId="0" fontId="3" fillId="0" borderId="0" xfId="3" applyAlignment="1">
      <alignment horizontal="center"/>
    </xf>
    <xf numFmtId="169" fontId="6" fillId="0" borderId="0" xfId="3" applyNumberFormat="1" applyFont="1" applyFill="1" applyBorder="1"/>
    <xf numFmtId="169" fontId="3" fillId="0" borderId="0" xfId="3" applyNumberFormat="1" applyFill="1" applyBorder="1"/>
    <xf numFmtId="0" fontId="3" fillId="0" borderId="0" xfId="3" applyFill="1" applyBorder="1"/>
    <xf numFmtId="1" fontId="7" fillId="0" borderId="0" xfId="3" applyNumberFormat="1" applyFont="1" applyFill="1" applyBorder="1" applyAlignment="1">
      <alignment horizontal="center"/>
    </xf>
    <xf numFmtId="169" fontId="6" fillId="0" borderId="0" xfId="3" applyNumberFormat="1" applyFont="1" applyFill="1" applyBorder="1" applyAlignment="1">
      <alignment horizontal="center"/>
    </xf>
    <xf numFmtId="2" fontId="3" fillId="0" borderId="0" xfId="3" applyNumberFormat="1" applyFill="1" applyBorder="1" applyAlignment="1">
      <alignment horizontal="center"/>
    </xf>
    <xf numFmtId="2" fontId="3" fillId="0" borderId="0" xfId="4" applyNumberFormat="1" applyFon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69" fontId="3" fillId="0" borderId="0" xfId="3" applyNumberFormat="1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170" fontId="3" fillId="0" borderId="0" xfId="3" applyNumberFormat="1" applyFill="1" applyBorder="1" applyAlignment="1">
      <alignment horizontal="center"/>
    </xf>
    <xf numFmtId="0" fontId="3" fillId="0" borderId="0" xfId="3" applyBorder="1"/>
    <xf numFmtId="14" fontId="5" fillId="0" borderId="0" xfId="3" applyNumberFormat="1" applyFont="1" applyBorder="1" applyAlignment="1">
      <alignment horizontal="left"/>
    </xf>
    <xf numFmtId="0" fontId="3" fillId="0" borderId="0" xfId="2"/>
    <xf numFmtId="38" fontId="3" fillId="0" borderId="0" xfId="2" applyNumberFormat="1"/>
    <xf numFmtId="0" fontId="6" fillId="0" borderId="0" xfId="2" applyFont="1" applyAlignment="1">
      <alignment horizontal="center"/>
    </xf>
    <xf numFmtId="0" fontId="6" fillId="0" borderId="0" xfId="2" applyFont="1"/>
    <xf numFmtId="0" fontId="9" fillId="0" borderId="0" xfId="2" applyFont="1"/>
    <xf numFmtId="38" fontId="9" fillId="0" borderId="0" xfId="2" applyNumberFormat="1" applyFont="1" applyAlignment="1">
      <alignment horizontal="center"/>
    </xf>
    <xf numFmtId="0" fontId="3" fillId="0" borderId="0" xfId="2" applyFont="1"/>
    <xf numFmtId="17" fontId="9" fillId="0" borderId="0" xfId="0" applyNumberFormat="1" applyFont="1" applyAlignment="1">
      <alignment horizontal="center"/>
    </xf>
    <xf numFmtId="16" fontId="3" fillId="0" borderId="0" xfId="2" applyNumberFormat="1" applyFont="1"/>
    <xf numFmtId="0" fontId="3" fillId="0" borderId="0" xfId="2" applyNumberFormat="1" applyFont="1"/>
    <xf numFmtId="175" fontId="3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90" workbookViewId="0">
      <pane ySplit="1" topLeftCell="A2" activePane="bottomLeft" state="frozenSplit"/>
      <selection pane="bottomLeft" activeCell="C29" sqref="C29"/>
    </sheetView>
  </sheetViews>
  <sheetFormatPr defaultRowHeight="12.75" x14ac:dyDescent="0.2"/>
  <cols>
    <col min="1" max="1" width="9.140625" style="42"/>
    <col min="2" max="2" width="15.7109375" style="42" bestFit="1" customWidth="1"/>
    <col min="3" max="7" width="8.85546875" style="43" bestFit="1" customWidth="1"/>
    <col min="8" max="8" width="7.7109375" style="43" bestFit="1" customWidth="1"/>
    <col min="9" max="9" width="8" style="43" bestFit="1" customWidth="1"/>
    <col min="10" max="12" width="7.7109375" style="43" bestFit="1" customWidth="1"/>
    <col min="13" max="13" width="8.140625" style="43" bestFit="1" customWidth="1"/>
    <col min="14" max="16384" width="9.140625" style="42"/>
  </cols>
  <sheetData>
    <row r="1" spans="1:13" x14ac:dyDescent="0.2">
      <c r="A1" s="45" t="s">
        <v>51</v>
      </c>
    </row>
    <row r="3" spans="1:13" s="45" customFormat="1" x14ac:dyDescent="0.2">
      <c r="B3" s="46"/>
      <c r="C3" s="49">
        <v>36831</v>
      </c>
      <c r="D3" s="49">
        <v>36861</v>
      </c>
      <c r="E3" s="49">
        <v>36892</v>
      </c>
      <c r="F3" s="49">
        <v>36923</v>
      </c>
      <c r="G3" s="49">
        <v>36951</v>
      </c>
      <c r="H3" s="47"/>
      <c r="I3" s="47"/>
      <c r="J3" s="47"/>
      <c r="K3" s="47"/>
      <c r="L3" s="47"/>
      <c r="M3" s="47"/>
    </row>
    <row r="4" spans="1:13" s="45" customFormat="1" x14ac:dyDescent="0.2">
      <c r="A4" s="33" t="s">
        <v>6</v>
      </c>
      <c r="B4" s="48" t="s">
        <v>58</v>
      </c>
      <c r="C4" s="43">
        <v>1217.0077460775256</v>
      </c>
      <c r="D4" s="43">
        <v>1731.1946948929583</v>
      </c>
      <c r="E4" s="43">
        <v>2020.537330697623</v>
      </c>
      <c r="F4" s="43">
        <v>1837.0184760085608</v>
      </c>
      <c r="G4" s="43">
        <v>1375.4736787472318</v>
      </c>
      <c r="H4" s="47"/>
      <c r="I4" s="47"/>
      <c r="J4" s="47"/>
      <c r="K4" s="47"/>
      <c r="L4" s="47"/>
      <c r="M4" s="47"/>
    </row>
    <row r="5" spans="1:13" s="45" customFormat="1" x14ac:dyDescent="0.2">
      <c r="A5" s="33" t="s">
        <v>8</v>
      </c>
      <c r="B5" s="50" t="s">
        <v>47</v>
      </c>
      <c r="C5" s="43">
        <v>186</v>
      </c>
      <c r="D5" s="43">
        <f>C5*0.975</f>
        <v>181.35</v>
      </c>
      <c r="E5" s="43">
        <f>D5*0.975</f>
        <v>176.81625</v>
      </c>
      <c r="F5" s="43">
        <f>E5*0.975</f>
        <v>172.39584374999998</v>
      </c>
      <c r="G5" s="43">
        <f>F5*0.975</f>
        <v>168.08594765624997</v>
      </c>
      <c r="H5" s="47"/>
      <c r="I5" s="47"/>
      <c r="J5" s="47"/>
      <c r="K5" s="47"/>
      <c r="L5" s="47"/>
      <c r="M5" s="47"/>
    </row>
    <row r="6" spans="1:13" s="45" customFormat="1" x14ac:dyDescent="0.2">
      <c r="A6" s="33" t="s">
        <v>8</v>
      </c>
      <c r="B6" s="51" t="s">
        <v>48</v>
      </c>
      <c r="C6" s="43">
        <v>54</v>
      </c>
      <c r="D6" s="43">
        <f t="shared" ref="D6:G8" si="0">C6*0.975</f>
        <v>52.65</v>
      </c>
      <c r="E6" s="43">
        <f t="shared" si="0"/>
        <v>51.333749999999995</v>
      </c>
      <c r="F6" s="43">
        <f t="shared" si="0"/>
        <v>50.050406249999995</v>
      </c>
      <c r="G6" s="43">
        <f t="shared" si="0"/>
        <v>48.799146093749997</v>
      </c>
      <c r="H6" s="47"/>
      <c r="I6" s="47"/>
      <c r="J6" s="47"/>
      <c r="K6" s="47"/>
      <c r="L6" s="47"/>
      <c r="M6" s="47"/>
    </row>
    <row r="7" spans="1:13" s="45" customFormat="1" x14ac:dyDescent="0.2">
      <c r="A7" s="33" t="s">
        <v>8</v>
      </c>
      <c r="B7" s="51" t="s">
        <v>49</v>
      </c>
      <c r="C7" s="43">
        <v>215</v>
      </c>
      <c r="D7" s="43">
        <f t="shared" si="0"/>
        <v>209.625</v>
      </c>
      <c r="E7" s="43">
        <f t="shared" si="0"/>
        <v>204.38437500000001</v>
      </c>
      <c r="F7" s="43">
        <f t="shared" si="0"/>
        <v>199.27476562500001</v>
      </c>
      <c r="G7" s="43">
        <f t="shared" si="0"/>
        <v>194.29289648437501</v>
      </c>
      <c r="H7" s="47"/>
      <c r="I7" s="47"/>
      <c r="J7" s="47"/>
      <c r="K7" s="47"/>
      <c r="L7" s="47"/>
      <c r="M7" s="47"/>
    </row>
    <row r="8" spans="1:13" s="45" customFormat="1" x14ac:dyDescent="0.2">
      <c r="A8" s="33" t="s">
        <v>8</v>
      </c>
      <c r="B8" s="51" t="s">
        <v>50</v>
      </c>
      <c r="C8" s="43">
        <v>42</v>
      </c>
      <c r="D8" s="43">
        <f t="shared" si="0"/>
        <v>40.949999999999996</v>
      </c>
      <c r="E8" s="43">
        <f t="shared" si="0"/>
        <v>39.926249999999996</v>
      </c>
      <c r="F8" s="43">
        <f t="shared" si="0"/>
        <v>38.928093749999995</v>
      </c>
      <c r="G8" s="43">
        <f t="shared" si="0"/>
        <v>37.954891406249992</v>
      </c>
      <c r="H8" s="47"/>
      <c r="I8" s="47"/>
      <c r="J8" s="47"/>
      <c r="K8" s="47"/>
      <c r="L8" s="47"/>
      <c r="M8" s="47"/>
    </row>
    <row r="9" spans="1:13" x14ac:dyDescent="0.2">
      <c r="A9" s="44" t="s">
        <v>9</v>
      </c>
      <c r="B9" s="48" t="s">
        <v>35</v>
      </c>
      <c r="C9" s="43">
        <v>799.5</v>
      </c>
      <c r="D9" s="43">
        <v>1164.516129032258</v>
      </c>
      <c r="E9" s="43">
        <v>1351</v>
      </c>
      <c r="F9" s="43">
        <v>1266.75</v>
      </c>
      <c r="G9" s="43">
        <v>818.51612903225805</v>
      </c>
    </row>
    <row r="10" spans="1:13" x14ac:dyDescent="0.2">
      <c r="A10" s="44" t="s">
        <v>9</v>
      </c>
      <c r="B10" s="48" t="s">
        <v>36</v>
      </c>
      <c r="C10" s="43">
        <v>7657.5</v>
      </c>
      <c r="D10" s="43">
        <v>10872.41935483871</v>
      </c>
      <c r="E10" s="43">
        <v>12501.322580645161</v>
      </c>
      <c r="F10" s="43">
        <v>12162.678571428571</v>
      </c>
      <c r="G10" s="43">
        <v>9004.5806451612898</v>
      </c>
    </row>
    <row r="11" spans="1:13" x14ac:dyDescent="0.2">
      <c r="A11" s="44" t="s">
        <v>9</v>
      </c>
      <c r="B11" s="48" t="s">
        <v>37</v>
      </c>
      <c r="C11" s="43">
        <v>3064</v>
      </c>
      <c r="D11" s="43">
        <v>4364.7096774193551</v>
      </c>
      <c r="E11" s="43">
        <v>5023.7096774193551</v>
      </c>
      <c r="F11" s="43">
        <v>4886.7142857142853</v>
      </c>
      <c r="G11" s="43">
        <v>3608.9677419354839</v>
      </c>
    </row>
    <row r="12" spans="1:13" x14ac:dyDescent="0.2">
      <c r="A12" s="44" t="s">
        <v>9</v>
      </c>
      <c r="B12" s="48" t="s">
        <v>38</v>
      </c>
      <c r="C12" s="43">
        <v>14764.766666666666</v>
      </c>
      <c r="D12" s="43">
        <v>20824.064516129034</v>
      </c>
      <c r="E12" s="43">
        <v>23741.870967741936</v>
      </c>
      <c r="F12" s="43">
        <v>22763.571428571428</v>
      </c>
      <c r="G12" s="43">
        <v>16258.58064516129</v>
      </c>
    </row>
    <row r="13" spans="1:13" x14ac:dyDescent="0.2">
      <c r="A13" s="44" t="s">
        <v>9</v>
      </c>
      <c r="B13" s="48" t="s">
        <v>39</v>
      </c>
      <c r="C13" s="43">
        <v>1895.5333333333333</v>
      </c>
      <c r="D13" s="43">
        <v>2685.3548387096776</v>
      </c>
      <c r="E13" s="43">
        <v>3065.6774193548385</v>
      </c>
      <c r="F13" s="43">
        <v>2938.1428571428573</v>
      </c>
      <c r="G13" s="43">
        <v>2090.2580645161293</v>
      </c>
    </row>
    <row r="14" spans="1:13" x14ac:dyDescent="0.2">
      <c r="A14" s="44" t="s">
        <v>9</v>
      </c>
      <c r="B14" s="48" t="s">
        <v>40</v>
      </c>
      <c r="C14" s="43">
        <v>2489.4666666666667</v>
      </c>
      <c r="D14" s="43">
        <v>3531.7741935483873</v>
      </c>
      <c r="E14" s="43">
        <v>4033.7096774193546</v>
      </c>
      <c r="F14" s="43">
        <v>3865.4285714285716</v>
      </c>
      <c r="G14" s="43">
        <v>2746.4193548387098</v>
      </c>
    </row>
    <row r="15" spans="1:13" x14ac:dyDescent="0.2">
      <c r="A15" s="44" t="s">
        <v>9</v>
      </c>
      <c r="B15" s="48" t="s">
        <v>41</v>
      </c>
      <c r="C15" s="43">
        <v>15863.1</v>
      </c>
      <c r="D15" s="43">
        <v>22496.193548387098</v>
      </c>
      <c r="E15" s="43">
        <v>25690.322580645163</v>
      </c>
      <c r="F15" s="43">
        <v>24619.357142857141</v>
      </c>
      <c r="G15" s="43">
        <v>17498.387096774193</v>
      </c>
    </row>
    <row r="16" spans="1:13" x14ac:dyDescent="0.2">
      <c r="A16" s="44" t="s">
        <v>9</v>
      </c>
      <c r="B16" s="48" t="s">
        <v>42</v>
      </c>
      <c r="C16" s="43">
        <v>2409.2666666666669</v>
      </c>
      <c r="D16" s="43">
        <v>3426.6774193548385</v>
      </c>
      <c r="E16" s="43">
        <v>3916.6129032258063</v>
      </c>
      <c r="F16" s="43">
        <v>3752.3571428571427</v>
      </c>
      <c r="G16" s="43">
        <v>2660.0967741935483</v>
      </c>
    </row>
    <row r="17" spans="1:7" x14ac:dyDescent="0.2">
      <c r="A17" s="44" t="s">
        <v>9</v>
      </c>
      <c r="B17" s="48" t="s">
        <v>43</v>
      </c>
      <c r="C17" s="43">
        <v>2639.0333333333333</v>
      </c>
      <c r="D17" s="43">
        <v>3765.8387096774195</v>
      </c>
      <c r="E17" s="43">
        <v>4308.4516129032254</v>
      </c>
      <c r="F17" s="43">
        <v>4126.5357142857147</v>
      </c>
      <c r="G17" s="43">
        <v>2916.8064516129034</v>
      </c>
    </row>
    <row r="18" spans="1:7" x14ac:dyDescent="0.2">
      <c r="A18" s="44" t="s">
        <v>9</v>
      </c>
      <c r="B18" s="48" t="s">
        <v>44</v>
      </c>
      <c r="C18" s="43">
        <v>3274.8</v>
      </c>
      <c r="D18" s="43">
        <v>4682.6451612903229</v>
      </c>
      <c r="E18" s="43">
        <v>5360.5806451612907</v>
      </c>
      <c r="F18" s="43">
        <v>5133.25</v>
      </c>
      <c r="G18" s="43">
        <v>3621.8709677419356</v>
      </c>
    </row>
    <row r="19" spans="1:7" x14ac:dyDescent="0.2">
      <c r="A19" s="44" t="s">
        <v>9</v>
      </c>
      <c r="B19" s="48" t="s">
        <v>45</v>
      </c>
      <c r="C19" s="43">
        <v>1682</v>
      </c>
      <c r="D19" s="43">
        <v>2383.2580645161293</v>
      </c>
      <c r="E19" s="43">
        <v>2738.8387096774195</v>
      </c>
      <c r="F19" s="43">
        <v>2646.7857142857142</v>
      </c>
      <c r="G19" s="43">
        <v>1887.1612903225807</v>
      </c>
    </row>
    <row r="20" spans="1:7" x14ac:dyDescent="0.2">
      <c r="A20" s="44" t="s">
        <v>9</v>
      </c>
      <c r="B20" s="48" t="s">
        <v>46</v>
      </c>
      <c r="C20" s="43">
        <v>27.8</v>
      </c>
      <c r="D20" s="43">
        <v>39.12903225806452</v>
      </c>
      <c r="E20" s="43">
        <v>44.87096774193548</v>
      </c>
      <c r="F20" s="43">
        <v>43.392857142857146</v>
      </c>
      <c r="G20" s="43">
        <v>31.129032258064516</v>
      </c>
    </row>
    <row r="21" spans="1:7" x14ac:dyDescent="0.2">
      <c r="A21" s="33" t="s">
        <v>10</v>
      </c>
      <c r="B21" s="50" t="s">
        <v>47</v>
      </c>
      <c r="C21" s="43">
        <v>4096</v>
      </c>
      <c r="D21" s="43">
        <f t="shared" ref="D21:G28" si="1">C21*0.975</f>
        <v>3993.6</v>
      </c>
      <c r="E21" s="43">
        <f t="shared" si="1"/>
        <v>3893.7599999999998</v>
      </c>
      <c r="F21" s="43">
        <f t="shared" si="1"/>
        <v>3796.4159999999997</v>
      </c>
      <c r="G21" s="43">
        <f t="shared" si="1"/>
        <v>3701.5055999999995</v>
      </c>
    </row>
    <row r="22" spans="1:7" x14ac:dyDescent="0.2">
      <c r="A22" s="33" t="s">
        <v>10</v>
      </c>
      <c r="B22" s="51" t="s">
        <v>48</v>
      </c>
      <c r="C22" s="43">
        <v>40</v>
      </c>
      <c r="D22" s="43">
        <f t="shared" si="1"/>
        <v>39</v>
      </c>
      <c r="E22" s="43">
        <f t="shared" si="1"/>
        <v>38.024999999999999</v>
      </c>
      <c r="F22" s="43">
        <f t="shared" si="1"/>
        <v>37.074374999999996</v>
      </c>
      <c r="G22" s="43">
        <f t="shared" si="1"/>
        <v>36.147515624999997</v>
      </c>
    </row>
    <row r="23" spans="1:7" x14ac:dyDescent="0.2">
      <c r="A23" s="33" t="s">
        <v>10</v>
      </c>
      <c r="B23" s="51" t="s">
        <v>52</v>
      </c>
      <c r="C23" s="43">
        <v>9023</v>
      </c>
      <c r="D23" s="43">
        <f t="shared" si="1"/>
        <v>8797.4249999999993</v>
      </c>
      <c r="E23" s="43">
        <f t="shared" si="1"/>
        <v>8577.4893749999992</v>
      </c>
      <c r="F23" s="43">
        <f t="shared" si="1"/>
        <v>8363.0521406249991</v>
      </c>
      <c r="G23" s="43">
        <f t="shared" si="1"/>
        <v>8153.975837109374</v>
      </c>
    </row>
    <row r="24" spans="1:7" x14ac:dyDescent="0.2">
      <c r="A24" s="33" t="s">
        <v>10</v>
      </c>
      <c r="B24" s="51" t="s">
        <v>53</v>
      </c>
      <c r="C24" s="43">
        <v>1</v>
      </c>
      <c r="D24" s="43">
        <f t="shared" si="1"/>
        <v>0.97499999999999998</v>
      </c>
      <c r="E24" s="43">
        <f t="shared" si="1"/>
        <v>0.95062499999999994</v>
      </c>
      <c r="F24" s="43">
        <f t="shared" si="1"/>
        <v>0.92685937499999993</v>
      </c>
      <c r="G24" s="43">
        <f t="shared" si="1"/>
        <v>0.90368789062499988</v>
      </c>
    </row>
    <row r="25" spans="1:7" x14ac:dyDescent="0.2">
      <c r="A25" s="33" t="s">
        <v>10</v>
      </c>
      <c r="B25" s="51" t="s">
        <v>55</v>
      </c>
      <c r="C25" s="43">
        <v>115</v>
      </c>
      <c r="D25" s="43">
        <f t="shared" si="1"/>
        <v>112.125</v>
      </c>
      <c r="E25" s="43">
        <f t="shared" si="1"/>
        <v>109.32187499999999</v>
      </c>
      <c r="F25" s="43">
        <f t="shared" si="1"/>
        <v>106.58882812499999</v>
      </c>
      <c r="G25" s="43">
        <f t="shared" si="1"/>
        <v>103.92410742187499</v>
      </c>
    </row>
    <row r="26" spans="1:7" x14ac:dyDescent="0.2">
      <c r="A26" s="33" t="s">
        <v>10</v>
      </c>
      <c r="B26" s="51" t="s">
        <v>54</v>
      </c>
      <c r="C26" s="43">
        <v>129</v>
      </c>
      <c r="D26" s="43">
        <f t="shared" si="1"/>
        <v>125.77499999999999</v>
      </c>
      <c r="E26" s="43">
        <f t="shared" si="1"/>
        <v>122.63062499999999</v>
      </c>
      <c r="F26" s="43">
        <f t="shared" si="1"/>
        <v>119.564859375</v>
      </c>
      <c r="G26" s="43">
        <f t="shared" si="1"/>
        <v>116.57573789062499</v>
      </c>
    </row>
    <row r="27" spans="1:7" x14ac:dyDescent="0.2">
      <c r="A27" s="33" t="s">
        <v>22</v>
      </c>
      <c r="B27" s="48" t="s">
        <v>56</v>
      </c>
      <c r="C27" s="43">
        <v>1243</v>
      </c>
      <c r="D27" s="43">
        <f t="shared" si="1"/>
        <v>1211.925</v>
      </c>
      <c r="E27" s="43">
        <f t="shared" si="1"/>
        <v>1181.6268749999999</v>
      </c>
      <c r="F27" s="43">
        <f t="shared" si="1"/>
        <v>1152.0862031249999</v>
      </c>
      <c r="G27" s="43">
        <f t="shared" si="1"/>
        <v>1123.2840480468749</v>
      </c>
    </row>
    <row r="28" spans="1:7" x14ac:dyDescent="0.2">
      <c r="A28" s="33" t="s">
        <v>57</v>
      </c>
      <c r="B28" s="48" t="s">
        <v>58</v>
      </c>
      <c r="C28" s="43">
        <v>1704</v>
      </c>
      <c r="D28" s="43">
        <f t="shared" si="1"/>
        <v>1661.3999999999999</v>
      </c>
      <c r="E28" s="43">
        <f t="shared" si="1"/>
        <v>1619.8649999999998</v>
      </c>
      <c r="F28" s="43">
        <f t="shared" si="1"/>
        <v>1579.3683749999998</v>
      </c>
      <c r="G28" s="43">
        <f t="shared" si="1"/>
        <v>1539.8841656249997</v>
      </c>
    </row>
    <row r="29" spans="1:7" x14ac:dyDescent="0.2">
      <c r="A29" s="33"/>
      <c r="B29" s="4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1"/>
  <sheetViews>
    <sheetView topLeftCell="A2" workbookViewId="0">
      <selection activeCell="C24" sqref="C24:C28"/>
    </sheetView>
  </sheetViews>
  <sheetFormatPr defaultRowHeight="12.75" x14ac:dyDescent="0.2"/>
  <cols>
    <col min="1" max="2" width="9.140625" style="25"/>
    <col min="3" max="3" width="10.28515625" style="25" bestFit="1" customWidth="1"/>
    <col min="4" max="12" width="9.140625" style="25"/>
    <col min="13" max="13" width="8.85546875" style="25" customWidth="1"/>
    <col min="14" max="14" width="14.85546875" style="25" customWidth="1"/>
    <col min="15" max="16384" width="9.140625" style="25"/>
  </cols>
  <sheetData>
    <row r="1" spans="1:13" ht="18" x14ac:dyDescent="0.25">
      <c r="A1" s="22"/>
      <c r="B1" s="23"/>
      <c r="C1" s="23"/>
      <c r="D1" s="23"/>
      <c r="E1" s="24" t="s">
        <v>21</v>
      </c>
      <c r="F1" s="23"/>
      <c r="G1" s="23"/>
      <c r="H1" s="23"/>
      <c r="I1" s="23"/>
      <c r="J1" s="23"/>
      <c r="K1" s="27"/>
      <c r="L1" s="40"/>
      <c r="M1" s="41">
        <f ca="1">NOW()</f>
        <v>36774.579676851848</v>
      </c>
    </row>
    <row r="2" spans="1:13" x14ac:dyDescent="0.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0"/>
    </row>
    <row r="3" spans="1:13" s="31" customFormat="1" x14ac:dyDescent="0.2">
      <c r="A3" s="29" t="s">
        <v>14</v>
      </c>
      <c r="B3" s="30"/>
      <c r="C3" s="30"/>
      <c r="D3" s="30"/>
      <c r="E3" s="29" t="s">
        <v>33</v>
      </c>
      <c r="F3" s="30"/>
      <c r="G3" s="30"/>
      <c r="H3" s="30"/>
      <c r="I3" s="30"/>
      <c r="J3" s="30"/>
      <c r="K3" s="30"/>
      <c r="M3" s="30"/>
    </row>
    <row r="4" spans="1:13" s="32" customFormat="1" x14ac:dyDescent="0.2">
      <c r="B4" s="32">
        <f t="shared" ref="B4:L4" si="0">SUM(B8:B11)</f>
        <v>46.138400000000004</v>
      </c>
      <c r="C4" s="32">
        <f t="shared" si="0"/>
        <v>44.65953694298716</v>
      </c>
      <c r="D4" s="32">
        <f t="shared" si="0"/>
        <v>33.32</v>
      </c>
      <c r="E4" s="32">
        <f t="shared" si="0"/>
        <v>68.400000000000006</v>
      </c>
      <c r="F4" s="32">
        <f t="shared" si="0"/>
        <v>38.129199999999997</v>
      </c>
      <c r="G4" s="32">
        <f t="shared" si="0"/>
        <v>27.988800000000001</v>
      </c>
      <c r="H4" s="32">
        <f t="shared" si="0"/>
        <v>70.227000000000004</v>
      </c>
      <c r="I4" s="32">
        <f t="shared" si="0"/>
        <v>59.110699999999994</v>
      </c>
      <c r="J4" s="32">
        <f t="shared" si="0"/>
        <v>64.698999999999998</v>
      </c>
      <c r="K4" s="32">
        <f t="shared" si="0"/>
        <v>30.654399999999999</v>
      </c>
      <c r="L4" s="32">
        <f t="shared" si="0"/>
        <v>27.602400000000003</v>
      </c>
    </row>
    <row r="5" spans="1:13" s="31" customFormat="1" x14ac:dyDescent="0.2">
      <c r="A5" s="30"/>
      <c r="B5" s="33" t="s">
        <v>5</v>
      </c>
      <c r="C5" s="33" t="s">
        <v>6</v>
      </c>
      <c r="D5" s="33" t="s">
        <v>8</v>
      </c>
      <c r="E5" s="33" t="s">
        <v>9</v>
      </c>
      <c r="F5" s="33" t="s">
        <v>10</v>
      </c>
      <c r="G5" s="33" t="s">
        <v>22</v>
      </c>
      <c r="H5" s="33" t="s">
        <v>23</v>
      </c>
      <c r="I5" s="33" t="s">
        <v>12</v>
      </c>
      <c r="J5" s="33" t="s">
        <v>24</v>
      </c>
      <c r="K5" s="33" t="s">
        <v>25</v>
      </c>
      <c r="L5" s="33" t="s">
        <v>26</v>
      </c>
    </row>
    <row r="6" spans="1:13" s="31" customFormat="1" x14ac:dyDescent="0.2">
      <c r="A6" s="33" t="s">
        <v>31</v>
      </c>
      <c r="B6" s="34">
        <v>9.7591999999999999</v>
      </c>
      <c r="C6" s="35">
        <v>8.9050288274700051</v>
      </c>
      <c r="D6" s="34">
        <v>8.33</v>
      </c>
      <c r="E6" s="34">
        <v>13.2</v>
      </c>
      <c r="F6" s="34">
        <v>9.5351999999999997</v>
      </c>
      <c r="G6" s="34">
        <v>6.9972000000000003</v>
      </c>
      <c r="H6" s="34">
        <v>14.269500000000001</v>
      </c>
      <c r="I6" s="34">
        <v>11.804699999999999</v>
      </c>
      <c r="J6" s="34">
        <v>11.948500000000001</v>
      </c>
      <c r="K6" s="34">
        <v>7.6635999999999997</v>
      </c>
      <c r="L6" s="34">
        <v>6.8964000000000008</v>
      </c>
    </row>
    <row r="7" spans="1:13" s="31" customFormat="1" x14ac:dyDescent="0.2">
      <c r="A7" s="33" t="s">
        <v>32</v>
      </c>
      <c r="B7" s="34">
        <v>15.3032</v>
      </c>
      <c r="C7" s="35">
        <v>13.160868601793746</v>
      </c>
      <c r="D7" s="34">
        <v>8.33</v>
      </c>
      <c r="E7" s="34">
        <v>20.399999999999999</v>
      </c>
      <c r="F7" s="34">
        <v>9.8483999999999998</v>
      </c>
      <c r="G7" s="34">
        <v>6.9972000000000003</v>
      </c>
      <c r="H7" s="34">
        <v>19.98</v>
      </c>
      <c r="I7" s="34">
        <v>17.2547</v>
      </c>
      <c r="J7" s="34">
        <v>18.089500000000001</v>
      </c>
      <c r="K7" s="34">
        <v>7.6635999999999997</v>
      </c>
      <c r="L7" s="34">
        <v>7.1316000000000006</v>
      </c>
    </row>
    <row r="8" spans="1:13" s="31" customFormat="1" x14ac:dyDescent="0.2">
      <c r="A8" s="33" t="s">
        <v>27</v>
      </c>
      <c r="B8" s="34">
        <v>17.520800000000001</v>
      </c>
      <c r="C8" s="35">
        <v>15.398082483658071</v>
      </c>
      <c r="D8" s="34">
        <v>8.33</v>
      </c>
      <c r="E8" s="34">
        <v>24</v>
      </c>
      <c r="F8" s="34">
        <v>9.8483999999999998</v>
      </c>
      <c r="G8" s="34">
        <v>6.9972000000000003</v>
      </c>
      <c r="H8" s="34">
        <v>22.41</v>
      </c>
      <c r="I8" s="34">
        <v>20.895300000000002</v>
      </c>
      <c r="J8" s="34">
        <v>22.378999999999998</v>
      </c>
      <c r="K8" s="34">
        <v>7.6635999999999997</v>
      </c>
      <c r="L8" s="34">
        <v>7.1316000000000006</v>
      </c>
    </row>
    <row r="9" spans="1:13" s="31" customFormat="1" x14ac:dyDescent="0.2">
      <c r="A9" s="33" t="s">
        <v>28</v>
      </c>
      <c r="B9" s="34">
        <v>13.86</v>
      </c>
      <c r="C9" s="35">
        <v>12.604756329728779</v>
      </c>
      <c r="D9" s="34">
        <v>8.33</v>
      </c>
      <c r="E9" s="34">
        <v>20.399999999999999</v>
      </c>
      <c r="F9" s="34">
        <v>8.8971999999999998</v>
      </c>
      <c r="G9" s="34">
        <v>6.9972000000000003</v>
      </c>
      <c r="H9" s="34">
        <v>19.844999999999999</v>
      </c>
      <c r="I9" s="34">
        <v>16.350000000000001</v>
      </c>
      <c r="J9" s="34">
        <v>17.963000000000001</v>
      </c>
      <c r="K9" s="34">
        <v>7.6635999999999997</v>
      </c>
      <c r="L9" s="34">
        <v>6.4428000000000001</v>
      </c>
    </row>
    <row r="10" spans="1:13" s="31" customFormat="1" x14ac:dyDescent="0.2">
      <c r="A10" s="33" t="s">
        <v>29</v>
      </c>
      <c r="B10" s="34">
        <v>9.7151999999999994</v>
      </c>
      <c r="C10" s="35">
        <v>10.422465514406493</v>
      </c>
      <c r="D10" s="34">
        <v>8.33</v>
      </c>
      <c r="E10" s="34">
        <v>15.6</v>
      </c>
      <c r="F10" s="34">
        <v>9.8483999999999998</v>
      </c>
      <c r="G10" s="34">
        <v>6.9972000000000003</v>
      </c>
      <c r="H10" s="34">
        <v>16.929000000000002</v>
      </c>
      <c r="I10" s="34">
        <v>13.690399999999999</v>
      </c>
      <c r="J10" s="34">
        <v>16.030999999999999</v>
      </c>
      <c r="K10" s="34">
        <v>7.6635999999999997</v>
      </c>
      <c r="L10" s="34">
        <v>7.1316000000000006</v>
      </c>
    </row>
    <row r="11" spans="1:13" s="31" customFormat="1" x14ac:dyDescent="0.2">
      <c r="A11" s="33" t="s">
        <v>30</v>
      </c>
      <c r="B11" s="34">
        <v>5.0423999999999998</v>
      </c>
      <c r="C11" s="35">
        <v>6.2342326151938181</v>
      </c>
      <c r="D11" s="34">
        <v>8.33</v>
      </c>
      <c r="E11" s="34">
        <v>8.4</v>
      </c>
      <c r="F11" s="34">
        <v>9.5351999999999997</v>
      </c>
      <c r="G11" s="34">
        <v>6.9972000000000003</v>
      </c>
      <c r="H11" s="34">
        <v>11.042999999999999</v>
      </c>
      <c r="I11" s="34">
        <v>8.1750000000000007</v>
      </c>
      <c r="J11" s="34">
        <v>8.3260000000000005</v>
      </c>
      <c r="K11" s="34">
        <v>7.6635999999999997</v>
      </c>
      <c r="L11" s="34">
        <v>6.8964000000000008</v>
      </c>
    </row>
    <row r="12" spans="1:13" s="31" customFormat="1" x14ac:dyDescent="0.2">
      <c r="A12" s="30"/>
      <c r="B12" s="36"/>
      <c r="C12" s="36">
        <v>3725</v>
      </c>
      <c r="D12" s="36"/>
      <c r="E12" s="36"/>
      <c r="F12" s="36"/>
      <c r="G12" s="36"/>
      <c r="H12" s="36"/>
      <c r="I12" s="36"/>
      <c r="J12" s="36"/>
      <c r="K12" s="36"/>
    </row>
    <row r="13" spans="1:13" s="31" customFormat="1" x14ac:dyDescent="0.2">
      <c r="A13" s="30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7"/>
    </row>
    <row r="14" spans="1:13" s="31" customFormat="1" x14ac:dyDescent="0.2">
      <c r="A14" s="29" t="s">
        <v>4</v>
      </c>
      <c r="B14" s="37"/>
      <c r="C14" s="37"/>
      <c r="D14" s="37"/>
      <c r="E14" s="33" t="s">
        <v>33</v>
      </c>
      <c r="F14" s="37"/>
      <c r="G14" s="37"/>
      <c r="H14" s="37"/>
      <c r="I14" s="37"/>
      <c r="J14" s="37"/>
      <c r="K14" s="37"/>
      <c r="L14" s="38"/>
      <c r="M14" s="37"/>
    </row>
    <row r="15" spans="1:13" s="32" customFormat="1" x14ac:dyDescent="0.2">
      <c r="B15" s="32">
        <f t="shared" ref="B15:I15" si="1">SUM(B19:B23)</f>
        <v>98.89</v>
      </c>
      <c r="C15" s="32">
        <f>SUM(C19:C21)</f>
        <v>128.1</v>
      </c>
      <c r="D15" s="32">
        <f t="shared" si="1"/>
        <v>101.20949999999999</v>
      </c>
      <c r="E15" s="32">
        <f t="shared" si="1"/>
        <v>134.39999999999998</v>
      </c>
      <c r="F15" s="32">
        <f t="shared" si="1"/>
        <v>46.835000000000001</v>
      </c>
      <c r="G15" s="32">
        <f t="shared" si="1"/>
        <v>91.213499999999996</v>
      </c>
      <c r="H15" s="32">
        <f t="shared" si="1"/>
        <v>168.57300000000001</v>
      </c>
      <c r="I15" s="32">
        <f t="shared" si="1"/>
        <v>622.20000000000005</v>
      </c>
      <c r="K15" s="32">
        <f>SUM(K19:K23)</f>
        <v>62.474999999999994</v>
      </c>
    </row>
    <row r="16" spans="1:13" s="31" customFormat="1" x14ac:dyDescent="0.2">
      <c r="A16" s="30"/>
      <c r="B16" s="33" t="s">
        <v>5</v>
      </c>
      <c r="C16" s="33" t="s">
        <v>6</v>
      </c>
      <c r="D16" s="33" t="s">
        <v>8</v>
      </c>
      <c r="E16" s="33" t="s">
        <v>9</v>
      </c>
      <c r="F16" s="33" t="s">
        <v>10</v>
      </c>
      <c r="G16" s="33" t="s">
        <v>22</v>
      </c>
      <c r="H16" s="33" t="s">
        <v>23</v>
      </c>
      <c r="I16" s="33" t="s">
        <v>34</v>
      </c>
      <c r="J16" s="33"/>
      <c r="K16" s="33" t="s">
        <v>25</v>
      </c>
      <c r="L16" s="33"/>
      <c r="M16" s="38"/>
    </row>
    <row r="17" spans="1:13" s="31" customFormat="1" x14ac:dyDescent="0.2">
      <c r="A17" s="33" t="s">
        <v>31</v>
      </c>
      <c r="B17" s="34">
        <v>23.914000000000001</v>
      </c>
      <c r="C17" s="34">
        <v>31.5</v>
      </c>
      <c r="D17" s="34">
        <v>33.736499999999999</v>
      </c>
      <c r="E17" s="34">
        <v>28</v>
      </c>
      <c r="F17" s="34">
        <v>15.617999999999999</v>
      </c>
      <c r="G17" s="34">
        <v>30.404499999999999</v>
      </c>
      <c r="H17" s="34">
        <v>42.288499999999999</v>
      </c>
      <c r="I17" s="34">
        <v>224.4</v>
      </c>
      <c r="J17" s="34"/>
      <c r="K17" s="34">
        <v>20.824999999999999</v>
      </c>
      <c r="L17" s="37"/>
      <c r="M17" s="38"/>
    </row>
    <row r="18" spans="1:13" s="31" customFormat="1" x14ac:dyDescent="0.2">
      <c r="A18" s="33" t="s">
        <v>32</v>
      </c>
      <c r="B18" s="34">
        <v>36.652000000000001</v>
      </c>
      <c r="C18" s="34">
        <v>43.8</v>
      </c>
      <c r="D18" s="34">
        <v>33.736499999999999</v>
      </c>
      <c r="E18" s="34">
        <v>42</v>
      </c>
      <c r="F18" s="34">
        <v>16.131</v>
      </c>
      <c r="G18" s="34">
        <v>30.404499999999999</v>
      </c>
      <c r="H18" s="34">
        <v>56.854999999999997</v>
      </c>
      <c r="I18" s="34">
        <v>226.1</v>
      </c>
      <c r="J18" s="34"/>
      <c r="K18" s="34">
        <v>20.824999999999999</v>
      </c>
      <c r="L18" s="37"/>
      <c r="M18" s="38"/>
    </row>
    <row r="19" spans="1:13" s="31" customFormat="1" x14ac:dyDescent="0.2">
      <c r="A19" s="33" t="s">
        <v>27</v>
      </c>
      <c r="B19" s="34">
        <v>41.756</v>
      </c>
      <c r="C19" s="34">
        <v>49.8</v>
      </c>
      <c r="D19" s="34">
        <v>33.736499999999999</v>
      </c>
      <c r="E19" s="34">
        <v>50.4</v>
      </c>
      <c r="F19" s="34">
        <v>16.131</v>
      </c>
      <c r="G19" s="34">
        <v>30.404499999999999</v>
      </c>
      <c r="H19" s="34">
        <v>63.038500000000006</v>
      </c>
      <c r="I19" s="34">
        <v>244.8</v>
      </c>
      <c r="J19" s="34"/>
      <c r="K19" s="34">
        <v>20.824999999999999</v>
      </c>
      <c r="L19" s="37"/>
      <c r="M19" s="38"/>
    </row>
    <row r="20" spans="1:13" s="31" customFormat="1" x14ac:dyDescent="0.2">
      <c r="A20" s="33" t="s">
        <v>28</v>
      </c>
      <c r="B20" s="34">
        <v>33.33</v>
      </c>
      <c r="C20" s="34">
        <v>42.3</v>
      </c>
      <c r="D20" s="34">
        <v>33.736499999999999</v>
      </c>
      <c r="E20" s="34">
        <v>46.2</v>
      </c>
      <c r="F20" s="34">
        <v>14.573</v>
      </c>
      <c r="G20" s="34">
        <v>30.404499999999999</v>
      </c>
      <c r="H20" s="34">
        <v>56.481499999999997</v>
      </c>
      <c r="I20" s="34">
        <v>204</v>
      </c>
      <c r="J20" s="34"/>
      <c r="K20" s="34">
        <v>20.824999999999999</v>
      </c>
      <c r="L20" s="37"/>
      <c r="M20" s="38"/>
    </row>
    <row r="21" spans="1:13" s="31" customFormat="1" x14ac:dyDescent="0.2">
      <c r="A21" s="33" t="s">
        <v>29</v>
      </c>
      <c r="B21" s="34">
        <v>23.804000000000002</v>
      </c>
      <c r="C21" s="34">
        <v>36</v>
      </c>
      <c r="D21" s="34">
        <v>33.736499999999999</v>
      </c>
      <c r="E21" s="34">
        <v>37.799999999999997</v>
      </c>
      <c r="F21" s="34">
        <v>16.131</v>
      </c>
      <c r="G21" s="34">
        <v>30.404499999999999</v>
      </c>
      <c r="H21" s="34">
        <v>49.052999999999997</v>
      </c>
      <c r="I21" s="34">
        <v>173.4</v>
      </c>
      <c r="J21" s="34"/>
      <c r="K21" s="34">
        <v>20.824999999999999</v>
      </c>
      <c r="L21" s="37"/>
      <c r="M21" s="38"/>
    </row>
    <row r="22" spans="1:13" x14ac:dyDescent="0.2">
      <c r="C22" s="36">
        <v>106</v>
      </c>
    </row>
    <row r="23" spans="1:13" x14ac:dyDescent="0.2">
      <c r="C23" s="28"/>
    </row>
    <row r="24" spans="1:13" s="31" customFormat="1" x14ac:dyDescent="0.2">
      <c r="A24" s="33" t="s">
        <v>31</v>
      </c>
      <c r="B24" s="36"/>
      <c r="C24" s="52">
        <f>((C6*C$12)+(C17*C$22))/M24</f>
        <v>1217.0077460775256</v>
      </c>
      <c r="D24" s="36"/>
      <c r="E24" s="36"/>
      <c r="F24" s="36"/>
      <c r="G24" s="36"/>
      <c r="H24" s="36"/>
      <c r="I24" s="36"/>
      <c r="J24" s="36"/>
      <c r="K24" s="39"/>
      <c r="L24" s="38"/>
      <c r="M24" s="31">
        <v>30</v>
      </c>
    </row>
    <row r="25" spans="1:13" x14ac:dyDescent="0.2">
      <c r="A25" s="33" t="s">
        <v>32</v>
      </c>
      <c r="B25" s="28"/>
      <c r="C25" s="52">
        <f>((C7*C$12)+(C18*C$22))/M25</f>
        <v>1731.1946948929583</v>
      </c>
      <c r="D25" s="28"/>
      <c r="E25" s="28"/>
      <c r="F25" s="28"/>
      <c r="G25" s="28"/>
      <c r="H25" s="28"/>
      <c r="I25" s="28"/>
      <c r="J25" s="28"/>
      <c r="K25" s="28"/>
      <c r="L25" s="28"/>
      <c r="M25" s="28">
        <v>31</v>
      </c>
    </row>
    <row r="26" spans="1:13" x14ac:dyDescent="0.2">
      <c r="A26" s="33" t="s">
        <v>27</v>
      </c>
      <c r="B26" s="28"/>
      <c r="C26" s="52">
        <f>((C8*C$12)+(C19*C$22))/M26</f>
        <v>2020.537330697623</v>
      </c>
      <c r="D26" s="28"/>
      <c r="E26" s="28"/>
      <c r="F26" s="28"/>
      <c r="G26" s="28"/>
      <c r="H26" s="28"/>
      <c r="I26" s="28"/>
      <c r="J26" s="28"/>
      <c r="K26" s="28"/>
      <c r="L26" s="28"/>
      <c r="M26" s="28">
        <v>31</v>
      </c>
    </row>
    <row r="27" spans="1:13" x14ac:dyDescent="0.2">
      <c r="A27" s="33" t="s">
        <v>28</v>
      </c>
      <c r="B27" s="28"/>
      <c r="C27" s="52">
        <f>((C9*C$12)+(C20*C$22))/M27</f>
        <v>1837.0184760085608</v>
      </c>
      <c r="D27" s="28"/>
      <c r="E27" s="28"/>
      <c r="F27" s="28"/>
      <c r="G27" s="28"/>
      <c r="H27" s="28"/>
      <c r="I27" s="28"/>
      <c r="J27" s="28"/>
      <c r="K27" s="28"/>
      <c r="L27" s="28"/>
      <c r="M27" s="28">
        <v>28</v>
      </c>
    </row>
    <row r="28" spans="1:13" x14ac:dyDescent="0.2">
      <c r="A28" s="33" t="s">
        <v>29</v>
      </c>
      <c r="B28" s="28"/>
      <c r="C28" s="52">
        <f>((C10*C$12)+(C21*C$22))/M28</f>
        <v>1375.4736787472318</v>
      </c>
      <c r="D28" s="28"/>
      <c r="E28" s="28"/>
      <c r="F28" s="28"/>
      <c r="G28" s="28"/>
      <c r="H28" s="28"/>
      <c r="I28" s="28"/>
      <c r="J28" s="28"/>
      <c r="K28" s="28"/>
      <c r="L28" s="28"/>
      <c r="M28" s="28">
        <v>31</v>
      </c>
    </row>
    <row r="29" spans="1:13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x14ac:dyDescent="0.2">
      <c r="B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x14ac:dyDescent="0.2"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</sheetData>
  <printOptions horizontalCentered="1"/>
  <pageMargins left="0" right="0" top="0.5" bottom="0.25" header="0.5" footer="0.5"/>
  <pageSetup scale="75" orientation="portrait" horizontalDpi="4294967292" r:id="rId1"/>
  <headerFooter alignWithMargins="0">
    <oddFooter>&amp;L&amp;"Arial,Bold"&amp;11Forecast Database Program&amp;C&amp;D&amp;RL://load curves/load curves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0" sqref="D20"/>
    </sheetView>
  </sheetViews>
  <sheetFormatPr defaultRowHeight="12.75" x14ac:dyDescent="0.2"/>
  <cols>
    <col min="1" max="1" width="12.85546875" customWidth="1"/>
    <col min="2" max="2" width="9.7109375" customWidth="1"/>
    <col min="3" max="3" width="13.28515625" customWidth="1"/>
    <col min="4" max="4" width="14" customWidth="1"/>
    <col min="7" max="7" width="13.140625" customWidth="1"/>
    <col min="8" max="8" width="10.140625" customWidth="1"/>
    <col min="9" max="9" width="13.85546875" bestFit="1" customWidth="1"/>
  </cols>
  <sheetData>
    <row r="1" spans="1:10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G1" s="2"/>
      <c r="H1" s="3"/>
      <c r="I1" s="4" t="s">
        <v>2</v>
      </c>
    </row>
    <row r="2" spans="1:10" ht="13.5" customHeight="1" x14ac:dyDescent="0.2">
      <c r="A2" s="5" t="s">
        <v>4</v>
      </c>
      <c r="B2" s="5" t="s">
        <v>5</v>
      </c>
      <c r="C2" s="6">
        <v>36678</v>
      </c>
      <c r="D2" s="5">
        <v>5304</v>
      </c>
      <c r="G2" s="7" t="s">
        <v>0</v>
      </c>
      <c r="H2" s="7" t="s">
        <v>1</v>
      </c>
      <c r="I2" s="8">
        <v>36678</v>
      </c>
    </row>
    <row r="3" spans="1:10" ht="13.5" customHeight="1" x14ac:dyDescent="0.2">
      <c r="A3" s="5" t="s">
        <v>4</v>
      </c>
      <c r="B3" s="5" t="s">
        <v>6</v>
      </c>
      <c r="C3" s="6">
        <v>36678</v>
      </c>
      <c r="D3" s="5">
        <v>106</v>
      </c>
      <c r="G3" s="9" t="s">
        <v>4</v>
      </c>
      <c r="H3" s="2" t="s">
        <v>5</v>
      </c>
      <c r="I3" s="10">
        <v>5304</v>
      </c>
    </row>
    <row r="4" spans="1:10" ht="13.5" customHeight="1" x14ac:dyDescent="0.2">
      <c r="A4" s="5" t="s">
        <v>4</v>
      </c>
      <c r="B4" s="5" t="s">
        <v>7</v>
      </c>
      <c r="C4" s="6">
        <v>36678</v>
      </c>
      <c r="D4" s="5">
        <v>322</v>
      </c>
      <c r="G4" s="11"/>
      <c r="H4" s="12" t="s">
        <v>6</v>
      </c>
      <c r="I4" s="13">
        <v>106</v>
      </c>
    </row>
    <row r="5" spans="1:10" ht="13.5" customHeight="1" x14ac:dyDescent="0.2">
      <c r="A5" s="5" t="s">
        <v>4</v>
      </c>
      <c r="B5" s="5" t="s">
        <v>8</v>
      </c>
      <c r="C5" s="6">
        <v>36678</v>
      </c>
      <c r="D5" s="5">
        <v>321</v>
      </c>
      <c r="G5" s="11"/>
      <c r="H5" s="12" t="s">
        <v>7</v>
      </c>
      <c r="I5" s="13">
        <v>322</v>
      </c>
    </row>
    <row r="6" spans="1:10" ht="13.5" customHeight="1" x14ac:dyDescent="0.2">
      <c r="A6" s="5" t="s">
        <v>4</v>
      </c>
      <c r="B6" s="5" t="s">
        <v>9</v>
      </c>
      <c r="C6" s="6">
        <v>36678</v>
      </c>
      <c r="D6" s="5">
        <v>7923</v>
      </c>
      <c r="G6" s="11"/>
      <c r="H6" s="12" t="s">
        <v>8</v>
      </c>
      <c r="I6" s="13">
        <v>321</v>
      </c>
    </row>
    <row r="7" spans="1:10" ht="13.5" customHeight="1" x14ac:dyDescent="0.2">
      <c r="A7" s="5" t="s">
        <v>4</v>
      </c>
      <c r="B7" s="5" t="s">
        <v>10</v>
      </c>
      <c r="C7" s="6">
        <v>36678</v>
      </c>
      <c r="D7" s="5">
        <v>2717</v>
      </c>
      <c r="G7" s="11"/>
      <c r="H7" s="12" t="s">
        <v>9</v>
      </c>
      <c r="I7" s="13">
        <v>7923</v>
      </c>
    </row>
    <row r="8" spans="1:10" ht="13.5" customHeight="1" x14ac:dyDescent="0.2">
      <c r="A8" s="5" t="s">
        <v>4</v>
      </c>
      <c r="B8" s="5" t="s">
        <v>11</v>
      </c>
      <c r="C8" s="6">
        <v>36678</v>
      </c>
      <c r="D8" s="5">
        <v>765</v>
      </c>
      <c r="G8" s="11"/>
      <c r="H8" s="12" t="s">
        <v>10</v>
      </c>
      <c r="I8" s="13">
        <v>2717</v>
      </c>
    </row>
    <row r="9" spans="1:10" ht="13.5" customHeight="1" x14ac:dyDescent="0.2">
      <c r="A9" s="5" t="s">
        <v>4</v>
      </c>
      <c r="B9" s="5" t="s">
        <v>12</v>
      </c>
      <c r="C9" s="6">
        <v>36678</v>
      </c>
      <c r="D9" s="5">
        <v>130</v>
      </c>
      <c r="G9" s="11"/>
      <c r="H9" s="12" t="s">
        <v>11</v>
      </c>
      <c r="I9" s="13">
        <v>765</v>
      </c>
    </row>
    <row r="10" spans="1:10" ht="13.5" customHeight="1" x14ac:dyDescent="0.2">
      <c r="A10" s="5" t="s">
        <v>4</v>
      </c>
      <c r="B10" s="5" t="s">
        <v>13</v>
      </c>
      <c r="C10" s="6">
        <v>36678</v>
      </c>
      <c r="D10" s="5">
        <v>84</v>
      </c>
      <c r="G10" s="11"/>
      <c r="H10" s="12" t="s">
        <v>12</v>
      </c>
      <c r="I10" s="13">
        <v>130</v>
      </c>
    </row>
    <row r="11" spans="1:10" ht="13.5" customHeight="1" x14ac:dyDescent="0.2">
      <c r="A11" s="5" t="s">
        <v>14</v>
      </c>
      <c r="B11" s="5" t="s">
        <v>5</v>
      </c>
      <c r="C11" s="6">
        <v>36678</v>
      </c>
      <c r="D11" s="5">
        <v>77087</v>
      </c>
      <c r="G11" s="11"/>
      <c r="H11" s="12" t="s">
        <v>13</v>
      </c>
      <c r="I11" s="13">
        <v>84</v>
      </c>
    </row>
    <row r="12" spans="1:10" ht="13.5" customHeight="1" x14ac:dyDescent="0.2">
      <c r="A12" s="5" t="s">
        <v>14</v>
      </c>
      <c r="B12" s="5" t="s">
        <v>6</v>
      </c>
      <c r="C12" s="6">
        <v>36678</v>
      </c>
      <c r="D12" s="5">
        <v>3725</v>
      </c>
      <c r="G12" s="9" t="s">
        <v>15</v>
      </c>
      <c r="H12" s="14"/>
      <c r="I12" s="15">
        <f>SUM(I3:I11)</f>
        <v>17672</v>
      </c>
      <c r="J12" s="16"/>
    </row>
    <row r="13" spans="1:10" ht="13.5" customHeight="1" x14ac:dyDescent="0.2">
      <c r="A13" s="5" t="s">
        <v>14</v>
      </c>
      <c r="B13" s="5" t="s">
        <v>7</v>
      </c>
      <c r="C13" s="6">
        <v>36678</v>
      </c>
      <c r="D13" s="5">
        <v>3424</v>
      </c>
      <c r="G13" s="9" t="s">
        <v>14</v>
      </c>
      <c r="H13" s="2" t="s">
        <v>5</v>
      </c>
      <c r="I13" s="10">
        <v>77087</v>
      </c>
    </row>
    <row r="14" spans="1:10" ht="13.5" customHeight="1" x14ac:dyDescent="0.2">
      <c r="A14" s="5" t="s">
        <v>14</v>
      </c>
      <c r="B14" s="5" t="s">
        <v>8</v>
      </c>
      <c r="C14" s="6">
        <v>36678</v>
      </c>
      <c r="D14" s="5">
        <v>373</v>
      </c>
      <c r="G14" s="11"/>
      <c r="H14" s="12" t="s">
        <v>6</v>
      </c>
      <c r="I14" s="13">
        <v>3725</v>
      </c>
    </row>
    <row r="15" spans="1:10" ht="13.5" customHeight="1" x14ac:dyDescent="0.2">
      <c r="A15" s="5" t="s">
        <v>14</v>
      </c>
      <c r="B15" s="5" t="s">
        <v>9</v>
      </c>
      <c r="C15" s="6">
        <v>36678</v>
      </c>
      <c r="D15" s="5">
        <v>113746</v>
      </c>
      <c r="G15" s="11"/>
      <c r="H15" s="12" t="s">
        <v>7</v>
      </c>
      <c r="I15" s="13">
        <v>3424</v>
      </c>
    </row>
    <row r="16" spans="1:10" ht="13.5" customHeight="1" x14ac:dyDescent="0.2">
      <c r="A16" s="5" t="s">
        <v>14</v>
      </c>
      <c r="B16" s="5" t="s">
        <v>10</v>
      </c>
      <c r="C16" s="6">
        <v>36678</v>
      </c>
      <c r="D16" s="5">
        <v>37255</v>
      </c>
      <c r="G16" s="11"/>
      <c r="H16" s="12" t="s">
        <v>8</v>
      </c>
      <c r="I16" s="13">
        <v>373</v>
      </c>
    </row>
    <row r="17" spans="1:10" ht="13.5" customHeight="1" x14ac:dyDescent="0.2">
      <c r="A17" s="5" t="s">
        <v>14</v>
      </c>
      <c r="B17" s="5" t="s">
        <v>11</v>
      </c>
      <c r="C17" s="6">
        <v>36678</v>
      </c>
      <c r="D17" s="5">
        <v>15115</v>
      </c>
      <c r="G17" s="11"/>
      <c r="H17" s="12" t="s">
        <v>9</v>
      </c>
      <c r="I17" s="13">
        <v>113746</v>
      </c>
    </row>
    <row r="18" spans="1:10" ht="13.5" customHeight="1" x14ac:dyDescent="0.2">
      <c r="A18" s="5" t="s">
        <v>14</v>
      </c>
      <c r="B18" s="5" t="s">
        <v>12</v>
      </c>
      <c r="C18" s="6">
        <v>36678</v>
      </c>
      <c r="D18" s="5">
        <v>518</v>
      </c>
      <c r="G18" s="11"/>
      <c r="H18" s="12" t="s">
        <v>10</v>
      </c>
      <c r="I18" s="13">
        <v>37255</v>
      </c>
    </row>
    <row r="19" spans="1:10" ht="13.5" customHeight="1" x14ac:dyDescent="0.2">
      <c r="A19" s="5" t="s">
        <v>14</v>
      </c>
      <c r="B19" s="5" t="s">
        <v>16</v>
      </c>
      <c r="C19" s="6">
        <v>36678</v>
      </c>
      <c r="D19" s="5">
        <v>10415</v>
      </c>
      <c r="G19" s="11"/>
      <c r="H19" s="12" t="s">
        <v>11</v>
      </c>
      <c r="I19" s="13">
        <v>15115</v>
      </c>
    </row>
    <row r="20" spans="1:10" ht="13.5" customHeight="1" x14ac:dyDescent="0.2">
      <c r="A20" s="5" t="s">
        <v>14</v>
      </c>
      <c r="B20" s="5" t="s">
        <v>13</v>
      </c>
      <c r="C20" s="6">
        <v>36678</v>
      </c>
      <c r="D20" s="5">
        <v>1095</v>
      </c>
      <c r="G20" s="11"/>
      <c r="H20" s="12" t="s">
        <v>12</v>
      </c>
      <c r="I20" s="13">
        <v>518</v>
      </c>
    </row>
    <row r="21" spans="1:10" ht="13.5" customHeight="1" x14ac:dyDescent="0.2">
      <c r="A21" s="5" t="s">
        <v>14</v>
      </c>
      <c r="B21" s="5" t="s">
        <v>17</v>
      </c>
      <c r="C21" s="6">
        <v>36678</v>
      </c>
      <c r="D21" s="5">
        <v>5040</v>
      </c>
      <c r="G21" s="11"/>
      <c r="H21" s="12" t="s">
        <v>16</v>
      </c>
      <c r="I21" s="13">
        <v>10415</v>
      </c>
    </row>
    <row r="22" spans="1:10" x14ac:dyDescent="0.2">
      <c r="A22" s="5" t="s">
        <v>14</v>
      </c>
      <c r="B22" t="s">
        <v>18</v>
      </c>
      <c r="C22" s="6">
        <v>36679</v>
      </c>
      <c r="D22" s="17">
        <v>19477</v>
      </c>
      <c r="G22" s="11"/>
      <c r="H22" s="12" t="s">
        <v>18</v>
      </c>
      <c r="I22" s="18">
        <v>19477</v>
      </c>
    </row>
    <row r="23" spans="1:10" x14ac:dyDescent="0.2">
      <c r="G23" s="11"/>
      <c r="H23" s="12" t="s">
        <v>13</v>
      </c>
      <c r="I23" s="13">
        <v>1095</v>
      </c>
    </row>
    <row r="24" spans="1:10" x14ac:dyDescent="0.2">
      <c r="G24" s="11"/>
      <c r="H24" s="12" t="s">
        <v>17</v>
      </c>
      <c r="I24" s="13">
        <v>5040</v>
      </c>
    </row>
    <row r="25" spans="1:10" x14ac:dyDescent="0.2">
      <c r="G25" s="9" t="s">
        <v>19</v>
      </c>
      <c r="H25" s="14"/>
      <c r="I25" s="15">
        <f>SUM(I13:I24)</f>
        <v>287270</v>
      </c>
      <c r="J25" s="16"/>
    </row>
    <row r="26" spans="1:10" x14ac:dyDescent="0.2">
      <c r="G26" s="19" t="s">
        <v>20</v>
      </c>
      <c r="H26" s="20"/>
      <c r="I26" s="21">
        <f>+I25+I12</f>
        <v>304942</v>
      </c>
      <c r="J26" s="16"/>
    </row>
  </sheetData>
  <printOptions horizontalCentered="1"/>
  <pageMargins left="0.25" right="0.25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Winter</vt:lpstr>
      <vt:lpstr>Dths-Load Curves</vt:lpstr>
      <vt:lpstr>Number Custs Jun 2000</vt:lpstr>
      <vt:lpstr>'Dths-Load Curves'!Print_Area</vt:lpstr>
      <vt:lpstr>'Number Custs Jun 2000'!Print_Area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cp:lastPrinted>2000-09-05T17:04:23Z</cp:lastPrinted>
  <dcterms:created xsi:type="dcterms:W3CDTF">2000-09-05T17:01:38Z</dcterms:created>
  <dcterms:modified xsi:type="dcterms:W3CDTF">2023-09-14T19:27:54Z</dcterms:modified>
</cp:coreProperties>
</file>