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FBB70FE-9DAD-4A79-9678-60AD2E1AC372}" xr6:coauthVersionLast="47" xr6:coauthVersionMax="47" xr10:uidLastSave="{00000000-0000-0000-0000-000000000000}"/>
  <bookViews>
    <workbookView xWindow="-120" yWindow="-120" windowWidth="38640" windowHeight="15720"/>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D12" i="3"/>
  <c r="D13" i="3"/>
  <c r="D14" i="3"/>
  <c r="D15" i="3"/>
  <c r="D16" i="3"/>
  <c r="D17" i="3"/>
  <c r="D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K48" i="2"/>
  <c r="B51" i="2"/>
  <c r="C51" i="2"/>
  <c r="K51" i="2"/>
  <c r="M51" i="2"/>
  <c r="S51" i="2"/>
  <c r="U51" i="2"/>
  <c r="K54" i="2"/>
  <c r="K55" i="2"/>
  <c r="K56" i="2"/>
  <c r="K57"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U231" i="2"/>
  <c r="K234" i="2"/>
  <c r="K235" i="2"/>
  <c r="K237" i="2"/>
  <c r="K238" i="2"/>
  <c r="B239" i="2"/>
  <c r="C239" i="2"/>
  <c r="K239" i="2"/>
  <c r="L239" i="2"/>
  <c r="M239" i="2"/>
  <c r="O239" i="2"/>
  <c r="P239" i="2"/>
  <c r="U239" i="2"/>
  <c r="K245" i="2"/>
  <c r="K246" i="2"/>
  <c r="K248" i="2"/>
  <c r="K249" i="2"/>
  <c r="B250" i="2"/>
  <c r="C250" i="2"/>
  <c r="K250" i="2"/>
  <c r="L250" i="2"/>
  <c r="M250" i="2"/>
  <c r="O250" i="2"/>
  <c r="P250" i="2"/>
  <c r="U250" i="2"/>
  <c r="K253" i="2"/>
  <c r="K254" i="2"/>
  <c r="K255"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S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604" i="4"/>
  <c r="L604" i="4"/>
  <c r="N604" i="4"/>
  <c r="O604" i="4"/>
  <c r="Q604" i="4"/>
  <c r="R604" i="4"/>
  <c r="T604" i="4"/>
  <c r="U604" i="4"/>
  <c r="W604" i="4"/>
  <c r="X604" i="4"/>
  <c r="Z604" i="4"/>
  <c r="AA604" i="4"/>
  <c r="AC604" i="4"/>
  <c r="AD604" i="4"/>
  <c r="AF604" i="4"/>
  <c r="AG604" i="4"/>
  <c r="AI604" i="4"/>
  <c r="AJ604" i="4"/>
  <c r="AL604" i="4"/>
  <c r="AM604" i="4"/>
  <c r="AO604" i="4"/>
  <c r="AP604" i="4"/>
  <c r="AR604" i="4"/>
  <c r="AS604" i="4"/>
  <c r="AU604" i="4"/>
  <c r="AV604" i="4"/>
  <c r="AX604" i="4"/>
  <c r="AY604" i="4"/>
  <c r="BA604" i="4"/>
  <c r="BB604" i="4"/>
  <c r="BD604" i="4"/>
  <c r="BE604" i="4"/>
  <c r="BG604" i="4"/>
  <c r="BH604" i="4"/>
  <c r="BJ604" i="4"/>
  <c r="BK604" i="4"/>
  <c r="BM604" i="4"/>
  <c r="BN604" i="4"/>
  <c r="BP604" i="4"/>
  <c r="BQ604" i="4"/>
  <c r="BS604" i="4"/>
  <c r="BT604" i="4"/>
  <c r="BV604" i="4"/>
  <c r="BW604" i="4"/>
  <c r="BY604" i="4"/>
  <c r="BZ604" i="4"/>
  <c r="CB604" i="4"/>
  <c r="CC604" i="4"/>
  <c r="CE604" i="4"/>
  <c r="CF604" i="4"/>
  <c r="CH604" i="4"/>
  <c r="CI604" i="4"/>
  <c r="CK604" i="4"/>
  <c r="CL604" i="4"/>
  <c r="CN604" i="4"/>
  <c r="CO604" i="4"/>
  <c r="CQ604" i="4"/>
  <c r="CR604" i="4"/>
  <c r="CT604" i="4"/>
  <c r="CU604" i="4"/>
  <c r="K612"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K685"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 Not assigned to New Power *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<sst xmlns="http://schemas.openxmlformats.org/spreadsheetml/2006/main" count="5402" uniqueCount="412">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</sst>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95250</xdr:colOff>
      <xdr:row>41</xdr:row>
      <xdr:rowOff>38100</xdr:rowOff>
    </xdr:to>
    <xdr:sp macro="" textlink="">
      <xdr:nvSpPr>
        <xdr:cNvPr id="1025" name="Text Box 1">
          <a:extLst>
            <a:ext uri="{FF2B5EF4-FFF2-40B4-BE49-F238E27FC236}">
              <a16:creationId xmlns:a16="http://schemas.microsoft.com/office/drawing/2014/main" id="{F7994240-DBB2-32EF-FF0E-BBB6D9501AC6}"/>
            </a:ext>
          </a:extLst>
        </xdr:cNvPr>
        <xdr:cNvSpPr txBox="1">
          <a:spLocks noChangeArrowheads="1"/>
        </xdr:cNvSpPr>
      </xdr:nvSpPr>
      <xdr:spPr bwMode="auto">
        <a:xfrm>
          <a:off x="114300" y="7620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08-29-00:</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000000"/>
              </a:solidFill>
              <a:latin typeface="Arial"/>
              <a:cs typeface="Arial"/>
            </a:rPr>
            <a:t>COH:  Area 7-5 increased from 3,244 to 3,421 (verbally advised ENA on 8/24)</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BG&amp;E:  DCQ increased from 321 to 347 (storage injection remains at 283)</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Atlanta pool LSR will need to be supplied by Transco again ... not Sonat.          </a:t>
          </a:r>
        </a:p>
        <a:p>
          <a:pPr algn="l" rtl="0">
            <a:defRPr sz="1000"/>
          </a:pP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Transco LSR and DSR-throughput requirement reduced by 30% ... increasing the non-pipeline specific volume to</a:t>
          </a:r>
        </a:p>
        <a:p>
          <a:pPr algn="l" rtl="0">
            <a:defRPr sz="1000"/>
          </a:pPr>
          <a:r>
            <a:rPr lang="en-US" sz="1200" b="1" i="0" u="none" strike="noStrike" baseline="0">
              <a:solidFill>
                <a:srgbClr val="000000"/>
              </a:solidFill>
              <a:latin typeface="Arial"/>
              <a:cs typeface="Arial"/>
            </a:rPr>
            <a:t>            2,599 mmbtu/d in the Atlanta pool.  The attached detail still assumes this will come from Transco.</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Macon LSR will continue into September, so Macon total increased from 450 to 895</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Atlanta pool DSR scheduled to decrease for 9/2 - 9/4 ... decreasing non-pipeline specific volume to approx. 2,300</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ETNG decreased to:  686 (LSR) + 175 (DSR) = 861</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CV603" activePane="bottomRight" state="frozen"/>
      <selection activeCell="AS644" sqref="AS644"/>
      <selection pane="topRight" activeCell="AS644" sqref="AS644"/>
      <selection pane="bottomLeft" activeCell="AS644" sqref="AS644"/>
      <selection pane="bottomRight" activeCell="DA605" sqref="DA605"/>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405</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405</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405</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405</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399</v>
      </c>
      <c r="CZ110" s="5">
        <v>0</v>
      </c>
      <c r="DA110" s="5">
        <v>0</v>
      </c>
    </row>
    <row r="111" spans="2:105" x14ac:dyDescent="0.2">
      <c r="B111" s="1" t="s">
        <v>48</v>
      </c>
      <c r="C111" s="1">
        <v>6</v>
      </c>
      <c r="D111" s="1">
        <v>11</v>
      </c>
      <c r="E111" s="1" t="s">
        <v>49</v>
      </c>
      <c r="F111" s="1" t="s">
        <v>60</v>
      </c>
      <c r="G111" s="4" t="s">
        <v>98</v>
      </c>
      <c r="H111" s="1" t="s">
        <v>54</v>
      </c>
      <c r="I111" s="1" t="s">
        <v>399</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399</v>
      </c>
      <c r="CZ114" s="5">
        <v>0</v>
      </c>
      <c r="DA114" s="5">
        <v>0</v>
      </c>
    </row>
    <row r="115" spans="2:105" x14ac:dyDescent="0.2">
      <c r="B115" s="1" t="s">
        <v>48</v>
      </c>
      <c r="C115" s="1">
        <v>6</v>
      </c>
      <c r="D115" s="1">
        <v>12</v>
      </c>
      <c r="E115" s="1" t="s">
        <v>49</v>
      </c>
      <c r="F115" s="1" t="s">
        <v>60</v>
      </c>
      <c r="G115" s="4" t="s">
        <v>100</v>
      </c>
      <c r="H115" s="1" t="s">
        <v>54</v>
      </c>
      <c r="I115" s="1" t="s">
        <v>399</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399</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3421</v>
      </c>
      <c r="L157" s="5">
        <v>3421</v>
      </c>
      <c r="N157" s="5">
        <v>3421</v>
      </c>
      <c r="O157" s="5">
        <v>3421</v>
      </c>
      <c r="Q157" s="5">
        <v>3421</v>
      </c>
      <c r="R157" s="5">
        <v>3421</v>
      </c>
      <c r="T157" s="5">
        <v>3421</v>
      </c>
      <c r="U157" s="5">
        <v>3421</v>
      </c>
      <c r="W157" s="5">
        <v>3421</v>
      </c>
      <c r="X157" s="5">
        <v>3421</v>
      </c>
      <c r="Z157" s="5">
        <v>3421</v>
      </c>
      <c r="AA157" s="5">
        <v>3421</v>
      </c>
      <c r="AC157" s="5">
        <v>3421</v>
      </c>
      <c r="AD157" s="5">
        <v>3421</v>
      </c>
      <c r="AF157" s="5">
        <v>3421</v>
      </c>
      <c r="AG157" s="5">
        <v>3421</v>
      </c>
      <c r="AI157" s="5">
        <v>3421</v>
      </c>
      <c r="AJ157" s="5">
        <v>3421</v>
      </c>
      <c r="AL157" s="5">
        <v>3421</v>
      </c>
      <c r="AM157" s="5">
        <v>3421</v>
      </c>
      <c r="AO157" s="5">
        <v>3421</v>
      </c>
      <c r="AP157" s="5">
        <v>3421</v>
      </c>
      <c r="AR157" s="5">
        <v>3421</v>
      </c>
      <c r="AS157" s="5">
        <v>3421</v>
      </c>
      <c r="AU157" s="5">
        <v>3421</v>
      </c>
      <c r="AV157" s="5">
        <v>3421</v>
      </c>
      <c r="AX157" s="5">
        <v>3421</v>
      </c>
      <c r="AY157" s="5">
        <v>3421</v>
      </c>
      <c r="BA157" s="5">
        <v>3421</v>
      </c>
      <c r="BB157" s="5">
        <v>3421</v>
      </c>
      <c r="BD157" s="5">
        <v>3421</v>
      </c>
      <c r="BE157" s="5">
        <v>3421</v>
      </c>
      <c r="BG157" s="5">
        <v>3421</v>
      </c>
      <c r="BH157" s="5">
        <v>3421</v>
      </c>
      <c r="BJ157" s="5">
        <v>3421</v>
      </c>
      <c r="BK157" s="5">
        <v>3421</v>
      </c>
      <c r="BM157" s="5">
        <v>3421</v>
      </c>
      <c r="BN157" s="5">
        <v>3421</v>
      </c>
      <c r="BP157" s="5">
        <v>3421</v>
      </c>
      <c r="BQ157" s="5">
        <v>3421</v>
      </c>
      <c r="BS157" s="5">
        <v>3421</v>
      </c>
      <c r="BT157" s="5">
        <v>3421</v>
      </c>
      <c r="BV157" s="5">
        <v>3421</v>
      </c>
      <c r="BW157" s="5">
        <v>3421</v>
      </c>
      <c r="BY157" s="5">
        <v>3421</v>
      </c>
      <c r="BZ157" s="5">
        <v>3421</v>
      </c>
      <c r="CB157" s="5">
        <v>3421</v>
      </c>
      <c r="CC157" s="5">
        <v>3421</v>
      </c>
      <c r="CE157" s="5">
        <v>3421</v>
      </c>
      <c r="CF157" s="5">
        <v>3421</v>
      </c>
      <c r="CH157" s="5">
        <v>3421</v>
      </c>
      <c r="CI157" s="5">
        <v>3421</v>
      </c>
      <c r="CK157" s="5">
        <v>3421</v>
      </c>
      <c r="CL157" s="5">
        <v>3421</v>
      </c>
      <c r="CN157" s="5">
        <v>3421</v>
      </c>
      <c r="CO157" s="5">
        <v>3421</v>
      </c>
      <c r="CQ157" s="5">
        <v>3421</v>
      </c>
      <c r="CR157" s="5">
        <v>3421</v>
      </c>
      <c r="CT157" s="5">
        <v>3421</v>
      </c>
      <c r="CU157" s="5">
        <v>3421</v>
      </c>
      <c r="CW157" s="5">
        <v>0</v>
      </c>
      <c r="CX157" s="5">
        <v>0</v>
      </c>
      <c r="CZ157" s="5">
        <v>102630</v>
      </c>
      <c r="DA157" s="5">
        <v>102630</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399</v>
      </c>
      <c r="CZ173" s="5">
        <v>0</v>
      </c>
      <c r="DA173" s="5">
        <v>0</v>
      </c>
    </row>
    <row r="174" spans="2:105" x14ac:dyDescent="0.2">
      <c r="B174" s="1" t="s">
        <v>48</v>
      </c>
      <c r="C174" s="1">
        <v>7</v>
      </c>
      <c r="D174" s="1">
        <v>8</v>
      </c>
      <c r="E174" s="1" t="s">
        <v>49</v>
      </c>
      <c r="F174" s="1" t="s">
        <v>120</v>
      </c>
      <c r="G174" s="29" t="s">
        <v>121</v>
      </c>
      <c r="H174" s="1" t="s">
        <v>54</v>
      </c>
      <c r="I174" s="1" t="s">
        <v>399</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405</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405</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406</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399</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347</v>
      </c>
      <c r="L286" s="5">
        <v>347</v>
      </c>
      <c r="N286" s="5">
        <v>347</v>
      </c>
      <c r="O286" s="5">
        <v>347</v>
      </c>
      <c r="Q286" s="5">
        <v>347</v>
      </c>
      <c r="R286" s="5">
        <v>347</v>
      </c>
      <c r="T286" s="5">
        <v>347</v>
      </c>
      <c r="U286" s="5">
        <v>347</v>
      </c>
      <c r="W286" s="5">
        <v>347</v>
      </c>
      <c r="X286" s="5">
        <v>347</v>
      </c>
      <c r="Z286" s="5">
        <v>347</v>
      </c>
      <c r="AA286" s="5">
        <v>347</v>
      </c>
      <c r="AC286" s="5">
        <v>347</v>
      </c>
      <c r="AD286" s="5">
        <v>347</v>
      </c>
      <c r="AF286" s="5">
        <v>347</v>
      </c>
      <c r="AG286" s="5">
        <v>347</v>
      </c>
      <c r="AI286" s="5">
        <v>347</v>
      </c>
      <c r="AJ286" s="5">
        <v>347</v>
      </c>
      <c r="AL286" s="5">
        <v>347</v>
      </c>
      <c r="AM286" s="5">
        <v>347</v>
      </c>
      <c r="AO286" s="5">
        <v>347</v>
      </c>
      <c r="AP286" s="5">
        <v>347</v>
      </c>
      <c r="AR286" s="5">
        <v>347</v>
      </c>
      <c r="AS286" s="5">
        <v>347</v>
      </c>
      <c r="AU286" s="5">
        <v>347</v>
      </c>
      <c r="AV286" s="5">
        <v>347</v>
      </c>
      <c r="AX286" s="5">
        <v>347</v>
      </c>
      <c r="AY286" s="5">
        <v>347</v>
      </c>
      <c r="BA286" s="5">
        <v>347</v>
      </c>
      <c r="BB286" s="5">
        <v>347</v>
      </c>
      <c r="BD286" s="5">
        <v>347</v>
      </c>
      <c r="BE286" s="5">
        <v>347</v>
      </c>
      <c r="BG286" s="5">
        <v>347</v>
      </c>
      <c r="BH286" s="5">
        <v>347</v>
      </c>
      <c r="BJ286" s="5">
        <v>347</v>
      </c>
      <c r="BK286" s="5">
        <v>347</v>
      </c>
      <c r="BM286" s="5">
        <v>347</v>
      </c>
      <c r="BN286" s="5">
        <v>347</v>
      </c>
      <c r="BP286" s="5">
        <v>347</v>
      </c>
      <c r="BQ286" s="5">
        <v>347</v>
      </c>
      <c r="BS286" s="5">
        <v>347</v>
      </c>
      <c r="BT286" s="5">
        <v>347</v>
      </c>
      <c r="BV286" s="5">
        <v>347</v>
      </c>
      <c r="BW286" s="5">
        <v>347</v>
      </c>
      <c r="BY286" s="5">
        <v>347</v>
      </c>
      <c r="BZ286" s="5">
        <v>347</v>
      </c>
      <c r="CB286" s="5">
        <v>347</v>
      </c>
      <c r="CC286" s="5">
        <v>347</v>
      </c>
      <c r="CE286" s="5">
        <v>347</v>
      </c>
      <c r="CF286" s="5">
        <v>347</v>
      </c>
      <c r="CH286" s="5">
        <v>347</v>
      </c>
      <c r="CI286" s="5">
        <v>347</v>
      </c>
      <c r="CK286" s="5">
        <v>347</v>
      </c>
      <c r="CL286" s="5">
        <v>347</v>
      </c>
      <c r="CN286" s="5">
        <v>347</v>
      </c>
      <c r="CO286" s="5">
        <v>347</v>
      </c>
      <c r="CQ286" s="5">
        <v>347</v>
      </c>
      <c r="CR286" s="5">
        <v>347</v>
      </c>
      <c r="CT286" s="5">
        <v>347</v>
      </c>
      <c r="CU286" s="5">
        <v>347</v>
      </c>
      <c r="CW286" s="5">
        <v>0</v>
      </c>
      <c r="CX286" s="5">
        <v>0</v>
      </c>
      <c r="CZ286" s="5">
        <v>10410</v>
      </c>
      <c r="DA286" s="5">
        <v>10410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399</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407</v>
      </c>
      <c r="W329" s="5">
        <v>29606</v>
      </c>
      <c r="Z329" s="5">
        <v>29606</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401</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402</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408</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409</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407</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407</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410</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411</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407</v>
      </c>
    </row>
    <row r="446" spans="2:105" x14ac:dyDescent="0.2">
      <c r="B446" s="1" t="s">
        <v>218</v>
      </c>
      <c r="D446" s="1" t="s">
        <v>219</v>
      </c>
      <c r="E446" s="1" t="s">
        <v>49</v>
      </c>
      <c r="F446" s="1" t="s">
        <v>220</v>
      </c>
      <c r="G446" s="29" t="s">
        <v>221</v>
      </c>
      <c r="H446" s="1" t="s">
        <v>52</v>
      </c>
      <c r="I446" s="1" t="s">
        <v>399</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399</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399</v>
      </c>
      <c r="J475" s="5" t="s">
        <v>63</v>
      </c>
      <c r="CZ475" s="5" t="e">
        <v>#VALUE!</v>
      </c>
      <c r="DA475" s="5">
        <v>0</v>
      </c>
    </row>
    <row r="476" spans="2:105" x14ac:dyDescent="0.2">
      <c r="B476" s="1" t="s">
        <v>218</v>
      </c>
      <c r="D476" s="1" t="s">
        <v>215</v>
      </c>
      <c r="E476" s="1" t="s">
        <v>49</v>
      </c>
      <c r="F476" s="1" t="s">
        <v>236</v>
      </c>
      <c r="G476" s="29" t="s">
        <v>237</v>
      </c>
      <c r="H476" s="1" t="s">
        <v>54</v>
      </c>
      <c r="I476" s="1" t="s">
        <v>399</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410</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282</v>
      </c>
      <c r="D589" s="74"/>
      <c r="E589" s="1" t="s">
        <v>403</v>
      </c>
      <c r="F589" s="1" t="s">
        <v>283</v>
      </c>
      <c r="H589" s="1" t="s">
        <v>52</v>
      </c>
      <c r="I589" s="1" t="s">
        <v>235</v>
      </c>
      <c r="K589" s="5">
        <v>200</v>
      </c>
      <c r="L589" s="5">
        <v>200</v>
      </c>
      <c r="N589" s="5">
        <v>200</v>
      </c>
      <c r="O589" s="5">
        <v>200</v>
      </c>
      <c r="Q589" s="5">
        <v>200</v>
      </c>
      <c r="R589" s="5">
        <v>200</v>
      </c>
      <c r="T589" s="5">
        <v>200</v>
      </c>
      <c r="U589" s="5">
        <v>200</v>
      </c>
      <c r="W589" s="5">
        <v>200</v>
      </c>
      <c r="X589" s="5">
        <v>200</v>
      </c>
      <c r="Z589" s="5">
        <v>200</v>
      </c>
      <c r="AA589" s="5">
        <v>200</v>
      </c>
      <c r="AC589" s="5">
        <v>200</v>
      </c>
      <c r="AD589" s="5">
        <v>200</v>
      </c>
      <c r="AF589" s="5">
        <v>200</v>
      </c>
      <c r="AG589" s="5">
        <v>200</v>
      </c>
      <c r="AI589" s="5">
        <v>200</v>
      </c>
      <c r="AJ589" s="5">
        <v>200</v>
      </c>
      <c r="AL589" s="5">
        <v>200</v>
      </c>
      <c r="AM589" s="5">
        <v>200</v>
      </c>
      <c r="AO589" s="5">
        <v>200</v>
      </c>
      <c r="AP589" s="5">
        <v>200</v>
      </c>
      <c r="AR589" s="5">
        <v>200</v>
      </c>
      <c r="AS589" s="5">
        <v>200</v>
      </c>
      <c r="AU589" s="5">
        <v>200</v>
      </c>
      <c r="AV589" s="5">
        <v>200</v>
      </c>
      <c r="AX589" s="5">
        <v>200</v>
      </c>
      <c r="AY589" s="5">
        <v>200</v>
      </c>
      <c r="BA589" s="5">
        <v>200</v>
      </c>
      <c r="BB589" s="5">
        <v>200</v>
      </c>
      <c r="BD589" s="5">
        <v>200</v>
      </c>
      <c r="BE589" s="5">
        <v>200</v>
      </c>
      <c r="BG589" s="5">
        <v>200</v>
      </c>
      <c r="BH589" s="5">
        <v>200</v>
      </c>
      <c r="BJ589" s="5">
        <v>200</v>
      </c>
      <c r="BK589" s="5">
        <v>200</v>
      </c>
      <c r="BM589" s="5">
        <v>200</v>
      </c>
      <c r="BN589" s="5">
        <v>200</v>
      </c>
      <c r="BP589" s="5">
        <v>200</v>
      </c>
      <c r="BQ589" s="5">
        <v>200</v>
      </c>
      <c r="BS589" s="5">
        <v>200</v>
      </c>
      <c r="BT589" s="5">
        <v>200</v>
      </c>
      <c r="BV589" s="5">
        <v>200</v>
      </c>
      <c r="BW589" s="5">
        <v>200</v>
      </c>
      <c r="BY589" s="5">
        <v>200</v>
      </c>
      <c r="BZ589" s="5">
        <v>200</v>
      </c>
      <c r="CB589" s="5">
        <v>200</v>
      </c>
      <c r="CC589" s="5">
        <v>200</v>
      </c>
      <c r="CE589" s="5">
        <v>200</v>
      </c>
      <c r="CF589" s="5">
        <v>200</v>
      </c>
      <c r="CH589" s="5">
        <v>200</v>
      </c>
      <c r="CI589" s="5">
        <v>200</v>
      </c>
      <c r="CK589" s="5">
        <v>200</v>
      </c>
      <c r="CL589" s="5">
        <v>200</v>
      </c>
      <c r="CN589" s="5">
        <v>200</v>
      </c>
      <c r="CO589" s="5">
        <v>200</v>
      </c>
      <c r="CQ589" s="5">
        <v>200</v>
      </c>
      <c r="CR589" s="5">
        <v>200</v>
      </c>
      <c r="CT589" s="5">
        <v>200</v>
      </c>
      <c r="CU589" s="5">
        <v>200</v>
      </c>
      <c r="CW589" s="5">
        <v>0</v>
      </c>
      <c r="CX589" s="5">
        <v>0</v>
      </c>
      <c r="CZ589" s="5">
        <v>6000</v>
      </c>
      <c r="DA589" s="5">
        <v>6000</v>
      </c>
    </row>
    <row r="590" spans="1:105" x14ac:dyDescent="0.2">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286</v>
      </c>
      <c r="E593" s="1" t="s">
        <v>404</v>
      </c>
      <c r="F593" s="1" t="s">
        <v>283</v>
      </c>
      <c r="H593" s="1" t="s">
        <v>52</v>
      </c>
      <c r="I593" s="1" t="s">
        <v>235</v>
      </c>
      <c r="J593" s="5" t="s">
        <v>63</v>
      </c>
      <c r="CZ593" s="5" t="e">
        <v>#VALUE!</v>
      </c>
      <c r="DA593" s="5">
        <v>0</v>
      </c>
    </row>
    <row r="594" spans="1:105" x14ac:dyDescent="0.2">
      <c r="E594" s="1" t="s">
        <v>404</v>
      </c>
      <c r="F594" s="1" t="s">
        <v>283</v>
      </c>
      <c r="G594" s="4" t="s">
        <v>288</v>
      </c>
      <c r="H594" s="1" t="s">
        <v>54</v>
      </c>
      <c r="I594" s="1" t="s">
        <v>235</v>
      </c>
      <c r="K594" s="5">
        <v>15</v>
      </c>
      <c r="L594" s="5">
        <v>15</v>
      </c>
      <c r="N594" s="5">
        <v>15</v>
      </c>
      <c r="O594" s="5">
        <v>15</v>
      </c>
      <c r="Q594" s="5">
        <v>15</v>
      </c>
      <c r="R594" s="5">
        <v>15</v>
      </c>
      <c r="T594" s="5">
        <v>15</v>
      </c>
      <c r="U594" s="5">
        <v>15</v>
      </c>
      <c r="W594" s="5">
        <v>15</v>
      </c>
      <c r="X594" s="5">
        <v>15</v>
      </c>
      <c r="Z594" s="5">
        <v>15</v>
      </c>
      <c r="AA594" s="5">
        <v>15</v>
      </c>
      <c r="AC594" s="5">
        <v>15</v>
      </c>
      <c r="AD594" s="5">
        <v>15</v>
      </c>
      <c r="AF594" s="5">
        <v>15</v>
      </c>
      <c r="AG594" s="5">
        <v>15</v>
      </c>
      <c r="AI594" s="5">
        <v>15</v>
      </c>
      <c r="AJ594" s="5">
        <v>15</v>
      </c>
      <c r="AL594" s="5">
        <v>15</v>
      </c>
      <c r="AM594" s="5">
        <v>15</v>
      </c>
      <c r="AO594" s="5">
        <v>15</v>
      </c>
      <c r="AP594" s="5">
        <v>15</v>
      </c>
      <c r="AR594" s="5">
        <v>15</v>
      </c>
      <c r="AS594" s="5">
        <v>15</v>
      </c>
      <c r="AU594" s="5">
        <v>15</v>
      </c>
      <c r="AV594" s="5">
        <v>15</v>
      </c>
      <c r="AX594" s="5">
        <v>15</v>
      </c>
      <c r="AY594" s="5">
        <v>15</v>
      </c>
      <c r="BA594" s="5">
        <v>15</v>
      </c>
      <c r="BB594" s="5">
        <v>15</v>
      </c>
      <c r="BD594" s="5">
        <v>15</v>
      </c>
      <c r="BE594" s="5">
        <v>15</v>
      </c>
      <c r="BG594" s="5">
        <v>15</v>
      </c>
      <c r="BH594" s="5">
        <v>15</v>
      </c>
      <c r="BJ594" s="5">
        <v>15</v>
      </c>
      <c r="BK594" s="5">
        <v>15</v>
      </c>
      <c r="BM594" s="5">
        <v>15</v>
      </c>
      <c r="BN594" s="5">
        <v>15</v>
      </c>
      <c r="BP594" s="5">
        <v>15</v>
      </c>
      <c r="BQ594" s="5">
        <v>15</v>
      </c>
      <c r="BS594" s="5">
        <v>15</v>
      </c>
      <c r="BT594" s="5">
        <v>15</v>
      </c>
      <c r="BV594" s="5">
        <v>15</v>
      </c>
      <c r="BW594" s="5">
        <v>15</v>
      </c>
      <c r="BY594" s="5">
        <v>15</v>
      </c>
      <c r="BZ594" s="5">
        <v>15</v>
      </c>
      <c r="CB594" s="5">
        <v>15</v>
      </c>
      <c r="CC594" s="5">
        <v>15</v>
      </c>
      <c r="CE594" s="5">
        <v>15</v>
      </c>
      <c r="CF594" s="5">
        <v>15</v>
      </c>
      <c r="CH594" s="5">
        <v>15</v>
      </c>
      <c r="CI594" s="5">
        <v>15</v>
      </c>
      <c r="CK594" s="5">
        <v>15</v>
      </c>
      <c r="CL594" s="5">
        <v>15</v>
      </c>
      <c r="CN594" s="5">
        <v>15</v>
      </c>
      <c r="CO594" s="5">
        <v>15</v>
      </c>
      <c r="CQ594" s="5">
        <v>15</v>
      </c>
      <c r="CR594" s="5">
        <v>15</v>
      </c>
      <c r="CT594" s="5">
        <v>15</v>
      </c>
      <c r="CU594" s="5">
        <v>15</v>
      </c>
      <c r="CW594" s="5">
        <v>0</v>
      </c>
      <c r="CX594" s="5">
        <v>0</v>
      </c>
      <c r="CZ594" s="5">
        <v>450</v>
      </c>
      <c r="DA594" s="5">
        <v>450</v>
      </c>
    </row>
    <row r="596" spans="1:105" x14ac:dyDescent="0.2">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293</v>
      </c>
      <c r="F602" s="36"/>
    </row>
    <row r="603" spans="1:105" x14ac:dyDescent="0.2">
      <c r="D603" s="36"/>
      <c r="E603" s="36"/>
    </row>
    <row r="604" spans="1:105" x14ac:dyDescent="0.2">
      <c r="B604" s="1" t="s">
        <v>206</v>
      </c>
      <c r="D604" s="1" t="s">
        <v>263</v>
      </c>
      <c r="F604" s="1" t="s">
        <v>294</v>
      </c>
      <c r="G604" s="4" t="s">
        <v>295</v>
      </c>
      <c r="H604" s="1" t="s">
        <v>52</v>
      </c>
      <c r="I604" s="1" t="s">
        <v>296</v>
      </c>
      <c r="K604" s="5">
        <f>3493+2599+457</f>
        <v>6549</v>
      </c>
      <c r="L604" s="5">
        <f>3493+2599+457</f>
        <v>6549</v>
      </c>
      <c r="N604" s="5">
        <f>3493+2599+457</f>
        <v>6549</v>
      </c>
      <c r="O604" s="5">
        <f>3493+2599+457</f>
        <v>6549</v>
      </c>
      <c r="Q604" s="5">
        <f>3493+2599+457</f>
        <v>6549</v>
      </c>
      <c r="R604" s="5">
        <f>3493+2599+457</f>
        <v>6549</v>
      </c>
      <c r="T604" s="5">
        <f>3493+2599+457</f>
        <v>6549</v>
      </c>
      <c r="U604" s="5">
        <f>3493+2599+457</f>
        <v>6549</v>
      </c>
      <c r="W604" s="5">
        <f>3493+2599+457</f>
        <v>6549</v>
      </c>
      <c r="X604" s="5">
        <f>3493+2599+457</f>
        <v>6549</v>
      </c>
      <c r="Z604" s="5">
        <f>3493+2599+457</f>
        <v>6549</v>
      </c>
      <c r="AA604" s="5">
        <f>3493+2599+457</f>
        <v>6549</v>
      </c>
      <c r="AC604" s="5">
        <f>3493+2599+457</f>
        <v>6549</v>
      </c>
      <c r="AD604" s="5">
        <f>3493+2599+457</f>
        <v>6549</v>
      </c>
      <c r="AF604" s="5">
        <f>3493+2599+457</f>
        <v>6549</v>
      </c>
      <c r="AG604" s="5">
        <f>3493+2599+457</f>
        <v>6549</v>
      </c>
      <c r="AI604" s="5">
        <f>3493+2599+457</f>
        <v>6549</v>
      </c>
      <c r="AJ604" s="5">
        <f>3493+2599+457</f>
        <v>6549</v>
      </c>
      <c r="AL604" s="5">
        <f>3493+2599+457</f>
        <v>6549</v>
      </c>
      <c r="AM604" s="5">
        <f>3493+2599+457</f>
        <v>6549</v>
      </c>
      <c r="AO604" s="5">
        <f>3493+2599+457</f>
        <v>6549</v>
      </c>
      <c r="AP604" s="5">
        <f>3493+2599+457</f>
        <v>6549</v>
      </c>
      <c r="AR604" s="5">
        <f>3493+2599+457</f>
        <v>6549</v>
      </c>
      <c r="AS604" s="5">
        <f>3493+2599+457</f>
        <v>6549</v>
      </c>
      <c r="AU604" s="5">
        <f>3493+2599+457</f>
        <v>6549</v>
      </c>
      <c r="AV604" s="5">
        <f>3493+2599+457</f>
        <v>6549</v>
      </c>
      <c r="AX604" s="5">
        <f>3493+2599+457</f>
        <v>6549</v>
      </c>
      <c r="AY604" s="5">
        <f>3493+2599+457</f>
        <v>6549</v>
      </c>
      <c r="BA604" s="5">
        <f>3493+2599+457</f>
        <v>6549</v>
      </c>
      <c r="BB604" s="5">
        <f>3493+2599+457</f>
        <v>6549</v>
      </c>
      <c r="BD604" s="5">
        <f>3493+2599+457</f>
        <v>6549</v>
      </c>
      <c r="BE604" s="5">
        <f>3493+2599+457</f>
        <v>6549</v>
      </c>
      <c r="BG604" s="5">
        <f>3493+2599+457</f>
        <v>6549</v>
      </c>
      <c r="BH604" s="5">
        <f>3493+2599+457</f>
        <v>6549</v>
      </c>
      <c r="BJ604" s="5">
        <f>3493+2599+457</f>
        <v>6549</v>
      </c>
      <c r="BK604" s="5">
        <f>3493+2599+457</f>
        <v>6549</v>
      </c>
      <c r="BM604" s="5">
        <f>3493+2599+457</f>
        <v>6549</v>
      </c>
      <c r="BN604" s="5">
        <f>3493+2599+457</f>
        <v>6549</v>
      </c>
      <c r="BP604" s="5">
        <f>3493+2599+457</f>
        <v>6549</v>
      </c>
      <c r="BQ604" s="5">
        <f>3493+2599+457</f>
        <v>6549</v>
      </c>
      <c r="BS604" s="5">
        <f>3493+2599+457</f>
        <v>6549</v>
      </c>
      <c r="BT604" s="5">
        <f>3493+2599+457</f>
        <v>6549</v>
      </c>
      <c r="BV604" s="5">
        <f>3493+2599+457</f>
        <v>6549</v>
      </c>
      <c r="BW604" s="5">
        <f>3493+2599+457</f>
        <v>6549</v>
      </c>
      <c r="BY604" s="5">
        <f>3493+2599+457</f>
        <v>6549</v>
      </c>
      <c r="BZ604" s="5">
        <f>3493+2599+457</f>
        <v>6549</v>
      </c>
      <c r="CB604" s="5">
        <f>3493+2599+457</f>
        <v>6549</v>
      </c>
      <c r="CC604" s="5">
        <f>3493+2599+457</f>
        <v>6549</v>
      </c>
      <c r="CE604" s="5">
        <f>3493+2599+457</f>
        <v>6549</v>
      </c>
      <c r="CF604" s="5">
        <f>3493+2599+457</f>
        <v>6549</v>
      </c>
      <c r="CH604" s="5">
        <f>3493+2599+457</f>
        <v>6549</v>
      </c>
      <c r="CI604" s="5">
        <f>3493+2599+457</f>
        <v>6549</v>
      </c>
      <c r="CK604" s="5">
        <f>3493+2599+457</f>
        <v>6549</v>
      </c>
      <c r="CL604" s="5">
        <f>3493+2599+457</f>
        <v>6549</v>
      </c>
      <c r="CN604" s="5">
        <f>3493+2599+457</f>
        <v>6549</v>
      </c>
      <c r="CO604" s="5">
        <f>3493+2599+457</f>
        <v>6549</v>
      </c>
      <c r="CQ604" s="5">
        <f>3493+2599+457</f>
        <v>6549</v>
      </c>
      <c r="CR604" s="5">
        <f>3493+2599+457</f>
        <v>6549</v>
      </c>
      <c r="CT604" s="5">
        <f>3493+2599+457</f>
        <v>6549</v>
      </c>
      <c r="CU604" s="5">
        <f>3493+2599+457</f>
        <v>6549</v>
      </c>
      <c r="CW604" s="5">
        <v>0</v>
      </c>
      <c r="CX604" s="5">
        <v>0</v>
      </c>
      <c r="CZ604" s="5">
        <v>196470</v>
      </c>
      <c r="DA604" s="5">
        <v>196470</v>
      </c>
    </row>
    <row r="605" spans="1:105" x14ac:dyDescent="0.2">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298</v>
      </c>
      <c r="F612" s="1" t="s">
        <v>294</v>
      </c>
      <c r="G612" s="4" t="s">
        <v>299</v>
      </c>
      <c r="H612" s="1" t="s">
        <v>52</v>
      </c>
      <c r="I612" s="1" t="s">
        <v>296</v>
      </c>
      <c r="K612" s="5">
        <f>686+175</f>
        <v>861</v>
      </c>
      <c r="L612" s="5">
        <f>686+175</f>
        <v>861</v>
      </c>
      <c r="N612" s="5">
        <f>686+175</f>
        <v>861</v>
      </c>
      <c r="O612" s="5">
        <f>686+175</f>
        <v>861</v>
      </c>
      <c r="Q612" s="5">
        <f>686+175</f>
        <v>861</v>
      </c>
      <c r="R612" s="5">
        <f>686+175</f>
        <v>861</v>
      </c>
      <c r="T612" s="5">
        <f>686+175</f>
        <v>861</v>
      </c>
      <c r="U612" s="5">
        <f>686+175</f>
        <v>861</v>
      </c>
      <c r="W612" s="5">
        <f>686+175</f>
        <v>861</v>
      </c>
      <c r="X612" s="5">
        <f>686+175</f>
        <v>861</v>
      </c>
      <c r="Z612" s="5">
        <f>686+175</f>
        <v>861</v>
      </c>
      <c r="AA612" s="5">
        <f>686+175</f>
        <v>861</v>
      </c>
      <c r="AC612" s="5">
        <f>686+175</f>
        <v>861</v>
      </c>
      <c r="AD612" s="5">
        <f>686+175</f>
        <v>861</v>
      </c>
      <c r="AF612" s="5">
        <f>686+175</f>
        <v>861</v>
      </c>
      <c r="AG612" s="5">
        <f>686+175</f>
        <v>861</v>
      </c>
      <c r="AI612" s="5">
        <f>686+175</f>
        <v>861</v>
      </c>
      <c r="AJ612" s="5">
        <f>686+175</f>
        <v>861</v>
      </c>
      <c r="AL612" s="5">
        <f>686+175</f>
        <v>861</v>
      </c>
      <c r="AM612" s="5">
        <f>686+175</f>
        <v>861</v>
      </c>
      <c r="AO612" s="5">
        <f>686+175</f>
        <v>861</v>
      </c>
      <c r="AP612" s="5">
        <f>686+175</f>
        <v>861</v>
      </c>
      <c r="AR612" s="5">
        <f>686+175</f>
        <v>861</v>
      </c>
      <c r="AS612" s="5">
        <f>686+175</f>
        <v>861</v>
      </c>
      <c r="AU612" s="5">
        <f>686+175</f>
        <v>861</v>
      </c>
      <c r="AV612" s="5">
        <f>686+175</f>
        <v>861</v>
      </c>
      <c r="AX612" s="5">
        <f>686+175</f>
        <v>861</v>
      </c>
      <c r="AY612" s="5">
        <f>686+175</f>
        <v>861</v>
      </c>
      <c r="BA612" s="5">
        <f>686+175</f>
        <v>861</v>
      </c>
      <c r="BB612" s="5">
        <f>686+175</f>
        <v>861</v>
      </c>
      <c r="BD612" s="5">
        <f>686+175</f>
        <v>861</v>
      </c>
      <c r="BE612" s="5">
        <f>686+175</f>
        <v>861</v>
      </c>
      <c r="BG612" s="5">
        <f>686+175</f>
        <v>861</v>
      </c>
      <c r="BH612" s="5">
        <f>686+175</f>
        <v>861</v>
      </c>
      <c r="BJ612" s="5">
        <f>686+175</f>
        <v>861</v>
      </c>
      <c r="BK612" s="5">
        <f>686+175</f>
        <v>861</v>
      </c>
      <c r="BM612" s="5">
        <f>686+175</f>
        <v>861</v>
      </c>
      <c r="BN612" s="5">
        <f>686+175</f>
        <v>861</v>
      </c>
      <c r="BP612" s="5">
        <f>686+175</f>
        <v>861</v>
      </c>
      <c r="BQ612" s="5">
        <f>686+175</f>
        <v>861</v>
      </c>
      <c r="BS612" s="5">
        <f>686+175</f>
        <v>861</v>
      </c>
      <c r="BT612" s="5">
        <f>686+175</f>
        <v>861</v>
      </c>
      <c r="BV612" s="5">
        <f>686+175</f>
        <v>861</v>
      </c>
      <c r="BW612" s="5">
        <f>686+175</f>
        <v>861</v>
      </c>
      <c r="BY612" s="5">
        <f>686+175</f>
        <v>861</v>
      </c>
      <c r="BZ612" s="5">
        <f>686+175</f>
        <v>861</v>
      </c>
      <c r="CB612" s="5">
        <f>686+175</f>
        <v>861</v>
      </c>
      <c r="CC612" s="5">
        <f>686+175</f>
        <v>861</v>
      </c>
      <c r="CE612" s="5">
        <f>686+175</f>
        <v>861</v>
      </c>
      <c r="CF612" s="5">
        <f>686+175</f>
        <v>861</v>
      </c>
      <c r="CH612" s="5">
        <f>686+175</f>
        <v>861</v>
      </c>
      <c r="CI612" s="5">
        <f>686+175</f>
        <v>861</v>
      </c>
      <c r="CK612" s="5">
        <f>686+175</f>
        <v>861</v>
      </c>
      <c r="CL612" s="5">
        <f>686+175</f>
        <v>861</v>
      </c>
      <c r="CN612" s="5">
        <f>686+175</f>
        <v>861</v>
      </c>
      <c r="CO612" s="5">
        <f>686+175</f>
        <v>861</v>
      </c>
      <c r="CQ612" s="5">
        <f>686+175</f>
        <v>861</v>
      </c>
      <c r="CR612" s="5">
        <f>686+175</f>
        <v>861</v>
      </c>
      <c r="CT612" s="5">
        <f>686+175</f>
        <v>861</v>
      </c>
      <c r="CU612" s="5">
        <f>686+175</f>
        <v>861</v>
      </c>
      <c r="CW612" s="5">
        <v>0</v>
      </c>
      <c r="CX612" s="5">
        <v>0</v>
      </c>
      <c r="CZ612" s="5">
        <v>25830</v>
      </c>
      <c r="DA612" s="5">
        <v>25830</v>
      </c>
    </row>
    <row r="613" spans="2:105" x14ac:dyDescent="0.2">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301</v>
      </c>
      <c r="D685" s="1" t="s">
        <v>302</v>
      </c>
      <c r="E685" s="1" t="s">
        <v>344</v>
      </c>
      <c r="F685" s="1" t="s">
        <v>345</v>
      </c>
      <c r="G685" s="4" t="s">
        <v>346</v>
      </c>
      <c r="H685" s="1" t="s">
        <v>52</v>
      </c>
      <c r="I685" s="1" t="s">
        <v>296</v>
      </c>
      <c r="K685" s="5">
        <f>450+343+102</f>
        <v>895</v>
      </c>
      <c r="L685" s="5">
        <f>450+343+102</f>
        <v>895</v>
      </c>
      <c r="N685" s="5">
        <f>450+343+102</f>
        <v>895</v>
      </c>
      <c r="O685" s="5">
        <f>450+343+102</f>
        <v>895</v>
      </c>
      <c r="Q685" s="5">
        <f>450+343+102</f>
        <v>895</v>
      </c>
      <c r="R685" s="5">
        <f>450+343+102</f>
        <v>895</v>
      </c>
      <c r="T685" s="5">
        <f>450+343+102</f>
        <v>895</v>
      </c>
      <c r="U685" s="5">
        <f>450+343+102</f>
        <v>895</v>
      </c>
      <c r="W685" s="5">
        <f>450+343+102</f>
        <v>895</v>
      </c>
      <c r="X685" s="5">
        <f>450+343+102</f>
        <v>895</v>
      </c>
      <c r="Z685" s="5">
        <f>450+343+102</f>
        <v>895</v>
      </c>
      <c r="AA685" s="5">
        <f>450+343+102</f>
        <v>895</v>
      </c>
      <c r="AC685" s="5">
        <f>450+343+102</f>
        <v>895</v>
      </c>
      <c r="AD685" s="5">
        <f>450+343+102</f>
        <v>895</v>
      </c>
      <c r="AF685" s="5">
        <f>450+343+102</f>
        <v>895</v>
      </c>
      <c r="AG685" s="5">
        <f>450+343+102</f>
        <v>895</v>
      </c>
      <c r="AI685" s="5">
        <f>450+343+102</f>
        <v>895</v>
      </c>
      <c r="AJ685" s="5">
        <f>450+343+102</f>
        <v>895</v>
      </c>
      <c r="AL685" s="5">
        <f>450+343+102</f>
        <v>895</v>
      </c>
      <c r="AM685" s="5">
        <f>450+343+102</f>
        <v>895</v>
      </c>
      <c r="AO685" s="5">
        <f>450+343+102</f>
        <v>895</v>
      </c>
      <c r="AP685" s="5">
        <f>450+343+102</f>
        <v>895</v>
      </c>
      <c r="AR685" s="5">
        <f>450+343+102</f>
        <v>895</v>
      </c>
      <c r="AS685" s="5">
        <f>450+343+102</f>
        <v>895</v>
      </c>
      <c r="AU685" s="5">
        <f>450+343+102</f>
        <v>895</v>
      </c>
      <c r="AV685" s="5">
        <f>450+343+102</f>
        <v>895</v>
      </c>
      <c r="AX685" s="5">
        <f>450+343+102</f>
        <v>895</v>
      </c>
      <c r="AY685" s="5">
        <f>450+343+102</f>
        <v>895</v>
      </c>
      <c r="BA685" s="5">
        <f>450+343+102</f>
        <v>895</v>
      </c>
      <c r="BB685" s="5">
        <f>450+343+102</f>
        <v>895</v>
      </c>
      <c r="BD685" s="5">
        <f>450+343+102</f>
        <v>895</v>
      </c>
      <c r="BE685" s="5">
        <f>450+343+102</f>
        <v>895</v>
      </c>
      <c r="BG685" s="5">
        <f>450+343+102</f>
        <v>895</v>
      </c>
      <c r="BH685" s="5">
        <f>450+343+102</f>
        <v>895</v>
      </c>
      <c r="BJ685" s="5">
        <f>450+343+102</f>
        <v>895</v>
      </c>
      <c r="BK685" s="5">
        <f>450+343+102</f>
        <v>895</v>
      </c>
      <c r="BM685" s="5">
        <f>450+343+102</f>
        <v>895</v>
      </c>
      <c r="BN685" s="5">
        <f>450+343+102</f>
        <v>895</v>
      </c>
      <c r="BP685" s="5">
        <f>450+343+102</f>
        <v>895</v>
      </c>
      <c r="BQ685" s="5">
        <f>450+343+102</f>
        <v>895</v>
      </c>
      <c r="BS685" s="5">
        <f>450+343+102</f>
        <v>895</v>
      </c>
      <c r="BT685" s="5">
        <f>450+343+102</f>
        <v>895</v>
      </c>
      <c r="BV685" s="5">
        <f>450+343+102</f>
        <v>895</v>
      </c>
      <c r="BW685" s="5">
        <f>450+343+102</f>
        <v>895</v>
      </c>
      <c r="BY685" s="5">
        <f>450+343+102</f>
        <v>895</v>
      </c>
      <c r="BZ685" s="5">
        <f>450+343+102</f>
        <v>895</v>
      </c>
      <c r="CB685" s="5">
        <f>450+343+102</f>
        <v>895</v>
      </c>
      <c r="CC685" s="5">
        <f>450+343+102</f>
        <v>895</v>
      </c>
      <c r="CE685" s="5">
        <f>450+343+102</f>
        <v>895</v>
      </c>
      <c r="CF685" s="5">
        <f>450+343+102</f>
        <v>895</v>
      </c>
      <c r="CH685" s="5">
        <f>450+343+102</f>
        <v>895</v>
      </c>
      <c r="CI685" s="5">
        <f>450+343+102</f>
        <v>895</v>
      </c>
      <c r="CK685" s="5">
        <f>450+343+102</f>
        <v>895</v>
      </c>
      <c r="CL685" s="5">
        <f>450+343+102</f>
        <v>895</v>
      </c>
      <c r="CN685" s="5">
        <f>450+343+102</f>
        <v>895</v>
      </c>
      <c r="CO685" s="5">
        <f>450+343+102</f>
        <v>895</v>
      </c>
      <c r="CQ685" s="5">
        <f>450+343+102</f>
        <v>895</v>
      </c>
      <c r="CR685" s="5">
        <f>450+343+102</f>
        <v>895</v>
      </c>
      <c r="CT685" s="5">
        <f>450+343+102</f>
        <v>895</v>
      </c>
      <c r="CU685" s="5">
        <f>450+343+102</f>
        <v>895</v>
      </c>
      <c r="CW685" s="5">
        <v>0</v>
      </c>
      <c r="CX685" s="5">
        <v>0</v>
      </c>
      <c r="CZ685" s="5">
        <v>26850</v>
      </c>
      <c r="DA685" s="5">
        <v>26850</v>
      </c>
    </row>
    <row r="686" spans="2:105" x14ac:dyDescent="0.2">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hidden="1"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hidden="1"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
      <c r="B25" s="1" t="s">
        <v>48</v>
      </c>
      <c r="C25" s="2">
        <v>3</v>
      </c>
      <c r="D25" s="2">
        <v>15</v>
      </c>
      <c r="E25" s="1" t="s">
        <v>49</v>
      </c>
      <c r="F25" s="1" t="s">
        <v>60</v>
      </c>
      <c r="G25" s="4" t="s">
        <v>61</v>
      </c>
      <c r="H25" s="1" t="s">
        <v>54</v>
      </c>
      <c r="I25" s="1" t="s">
        <v>62</v>
      </c>
      <c r="L25" s="15"/>
      <c r="M25" s="13"/>
      <c r="N25" s="13"/>
      <c r="O25" s="13"/>
      <c r="P25" s="19"/>
    </row>
    <row r="26" spans="2:50" hidden="1"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
      <c r="L34" s="15"/>
      <c r="M34" s="13"/>
      <c r="N34" s="13"/>
      <c r="O34" s="13"/>
      <c r="P34" s="19"/>
    </row>
    <row r="35" spans="2:41" outlineLevel="1" x14ac:dyDescent="0.2">
      <c r="L35" s="15"/>
      <c r="M35" s="13"/>
      <c r="N35" s="13"/>
      <c r="O35" s="13"/>
      <c r="P35" s="19"/>
    </row>
    <row r="36" spans="2:41" hidden="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
      <c r="D38" s="2">
        <v>16</v>
      </c>
      <c r="K38" s="28" t="str">
        <f>'Total Reqs'!K34</f>
        <v>Equitable taking over June 1</v>
      </c>
      <c r="L38" s="15"/>
      <c r="M38" s="13"/>
      <c r="N38" s="13"/>
      <c r="O38" s="13"/>
      <c r="P38" s="19"/>
    </row>
    <row r="39" spans="2:41" hidden="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hidden="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tr">
        <f>[1]Sheet2!K42</f>
        <v>Equitable taking over June 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hidden="1"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
      <c r="L155" s="15"/>
      <c r="M155" s="13"/>
      <c r="N155" s="13"/>
      <c r="O155" s="13"/>
      <c r="P155" s="19"/>
    </row>
    <row r="156" spans="2:50" outlineLevel="1" x14ac:dyDescent="0.2">
      <c r="L156" s="15"/>
      <c r="M156" s="13"/>
      <c r="N156" s="13"/>
      <c r="O156" s="13"/>
      <c r="P156" s="19"/>
    </row>
    <row r="157" spans="2:50" hidden="1"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
      <c r="L167" s="15"/>
      <c r="M167" s="13"/>
      <c r="N167" s="13"/>
      <c r="O167" s="13"/>
      <c r="P167" s="19"/>
    </row>
    <row r="168" spans="2:50" outlineLevel="1" x14ac:dyDescent="0.2">
      <c r="L168" s="15"/>
      <c r="M168" s="13"/>
      <c r="N168" s="13"/>
      <c r="O168" s="13"/>
      <c r="P168" s="19"/>
    </row>
    <row r="169" spans="2:50" hidden="1"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
      <c r="B170" s="1" t="s">
        <v>48</v>
      </c>
      <c r="C170" s="2">
        <v>7</v>
      </c>
      <c r="D170" s="2">
        <v>4</v>
      </c>
      <c r="E170" s="1" t="s">
        <v>49</v>
      </c>
      <c r="F170" s="1" t="s">
        <v>112</v>
      </c>
      <c r="G170" s="29" t="s">
        <v>113</v>
      </c>
      <c r="H170" s="1" t="s">
        <v>54</v>
      </c>
      <c r="L170" s="15"/>
      <c r="M170" s="13"/>
      <c r="N170" s="13"/>
      <c r="O170" s="13"/>
      <c r="P170" s="19"/>
    </row>
    <row r="171" spans="2:50" hidden="1"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3421</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v>0</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3421</v>
      </c>
      <c r="L187" s="22">
        <f>SUBTOTAL(9,L181:L186)</f>
        <v>0</v>
      </c>
      <c r="M187" s="22">
        <f>K187-L187</f>
        <v>3421</v>
      </c>
      <c r="N187" s="22">
        <v>3320</v>
      </c>
      <c r="O187" s="22">
        <f>IF(M187&lt;0.9*N187,0.9*N187,IF(M187&gt;1.1*N187,1.1*N187,M187))</f>
        <v>3421</v>
      </c>
      <c r="P187" s="23">
        <f>(M187-O187)</f>
        <v>0</v>
      </c>
      <c r="Q187" s="24"/>
      <c r="R187" s="24"/>
      <c r="S187" s="24">
        <f>SUBTOTAL(9,S181:S186)</f>
        <v>14119</v>
      </c>
      <c r="T187" s="24"/>
      <c r="U187" s="33">
        <f>S187-K187</f>
        <v>10698</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
      <c r="L198" s="15"/>
      <c r="M198" s="13"/>
      <c r="N198" s="13"/>
      <c r="O198" s="13"/>
      <c r="P198" s="19"/>
    </row>
    <row r="199" spans="2:50" hidden="1"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
      <c r="L241" s="15"/>
      <c r="M241" s="13"/>
      <c r="N241" s="13"/>
      <c r="O241" s="13"/>
      <c r="P241" s="19"/>
    </row>
    <row r="242" spans="2:50" hidden="1" outlineLevel="2" x14ac:dyDescent="0.2">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hidden="1"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
      <c r="D255" s="2">
        <v>35</v>
      </c>
      <c r="G255" s="29"/>
      <c r="K255" s="28" t="str">
        <f>[1]Sheet2!K224</f>
        <v>Equitable taking over June 1</v>
      </c>
      <c r="L255" s="15"/>
      <c r="M255" s="13"/>
      <c r="N255" s="13"/>
      <c r="O255" s="13"/>
      <c r="P255" s="19"/>
    </row>
    <row r="256" spans="2:50" hidden="1"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
      <c r="D257" s="2">
        <v>35</v>
      </c>
      <c r="G257" s="29"/>
      <c r="K257" s="13" t="str">
        <f>'Total Reqs'!K226</f>
        <v>Equitable taking over June 1</v>
      </c>
      <c r="L257" s="15"/>
      <c r="M257" s="13"/>
      <c r="N257" s="13"/>
      <c r="O257" s="13"/>
      <c r="P257" s="19"/>
    </row>
    <row r="258" spans="2:50" hidden="1"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
      <c r="L297" s="15"/>
      <c r="M297" s="13"/>
      <c r="N297" s="13"/>
      <c r="O297" s="13"/>
      <c r="P297" s="19"/>
    </row>
    <row r="298" spans="2:21" outlineLevel="1" x14ac:dyDescent="0.2">
      <c r="L298" s="15"/>
      <c r="M298" s="13"/>
      <c r="N298" s="13"/>
      <c r="O298" s="13"/>
      <c r="P298" s="19"/>
    </row>
    <row r="299" spans="2:21" hidden="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hidden="1"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347</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630</v>
      </c>
      <c r="L337" s="22">
        <f>SUBTOTAL(9,L322:L336)</f>
        <v>0</v>
      </c>
      <c r="M337" s="22">
        <f>K337-L337</f>
        <v>630</v>
      </c>
      <c r="N337" s="22">
        <v>387</v>
      </c>
      <c r="O337" s="22">
        <f>IF(M337&lt;0.9*N337,0.9*N337,IF(M337&gt;1.1*N337,1.1*N337,M337))</f>
        <v>425.70000000000005</v>
      </c>
      <c r="P337" s="23">
        <f>(M337-O337)</f>
        <v>204.29999999999995</v>
      </c>
      <c r="Q337" s="24"/>
      <c r="R337" s="24"/>
      <c r="S337" s="24">
        <f>SUBTOTAL(9,S322:S336)</f>
        <v>5000</v>
      </c>
      <c r="T337" s="24"/>
      <c r="U337" s="33">
        <f>S337-K337</f>
        <v>4370</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hidden="1"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29664</v>
      </c>
      <c r="L365" s="41">
        <f t="shared" si="0"/>
        <v>8709.9371200000005</v>
      </c>
      <c r="M365" s="41">
        <f t="shared" si="0"/>
        <v>20954.062879999998</v>
      </c>
      <c r="N365" s="41">
        <f t="shared" si="0"/>
        <v>27608</v>
      </c>
      <c r="O365" s="41">
        <f t="shared" si="0"/>
        <v>27175.9</v>
      </c>
      <c r="P365" s="44">
        <f t="shared" si="0"/>
        <v>-6221.8371200000001</v>
      </c>
      <c r="Q365" s="42"/>
      <c r="R365" s="42"/>
      <c r="S365" s="41">
        <f>SUBTOTAL(9,S11:S363)</f>
        <v>94189</v>
      </c>
      <c r="T365" s="42"/>
      <c r="U365" s="45">
        <f>S365-K365</f>
        <v>64525</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hidden="1"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
      <c r="D387" s="2" t="s">
        <v>190</v>
      </c>
      <c r="K387" s="28" t="str">
        <f>'Total Reqs'!K348</f>
        <v>Power Gas (John Singer deal through 10/31/00)</v>
      </c>
      <c r="L387" s="15"/>
      <c r="M387" s="13"/>
      <c r="N387" s="13"/>
      <c r="O387" s="13"/>
      <c r="P387" s="19"/>
    </row>
    <row r="388" spans="2:50" hidden="1"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
      <c r="D400" s="2" t="s">
        <v>190</v>
      </c>
      <c r="K400" s="48"/>
      <c r="L400" s="15"/>
      <c r="M400" s="13"/>
      <c r="N400" s="13"/>
      <c r="O400" s="13"/>
      <c r="P400" s="19"/>
      <c r="Q400" s="49"/>
      <c r="T400" s="36"/>
    </row>
    <row r="401" spans="2:50" hidden="1"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
      <c r="D403" s="2" t="s">
        <v>190</v>
      </c>
      <c r="K403" s="48"/>
      <c r="L403" s="15"/>
      <c r="M403" s="13"/>
      <c r="N403" s="13"/>
      <c r="O403" s="13"/>
      <c r="P403" s="19"/>
      <c r="Q403" s="49"/>
      <c r="T403" s="36"/>
    </row>
    <row r="404" spans="2:50" hidden="1"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
      <c r="D431" s="2" t="s">
        <v>197</v>
      </c>
      <c r="K431" s="28"/>
      <c r="L431" s="15"/>
      <c r="M431" s="13"/>
      <c r="N431" s="13"/>
      <c r="O431" s="13"/>
      <c r="P431" s="19"/>
    </row>
    <row r="432" spans="2:100" hidden="1" outlineLevel="2" x14ac:dyDescent="0.2">
      <c r="D432" s="2" t="s">
        <v>197</v>
      </c>
      <c r="L432" s="15"/>
      <c r="M432" s="13"/>
      <c r="N432" s="13"/>
      <c r="O432" s="13"/>
      <c r="P432" s="19"/>
    </row>
    <row r="433" spans="2:100" hidden="1"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
      <c r="D435" s="2" t="s">
        <v>197</v>
      </c>
      <c r="K435" s="28" t="str">
        <f>'Total Reqs'!K395</f>
        <v>Gas Mark taking over effective June 1</v>
      </c>
      <c r="L435" s="15"/>
      <c r="M435" s="13"/>
      <c r="N435" s="13"/>
      <c r="O435" s="13"/>
      <c r="P435" s="19"/>
    </row>
    <row r="436" spans="2:100" hidden="1" outlineLevel="2" x14ac:dyDescent="0.2">
      <c r="D436" s="2" t="s">
        <v>197</v>
      </c>
      <c r="L436" s="15"/>
      <c r="M436" s="13"/>
      <c r="N436" s="13"/>
      <c r="O436" s="13"/>
      <c r="P436" s="19"/>
    </row>
    <row r="437" spans="2:100" hidden="1"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
      <c r="D439" s="2" t="s">
        <v>197</v>
      </c>
      <c r="L439" s="15"/>
      <c r="M439" s="13"/>
      <c r="N439" s="13"/>
      <c r="O439" s="13"/>
      <c r="P439" s="19"/>
    </row>
    <row r="440" spans="2:100" hidden="1"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hidden="1"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
      <c r="C448" s="2"/>
      <c r="D448" s="2" t="s">
        <v>207</v>
      </c>
      <c r="G448" s="4"/>
      <c r="K448" s="2"/>
      <c r="L448" s="15"/>
      <c r="M448" s="13"/>
      <c r="N448" s="13"/>
      <c r="O448" s="13"/>
      <c r="P448" s="19"/>
      <c r="CU448" s="5"/>
      <c r="CV448" s="5"/>
    </row>
    <row r="449" spans="2:50" hidden="1" outlineLevel="2" x14ac:dyDescent="0.2">
      <c r="D449" s="2" t="s">
        <v>207</v>
      </c>
      <c r="L449" s="15"/>
      <c r="M449" s="13"/>
      <c r="N449" s="13"/>
      <c r="O449" s="13"/>
      <c r="P449" s="19"/>
    </row>
    <row r="450" spans="2:50" hidden="1"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
      <c r="D452" s="2" t="s">
        <v>207</v>
      </c>
      <c r="F452" s="52"/>
      <c r="K452" s="2"/>
      <c r="L452" s="15"/>
      <c r="M452" s="13"/>
      <c r="N452" s="13"/>
      <c r="O452" s="13"/>
      <c r="P452" s="19"/>
    </row>
    <row r="453" spans="2:50" hidden="1" outlineLevel="2" x14ac:dyDescent="0.2">
      <c r="D453" s="2" t="s">
        <v>207</v>
      </c>
      <c r="F453" s="52"/>
      <c r="L453" s="15"/>
      <c r="M453" s="13"/>
      <c r="N453" s="13"/>
      <c r="O453" s="13"/>
      <c r="P453" s="19"/>
    </row>
    <row r="454" spans="2:50" hidden="1"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
      <c r="D456" s="2" t="s">
        <v>207</v>
      </c>
      <c r="F456" s="52"/>
      <c r="L456" s="15"/>
      <c r="M456" s="13"/>
      <c r="N456" s="13"/>
      <c r="O456" s="13"/>
      <c r="P456" s="19"/>
    </row>
    <row r="457" spans="2:50" hidden="1"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
      <c r="D459" s="2" t="s">
        <v>207</v>
      </c>
      <c r="F459" s="52"/>
      <c r="L459" s="15"/>
      <c r="M459" s="13"/>
      <c r="N459" s="13"/>
      <c r="O459" s="13"/>
      <c r="P459" s="19"/>
    </row>
    <row r="460" spans="2:50" hidden="1"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275</v>
      </c>
      <c r="L632" s="15"/>
      <c r="M632" s="13"/>
      <c r="N632" s="13"/>
      <c r="O632" s="13"/>
      <c r="P632" s="19"/>
    </row>
    <row r="633" spans="1:21" outlineLevel="2" x14ac:dyDescent="0.2">
      <c r="D633" s="2" t="s">
        <v>275</v>
      </c>
      <c r="E633" s="1" t="s">
        <v>49</v>
      </c>
      <c r="F633" s="1" t="s">
        <v>275</v>
      </c>
      <c r="H633" s="1" t="s">
        <v>52</v>
      </c>
      <c r="I633" s="1" t="s">
        <v>235</v>
      </c>
      <c r="K633" s="13">
        <f>'Total Reqs'!K579</f>
        <v>0</v>
      </c>
      <c r="L633" s="15"/>
      <c r="M633" s="13"/>
      <c r="N633" s="13"/>
      <c r="O633" s="13"/>
      <c r="P633" s="19"/>
    </row>
    <row r="634" spans="1:21" outlineLevel="2" x14ac:dyDescent="0.2">
      <c r="D634" s="2" t="s">
        <v>275</v>
      </c>
      <c r="E634" s="1" t="s">
        <v>49</v>
      </c>
      <c r="F634" s="1" t="s">
        <v>275</v>
      </c>
      <c r="H634" s="1" t="s">
        <v>54</v>
      </c>
      <c r="I634" s="1" t="s">
        <v>235</v>
      </c>
      <c r="K634" s="13">
        <f>'Total Reqs'!K580</f>
        <v>0</v>
      </c>
      <c r="L634" s="15"/>
      <c r="M634" s="13"/>
      <c r="N634" s="13"/>
      <c r="O634" s="13"/>
      <c r="P634" s="19"/>
    </row>
    <row r="635" spans="1:21" outlineLevel="1" x14ac:dyDescent="0.2">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
      <c r="H636" s="38" t="s">
        <v>277</v>
      </c>
      <c r="K636" s="55"/>
      <c r="L636" s="15"/>
      <c r="M636" s="13"/>
      <c r="N636" s="13"/>
      <c r="O636" s="13"/>
      <c r="P636" s="19"/>
    </row>
    <row r="637" spans="1:21" hidden="1" outlineLevel="2" x14ac:dyDescent="0.2">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
      <c r="A638" s="38"/>
      <c r="D638" s="2" t="s">
        <v>278</v>
      </c>
      <c r="E638" s="1" t="s">
        <v>49</v>
      </c>
      <c r="F638" s="1" t="s">
        <v>278</v>
      </c>
      <c r="H638" s="1" t="s">
        <v>54</v>
      </c>
      <c r="I638" s="1" t="s">
        <v>235</v>
      </c>
      <c r="K638" s="13">
        <f>'Total Reqs'!K583</f>
        <v>0</v>
      </c>
      <c r="L638" s="15"/>
      <c r="M638" s="13"/>
      <c r="N638" s="13"/>
      <c r="O638" s="13"/>
      <c r="P638" s="19"/>
    </row>
    <row r="639" spans="1:21" outlineLevel="1" collapsed="1" x14ac:dyDescent="0.2">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
      <c r="D643" s="2" t="s">
        <v>280</v>
      </c>
      <c r="E643" s="1" t="s">
        <v>49</v>
      </c>
      <c r="F643" s="1" t="s">
        <v>280</v>
      </c>
      <c r="H643" s="1" t="s">
        <v>54</v>
      </c>
      <c r="I643" s="1" t="s">
        <v>235</v>
      </c>
      <c r="K643" s="13">
        <f>'Total Reqs'!K587</f>
        <v>0</v>
      </c>
      <c r="L643" s="15"/>
      <c r="M643" s="13"/>
      <c r="N643" s="13"/>
      <c r="O643" s="13"/>
      <c r="P643" s="19"/>
    </row>
    <row r="644" spans="1:50" outlineLevel="1" collapsed="1" x14ac:dyDescent="0.2">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282</v>
      </c>
      <c r="D646" s="2" t="s">
        <v>283</v>
      </c>
      <c r="E646" s="1" t="s">
        <v>284</v>
      </c>
      <c r="F646" s="1" t="s">
        <v>283</v>
      </c>
      <c r="H646" s="1" t="s">
        <v>52</v>
      </c>
      <c r="I646" s="1" t="s">
        <v>235</v>
      </c>
      <c r="K646" s="13">
        <f>'Total Reqs'!K589</f>
        <v>200</v>
      </c>
      <c r="L646" s="15"/>
      <c r="M646" s="13"/>
      <c r="N646" s="13"/>
      <c r="O646" s="13"/>
      <c r="P646" s="19"/>
      <c r="S646" s="5">
        <v>0</v>
      </c>
    </row>
    <row r="647" spans="1:50" outlineLevel="2" x14ac:dyDescent="0.2">
      <c r="D647" s="2" t="s">
        <v>283</v>
      </c>
      <c r="E647" s="1" t="s">
        <v>284</v>
      </c>
      <c r="F647" s="1" t="s">
        <v>283</v>
      </c>
      <c r="H647" s="1" t="s">
        <v>54</v>
      </c>
      <c r="I647" s="1" t="s">
        <v>235</v>
      </c>
      <c r="K647" s="13">
        <f>'Total Reqs'!K590</f>
        <v>0</v>
      </c>
      <c r="L647" s="15"/>
      <c r="M647" s="13"/>
      <c r="N647" s="13"/>
      <c r="O647" s="13"/>
      <c r="P647" s="19"/>
    </row>
    <row r="648" spans="1:50" outlineLevel="2" x14ac:dyDescent="0.2">
      <c r="D648" s="2" t="s">
        <v>283</v>
      </c>
      <c r="E648" s="1" t="s">
        <v>284</v>
      </c>
      <c r="F648" s="1" t="s">
        <v>283</v>
      </c>
      <c r="H648" s="1" t="s">
        <v>159</v>
      </c>
      <c r="I648" s="1" t="s">
        <v>235</v>
      </c>
      <c r="K648" s="13">
        <f>'Total Reqs'!K591</f>
        <v>35</v>
      </c>
      <c r="L648" s="15"/>
      <c r="M648" s="13"/>
      <c r="N648" s="13"/>
      <c r="O648" s="13"/>
      <c r="P648" s="19"/>
    </row>
    <row r="649" spans="1:50" outlineLevel="1" x14ac:dyDescent="0.2">
      <c r="D649" s="20" t="s">
        <v>285</v>
      </c>
      <c r="E649" s="16"/>
      <c r="F649" s="16"/>
      <c r="G649" s="21"/>
      <c r="H649" s="16"/>
      <c r="I649" s="16"/>
      <c r="J649" s="16"/>
      <c r="K649" s="22">
        <f>SUBTOTAL(9,K646:K648)</f>
        <v>235</v>
      </c>
      <c r="L649" s="22">
        <f>SUBTOTAL(9,L646:L648)</f>
        <v>0</v>
      </c>
      <c r="M649" s="22">
        <f>K649-L649</f>
        <v>235</v>
      </c>
      <c r="N649" s="22">
        <v>13</v>
      </c>
      <c r="O649" s="22">
        <f>IF(M649&lt;0.9*N649,0.9*N649,IF(M649&gt;1.1*N649,1.1*N649,M649))</f>
        <v>14.3</v>
      </c>
      <c r="P649" s="23">
        <f>(M649-O649)</f>
        <v>220.7</v>
      </c>
      <c r="Q649" s="24"/>
      <c r="R649" s="24"/>
      <c r="S649" s="24">
        <f>SUBTOTAL(9,S646:S648)</f>
        <v>0</v>
      </c>
      <c r="T649" s="24"/>
      <c r="U649" s="33">
        <f>S649-K649</f>
        <v>-235</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
      <c r="D652" s="2" t="s">
        <v>283</v>
      </c>
      <c r="E652" s="1" t="s">
        <v>287</v>
      </c>
      <c r="F652" s="1" t="s">
        <v>283</v>
      </c>
      <c r="G652" s="4" t="s">
        <v>288</v>
      </c>
      <c r="H652" s="1" t="s">
        <v>54</v>
      </c>
      <c r="I652" s="1" t="s">
        <v>235</v>
      </c>
      <c r="K652" s="13">
        <f>'Total Reqs'!K594</f>
        <v>15</v>
      </c>
      <c r="L652" s="15"/>
      <c r="M652" s="13"/>
      <c r="N652" s="13"/>
      <c r="O652" s="13"/>
      <c r="P652" s="19"/>
    </row>
    <row r="653" spans="1:50" outlineLevel="1" x14ac:dyDescent="0.2">
      <c r="D653" s="20" t="s">
        <v>285</v>
      </c>
      <c r="E653" s="16"/>
      <c r="F653" s="16"/>
      <c r="G653" s="21"/>
      <c r="H653" s="16"/>
      <c r="I653" s="16"/>
      <c r="J653" s="16"/>
      <c r="K653" s="22">
        <f>SUBTOTAL(9,K651:K652)</f>
        <v>15</v>
      </c>
      <c r="L653" s="22">
        <f>SUBTOTAL(9,L651:L652)</f>
        <v>0</v>
      </c>
      <c r="M653" s="22">
        <f>K653-L653</f>
        <v>15</v>
      </c>
      <c r="N653" s="22">
        <v>0</v>
      </c>
      <c r="O653" s="22">
        <f>IF(M653&lt;0.9*N653,0.9*N653,IF(M653&gt;1.1*N653,1.1*N653,M653))</f>
        <v>0</v>
      </c>
      <c r="P653" s="23">
        <f>(M653-O653)</f>
        <v>15</v>
      </c>
      <c r="Q653" s="24"/>
      <c r="R653" s="24"/>
      <c r="S653" s="24">
        <f>SUBTOTAL(9,S651:S652)</f>
        <v>0</v>
      </c>
      <c r="T653" s="24"/>
      <c r="U653" s="33">
        <f>S653-K653</f>
        <v>-15</v>
      </c>
    </row>
    <row r="654" spans="1:50" outlineLevel="1" x14ac:dyDescent="0.2">
      <c r="L654" s="15"/>
      <c r="M654" s="13"/>
      <c r="N654" s="13"/>
      <c r="O654" s="13"/>
      <c r="P654" s="19"/>
    </row>
    <row r="655" spans="1:50" hidden="1" outlineLevel="2" x14ac:dyDescent="0.2">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
      <c r="D656" s="2" t="s">
        <v>289</v>
      </c>
      <c r="E656" s="1" t="s">
        <v>49</v>
      </c>
      <c r="F656" s="36" t="s">
        <v>289</v>
      </c>
      <c r="H656" s="1" t="s">
        <v>54</v>
      </c>
      <c r="I656" s="1" t="s">
        <v>235</v>
      </c>
      <c r="K656" s="13">
        <f>'Total Reqs'!K597</f>
        <v>0</v>
      </c>
      <c r="L656" s="15"/>
      <c r="M656" s="13"/>
      <c r="N656" s="13"/>
      <c r="O656" s="13"/>
      <c r="P656" s="19"/>
    </row>
    <row r="657" spans="1:50" outlineLevel="1" collapsed="1" x14ac:dyDescent="0.2">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
      <c r="D660" s="2" t="s">
        <v>291</v>
      </c>
      <c r="E660" s="1" t="s">
        <v>49</v>
      </c>
      <c r="F660" s="36" t="s">
        <v>291</v>
      </c>
      <c r="H660" s="1" t="s">
        <v>54</v>
      </c>
      <c r="I660" s="1" t="s">
        <v>235</v>
      </c>
      <c r="K660" s="13">
        <f>'Total Reqs'!K600</f>
        <v>0</v>
      </c>
      <c r="L660" s="15"/>
      <c r="M660" s="13"/>
      <c r="N660" s="13"/>
      <c r="O660" s="13"/>
      <c r="P660" s="19"/>
    </row>
    <row r="661" spans="1:50" outlineLevel="1" collapsed="1" x14ac:dyDescent="0.2">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293</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294</v>
      </c>
      <c r="G665" s="4" t="s">
        <v>295</v>
      </c>
      <c r="H665" s="1" t="s">
        <v>52</v>
      </c>
      <c r="I665" s="1" t="s">
        <v>296</v>
      </c>
      <c r="K665" s="13">
        <f>'Total Reqs'!K604</f>
        <v>6549</v>
      </c>
      <c r="L665" s="15">
        <f>(1-0.0235)*2820</f>
        <v>2753.73</v>
      </c>
      <c r="M665" s="13"/>
      <c r="N665" s="13"/>
      <c r="O665" s="13"/>
      <c r="P665" s="19"/>
      <c r="S665" s="5">
        <f>11910-S668</f>
        <v>10486</v>
      </c>
      <c r="U665" s="57"/>
    </row>
    <row r="666" spans="1:50" outlineLevel="2" x14ac:dyDescent="0.2">
      <c r="B666" s="1" t="s">
        <v>206</v>
      </c>
      <c r="D666" s="2" t="s">
        <v>263</v>
      </c>
      <c r="F666" s="1" t="s">
        <v>294</v>
      </c>
      <c r="G666" s="4" t="s">
        <v>295</v>
      </c>
      <c r="H666" s="1" t="s">
        <v>54</v>
      </c>
      <c r="I666" s="1" t="s">
        <v>296</v>
      </c>
      <c r="K666" s="13">
        <f>'Total Reqs'!K605</f>
        <v>0</v>
      </c>
      <c r="L666" s="15"/>
      <c r="M666" s="13"/>
      <c r="N666" s="13"/>
      <c r="O666" s="13"/>
      <c r="P666" s="19"/>
    </row>
    <row r="667" spans="1:50" outlineLevel="2" x14ac:dyDescent="0.2">
      <c r="B667" s="1" t="s">
        <v>206</v>
      </c>
      <c r="D667" s="2" t="s">
        <v>263</v>
      </c>
      <c r="F667" s="1" t="s">
        <v>294</v>
      </c>
      <c r="G667" s="4" t="s">
        <v>295</v>
      </c>
      <c r="H667" s="1" t="s">
        <v>68</v>
      </c>
      <c r="I667" s="1" t="s">
        <v>296</v>
      </c>
      <c r="K667" s="13">
        <f>'Total Reqs'!K606</f>
        <v>0</v>
      </c>
      <c r="L667" s="15"/>
      <c r="M667" s="13"/>
      <c r="N667" s="13"/>
      <c r="O667" s="13"/>
      <c r="P667" s="19"/>
    </row>
    <row r="668" spans="1:50" outlineLevel="2" x14ac:dyDescent="0.2">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6771</v>
      </c>
      <c r="L671" s="22">
        <f>SUBTOTAL(9,L665:L670)</f>
        <v>2753.73</v>
      </c>
      <c r="M671" s="22">
        <f>K671-L671</f>
        <v>4017.27</v>
      </c>
      <c r="N671" s="22">
        <v>3311</v>
      </c>
      <c r="O671" s="22">
        <f>IF(M671&lt;0.9*N671,0.9*N671,IF(M671&gt;1.1*N671,1.1*N671,M671))</f>
        <v>3642.1000000000004</v>
      </c>
      <c r="P671" s="23">
        <f>(M671-O671)</f>
        <v>375.16999999999962</v>
      </c>
      <c r="Q671" s="24"/>
      <c r="R671" s="24"/>
      <c r="S671" s="24">
        <f>SUBTOTAL(9,S665:S670)</f>
        <v>11910</v>
      </c>
      <c r="T671" s="24"/>
      <c r="U671" s="33">
        <f>S671-K671</f>
        <v>5139</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298</v>
      </c>
      <c r="D674" s="2" t="s">
        <v>298</v>
      </c>
      <c r="F674" s="1" t="s">
        <v>294</v>
      </c>
      <c r="G674" s="4" t="s">
        <v>299</v>
      </c>
      <c r="H674" s="1" t="s">
        <v>52</v>
      </c>
      <c r="I674" s="1" t="s">
        <v>296</v>
      </c>
      <c r="K674" s="13">
        <f>'Total Reqs'!K612</f>
        <v>861</v>
      </c>
      <c r="L674" s="15">
        <f>(1-0.017)*(1-0.0158)*750</f>
        <v>725.60144999999989</v>
      </c>
      <c r="M674" s="13"/>
      <c r="N674" s="13"/>
      <c r="O674" s="13"/>
      <c r="P674" s="19"/>
      <c r="S674" s="5">
        <v>3507</v>
      </c>
    </row>
    <row r="675" spans="2:50" outlineLevel="2" x14ac:dyDescent="0.2">
      <c r="B675" s="1" t="s">
        <v>298</v>
      </c>
      <c r="D675" s="2" t="s">
        <v>298</v>
      </c>
      <c r="F675" s="1" t="s">
        <v>294</v>
      </c>
      <c r="G675" s="4" t="s">
        <v>299</v>
      </c>
      <c r="H675" s="1" t="s">
        <v>54</v>
      </c>
      <c r="I675" s="1" t="s">
        <v>296</v>
      </c>
      <c r="K675" s="13">
        <f>'Total Reqs'!K613</f>
        <v>0</v>
      </c>
      <c r="L675" s="15"/>
      <c r="M675" s="13"/>
      <c r="N675" s="13"/>
      <c r="O675" s="13"/>
      <c r="P675" s="19"/>
    </row>
    <row r="676" spans="2:50" outlineLevel="2" x14ac:dyDescent="0.2">
      <c r="B676" s="1" t="s">
        <v>298</v>
      </c>
      <c r="D676" s="2" t="s">
        <v>298</v>
      </c>
      <c r="F676" s="1" t="s">
        <v>294</v>
      </c>
      <c r="G676" s="4" t="s">
        <v>299</v>
      </c>
      <c r="H676" s="1" t="s">
        <v>68</v>
      </c>
      <c r="I676" s="1" t="s">
        <v>296</v>
      </c>
      <c r="K676" s="15">
        <v>0</v>
      </c>
      <c r="L676" s="15"/>
      <c r="M676" s="13"/>
      <c r="N676" s="13"/>
      <c r="O676" s="13"/>
      <c r="P676" s="19"/>
    </row>
    <row r="677" spans="2:50" outlineLevel="1" x14ac:dyDescent="0.2">
      <c r="B677" s="2" t="str">
        <f>B676</f>
        <v>E TENN</v>
      </c>
      <c r="D677" s="20" t="s">
        <v>300</v>
      </c>
      <c r="E677" s="16"/>
      <c r="F677" s="16"/>
      <c r="G677" s="21"/>
      <c r="H677" s="16"/>
      <c r="I677" s="16"/>
      <c r="J677" s="16"/>
      <c r="K677" s="22">
        <f>SUBTOTAL(9,K674:K676)</f>
        <v>861</v>
      </c>
      <c r="L677" s="22">
        <f>SUBTOTAL(9,L674:L676)</f>
        <v>725.60144999999989</v>
      </c>
      <c r="M677" s="22">
        <f>K677-L677</f>
        <v>135.39855000000011</v>
      </c>
      <c r="N677" s="22">
        <v>0</v>
      </c>
      <c r="O677" s="22">
        <f>IF(M677&lt;0.9*N677,0.9*N677,IF(M677&gt;1.1*N677,1.1*N677,M677))</f>
        <v>0</v>
      </c>
      <c r="P677" s="23">
        <f>(M677-O677)</f>
        <v>135.39855000000011</v>
      </c>
      <c r="Q677" s="24"/>
      <c r="R677" s="24"/>
      <c r="S677" s="33">
        <f>SUBTOTAL(9,S674:S676)</f>
        <v>3507</v>
      </c>
      <c r="T677" s="24"/>
      <c r="U677" s="33">
        <f>S677-K677</f>
        <v>2646</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5" outlineLevel="2" x14ac:dyDescent="0.25">
      <c r="B681" s="1" t="s">
        <v>301</v>
      </c>
      <c r="D681" s="2" t="s">
        <v>302</v>
      </c>
      <c r="G681" s="59"/>
      <c r="I681" s="1" t="s">
        <v>296</v>
      </c>
      <c r="K681" s="13">
        <f>'Total Reqs'!K618</f>
        <v>0</v>
      </c>
      <c r="L681" s="60" t="s">
        <v>305</v>
      </c>
      <c r="M681" s="13"/>
      <c r="N681" s="13"/>
      <c r="O681" s="13"/>
      <c r="P681" s="19"/>
    </row>
    <row r="682" spans="2:50" ht="15"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
      <c r="D683" s="2" t="s">
        <v>302</v>
      </c>
      <c r="L683" s="15"/>
      <c r="M683" s="13"/>
      <c r="N683" s="13"/>
      <c r="O683" s="13"/>
      <c r="P683" s="19"/>
    </row>
    <row r="684" spans="2:50" outlineLevel="2" x14ac:dyDescent="0.2">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
      <c r="D687" s="2" t="s">
        <v>302</v>
      </c>
      <c r="F687" s="52"/>
      <c r="L687" s="15"/>
      <c r="M687" s="13"/>
      <c r="N687" s="13"/>
      <c r="O687" s="13"/>
      <c r="P687" s="19"/>
    </row>
    <row r="688" spans="2:50" outlineLevel="2" x14ac:dyDescent="0.2">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301</v>
      </c>
      <c r="D748" s="2" t="s">
        <v>302</v>
      </c>
      <c r="E748" s="1" t="s">
        <v>344</v>
      </c>
      <c r="F748" s="1" t="s">
        <v>345</v>
      </c>
      <c r="G748" s="4" t="s">
        <v>346</v>
      </c>
      <c r="H748" s="1" t="s">
        <v>52</v>
      </c>
      <c r="I748" s="1" t="s">
        <v>296</v>
      </c>
      <c r="K748" s="13">
        <f>'Total Reqs'!K685</f>
        <v>895</v>
      </c>
      <c r="L748" s="15"/>
      <c r="M748" s="13"/>
      <c r="N748" s="13"/>
      <c r="O748" s="13"/>
      <c r="P748" s="19"/>
    </row>
    <row r="749" spans="2:50" outlineLevel="2" x14ac:dyDescent="0.2">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
      <c r="B779" s="2" t="str">
        <f>B778</f>
        <v>SONAT</v>
      </c>
      <c r="D779" s="20" t="s">
        <v>361</v>
      </c>
      <c r="E779" s="16"/>
      <c r="F779" s="16"/>
      <c r="G779" s="21"/>
      <c r="H779" s="16"/>
      <c r="I779" s="16"/>
      <c r="J779" s="16"/>
      <c r="K779" s="22">
        <f>SUBTOTAL(9,K680:K778)</f>
        <v>2397</v>
      </c>
      <c r="L779" s="22">
        <f>SUBTOTAL(9,L680:L778)</f>
        <v>6768.326</v>
      </c>
      <c r="M779" s="22">
        <f>K779-L779</f>
        <v>-4371.326</v>
      </c>
      <c r="N779" s="22">
        <v>912</v>
      </c>
      <c r="O779" s="22">
        <f>IF(M779&lt;0.9*N779,0.9*N779,IF(M779&gt;1.1*N779,1.1*N779,M779))</f>
        <v>820.80000000000007</v>
      </c>
      <c r="P779" s="23">
        <f>(M779-O779)</f>
        <v>-5192.1260000000002</v>
      </c>
      <c r="Q779" s="24"/>
      <c r="R779" s="24"/>
      <c r="S779" s="24">
        <f>SUBTOTAL(9,S680:S778)</f>
        <v>37262</v>
      </c>
      <c r="T779" s="33"/>
      <c r="U779" s="24">
        <f>S779-K779</f>
        <v>34865</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
      <c r="B783" s="1" t="s">
        <v>362</v>
      </c>
      <c r="D783" s="2" t="s">
        <v>363</v>
      </c>
      <c r="F783" s="1" t="s">
        <v>364</v>
      </c>
      <c r="G783" s="4" t="s">
        <v>365</v>
      </c>
      <c r="H783" s="1" t="s">
        <v>54</v>
      </c>
      <c r="I783" s="1" t="s">
        <v>296</v>
      </c>
      <c r="K783" s="13">
        <f>'Total Reqs'!K719</f>
        <v>0</v>
      </c>
      <c r="L783" s="15"/>
      <c r="M783" s="13"/>
      <c r="N783" s="13"/>
      <c r="O783" s="13"/>
      <c r="P783" s="19"/>
    </row>
    <row r="784" spans="2:50" outlineLevel="2" x14ac:dyDescent="0.2">
      <c r="B784" s="1" t="s">
        <v>362</v>
      </c>
      <c r="D784" s="2" t="s">
        <v>363</v>
      </c>
      <c r="F784" s="1" t="s">
        <v>364</v>
      </c>
      <c r="G784" s="4" t="s">
        <v>365</v>
      </c>
      <c r="H784" s="1" t="s">
        <v>68</v>
      </c>
      <c r="I784" s="1" t="s">
        <v>296</v>
      </c>
      <c r="K784" s="13">
        <f>'Total Reqs'!K720</f>
        <v>0</v>
      </c>
      <c r="L784" s="15"/>
      <c r="M784" s="13"/>
      <c r="N784" s="13"/>
      <c r="O784" s="13"/>
      <c r="P784" s="19"/>
    </row>
    <row r="785" spans="2:21" outlineLevel="1" x14ac:dyDescent="0.2">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
      <c r="D786" s="2" t="s">
        <v>367</v>
      </c>
      <c r="K786" s="13">
        <f>SUBTOTAL(9,K11:K784)</f>
        <v>46344</v>
      </c>
      <c r="L786" s="15"/>
      <c r="M786" s="13"/>
      <c r="N786" s="13"/>
      <c r="O786" s="13"/>
      <c r="P786" s="19"/>
      <c r="S786" s="5">
        <f>SUBTOTAL(9,S11:S784)</f>
        <v>147365</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E10" sqref="E10"/>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September 2000</v>
      </c>
    </row>
    <row r="3" spans="1:8" x14ac:dyDescent="0.2">
      <c r="C3" s="61" t="s">
        <v>368</v>
      </c>
    </row>
    <row r="5" spans="1:8" x14ac:dyDescent="0.2">
      <c r="A5" s="62"/>
      <c r="B5" s="62"/>
      <c r="C5" s="62"/>
      <c r="D5" s="62" t="s">
        <v>369</v>
      </c>
      <c r="E5" s="62" t="s">
        <v>370</v>
      </c>
      <c r="F5" s="61"/>
      <c r="G5" s="61"/>
    </row>
    <row r="6" spans="1:8" x14ac:dyDescent="0.2">
      <c r="A6" s="62"/>
      <c r="B6" s="62"/>
      <c r="C6" s="62"/>
      <c r="D6" s="62" t="s">
        <v>371</v>
      </c>
      <c r="E6" s="62" t="s">
        <v>371</v>
      </c>
      <c r="F6" s="61" t="s">
        <v>372</v>
      </c>
      <c r="G6" s="61"/>
    </row>
    <row r="7" spans="1:8" x14ac:dyDescent="0.2">
      <c r="A7" s="63" t="s">
        <v>373</v>
      </c>
      <c r="B7" s="63"/>
      <c r="C7" s="63" t="s">
        <v>374</v>
      </c>
      <c r="D7" s="63" t="s">
        <v>375</v>
      </c>
      <c r="E7" s="63" t="s">
        <v>375</v>
      </c>
      <c r="F7" s="64" t="s">
        <v>376</v>
      </c>
      <c r="G7" s="61"/>
    </row>
    <row r="8" spans="1:8" x14ac:dyDescent="0.2">
      <c r="A8" s="61" t="s">
        <v>377</v>
      </c>
      <c r="B8" s="61"/>
    </row>
    <row r="9" spans="1:8" x14ac:dyDescent="0.2">
      <c r="A9" s="61"/>
      <c r="B9" s="61" t="s">
        <v>378</v>
      </c>
    </row>
    <row r="10" spans="1:8" x14ac:dyDescent="0.2">
      <c r="B10" s="61"/>
      <c r="C10" t="s">
        <v>379</v>
      </c>
      <c r="D10" s="65">
        <f>E10*30</f>
        <v>0</v>
      </c>
      <c r="E10" s="66">
        <v>0</v>
      </c>
      <c r="F10" t="s">
        <v>380</v>
      </c>
      <c r="G10" s="61" t="s">
        <v>381</v>
      </c>
    </row>
    <row r="11" spans="1:8" x14ac:dyDescent="0.2">
      <c r="A11" s="61"/>
      <c r="B11" s="61"/>
      <c r="C11" t="s">
        <v>382</v>
      </c>
      <c r="D11" s="65">
        <f t="shared" ref="D11:D20" si="0">E11*30</f>
        <v>0</v>
      </c>
      <c r="E11" s="66">
        <v>0</v>
      </c>
      <c r="F11" t="s">
        <v>383</v>
      </c>
      <c r="G11" s="67" t="s">
        <v>384</v>
      </c>
      <c r="H11" s="66"/>
    </row>
    <row r="12" spans="1:8" x14ac:dyDescent="0.2">
      <c r="B12" s="61" t="s">
        <v>385</v>
      </c>
      <c r="C12" t="s">
        <v>386</v>
      </c>
      <c r="D12" s="65">
        <f t="shared" si="0"/>
        <v>52230</v>
      </c>
      <c r="E12" s="66">
        <v>1741</v>
      </c>
      <c r="F12" t="s">
        <v>387</v>
      </c>
    </row>
    <row r="13" spans="1:8" x14ac:dyDescent="0.2">
      <c r="C13" t="s">
        <v>388</v>
      </c>
      <c r="D13" s="65">
        <f t="shared" si="0"/>
        <v>2640</v>
      </c>
      <c r="E13" s="66">
        <v>88</v>
      </c>
      <c r="F13" t="s">
        <v>387</v>
      </c>
    </row>
    <row r="14" spans="1:8" x14ac:dyDescent="0.2">
      <c r="C14" t="s">
        <v>389</v>
      </c>
      <c r="D14" s="65">
        <f t="shared" si="0"/>
        <v>0</v>
      </c>
      <c r="E14" s="66">
        <v>0</v>
      </c>
    </row>
    <row r="15" spans="1:8" x14ac:dyDescent="0.2">
      <c r="C15" t="s">
        <v>390</v>
      </c>
      <c r="D15" s="65">
        <f t="shared" si="0"/>
        <v>0</v>
      </c>
      <c r="E15" s="66">
        <v>0</v>
      </c>
      <c r="F15" t="s">
        <v>380</v>
      </c>
    </row>
    <row r="16" spans="1:8" x14ac:dyDescent="0.2">
      <c r="C16" t="s">
        <v>180</v>
      </c>
      <c r="D16" s="65">
        <f t="shared" si="0"/>
        <v>0</v>
      </c>
      <c r="E16" s="66">
        <v>0</v>
      </c>
    </row>
    <row r="17" spans="1:6" x14ac:dyDescent="0.2">
      <c r="C17" t="s">
        <v>391</v>
      </c>
      <c r="D17" s="65">
        <f t="shared" si="0"/>
        <v>124800</v>
      </c>
      <c r="E17" s="66">
        <v>4160</v>
      </c>
      <c r="F17" t="s">
        <v>387</v>
      </c>
    </row>
    <row r="18" spans="1:6" x14ac:dyDescent="0.2">
      <c r="D18" s="65"/>
      <c r="E18" s="66"/>
    </row>
    <row r="19" spans="1:6" x14ac:dyDescent="0.2">
      <c r="A19" s="61" t="s">
        <v>392</v>
      </c>
      <c r="B19" s="61"/>
      <c r="D19" s="65"/>
      <c r="E19" s="66"/>
    </row>
    <row r="20" spans="1:6" x14ac:dyDescent="0.2">
      <c r="C20" t="s">
        <v>393</v>
      </c>
      <c r="D20" s="65">
        <f t="shared" si="0"/>
        <v>1089120</v>
      </c>
      <c r="E20" s="66">
        <v>36304</v>
      </c>
      <c r="F20" t="s">
        <v>387</v>
      </c>
    </row>
    <row r="21" spans="1:6" x14ac:dyDescent="0.2">
      <c r="D21" s="66"/>
    </row>
    <row r="22" spans="1:6" x14ac:dyDescent="0.2">
      <c r="A22" t="s">
        <v>394</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2000-08-29T14:58:22Z</cp:lastPrinted>
  <dcterms:created xsi:type="dcterms:W3CDTF">2000-08-23T17:27:03Z</dcterms:created>
  <dcterms:modified xsi:type="dcterms:W3CDTF">2023-09-14T19:28:36Z</dcterms:modified>
</cp:coreProperties>
</file>