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4A8DA-A979-4B5F-84E4-2261A22F57BD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0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F11" i="3"/>
  <c r="D12" i="3"/>
  <c r="F12" i="3"/>
  <c r="D13" i="3"/>
  <c r="F13" i="3"/>
  <c r="L13" i="3"/>
  <c r="D14" i="3"/>
  <c r="F14" i="3"/>
  <c r="L14" i="3"/>
  <c r="D15" i="3"/>
  <c r="F15" i="3"/>
  <c r="L15" i="3"/>
  <c r="D16" i="3"/>
  <c r="F16" i="3"/>
  <c r="F17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F27" i="3"/>
  <c r="F28" i="3"/>
  <c r="F29" i="3"/>
  <c r="D30" i="3"/>
  <c r="F30" i="3"/>
  <c r="L30" i="3"/>
  <c r="D31" i="3"/>
  <c r="F31" i="3"/>
  <c r="L31" i="3"/>
  <c r="D32" i="3"/>
  <c r="F32" i="3"/>
  <c r="L32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<sst xmlns="http://schemas.openxmlformats.org/spreadsheetml/2006/main" count="100" uniqueCount="71">
  <si>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</si>
  <si>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</si>
  <si>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</si>
  <si>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</si>
  <si>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</si>
  <si>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</si>
  <si>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</si>
  <si>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</si>
  <si>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</si>
  <si>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</si>
  <si>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</si>
  <si>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</si>
  <si>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</si>
  <si>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</si>
  <si>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</si>
  <si>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</si>
  <si>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</si>
  <si>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</si>
  <si>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</si>
  <si>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</si>
  <si>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</si>
  <si>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</si>
  <si>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</si>
  <si>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</si>
  <si>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</si>
  <si>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</si>
  <si>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</si>
  <si>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</si>
  <si>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</si>
  <si>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</si>
  <si>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</si>
  <si>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</si>
  <si>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</si>
  <si>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</si>
  <si>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</si>
  <si>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</si>
  <si>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</si>
  <si>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</si>
  <si>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</si>
  <si>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</si>
  <si>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</si>
  <si>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</si>
  <si>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</si>
  <si>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</si>
  <si>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</si>
  <si>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</si>
  <si>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</si>
  <si>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</si>
  <si>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</si>
  <si>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</si>
  <si>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</si>
  <si>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</si>
  <si>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</si>
  <si>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</si>
  <si>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</si>
  <si>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</si>
  <si>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</si>
  <si>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</si>
  <si>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</si>
  <si>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</si>
  <si>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</si>
  <si>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</si>
  <si>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</si>
  <si>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</si>
  <si>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</si>
  <si>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 xml:space="preserve">  '   JANUARY  2001</t>
  </si>
  <si>
    <t>fixed  $12.00</t>
  </si>
  <si>
    <t>fixed 10,000 @$13.00</t>
  </si>
  <si>
    <t xml:space="preserve">    10,000 @ 11.50</t>
  </si>
  <si>
    <t>fixed $8.90</t>
  </si>
  <si>
    <t>fixed $8.50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</si>
</sst>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0" fontId="0" fillId="0" borderId="6" xfId="0" applyBorder="1" applyAlignment="1">
      <alignment horizontal="center"/>
    </xf>
    <xf numFmtId="17" fontId="2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31" workbookViewId="0">
      <selection activeCell="H16" sqref="H16"/>
    </sheetView>
  </sheetViews>
  <sheetFormatPr defaultRowHeight="12.75" x14ac:dyDescent="0.2"/>
  <cols>
    <col min="2" max="2" width="11.7109375" customWidth="1"/>
    <col min="3" max="3" width="10" customWidth="1"/>
    <col min="4" max="4" width="11.28515625" style="14" customWidth="1"/>
    <col min="5" max="5" width="9.7109375" customWidth="1"/>
    <col min="6" max="6" width="12.28515625" style="2" customWidth="1"/>
    <col min="7" max="7" width="3.140625" customWidth="1"/>
    <col min="8" max="8" width="10.7109375" customWidth="1"/>
    <col min="9" max="9" width="11.85546875" customWidth="1"/>
    <col min="10" max="10" width="11" customWidth="1"/>
    <col min="11" max="11" width="15.28515625" customWidth="1"/>
    <col min="12" max="12" width="3.42578125" customWidth="1"/>
  </cols>
  <sheetData>
    <row r="1" spans="1:12" ht="18" x14ac:dyDescent="0.25">
      <c r="A1" s="15" t="s">
        <v>0</v>
      </c>
    </row>
    <row r="2" spans="1:12" ht="15.75" x14ac:dyDescent="0.25">
      <c r="A2" s="16" t="s">
        <v>61</v>
      </c>
    </row>
    <row r="3" spans="1:12" ht="15.75" x14ac:dyDescent="0.25">
      <c r="A3" s="16"/>
    </row>
    <row r="4" spans="1:12" ht="18" x14ac:dyDescent="0.25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">
      <c r="B43" s="4" t="s">
        <v>53</v>
      </c>
    </row>
    <row r="44" spans="1:12" x14ac:dyDescent="0.2">
      <c r="B44" t="s">
        <v>58</v>
      </c>
    </row>
  </sheetData>
  <mergeCells count="4">
    <mergeCell ref="I5:J5"/>
    <mergeCell ref="C5:D5"/>
    <mergeCell ref="B4:F4"/>
    <mergeCell ref="H4:K4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6" sqref="E16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75" x14ac:dyDescent="0.25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75" x14ac:dyDescent="0.25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75" x14ac:dyDescent="0.25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">
      <c r="C8" s="3" t="s">
        <v>13</v>
      </c>
      <c r="D8" s="3" t="s">
        <v>13</v>
      </c>
    </row>
    <row r="9" spans="1:8" x14ac:dyDescent="0.2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">
      <c r="F11">
        <v>-36590</v>
      </c>
      <c r="G11" t="s">
        <v>44</v>
      </c>
    </row>
    <row r="12" spans="1:8" x14ac:dyDescent="0.2">
      <c r="B12" s="5">
        <f ca="1">NOW( )-1</f>
        <v>36915.339442592594</v>
      </c>
      <c r="C12">
        <v>20000</v>
      </c>
      <c r="D12">
        <v>15000</v>
      </c>
      <c r="E12">
        <f>C12-D12</f>
        <v>5000</v>
      </c>
      <c r="F12" s="6">
        <f>E12+F11</f>
        <v>-31590</v>
      </c>
    </row>
    <row r="13" spans="1:8" x14ac:dyDescent="0.2">
      <c r="B13" s="5">
        <f ca="1">NOW( )</f>
        <v>36916.339442592594</v>
      </c>
      <c r="C13">
        <v>20000</v>
      </c>
      <c r="D13">
        <v>18000</v>
      </c>
      <c r="E13">
        <f>C13-D13</f>
        <v>2000</v>
      </c>
      <c r="F13" s="6">
        <f>E13+F12</f>
        <v>-29590</v>
      </c>
    </row>
    <row r="14" spans="1:8" x14ac:dyDescent="0.2">
      <c r="B14" s="5">
        <f ca="1">NOW( )+1</f>
        <v>36917.339442592594</v>
      </c>
      <c r="C14">
        <v>20000</v>
      </c>
      <c r="D14">
        <v>5000</v>
      </c>
      <c r="E14">
        <f>C14-D14</f>
        <v>15000</v>
      </c>
      <c r="F14" s="6">
        <f>E14+F13</f>
        <v>-14590</v>
      </c>
    </row>
    <row r="15" spans="1:8" x14ac:dyDescent="0.2">
      <c r="B15" s="5">
        <f ca="1">NOW( )+2</f>
        <v>36918.339442592594</v>
      </c>
      <c r="C15">
        <v>20000</v>
      </c>
      <c r="D15">
        <v>5000</v>
      </c>
      <c r="E15">
        <f>C15-D15</f>
        <v>15000</v>
      </c>
      <c r="F15" s="6">
        <f>E15+F14</f>
        <v>410</v>
      </c>
    </row>
    <row r="16" spans="1:8" x14ac:dyDescent="0.2">
      <c r="B16" s="5">
        <f ca="1">NOW( )+3</f>
        <v>36919.339442592594</v>
      </c>
      <c r="C16">
        <v>20000</v>
      </c>
      <c r="D16">
        <v>18000</v>
      </c>
      <c r="E16">
        <f>C16-D16</f>
        <v>2000</v>
      </c>
      <c r="F16" s="6">
        <f>E16+F15</f>
        <v>2410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">
      <c r="B23" s="4"/>
      <c r="C23" s="4"/>
      <c r="D23" s="3" t="s">
        <v>21</v>
      </c>
      <c r="E23" s="3" t="s">
        <v>22</v>
      </c>
      <c r="F23" s="4"/>
    </row>
    <row r="24" spans="1:8" x14ac:dyDescent="0.2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36916.339442592594</v>
      </c>
      <c r="C27" s="7">
        <v>3</v>
      </c>
      <c r="D27" s="8">
        <f>C27*E27</f>
        <v>2250</v>
      </c>
      <c r="E27" s="9">
        <v>750</v>
      </c>
      <c r="F27" s="1" t="s">
        <v>46</v>
      </c>
    </row>
    <row r="28" spans="1:8" x14ac:dyDescent="0.2">
      <c r="B28" s="5">
        <f ca="1">NOW( )</f>
        <v>36916.339442592594</v>
      </c>
      <c r="C28" s="7">
        <v>9</v>
      </c>
      <c r="D28" s="8">
        <f>C28*E28</f>
        <v>15750</v>
      </c>
      <c r="E28" s="9">
        <v>1750</v>
      </c>
      <c r="F28" s="1" t="s">
        <v>45</v>
      </c>
    </row>
    <row r="29" spans="1:8" ht="13.5" thickBot="1" x14ac:dyDescent="0.25">
      <c r="B29" s="5">
        <f ca="1">NOW( )</f>
        <v>36916.339442592594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">
      <c r="B30" s="5"/>
      <c r="C30" s="7"/>
      <c r="D30" s="10">
        <f>SUM(D25:D29)</f>
        <v>18000</v>
      </c>
      <c r="E30" s="9"/>
      <c r="F30" s="1"/>
    </row>
    <row r="32" spans="1:8" x14ac:dyDescent="0.2">
      <c r="B32" s="5">
        <f ca="1">NOW( )+1</f>
        <v>36917.339442592594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">
      <c r="B33" s="5">
        <f ca="1">NOW( )+1</f>
        <v>36917.339442592594</v>
      </c>
      <c r="C33" s="7">
        <v>5</v>
      </c>
      <c r="D33" s="8">
        <f>C33*E33</f>
        <v>5000</v>
      </c>
      <c r="E33" s="9">
        <v>1000</v>
      </c>
      <c r="F33" s="1" t="s">
        <v>47</v>
      </c>
    </row>
    <row r="34" spans="1:7" ht="13.5" thickBot="1" x14ac:dyDescent="0.25">
      <c r="B34" s="5">
        <f ca="1">NOW( )+1</f>
        <v>36917.339442592594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">
      <c r="B35" s="5"/>
      <c r="C35" s="7"/>
      <c r="D35" s="10">
        <f>SUM(D32:D34)</f>
        <v>5000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36918.339442592594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">
      <c r="B38" s="5">
        <f ca="1">NOW( )+2</f>
        <v>36918.339442592594</v>
      </c>
      <c r="C38" s="7">
        <v>5</v>
      </c>
      <c r="D38" s="8">
        <f>C38*E38</f>
        <v>5000</v>
      </c>
      <c r="E38" s="9">
        <v>1000</v>
      </c>
      <c r="F38" s="1" t="s">
        <v>47</v>
      </c>
    </row>
    <row r="39" spans="1:7" ht="13.5" thickBot="1" x14ac:dyDescent="0.25">
      <c r="B39" s="5">
        <f ca="1">NOW( )+2</f>
        <v>36918.339442592594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">
      <c r="B40" s="5"/>
      <c r="C40" s="7"/>
      <c r="D40" s="10">
        <f>SUM(D37:D39)</f>
        <v>5000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33</v>
      </c>
      <c r="D46" t="s">
        <v>34</v>
      </c>
      <c r="F46" s="12" t="s">
        <v>35</v>
      </c>
      <c r="G46" s="12">
        <f ca="1">NOW()</f>
        <v>36916.339442592594</v>
      </c>
    </row>
    <row r="47" spans="1:7" x14ac:dyDescent="0.2">
      <c r="D47" t="s">
        <v>36</v>
      </c>
    </row>
    <row r="48" spans="1:7" x14ac:dyDescent="0.2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topLeftCell="A7" workbookViewId="0">
      <selection activeCell="H34" sqref="H3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6"/>
    </row>
    <row r="2" spans="1:13" ht="15.75" x14ac:dyDescent="0.25">
      <c r="A2" s="51" t="s">
        <v>65</v>
      </c>
      <c r="D2" s="14"/>
      <c r="F2" s="2"/>
      <c r="G2" s="2"/>
      <c r="H2" s="46"/>
    </row>
    <row r="3" spans="1:13" ht="15.75" x14ac:dyDescent="0.25">
      <c r="A3" s="16"/>
      <c r="D3" s="14"/>
      <c r="F3" s="2"/>
      <c r="G3" s="2"/>
      <c r="H3" s="46"/>
    </row>
    <row r="4" spans="1:13" ht="18" x14ac:dyDescent="0.25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">
      <c r="A8" s="49">
        <v>36892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8"/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">
      <c r="A9" s="49">
        <v>36893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48"/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">
      <c r="A10" s="49">
        <v>36894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26" si="2">(D10-E10)+F9</f>
        <v>0</v>
      </c>
      <c r="G10" s="44"/>
      <c r="H10" s="48"/>
      <c r="J10" s="38">
        <v>3.0599999999999999E-2</v>
      </c>
      <c r="K10" s="38">
        <v>0.19070000000000001</v>
      </c>
      <c r="L10" s="32">
        <f t="shared" si="1"/>
        <v>0</v>
      </c>
      <c r="M10" s="6"/>
    </row>
    <row r="11" spans="1:13" x14ac:dyDescent="0.2">
      <c r="A11" s="49">
        <v>36895</v>
      </c>
      <c r="B11" s="22">
        <v>21000</v>
      </c>
      <c r="C11" s="6">
        <v>20000</v>
      </c>
      <c r="D11" s="23">
        <v>20000</v>
      </c>
      <c r="E11" s="6">
        <v>16507</v>
      </c>
      <c r="F11" s="24">
        <f t="shared" si="2"/>
        <v>3493</v>
      </c>
      <c r="G11" s="44"/>
      <c r="H11" s="48" t="s">
        <v>67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">
      <c r="A12" s="49">
        <v>36896</v>
      </c>
      <c r="B12" s="22">
        <v>0</v>
      </c>
      <c r="C12" s="6">
        <v>0</v>
      </c>
      <c r="D12" s="23">
        <f t="shared" si="0"/>
        <v>0</v>
      </c>
      <c r="E12" s="6">
        <v>187</v>
      </c>
      <c r="F12" s="24">
        <f t="shared" si="2"/>
        <v>3306</v>
      </c>
      <c r="G12" s="44"/>
      <c r="H12" s="48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">
      <c r="A13" s="49">
        <v>36897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3306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">
      <c r="A14" s="49">
        <v>36898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3306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">
      <c r="A15" s="49">
        <v>36899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3306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">
      <c r="A16" s="49">
        <v>36900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3306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">
      <c r="A17" s="49">
        <v>36901</v>
      </c>
      <c r="B17" s="22">
        <v>6500</v>
      </c>
      <c r="C17" s="6">
        <v>1900</v>
      </c>
      <c r="D17" s="23">
        <v>1900</v>
      </c>
      <c r="E17" s="6">
        <v>4611</v>
      </c>
      <c r="F17" s="24">
        <f t="shared" si="2"/>
        <v>595</v>
      </c>
      <c r="G17" s="44"/>
      <c r="H17" s="48" t="s">
        <v>66</v>
      </c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">
      <c r="A18" s="49">
        <v>36902</v>
      </c>
      <c r="B18" s="22">
        <v>0</v>
      </c>
      <c r="C18" s="6">
        <v>1900</v>
      </c>
      <c r="D18" s="23">
        <v>1900</v>
      </c>
      <c r="E18" s="6">
        <v>0</v>
      </c>
      <c r="F18" s="24">
        <f t="shared" si="2"/>
        <v>2495</v>
      </c>
      <c r="G18" s="44"/>
      <c r="H18" s="48" t="s">
        <v>66</v>
      </c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">
      <c r="A19" s="49">
        <v>36903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2495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">
      <c r="A20" s="49">
        <v>36904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2495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">
      <c r="A21" s="49">
        <v>36905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2495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">
      <c r="A22" s="49">
        <v>36906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2495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">
      <c r="A23" s="49">
        <v>36907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2495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">
      <c r="A24" s="49">
        <v>36908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2495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">
      <c r="A25" s="49">
        <v>36909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2495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">
      <c r="A26" s="49">
        <v>36910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2495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">
      <c r="A27" s="49">
        <v>36911</v>
      </c>
      <c r="B27" s="22">
        <v>0</v>
      </c>
      <c r="C27" s="6">
        <v>2500</v>
      </c>
      <c r="D27" s="23">
        <v>2500</v>
      </c>
      <c r="E27" s="6">
        <v>0</v>
      </c>
      <c r="F27" s="24">
        <f t="shared" ref="F27:F37" si="3">(D27-E27)+F26</f>
        <v>4995</v>
      </c>
      <c r="G27" s="44"/>
      <c r="H27" s="50" t="s">
        <v>69</v>
      </c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">
      <c r="A28" s="49">
        <v>36912</v>
      </c>
      <c r="B28" s="22">
        <v>5000</v>
      </c>
      <c r="C28" s="6">
        <v>2500</v>
      </c>
      <c r="D28" s="23">
        <v>2500</v>
      </c>
      <c r="E28" s="6">
        <v>6106</v>
      </c>
      <c r="F28" s="24">
        <f t="shared" si="3"/>
        <v>1389</v>
      </c>
      <c r="G28" s="44"/>
      <c r="H28" s="50" t="s">
        <v>69</v>
      </c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">
      <c r="A29" s="49">
        <v>36913</v>
      </c>
      <c r="B29" s="22">
        <v>5000</v>
      </c>
      <c r="C29" s="6">
        <v>2500</v>
      </c>
      <c r="D29" s="23">
        <v>2500</v>
      </c>
      <c r="E29" s="6">
        <v>6322</v>
      </c>
      <c r="F29" s="24">
        <f t="shared" si="3"/>
        <v>-2433</v>
      </c>
      <c r="G29" s="44"/>
      <c r="H29" s="50" t="s">
        <v>69</v>
      </c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">
      <c r="A30" s="49">
        <v>36914</v>
      </c>
      <c r="B30" s="22">
        <v>0</v>
      </c>
      <c r="C30" s="6">
        <v>0</v>
      </c>
      <c r="D30" s="23">
        <f t="shared" si="0"/>
        <v>0</v>
      </c>
      <c r="E30" s="6">
        <v>122</v>
      </c>
      <c r="F30" s="24">
        <f t="shared" si="3"/>
        <v>-2555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">
      <c r="A31" s="39">
        <v>36915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-2555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">
      <c r="A32" s="39">
        <v>36916</v>
      </c>
      <c r="B32" s="22">
        <v>5750</v>
      </c>
      <c r="C32" s="6">
        <v>0</v>
      </c>
      <c r="D32" s="23">
        <f t="shared" si="0"/>
        <v>0</v>
      </c>
      <c r="E32" s="6">
        <v>5750</v>
      </c>
      <c r="F32" s="24">
        <f t="shared" si="3"/>
        <v>-8305</v>
      </c>
      <c r="G32" s="44"/>
      <c r="H32" s="48"/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">
      <c r="A33" s="39">
        <v>36917</v>
      </c>
      <c r="B33" s="22">
        <v>1750</v>
      </c>
      <c r="C33" s="6">
        <v>10000</v>
      </c>
      <c r="D33" s="23">
        <v>10000</v>
      </c>
      <c r="E33" s="6">
        <v>1750</v>
      </c>
      <c r="F33" s="24">
        <f t="shared" si="3"/>
        <v>-55</v>
      </c>
      <c r="G33" s="44"/>
      <c r="H33" s="50" t="s">
        <v>70</v>
      </c>
      <c r="J33" s="38">
        <v>3.0599999999999999E-2</v>
      </c>
      <c r="K33" s="38">
        <v>0.19070000000000001</v>
      </c>
      <c r="L33" s="32">
        <f t="shared" si="1"/>
        <v>1907</v>
      </c>
      <c r="M33" s="29"/>
    </row>
    <row r="34" spans="1:13" x14ac:dyDescent="0.2">
      <c r="A34" s="39">
        <v>36918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-55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">
      <c r="A35" s="39">
        <v>36919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-55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">
      <c r="A36" s="39">
        <v>36920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-55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">
      <c r="A37" s="39">
        <v>36921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-55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">
      <c r="A38" s="39">
        <v>36922</v>
      </c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">
      <c r="B39" s="22">
        <f>SUM(B8:B38)</f>
        <v>45000</v>
      </c>
      <c r="C39" s="6">
        <f>SUM(C8:C38)</f>
        <v>41300</v>
      </c>
      <c r="D39" s="23">
        <f>SUM(D8:D38)</f>
        <v>41300</v>
      </c>
      <c r="E39" s="6">
        <f>SUM(E8:E38)</f>
        <v>41355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1907</v>
      </c>
      <c r="M39" s="29"/>
    </row>
    <row r="40" spans="1:13" x14ac:dyDescent="0.2">
      <c r="D40" s="14"/>
      <c r="F40" s="2"/>
      <c r="G40" s="2"/>
      <c r="H40" s="46"/>
    </row>
    <row r="41" spans="1:13" x14ac:dyDescent="0.2">
      <c r="B41" s="4" t="s">
        <v>53</v>
      </c>
      <c r="C41" s="4"/>
    </row>
    <row r="42" spans="1:13" x14ac:dyDescent="0.2">
      <c r="B42" t="s">
        <v>58</v>
      </c>
    </row>
    <row r="44" spans="1:13" x14ac:dyDescent="0.2">
      <c r="B44" s="41"/>
    </row>
    <row r="46" spans="1:13" x14ac:dyDescent="0.2">
      <c r="B46" s="41"/>
      <c r="C46" s="4"/>
      <c r="D46" s="4"/>
      <c r="E46" s="4"/>
      <c r="F46" s="4"/>
      <c r="G46" s="4"/>
      <c r="H46" s="3"/>
      <c r="I46" s="4"/>
    </row>
    <row r="48" spans="1:13" x14ac:dyDescent="0.2">
      <c r="B48" s="4"/>
    </row>
    <row r="49" spans="2:2" x14ac:dyDescent="0.2">
      <c r="B49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2023-09-14T19:30:09Z</dcterms:modified>
</cp:coreProperties>
</file>