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07523A-FFD2-488A-89C0-2CBB073F2555}" xr6:coauthVersionLast="47" xr6:coauthVersionMax="47" xr10:uidLastSave="{00000000-0000-0000-0000-000000000000}"/>
  <bookViews>
    <workbookView xWindow="-120" yWindow="-120" windowWidth="38640" windowHeight="15720" tabRatio="599" firstSheet="10" activeTab="14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</sheets>
  <externalReferences>
    <externalReference r:id="rId16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96"/>
  <c r="O2" i="96"/>
  <c r="F5" i="96"/>
  <c r="H5" i="96"/>
  <c r="O5" i="96"/>
  <c r="P5" i="96"/>
  <c r="Q5" i="96"/>
  <c r="R5" i="96"/>
  <c r="F7" i="96"/>
  <c r="H7" i="96"/>
  <c r="O7" i="96"/>
  <c r="P7" i="96"/>
  <c r="Q7" i="96"/>
  <c r="R7" i="96"/>
  <c r="P8" i="96"/>
  <c r="Q8" i="96"/>
  <c r="R8" i="96"/>
  <c r="F10" i="96"/>
  <c r="H10" i="96"/>
  <c r="O10" i="96"/>
  <c r="P10" i="96"/>
  <c r="Q10" i="96"/>
  <c r="R10" i="96"/>
  <c r="P11" i="96"/>
  <c r="Q11" i="96"/>
  <c r="R11" i="96"/>
  <c r="P12" i="96"/>
  <c r="Q12" i="96"/>
  <c r="R12" i="96"/>
  <c r="F14" i="96"/>
  <c r="H14" i="96"/>
  <c r="O14" i="96"/>
  <c r="P14" i="96"/>
  <c r="Q14" i="96"/>
  <c r="R14" i="96"/>
  <c r="P15" i="96"/>
  <c r="Q15" i="96"/>
  <c r="R15" i="96"/>
  <c r="P16" i="96"/>
  <c r="Q16" i="96"/>
  <c r="R16" i="96"/>
  <c r="P17" i="96"/>
  <c r="Q17" i="96"/>
  <c r="R17" i="96"/>
  <c r="T18" i="96"/>
  <c r="V18" i="96"/>
  <c r="F19" i="96"/>
  <c r="H19" i="96"/>
  <c r="O19" i="96"/>
  <c r="P19" i="96"/>
  <c r="Q19" i="96"/>
  <c r="R19" i="96"/>
  <c r="F21" i="96"/>
  <c r="H21" i="96"/>
  <c r="O21" i="96"/>
  <c r="P21" i="96"/>
  <c r="Q21" i="96"/>
  <c r="R21" i="96"/>
  <c r="P22" i="96"/>
  <c r="Q22" i="96"/>
  <c r="R22" i="96"/>
  <c r="F24" i="96"/>
  <c r="H24" i="96"/>
  <c r="O24" i="96"/>
  <c r="P24" i="96"/>
  <c r="Q24" i="96"/>
  <c r="R24" i="96"/>
  <c r="F26" i="96"/>
  <c r="H26" i="96"/>
  <c r="O26" i="96"/>
  <c r="P26" i="96"/>
  <c r="Q26" i="96"/>
  <c r="R26" i="96"/>
  <c r="F28" i="96"/>
  <c r="H28" i="96"/>
  <c r="O28" i="96"/>
  <c r="P28" i="96"/>
  <c r="Q28" i="96"/>
  <c r="R28" i="96"/>
  <c r="F30" i="96"/>
  <c r="H30" i="96"/>
  <c r="O30" i="96"/>
  <c r="P30" i="96"/>
  <c r="Q30" i="96"/>
  <c r="R30" i="96"/>
  <c r="F32" i="96"/>
  <c r="H32" i="96"/>
  <c r="P32" i="96"/>
  <c r="Q32" i="96"/>
  <c r="R32" i="96"/>
  <c r="P33" i="96"/>
  <c r="Q33" i="96"/>
  <c r="R33" i="96"/>
  <c r="F35" i="96"/>
  <c r="H35" i="96"/>
  <c r="P35" i="96"/>
  <c r="Q35" i="96"/>
  <c r="R35" i="96"/>
  <c r="J37" i="96"/>
  <c r="L37" i="96"/>
  <c r="N37" i="96"/>
  <c r="P37" i="96"/>
  <c r="Q37" i="96"/>
  <c r="R37" i="96"/>
  <c r="S37" i="96"/>
  <c r="N38" i="96"/>
  <c r="S38" i="96"/>
  <c r="Q39" i="96"/>
  <c r="R39" i="96"/>
  <c r="R40" i="96"/>
  <c r="R41" i="96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<sst xmlns="http://schemas.openxmlformats.org/spreadsheetml/2006/main" count="776" uniqueCount="66">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</sst>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I1" activePane="topRight" state="frozenSplit"/>
      <selection pane="topRight" activeCell="J5" sqref="J5:J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I1" activePane="topRight" state="frozenSplit"/>
      <selection pane="topRight" activeCell="L27" sqref="L2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7076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4953</v>
      </c>
      <c r="R7" s="58">
        <f>ROUND((1-O7)*J7,0)</f>
        <v>2123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2776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1943</v>
      </c>
      <c r="R10" s="58">
        <f>ROUND((1-O10)*J10,0)</f>
        <v>833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18991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13294</v>
      </c>
      <c r="R14" s="58">
        <f>ROUND((1-O14)*J14,0)</f>
        <v>5697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2152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1506</v>
      </c>
      <c r="R19" s="58">
        <f>ROUND((1-O19)*J19,0)</f>
        <v>646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1683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1178</v>
      </c>
      <c r="R21" s="58">
        <f>ROUND((1-O21)*J21,0)</f>
        <v>505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16642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11649.4</v>
      </c>
      <c r="R24" s="58">
        <f>(1-O24)*J24</f>
        <v>4992.6000000000004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2660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1862</v>
      </c>
      <c r="R26" s="58">
        <f>ROUND((1-O26)*J26,0)</f>
        <v>798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4839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3387</v>
      </c>
      <c r="R28" s="58">
        <f>ROUND((1-O28)*J28,0)</f>
        <v>1452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6190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4333</v>
      </c>
      <c r="R30" s="58">
        <f>ROUND((1-O30)*J30,0)</f>
        <v>1857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1446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52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0.60084817642069555</v>
      </c>
      <c r="R37" s="63">
        <f>SUM(R5:R35)/IF($L$37&gt;0,$L37,$J37)</f>
        <v>0.39915182357930445</v>
      </c>
      <c r="S37" s="85">
        <f>Q39/(Q39+(R39-LOOKUP(J2,[1]!date,[1]!enaft)))</f>
        <v>0.70678296624389658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46754.400000000001</v>
      </c>
      <c r="R39" s="60">
        <f>SUM(R5:R35)</f>
        <v>31059.599999999999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topLeftCell="A2" zoomScale="75" workbookViewId="0">
      <pane xSplit="5" topLeftCell="I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1429</v>
      </c>
      <c r="K5" s="29"/>
      <c r="L5" s="29"/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786</v>
      </c>
      <c r="R5" s="58">
        <f>ROUND((1-O5)*J5,0)</f>
        <v>643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6433</v>
      </c>
      <c r="K7" s="29"/>
      <c r="L7" s="29"/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3538</v>
      </c>
      <c r="R7" s="58">
        <f>ROUND((1-O7)*J7,0)</f>
        <v>2895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2521</v>
      </c>
      <c r="K10" s="29"/>
      <c r="L10" s="29"/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1387</v>
      </c>
      <c r="R10" s="58">
        <f>ROUND((1-O10)*J10,0)</f>
        <v>1134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17686</v>
      </c>
      <c r="K14" s="29"/>
      <c r="L14" s="29"/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9727</v>
      </c>
      <c r="R14" s="58">
        <f>ROUND((1-O14)*J14,0)</f>
        <v>7959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1952</v>
      </c>
      <c r="K19" s="29"/>
      <c r="L19" s="29"/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1074</v>
      </c>
      <c r="R19" s="58">
        <f>ROUND((1-O19)*J19,0)</f>
        <v>878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1373</v>
      </c>
      <c r="K21" s="29"/>
      <c r="L21" s="29"/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755</v>
      </c>
      <c r="R21" s="58">
        <f>ROUND((1-O21)*J21,0)</f>
        <v>618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14143</v>
      </c>
      <c r="K24" s="29"/>
      <c r="L24" s="29"/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2240</v>
      </c>
      <c r="K26" s="29"/>
      <c r="L26" s="29"/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4264</v>
      </c>
      <c r="K28" s="29"/>
      <c r="L28" s="29"/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5323</v>
      </c>
      <c r="K30" s="29"/>
      <c r="L30" s="29"/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2928</v>
      </c>
      <c r="R30" s="58">
        <f>ROUND((1-O30)*J30,0)</f>
        <v>2395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820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47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0</v>
      </c>
      <c r="M37" s="26"/>
      <c r="N37" s="61">
        <f>+J37-L37</f>
        <v>69894</v>
      </c>
      <c r="O37" s="73"/>
      <c r="P37" s="62">
        <f>SUM(P5:P35)</f>
        <v>0</v>
      </c>
      <c r="Q37" s="63">
        <f>SUM(Q5:Q35)/IF($L$37&gt;0,$L37,$J37)</f>
        <v>0.46381162903825796</v>
      </c>
      <c r="R37" s="63">
        <f>SUM(R5:R35)/IF($L$37&gt;0,$L37,$J37)</f>
        <v>0.5361883709617421</v>
      </c>
      <c r="S37" s="85">
        <f>Q39/(Q39+(R39-LOOKUP(J2,[1]!date,[1]!enaft)))</f>
        <v>0.55670776734042005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69894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32417.65</v>
      </c>
      <c r="R39" s="60">
        <f>SUM(R5:R35)</f>
        <v>37476.35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36873.386030208334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HeadingPairs>
  <TitlesOfParts>
    <vt:vector size="4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2023-09-14T19:30:50Z</dcterms:modified>
</cp:coreProperties>
</file>