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350273-8D0B-46F1-8FC3-F145CF45B317}" xr6:coauthVersionLast="47" xr6:coauthVersionMax="47" xr10:uidLastSave="{00000000-0000-0000-0000-000000000000}"/>
  <bookViews>
    <workbookView xWindow="-120" yWindow="-120" windowWidth="38640" windowHeight="15720"/>
  </bookViews>
  <sheets>
    <sheet name="TRCO_Z6_TETC_M3" sheetId="1" r:id="rId1"/>
    <sheet name="CGAS_CGLF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24" i="2" l="1"/>
  <c r="E24" i="2"/>
  <c r="F24" i="2"/>
  <c r="E29" i="2"/>
  <c r="F30" i="2"/>
  <c r="G31" i="2"/>
  <c r="E32" i="2"/>
  <c r="F32" i="2"/>
  <c r="G32" i="2"/>
  <c r="H32" i="2"/>
  <c r="D33" i="2"/>
  <c r="E33" i="2"/>
  <c r="F33" i="2"/>
  <c r="G33" i="2"/>
  <c r="D34" i="2"/>
  <c r="E34" i="2"/>
  <c r="F34" i="2"/>
  <c r="G34" i="2"/>
  <c r="H34" i="2"/>
  <c r="K5" i="1"/>
  <c r="Z5" i="1"/>
  <c r="G6" i="1"/>
  <c r="K6" i="1"/>
  <c r="N6" i="1"/>
  <c r="R6" i="1"/>
  <c r="V6" i="1"/>
  <c r="Z6" i="1"/>
  <c r="G7" i="1"/>
  <c r="K7" i="1"/>
  <c r="R7" i="1"/>
  <c r="V7" i="1"/>
  <c r="Z7" i="1"/>
  <c r="G8" i="1"/>
  <c r="K8" i="1"/>
  <c r="R8" i="1"/>
  <c r="V8" i="1"/>
  <c r="Z8" i="1"/>
  <c r="K9" i="1"/>
  <c r="R9" i="1"/>
  <c r="Z9" i="1"/>
  <c r="K10" i="1"/>
  <c r="R10" i="1"/>
  <c r="Z10" i="1"/>
  <c r="K11" i="1"/>
  <c r="Z11" i="1"/>
  <c r="K12" i="1"/>
  <c r="Z12" i="1"/>
  <c r="K13" i="1"/>
  <c r="Z13" i="1"/>
  <c r="K14" i="1"/>
</calcChain>
</file>

<file path=xl/comments1.xml><?xml version="1.0" encoding="utf-8"?>
<comments xmlns="http://schemas.openxmlformats.org/spreadsheetml/2006/main">
  <authors>
    <author>cgerman</author>
  </authors>
  <commentLis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deal does not show up in Sitara.  Gave to Kemat to enter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sharedStrings.xml><?xml version="1.0" encoding="utf-8"?>
<sst xmlns="http://schemas.openxmlformats.org/spreadsheetml/2006/main" count="88" uniqueCount="56">
  <si>
    <t>Month</t>
  </si>
  <si>
    <t>Deal</t>
  </si>
  <si>
    <t>Volume</t>
  </si>
  <si>
    <t>Tetco M3</t>
  </si>
  <si>
    <t>Exhibit 1</t>
  </si>
  <si>
    <t>Jan</t>
  </si>
  <si>
    <t>Feb</t>
  </si>
  <si>
    <t>Mar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</si>
  <si>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</si>
  <si>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</si>
  <si>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</si>
  <si>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</si>
  <si>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</si>
  <si>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</si>
  <si>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</si>
  <si>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</si>
  <si>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</si>
  <si>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</si>
  <si>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</si>
  <si>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</si>
  <si>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</si>
  <si>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</si>
  <si>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</si>
  <si>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</si>
  <si>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</si>
  <si>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Transfer from CGLF</t>
  </si>
  <si>
    <t>376880 at NX1 + .24</t>
  </si>
  <si>
    <t>380492 at NX1 + .28</t>
  </si>
  <si>
    <t>Apr</t>
  </si>
  <si>
    <t>May</t>
  </si>
  <si>
    <t>168997 at NX1 + .28</t>
  </si>
  <si>
    <t>168997 at NX1 + .455</t>
  </si>
  <si>
    <t>All volumes for CGAS are DAILY</t>
  </si>
  <si>
    <t>Trco Z6 Non  NY-WGL</t>
  </si>
  <si>
    <t>N/A</t>
  </si>
  <si>
    <t>Price</t>
  </si>
  <si>
    <t>NX1 + .59</t>
  </si>
  <si>
    <t>NX1 +.68</t>
  </si>
  <si>
    <t>NX1 +.28</t>
  </si>
  <si>
    <t>NX1 +.835</t>
  </si>
  <si>
    <t>NX1 +.455</t>
  </si>
  <si>
    <t>All volumes are monthly</t>
  </si>
  <si>
    <t>Total</t>
  </si>
  <si>
    <t>ENA Bid</t>
  </si>
  <si>
    <t>NX1 = 1.75</t>
  </si>
  <si>
    <t>NX1 = 1.55</t>
  </si>
  <si>
    <t>NX1 = 1.105</t>
  </si>
  <si>
    <t>NX1 = .45</t>
  </si>
  <si>
    <t>NX1 = .42</t>
  </si>
  <si>
    <t>Bid</t>
  </si>
  <si>
    <t>Trco Z6</t>
  </si>
  <si>
    <t>NX1 + 1.80</t>
  </si>
  <si>
    <t>NX1 + 1.65</t>
  </si>
  <si>
    <t>NX1 + 1.20</t>
  </si>
  <si>
    <t>NX1 + .45</t>
  </si>
  <si>
    <t>NX1 + 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</si>
</sst>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0" xfId="0" applyAlignment="1">
      <alignment horizontal="right"/>
    </xf>
    <xf numFmtId="0" fontId="0" fillId="2" borderId="0" xfId="0" applyFill="1"/>
    <xf numFmtId="0" fontId="3" fillId="0" borderId="0" xfId="0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A1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X8" sqref="X8"/>
    </sheetView>
  </sheetViews>
  <sheetFormatPr defaultRowHeight="12.75" x14ac:dyDescent="0.2"/>
  <cols>
    <col min="6" max="6" width="6.140625" customWidth="1"/>
    <col min="10" max="10" width="2.5703125" customWidth="1"/>
    <col min="11" max="13" width="12.42578125" customWidth="1"/>
    <col min="14" max="14" width="10.140625" customWidth="1"/>
    <col min="17" max="17" width="5.5703125" customWidth="1"/>
    <col min="18" max="18" width="10.140625" customWidth="1"/>
    <col min="21" max="21" width="4.140625" customWidth="1"/>
    <col min="22" max="22" width="10.140625" customWidth="1"/>
    <col min="24" max="24" width="11" customWidth="1"/>
    <col min="25" max="25" width="2.85546875" customWidth="1"/>
    <col min="27" max="27" width="12.7109375" customWidth="1"/>
  </cols>
  <sheetData>
    <row r="1" spans="2:27" ht="15.75" x14ac:dyDescent="0.25">
      <c r="B1" s="5" t="s">
        <v>41</v>
      </c>
    </row>
    <row r="2" spans="2:27" ht="13.5" thickBot="1" x14ac:dyDescent="0.25"/>
    <row r="3" spans="2:27" x14ac:dyDescent="0.2">
      <c r="C3" s="6" t="s">
        <v>3</v>
      </c>
      <c r="D3" s="7"/>
      <c r="E3" s="7"/>
      <c r="G3" s="6" t="s">
        <v>3</v>
      </c>
      <c r="H3" s="7"/>
      <c r="I3" s="7"/>
      <c r="K3" s="11" t="s">
        <v>3</v>
      </c>
      <c r="L3" s="12"/>
      <c r="N3" s="6" t="s">
        <v>33</v>
      </c>
      <c r="O3" s="7"/>
      <c r="P3" s="7"/>
      <c r="R3" s="6" t="s">
        <v>33</v>
      </c>
      <c r="S3" s="7"/>
      <c r="T3" s="7"/>
      <c r="V3" s="15" t="s">
        <v>33</v>
      </c>
      <c r="W3" s="16"/>
      <c r="X3" s="16"/>
      <c r="Z3" s="11" t="s">
        <v>50</v>
      </c>
      <c r="AA3" s="12"/>
    </row>
    <row r="4" spans="2:27" ht="13.5" thickBot="1" x14ac:dyDescent="0.25">
      <c r="B4" t="s">
        <v>0</v>
      </c>
      <c r="C4" s="8" t="s">
        <v>1</v>
      </c>
      <c r="D4" s="9" t="s">
        <v>2</v>
      </c>
      <c r="E4" s="9" t="s">
        <v>35</v>
      </c>
      <c r="G4" s="8" t="s">
        <v>1</v>
      </c>
      <c r="H4" s="9" t="s">
        <v>2</v>
      </c>
      <c r="I4" s="9" t="s">
        <v>35</v>
      </c>
      <c r="K4" s="13" t="s">
        <v>42</v>
      </c>
      <c r="L4" s="14" t="s">
        <v>43</v>
      </c>
      <c r="N4" s="8" t="s">
        <v>1</v>
      </c>
      <c r="O4" s="9" t="s">
        <v>2</v>
      </c>
      <c r="P4" s="9" t="s">
        <v>35</v>
      </c>
      <c r="R4" s="8" t="s">
        <v>1</v>
      </c>
      <c r="S4" s="9" t="s">
        <v>2</v>
      </c>
      <c r="T4" s="9" t="s">
        <v>35</v>
      </c>
      <c r="V4" s="17" t="s">
        <v>1</v>
      </c>
      <c r="W4" s="18" t="s">
        <v>2</v>
      </c>
      <c r="X4" s="18" t="s">
        <v>35</v>
      </c>
      <c r="Z4" s="13" t="s">
        <v>42</v>
      </c>
      <c r="AA4" s="14" t="s">
        <v>49</v>
      </c>
    </row>
    <row r="5" spans="2:27" x14ac:dyDescent="0.2">
      <c r="B5" s="1">
        <v>36892</v>
      </c>
      <c r="C5" s="10">
        <v>377251</v>
      </c>
      <c r="D5" s="10">
        <v>3650</v>
      </c>
      <c r="E5" s="10" t="s">
        <v>36</v>
      </c>
      <c r="G5" s="10">
        <v>377250</v>
      </c>
      <c r="H5" s="10">
        <v>3015</v>
      </c>
      <c r="I5" s="10" t="s">
        <v>37</v>
      </c>
      <c r="K5" s="4">
        <f>SUM(D5,H5)</f>
        <v>6665</v>
      </c>
      <c r="L5" s="4" t="s">
        <v>44</v>
      </c>
      <c r="N5" s="10">
        <v>377264</v>
      </c>
      <c r="O5" s="10">
        <v>14568</v>
      </c>
      <c r="P5" s="10" t="s">
        <v>39</v>
      </c>
      <c r="R5" s="10">
        <v>377268</v>
      </c>
      <c r="S5" s="10">
        <v>145</v>
      </c>
      <c r="T5" s="10" t="s">
        <v>36</v>
      </c>
      <c r="V5" s="19" t="s">
        <v>34</v>
      </c>
      <c r="W5" s="19">
        <v>0</v>
      </c>
      <c r="X5" s="19">
        <v>0</v>
      </c>
      <c r="Z5" s="4">
        <f>SUM(O5,S5,W5)</f>
        <v>14713</v>
      </c>
      <c r="AA5" s="4" t="s">
        <v>51</v>
      </c>
    </row>
    <row r="6" spans="2:27" x14ac:dyDescent="0.2">
      <c r="B6" s="1">
        <v>36923</v>
      </c>
      <c r="C6" s="10">
        <v>377251</v>
      </c>
      <c r="D6" s="10">
        <v>2900</v>
      </c>
      <c r="E6" s="10" t="s">
        <v>36</v>
      </c>
      <c r="G6" s="10">
        <f>+G5</f>
        <v>377250</v>
      </c>
      <c r="H6" s="10">
        <v>2395</v>
      </c>
      <c r="I6" s="10" t="s">
        <v>37</v>
      </c>
      <c r="K6" s="4">
        <f t="shared" ref="K6:K14" si="0">SUM(D6,H6)</f>
        <v>5295</v>
      </c>
      <c r="L6" s="4" t="s">
        <v>45</v>
      </c>
      <c r="N6" s="10">
        <f>+N5</f>
        <v>377264</v>
      </c>
      <c r="O6" s="10">
        <v>14423</v>
      </c>
      <c r="P6" s="10" t="s">
        <v>39</v>
      </c>
      <c r="R6" s="10">
        <f>+R5</f>
        <v>377268</v>
      </c>
      <c r="S6" s="10">
        <v>144</v>
      </c>
      <c r="T6" s="10" t="s">
        <v>36</v>
      </c>
      <c r="V6" s="19" t="str">
        <f>+V5</f>
        <v>N/A</v>
      </c>
      <c r="W6" s="19">
        <v>0</v>
      </c>
      <c r="X6" s="19">
        <v>0</v>
      </c>
      <c r="Z6" s="4">
        <f t="shared" ref="Z6:Z13" si="1">SUM(O6,S6,W6)</f>
        <v>14567</v>
      </c>
      <c r="AA6" s="4" t="s">
        <v>52</v>
      </c>
    </row>
    <row r="7" spans="2:27" x14ac:dyDescent="0.2">
      <c r="B7" s="1">
        <v>36951</v>
      </c>
      <c r="C7" s="10">
        <v>377251</v>
      </c>
      <c r="D7" s="10">
        <v>2563</v>
      </c>
      <c r="E7" s="10" t="s">
        <v>36</v>
      </c>
      <c r="G7" s="10">
        <f>+G6</f>
        <v>377250</v>
      </c>
      <c r="H7" s="10">
        <v>2117</v>
      </c>
      <c r="I7" s="10" t="s">
        <v>37</v>
      </c>
      <c r="K7" s="4">
        <f t="shared" si="0"/>
        <v>4680</v>
      </c>
      <c r="L7" s="4" t="s">
        <v>46</v>
      </c>
      <c r="N7" s="10"/>
      <c r="O7" s="10"/>
      <c r="P7" s="10"/>
      <c r="R7" s="10">
        <f>+R6</f>
        <v>377268</v>
      </c>
      <c r="S7" s="10">
        <v>142</v>
      </c>
      <c r="T7" s="10" t="s">
        <v>36</v>
      </c>
      <c r="V7" s="19" t="str">
        <f>+V6</f>
        <v>N/A</v>
      </c>
      <c r="W7" s="19">
        <v>4407</v>
      </c>
      <c r="X7" s="19" t="s">
        <v>39</v>
      </c>
      <c r="Z7" s="4">
        <f t="shared" si="1"/>
        <v>4549</v>
      </c>
      <c r="AA7" s="4" t="s">
        <v>53</v>
      </c>
    </row>
    <row r="8" spans="2:27" x14ac:dyDescent="0.2">
      <c r="B8" s="1">
        <v>36982</v>
      </c>
      <c r="C8" s="10">
        <v>377251</v>
      </c>
      <c r="D8" s="10">
        <v>1318</v>
      </c>
      <c r="E8" s="10" t="s">
        <v>36</v>
      </c>
      <c r="G8" s="10">
        <f>+G7</f>
        <v>377250</v>
      </c>
      <c r="H8" s="10">
        <v>1089</v>
      </c>
      <c r="I8" s="10" t="s">
        <v>38</v>
      </c>
      <c r="K8" s="4">
        <f t="shared" si="0"/>
        <v>2407</v>
      </c>
      <c r="L8" s="4" t="s">
        <v>47</v>
      </c>
      <c r="N8" s="10"/>
      <c r="O8" s="10"/>
      <c r="P8" s="10"/>
      <c r="R8" s="10">
        <f>+R7</f>
        <v>377268</v>
      </c>
      <c r="S8" s="10">
        <v>141</v>
      </c>
      <c r="T8" s="10" t="s">
        <v>36</v>
      </c>
      <c r="V8" s="19" t="str">
        <f>+V7</f>
        <v>N/A</v>
      </c>
      <c r="W8" s="19">
        <v>689</v>
      </c>
      <c r="X8" s="19" t="s">
        <v>40</v>
      </c>
      <c r="Z8" s="4">
        <f t="shared" si="1"/>
        <v>830</v>
      </c>
      <c r="AA8" s="4" t="s">
        <v>54</v>
      </c>
    </row>
    <row r="9" spans="2:27" x14ac:dyDescent="0.2">
      <c r="B9" s="1">
        <v>37012</v>
      </c>
      <c r="C9" s="10">
        <v>377251</v>
      </c>
      <c r="D9" s="10">
        <v>686</v>
      </c>
      <c r="E9" s="10" t="s">
        <v>36</v>
      </c>
      <c r="G9" s="10"/>
      <c r="H9" s="10"/>
      <c r="I9" s="10"/>
      <c r="K9" s="4">
        <f t="shared" si="0"/>
        <v>686</v>
      </c>
      <c r="L9" s="4" t="s">
        <v>48</v>
      </c>
      <c r="N9" s="10"/>
      <c r="O9" s="10"/>
      <c r="P9" s="10"/>
      <c r="R9" s="10">
        <f>+R8</f>
        <v>377268</v>
      </c>
      <c r="S9" s="10">
        <v>139</v>
      </c>
      <c r="T9" s="10" t="s">
        <v>36</v>
      </c>
      <c r="V9" s="19"/>
      <c r="W9" s="19"/>
      <c r="X9" s="19"/>
      <c r="Z9" s="4">
        <f t="shared" si="1"/>
        <v>139</v>
      </c>
      <c r="AA9" s="4" t="s">
        <v>55</v>
      </c>
    </row>
    <row r="10" spans="2:27" x14ac:dyDescent="0.2">
      <c r="B10" s="1">
        <v>37043</v>
      </c>
      <c r="C10" s="10"/>
      <c r="D10" s="10"/>
      <c r="E10" s="10"/>
      <c r="G10" s="10"/>
      <c r="H10" s="10"/>
      <c r="I10" s="10"/>
      <c r="K10" s="4">
        <f t="shared" si="0"/>
        <v>0</v>
      </c>
      <c r="L10" s="4"/>
      <c r="N10" s="10"/>
      <c r="O10" s="10"/>
      <c r="P10" s="10"/>
      <c r="R10" s="10">
        <f>+R9</f>
        <v>377268</v>
      </c>
      <c r="S10" s="10">
        <v>138</v>
      </c>
      <c r="T10" s="10" t="s">
        <v>36</v>
      </c>
      <c r="V10" s="19"/>
      <c r="W10" s="19"/>
      <c r="X10" s="19"/>
      <c r="Z10" s="4">
        <f t="shared" si="1"/>
        <v>138</v>
      </c>
      <c r="AA10" s="4" t="s">
        <v>55</v>
      </c>
    </row>
    <row r="11" spans="2:27" x14ac:dyDescent="0.2">
      <c r="B11" s="1">
        <v>37073</v>
      </c>
      <c r="C11" s="10"/>
      <c r="D11" s="10"/>
      <c r="E11" s="10"/>
      <c r="G11" s="10"/>
      <c r="H11" s="10"/>
      <c r="I11" s="10"/>
      <c r="K11" s="4">
        <f t="shared" si="0"/>
        <v>0</v>
      </c>
      <c r="L11" s="4"/>
      <c r="N11" s="10"/>
      <c r="O11" s="10"/>
      <c r="P11" s="10"/>
      <c r="R11" s="10"/>
      <c r="S11" s="10"/>
      <c r="T11" s="10"/>
      <c r="V11" s="19"/>
      <c r="W11" s="19"/>
      <c r="X11" s="19"/>
      <c r="Z11" s="4">
        <f t="shared" si="1"/>
        <v>0</v>
      </c>
      <c r="AA11" s="4"/>
    </row>
    <row r="12" spans="2:27" x14ac:dyDescent="0.2">
      <c r="B12" s="1">
        <v>37104</v>
      </c>
      <c r="C12" s="10"/>
      <c r="D12" s="10"/>
      <c r="E12" s="10"/>
      <c r="G12" s="10"/>
      <c r="H12" s="10"/>
      <c r="I12" s="10"/>
      <c r="K12" s="4">
        <f t="shared" si="0"/>
        <v>0</v>
      </c>
      <c r="L12" s="4"/>
      <c r="N12" s="10"/>
      <c r="O12" s="10"/>
      <c r="P12" s="10"/>
      <c r="R12" s="10"/>
      <c r="S12" s="10"/>
      <c r="T12" s="10"/>
      <c r="V12" s="19"/>
      <c r="W12" s="19"/>
      <c r="X12" s="19"/>
      <c r="Z12" s="4">
        <f t="shared" si="1"/>
        <v>0</v>
      </c>
      <c r="AA12" s="4"/>
    </row>
    <row r="13" spans="2:27" x14ac:dyDescent="0.2">
      <c r="B13" s="1">
        <v>37135</v>
      </c>
      <c r="C13" s="10"/>
      <c r="D13" s="10"/>
      <c r="E13" s="10"/>
      <c r="G13" s="10"/>
      <c r="H13" s="10"/>
      <c r="I13" s="10"/>
      <c r="K13" s="4">
        <f t="shared" si="0"/>
        <v>0</v>
      </c>
      <c r="L13" s="4"/>
      <c r="N13" s="10"/>
      <c r="O13" s="10"/>
      <c r="P13" s="10"/>
      <c r="R13" s="10"/>
      <c r="S13" s="10"/>
      <c r="T13" s="10"/>
      <c r="V13" s="19"/>
      <c r="W13" s="19"/>
      <c r="X13" s="19"/>
      <c r="Z13" s="4">
        <f t="shared" si="1"/>
        <v>0</v>
      </c>
      <c r="AA13" s="4"/>
    </row>
    <row r="14" spans="2:27" x14ac:dyDescent="0.2">
      <c r="B14" s="1">
        <v>37165</v>
      </c>
      <c r="C14" s="10"/>
      <c r="D14" s="10"/>
      <c r="E14" s="10"/>
      <c r="G14" s="10"/>
      <c r="H14" s="10"/>
      <c r="I14" s="10"/>
      <c r="K14" s="4">
        <f t="shared" si="0"/>
        <v>0</v>
      </c>
      <c r="L14" s="4"/>
      <c r="N14" s="10"/>
      <c r="O14" s="10"/>
      <c r="P14" s="10"/>
      <c r="R14" s="10"/>
      <c r="S14" s="10"/>
      <c r="T14" s="10"/>
      <c r="V14" s="19"/>
      <c r="W14" s="19"/>
      <c r="X14" s="19"/>
      <c r="Z14" s="4"/>
      <c r="AA14" s="4"/>
    </row>
    <row r="15" spans="2:27" x14ac:dyDescent="0.2">
      <c r="B15" s="1">
        <v>37196</v>
      </c>
      <c r="C15" s="10"/>
      <c r="D15" s="10"/>
      <c r="E15" s="10"/>
      <c r="G15" s="10"/>
      <c r="H15" s="10"/>
      <c r="I15" s="10"/>
      <c r="N15" s="10"/>
      <c r="O15" s="10"/>
      <c r="P15" s="10"/>
      <c r="R15" s="10"/>
      <c r="S15" s="10"/>
      <c r="T15" s="10"/>
      <c r="V15" s="19"/>
      <c r="W15" s="19"/>
      <c r="X15" s="19"/>
      <c r="Z15" s="4"/>
      <c r="AA15" s="4"/>
    </row>
    <row r="16" spans="2:27" x14ac:dyDescent="0.2">
      <c r="B16" s="1">
        <v>37226</v>
      </c>
      <c r="C16" s="10"/>
      <c r="D16" s="10"/>
      <c r="E16" s="10"/>
      <c r="G16" s="10"/>
      <c r="H16" s="10"/>
      <c r="I16" s="10"/>
      <c r="N16" s="10"/>
      <c r="O16" s="10"/>
      <c r="P16" s="10"/>
      <c r="R16" s="10"/>
      <c r="S16" s="10"/>
      <c r="T16" s="10"/>
      <c r="V16" s="19"/>
      <c r="W16" s="19"/>
      <c r="X16" s="19"/>
      <c r="Z16" s="4"/>
      <c r="AA16" s="4"/>
    </row>
    <row r="17" spans="2:27" x14ac:dyDescent="0.2">
      <c r="B17" s="1">
        <v>37257</v>
      </c>
      <c r="C17" s="10"/>
      <c r="D17" s="10"/>
      <c r="E17" s="10"/>
      <c r="G17" s="10"/>
      <c r="H17" s="10"/>
      <c r="I17" s="10"/>
      <c r="N17" s="10"/>
      <c r="O17" s="10"/>
      <c r="P17" s="10"/>
      <c r="R17" s="10"/>
      <c r="S17" s="10"/>
      <c r="T17" s="10"/>
      <c r="V17" s="19"/>
      <c r="W17" s="19"/>
      <c r="X17" s="19"/>
      <c r="Z17" s="4"/>
      <c r="AA17" s="4"/>
    </row>
    <row r="18" spans="2:27" x14ac:dyDescent="0.2">
      <c r="B18" s="1">
        <v>37288</v>
      </c>
      <c r="C18" s="10"/>
      <c r="D18" s="10"/>
      <c r="E18" s="10"/>
      <c r="G18" s="10"/>
      <c r="H18" s="10"/>
      <c r="I18" s="10"/>
      <c r="N18" s="10"/>
      <c r="O18" s="10"/>
      <c r="P18" s="10"/>
      <c r="R18" s="10"/>
      <c r="S18" s="10"/>
      <c r="T18" s="10"/>
      <c r="V18" s="19"/>
      <c r="W18" s="19"/>
      <c r="X18" s="19"/>
      <c r="Z18" s="4"/>
      <c r="AA18" s="4"/>
    </row>
    <row r="19" spans="2:27" x14ac:dyDescent="0.2">
      <c r="B19" s="1">
        <v>37316</v>
      </c>
      <c r="C19" s="10"/>
      <c r="D19" s="10"/>
      <c r="E19" s="10"/>
      <c r="G19" s="10"/>
      <c r="H19" s="10"/>
      <c r="I19" s="10"/>
      <c r="N19" s="10"/>
      <c r="O19" s="10"/>
      <c r="P19" s="10"/>
      <c r="R19" s="10"/>
      <c r="S19" s="10"/>
      <c r="T19" s="10"/>
      <c r="Z19" s="4"/>
      <c r="AA19" s="4"/>
    </row>
  </sheetData>
  <pageMargins left="0.75" right="0.75" top="1" bottom="1" header="0.5" footer="0.5"/>
  <pageSetup scale="51" orientation="landscape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35"/>
  <sheetViews>
    <sheetView workbookViewId="0">
      <selection activeCell="A2" sqref="A2"/>
    </sheetView>
  </sheetViews>
  <sheetFormatPr defaultRowHeight="12.75" x14ac:dyDescent="0.2"/>
  <sheetData>
    <row r="2" spans="1:8" ht="15.75" x14ac:dyDescent="0.25">
      <c r="A2" s="5" t="s">
        <v>32</v>
      </c>
    </row>
    <row r="6" spans="1:8" x14ac:dyDescent="0.2">
      <c r="D6" t="s">
        <v>5</v>
      </c>
      <c r="E6" t="s">
        <v>6</v>
      </c>
      <c r="F6" t="s">
        <v>7</v>
      </c>
      <c r="G6" t="s">
        <v>28</v>
      </c>
      <c r="H6" t="s">
        <v>29</v>
      </c>
    </row>
    <row r="7" spans="1:8" x14ac:dyDescent="0.2">
      <c r="B7" t="s">
        <v>8</v>
      </c>
      <c r="D7">
        <v>175</v>
      </c>
      <c r="E7">
        <v>84</v>
      </c>
      <c r="F7">
        <v>33</v>
      </c>
    </row>
    <row r="8" spans="1:8" x14ac:dyDescent="0.2">
      <c r="B8" t="s">
        <v>9</v>
      </c>
      <c r="D8">
        <v>3240</v>
      </c>
      <c r="E8">
        <v>3197</v>
      </c>
      <c r="F8">
        <v>2339</v>
      </c>
    </row>
    <row r="9" spans="1:8" x14ac:dyDescent="0.2">
      <c r="B9" t="s">
        <v>10</v>
      </c>
      <c r="D9">
        <v>1736</v>
      </c>
      <c r="E9">
        <v>797</v>
      </c>
      <c r="F9">
        <v>292</v>
      </c>
    </row>
    <row r="10" spans="1:8" x14ac:dyDescent="0.2">
      <c r="B10" t="s">
        <v>11</v>
      </c>
      <c r="D10">
        <v>762</v>
      </c>
      <c r="E10">
        <v>373</v>
      </c>
      <c r="F10">
        <v>150</v>
      </c>
    </row>
    <row r="11" spans="1:8" x14ac:dyDescent="0.2">
      <c r="B11" t="s">
        <v>12</v>
      </c>
      <c r="D11">
        <v>3740</v>
      </c>
      <c r="E11">
        <v>1818</v>
      </c>
      <c r="F11">
        <v>725</v>
      </c>
    </row>
    <row r="12" spans="1:8" x14ac:dyDescent="0.2">
      <c r="B12" t="s">
        <v>13</v>
      </c>
      <c r="D12">
        <v>569</v>
      </c>
      <c r="E12">
        <v>282</v>
      </c>
      <c r="F12">
        <v>115</v>
      </c>
    </row>
    <row r="13" spans="1:8" x14ac:dyDescent="0.2">
      <c r="B13" t="s">
        <v>14</v>
      </c>
      <c r="D13">
        <v>501</v>
      </c>
      <c r="E13">
        <v>260</v>
      </c>
      <c r="F13">
        <v>113</v>
      </c>
    </row>
    <row r="14" spans="1:8" x14ac:dyDescent="0.2">
      <c r="B14" t="s">
        <v>15</v>
      </c>
      <c r="D14">
        <v>2948</v>
      </c>
      <c r="E14">
        <v>1345</v>
      </c>
      <c r="F14">
        <v>488</v>
      </c>
    </row>
    <row r="15" spans="1:8" x14ac:dyDescent="0.2">
      <c r="B15" t="s">
        <v>16</v>
      </c>
      <c r="D15">
        <v>554</v>
      </c>
      <c r="E15">
        <v>258</v>
      </c>
      <c r="F15">
        <v>97</v>
      </c>
    </row>
    <row r="16" spans="1:8" x14ac:dyDescent="0.2">
      <c r="B16" t="s">
        <v>17</v>
      </c>
      <c r="D16">
        <v>671</v>
      </c>
      <c r="E16">
        <v>333</v>
      </c>
      <c r="F16">
        <v>136</v>
      </c>
    </row>
    <row r="17" spans="2:8" x14ac:dyDescent="0.2">
      <c r="B17" t="s">
        <v>18</v>
      </c>
      <c r="D17">
        <v>841</v>
      </c>
      <c r="E17">
        <v>431</v>
      </c>
      <c r="F17">
        <v>184</v>
      </c>
    </row>
    <row r="18" spans="2:8" x14ac:dyDescent="0.2">
      <c r="B18" t="s">
        <v>19</v>
      </c>
      <c r="D18">
        <v>27</v>
      </c>
      <c r="E18">
        <v>27</v>
      </c>
      <c r="F18">
        <v>19</v>
      </c>
    </row>
    <row r="19" spans="2:8" x14ac:dyDescent="0.2">
      <c r="B19" t="s">
        <v>20</v>
      </c>
      <c r="D19">
        <v>7202</v>
      </c>
      <c r="E19">
        <v>6936</v>
      </c>
      <c r="F19">
        <v>4912</v>
      </c>
    </row>
    <row r="20" spans="2:8" x14ac:dyDescent="0.2">
      <c r="B20" t="s">
        <v>21</v>
      </c>
      <c r="D20">
        <v>89</v>
      </c>
      <c r="E20">
        <v>88</v>
      </c>
      <c r="F20">
        <v>64</v>
      </c>
    </row>
    <row r="21" spans="2:8" x14ac:dyDescent="0.2">
      <c r="B21" t="s">
        <v>22</v>
      </c>
      <c r="D21">
        <v>110</v>
      </c>
      <c r="E21">
        <v>105</v>
      </c>
      <c r="F21">
        <v>74</v>
      </c>
    </row>
    <row r="22" spans="2:8" x14ac:dyDescent="0.2">
      <c r="B22" t="s">
        <v>23</v>
      </c>
      <c r="D22">
        <v>52</v>
      </c>
      <c r="E22">
        <v>49</v>
      </c>
      <c r="F22">
        <v>38</v>
      </c>
    </row>
    <row r="23" spans="2:8" x14ac:dyDescent="0.2">
      <c r="B23" t="s">
        <v>24</v>
      </c>
      <c r="D23">
        <v>1084</v>
      </c>
      <c r="E23">
        <v>877</v>
      </c>
      <c r="F23">
        <v>364</v>
      </c>
    </row>
    <row r="24" spans="2:8" ht="13.5" thickBot="1" x14ac:dyDescent="0.25">
      <c r="C24" t="s">
        <v>4</v>
      </c>
      <c r="D24" s="2">
        <f>SUM(D7:D23)</f>
        <v>24301</v>
      </c>
      <c r="E24" s="2">
        <f>SUM(E7:E23)</f>
        <v>17260</v>
      </c>
      <c r="F24" s="2">
        <f>SUM(F7:F23)</f>
        <v>10143</v>
      </c>
    </row>
    <row r="25" spans="2:8" ht="13.5" thickTop="1" x14ac:dyDescent="0.2"/>
    <row r="29" spans="2:8" x14ac:dyDescent="0.2">
      <c r="C29" s="3" t="s">
        <v>27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">
      <c r="C30" s="3" t="s">
        <v>30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">
      <c r="C31" s="3" t="s">
        <v>31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">
      <c r="C32" s="3" t="s">
        <v>26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3:8" x14ac:dyDescent="0.2">
      <c r="C33" s="3" t="s">
        <v>25</v>
      </c>
      <c r="D33">
        <f>ROUND(0.9718*41486/31,0)</f>
        <v>1301</v>
      </c>
      <c r="E33">
        <f>ROUND(0.9718*36508/28,0)</f>
        <v>1267</v>
      </c>
      <c r="F33" s="4">
        <f>ROUND(0.9718*26671/31,0)</f>
        <v>836</v>
      </c>
      <c r="G33" s="4">
        <f>ROUND(0.9718*13166/31,0)</f>
        <v>413</v>
      </c>
      <c r="H33">
        <v>0</v>
      </c>
    </row>
    <row r="34" spans="3:8" ht="13.5" thickBot="1" x14ac:dyDescent="0.25">
      <c r="D34" s="2">
        <f>SUM(D29:D33)</f>
        <v>7378</v>
      </c>
      <c r="E34" s="2">
        <f>SUM(E29:E33)</f>
        <v>7778</v>
      </c>
      <c r="F34" s="2">
        <f>SUM(F29:F33)</f>
        <v>5410</v>
      </c>
      <c r="G34" s="2">
        <f>SUM(G29:G33)</f>
        <v>5979</v>
      </c>
      <c r="H34" s="2">
        <f>SUM(H29:H33)</f>
        <v>2277</v>
      </c>
    </row>
    <row r="35" spans="3:8" ht="13.5" thickTop="1" x14ac:dyDescent="0.2"/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TRCO_Z6_TETC_M3</vt:lpstr>
      <vt:lpstr>CGAS_CGLF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Jan Havlíček</cp:lastModifiedBy>
  <cp:lastPrinted>2000-12-18T16:30:41Z</cp:lastPrinted>
  <dcterms:created xsi:type="dcterms:W3CDTF">2000-12-15T19:33:04Z</dcterms:created>
  <dcterms:modified xsi:type="dcterms:W3CDTF">2023-09-14T19:36:21Z</dcterms:modified>
</cp:coreProperties>
</file>