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6E4E738-3792-4EDE-83A8-2871D54F5D9F}" xr6:coauthVersionLast="47" xr6:coauthVersionMax="47" xr10:uidLastSave="{00000000-0000-0000-0000-000000000000}"/>
  <bookViews>
    <workbookView xWindow="-120" yWindow="-120" windowWidth="38640" windowHeight="15720" activeTab="1"/>
  </bookViews>
  <sheets>
    <sheet name="Per John Singer" sheetId="1" r:id="rId1"/>
    <sheet name="Per Sitara-Unify WRP" sheetId="2" r:id="rId2"/>
  </sheets>
  <definedNames>
    <definedName name="_xlnm.Print_Area" localSheetId="0">'Per John Singer'!$A$1:$M$46</definedName>
  </definedNames>
  <calcPr calcId="0"/>
</workbook>
</file>

<file path=xl/calcChain.xml><?xml version="1.0" encoding="utf-8"?>
<calcChain xmlns="http://schemas.openxmlformats.org/spreadsheetml/2006/main">
  <c r="G6" i="1" l="1"/>
  <c r="I6" i="1"/>
  <c r="G8" i="1"/>
  <c r="I8" i="1"/>
  <c r="G10" i="1"/>
  <c r="G11" i="1"/>
  <c r="I11" i="1"/>
  <c r="G13" i="1"/>
  <c r="I14" i="1"/>
  <c r="G16" i="1"/>
  <c r="I16" i="1"/>
  <c r="G18" i="1"/>
  <c r="I18" i="1"/>
  <c r="G20" i="1"/>
  <c r="G21" i="1"/>
  <c r="G22" i="1"/>
  <c r="I22" i="1"/>
  <c r="G24" i="1"/>
  <c r="G25" i="1"/>
  <c r="G26" i="1"/>
  <c r="I26" i="1"/>
  <c r="G28" i="1"/>
  <c r="G29" i="1"/>
  <c r="I29" i="1"/>
  <c r="G31" i="1"/>
  <c r="I31" i="1"/>
  <c r="G33" i="1"/>
  <c r="I33" i="1"/>
  <c r="G35" i="1"/>
  <c r="I35" i="1"/>
  <c r="G37" i="1"/>
  <c r="I37" i="1"/>
  <c r="I40" i="1"/>
  <c r="I45" i="1"/>
  <c r="I46" i="1"/>
  <c r="G6" i="2"/>
  <c r="I6" i="2"/>
  <c r="P6" i="2"/>
  <c r="Q6" i="2"/>
  <c r="G7" i="2"/>
  <c r="I8" i="2"/>
  <c r="P8" i="2"/>
  <c r="Q8" i="2"/>
  <c r="G9" i="2"/>
  <c r="P9" i="2"/>
  <c r="Q9" i="2"/>
  <c r="G10" i="2"/>
  <c r="P10" i="2"/>
  <c r="Q10" i="2"/>
  <c r="G11" i="2"/>
  <c r="I11" i="2"/>
  <c r="P11" i="2"/>
  <c r="Q11" i="2"/>
  <c r="G16" i="2"/>
  <c r="I16" i="2"/>
  <c r="P16" i="2"/>
  <c r="Q16" i="2"/>
  <c r="G17" i="2"/>
  <c r="I17" i="2"/>
  <c r="P17" i="2"/>
  <c r="Q17" i="2"/>
  <c r="G18" i="2"/>
  <c r="I18" i="2"/>
  <c r="P18" i="2"/>
  <c r="Q18" i="2"/>
  <c r="G19" i="2"/>
  <c r="P19" i="2"/>
  <c r="Q19" i="2"/>
  <c r="G20" i="2"/>
  <c r="P20" i="2"/>
  <c r="Q20" i="2"/>
  <c r="G21" i="2"/>
  <c r="I21" i="2"/>
  <c r="P21" i="2"/>
  <c r="Q21" i="2"/>
  <c r="G26" i="2"/>
  <c r="P26" i="2"/>
  <c r="Q26" i="2"/>
  <c r="G27" i="2"/>
  <c r="I27" i="2"/>
  <c r="P27" i="2"/>
  <c r="Q27" i="2"/>
  <c r="G28" i="2"/>
  <c r="I28" i="2"/>
  <c r="P28" i="2"/>
  <c r="Q28" i="2"/>
  <c r="G29" i="2"/>
  <c r="I29" i="2"/>
  <c r="P29" i="2"/>
  <c r="Q29" i="2"/>
  <c r="G30" i="2"/>
  <c r="P30" i="2"/>
  <c r="Q30" i="2"/>
  <c r="G31" i="2"/>
  <c r="I31" i="2"/>
  <c r="P31" i="2"/>
  <c r="Q31" i="2"/>
  <c r="G36" i="2"/>
  <c r="I36" i="2"/>
  <c r="P36" i="2"/>
  <c r="Q36" i="2"/>
  <c r="G37" i="2"/>
  <c r="I37" i="2"/>
  <c r="P37" i="2"/>
  <c r="Q37" i="2"/>
  <c r="I41" i="2"/>
  <c r="M41" i="2"/>
  <c r="N41" i="2"/>
  <c r="P41" i="2"/>
  <c r="Q41" i="2"/>
  <c r="I48" i="2"/>
  <c r="I49" i="2"/>
</calcChain>
</file>

<file path=xl/sharedStrings.xml><?xml version="1.0" encoding="utf-8"?>
<sst xmlns="http://schemas.openxmlformats.org/spreadsheetml/2006/main" count="152" uniqueCount="44">
  <si>
    <t>Belden &amp; Blake Corp.</t>
  </si>
  <si>
    <t>Recap of Invoices vs Payments</t>
  </si>
  <si>
    <t>Production</t>
  </si>
  <si>
    <t>Invoice</t>
  </si>
  <si>
    <t>Date</t>
  </si>
  <si>
    <t>Month</t>
  </si>
  <si>
    <t>Pipeline</t>
  </si>
  <si>
    <t>Number</t>
  </si>
  <si>
    <t>Volume</t>
  </si>
  <si>
    <t>Price</t>
  </si>
  <si>
    <t>Amount</t>
  </si>
  <si>
    <t>ENA</t>
  </si>
  <si>
    <t>Sitara #</t>
  </si>
  <si>
    <t>Paid</t>
  </si>
  <si>
    <t>CGas</t>
  </si>
  <si>
    <t>Midwestern</t>
  </si>
  <si>
    <t>NYSEG</t>
  </si>
  <si>
    <t>NFGD PA</t>
  </si>
  <si>
    <t>TOTAL INVOICED</t>
  </si>
  <si>
    <t>Payments:</t>
  </si>
  <si>
    <t>UNPAID</t>
  </si>
  <si>
    <t>145309&gt;227006</t>
  </si>
  <si>
    <t>Check</t>
  </si>
  <si>
    <t>#0163017130</t>
  </si>
  <si>
    <t>#0163917414</t>
  </si>
  <si>
    <t>#0163017855</t>
  </si>
  <si>
    <t>0163017130</t>
  </si>
  <si>
    <t>0163017414</t>
  </si>
  <si>
    <t>0163018234</t>
  </si>
  <si>
    <t>0163017855</t>
  </si>
  <si>
    <t>Variance</t>
  </si>
  <si>
    <t>#0163018234</t>
  </si>
  <si>
    <t>TOTAL PAID</t>
  </si>
  <si>
    <t>O</t>
  </si>
  <si>
    <t>S</t>
  </si>
  <si>
    <t>Line</t>
  </si>
  <si>
    <t>##</t>
  </si>
  <si>
    <t>No Volume Allocated</t>
  </si>
  <si>
    <t>Short paid due to volume</t>
  </si>
  <si>
    <t>Overpaid due to volume</t>
  </si>
  <si>
    <t>Invoiced Balance</t>
  </si>
  <si>
    <t>??</t>
  </si>
  <si>
    <t>Balance</t>
  </si>
  <si>
    <t>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</si>
</sst>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8" formatCode="_(&quot;$&quot;* #,##0.0000_);_(&quot;$&quot;* \(#,##0.0000\);_(&quot;$&quot;* &quot;-&quot;??_);_(@_)"/>
    <numFmt numFmtId="172" formatCode="m/d/yy"/>
    <numFmt numFmtId="173" formatCode="mm/dd/yy"/>
  </numFmts>
  <fonts count="11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0"/>
      <color indexed="12"/>
      <name val="Arial"/>
      <family val="2"/>
    </font>
    <font>
      <sz val="9"/>
      <name val="Arial"/>
      <family val="2"/>
    </font>
    <font>
      <i/>
      <u/>
      <sz val="10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4">
    <xf numFmtId="0" fontId="0" fillId="0" borderId="0" xfId="0"/>
    <xf numFmtId="0" fontId="5" fillId="0" borderId="0" xfId="0" applyFont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7" fontId="0" fillId="0" borderId="1" xfId="0" applyNumberFormat="1" applyBorder="1" applyAlignment="1">
      <alignment horizontal="center"/>
    </xf>
    <xf numFmtId="166" fontId="0" fillId="0" borderId="1" xfId="1" applyNumberFormat="1" applyFont="1" applyBorder="1"/>
    <xf numFmtId="168" fontId="0" fillId="0" borderId="1" xfId="2" applyNumberFormat="1" applyFont="1" applyBorder="1"/>
    <xf numFmtId="44" fontId="0" fillId="0" borderId="1" xfId="2" applyNumberFormat="1" applyFont="1" applyBorder="1"/>
    <xf numFmtId="44" fontId="0" fillId="0" borderId="1" xfId="0" applyNumberFormat="1" applyBorder="1"/>
    <xf numFmtId="44" fontId="0" fillId="0" borderId="0" xfId="0" applyNumberFormat="1"/>
    <xf numFmtId="44" fontId="0" fillId="0" borderId="2" xfId="0" applyNumberForma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/>
    <xf numFmtId="0" fontId="4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72" fontId="8" fillId="0" borderId="0" xfId="0" applyNumberFormat="1" applyFont="1"/>
    <xf numFmtId="0" fontId="9" fillId="0" borderId="0" xfId="0" applyFont="1"/>
    <xf numFmtId="0" fontId="2" fillId="0" borderId="0" xfId="0" applyFont="1"/>
    <xf numFmtId="44" fontId="0" fillId="3" borderId="1" xfId="2" applyNumberFormat="1" applyFont="1" applyFill="1" applyBorder="1"/>
    <xf numFmtId="1" fontId="2" fillId="3" borderId="1" xfId="0" quotePrefix="1" applyNumberFormat="1" applyFont="1" applyFill="1" applyBorder="1" applyAlignment="1">
      <alignment horizontal="center"/>
    </xf>
    <xf numFmtId="14" fontId="8" fillId="3" borderId="1" xfId="0" applyNumberFormat="1" applyFont="1" applyFill="1" applyBorder="1" applyAlignment="1">
      <alignment horizontal="center"/>
    </xf>
    <xf numFmtId="1" fontId="0" fillId="0" borderId="1" xfId="2" applyNumberFormat="1" applyFont="1" applyBorder="1" applyAlignment="1">
      <alignment horizontal="center"/>
    </xf>
    <xf numFmtId="1" fontId="2" fillId="0" borderId="1" xfId="2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2" fillId="4" borderId="1" xfId="2" applyNumberFormat="1" applyFont="1" applyFill="1" applyBorder="1" applyAlignment="1">
      <alignment horizontal="center"/>
    </xf>
    <xf numFmtId="44" fontId="0" fillId="0" borderId="5" xfId="0" applyNumberFormat="1" applyBorder="1"/>
    <xf numFmtId="0" fontId="6" fillId="0" borderId="1" xfId="0" applyFont="1" applyFill="1" applyBorder="1" applyAlignment="1">
      <alignment horizontal="center"/>
    </xf>
    <xf numFmtId="14" fontId="8" fillId="0" borderId="1" xfId="0" applyNumberFormat="1" applyFont="1" applyFill="1" applyBorder="1" applyAlignment="1">
      <alignment horizontal="center"/>
    </xf>
    <xf numFmtId="173" fontId="0" fillId="0" borderId="0" xfId="0" applyNumberFormat="1"/>
    <xf numFmtId="173" fontId="3" fillId="2" borderId="3" xfId="0" applyNumberFormat="1" applyFont="1" applyFill="1" applyBorder="1" applyAlignment="1">
      <alignment horizontal="center"/>
    </xf>
    <xf numFmtId="173" fontId="3" fillId="2" borderId="4" xfId="0" applyNumberFormat="1" applyFont="1" applyFill="1" applyBorder="1" applyAlignment="1">
      <alignment horizontal="center"/>
    </xf>
    <xf numFmtId="173" fontId="8" fillId="0" borderId="1" xfId="0" applyNumberFormat="1" applyFont="1" applyBorder="1" applyAlignment="1">
      <alignment horizontal="center"/>
    </xf>
    <xf numFmtId="173" fontId="8" fillId="0" borderId="1" xfId="0" applyNumberFormat="1" applyFont="1" applyFill="1" applyBorder="1" applyAlignment="1">
      <alignment horizontal="center"/>
    </xf>
    <xf numFmtId="49" fontId="0" fillId="0" borderId="0" xfId="0" applyNumberFormat="1"/>
    <xf numFmtId="49" fontId="3" fillId="2" borderId="3" xfId="0" applyNumberFormat="1" applyFont="1" applyFill="1" applyBorder="1" applyAlignment="1">
      <alignment horizontal="center"/>
    </xf>
    <xf numFmtId="49" fontId="3" fillId="2" borderId="4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1" xfId="0" quotePrefix="1" applyNumberFormat="1" applyFont="1" applyFill="1" applyBorder="1" applyAlignment="1">
      <alignment horizontal="center"/>
    </xf>
    <xf numFmtId="44" fontId="0" fillId="0" borderId="0" xfId="2" applyFont="1"/>
    <xf numFmtId="44" fontId="3" fillId="2" borderId="3" xfId="2" applyFont="1" applyFill="1" applyBorder="1" applyAlignment="1">
      <alignment horizontal="center"/>
    </xf>
    <xf numFmtId="44" fontId="3" fillId="2" borderId="4" xfId="2" applyFont="1" applyFill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" xfId="2" applyFont="1" applyFill="1" applyBorder="1" applyAlignment="1">
      <alignment horizontal="center"/>
    </xf>
    <xf numFmtId="3" fontId="0" fillId="0" borderId="0" xfId="0" applyNumberFormat="1"/>
    <xf numFmtId="3" fontId="3" fillId="2" borderId="3" xfId="0" applyNumberFormat="1" applyFont="1" applyFill="1" applyBorder="1" applyAlignment="1">
      <alignment horizontal="center"/>
    </xf>
    <xf numFmtId="3" fontId="3" fillId="2" borderId="4" xfId="0" applyNumberFormat="1" applyFont="1" applyFill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3" fontId="8" fillId="0" borderId="1" xfId="0" applyNumberFormat="1" applyFont="1" applyFill="1" applyBorder="1" applyAlignment="1">
      <alignment horizontal="center"/>
    </xf>
    <xf numFmtId="173" fontId="8" fillId="0" borderId="3" xfId="0" applyNumberFormat="1" applyFont="1" applyBorder="1" applyAlignment="1">
      <alignment horizontal="center"/>
    </xf>
    <xf numFmtId="3" fontId="8" fillId="0" borderId="3" xfId="0" applyNumberFormat="1" applyFont="1" applyBorder="1" applyAlignment="1">
      <alignment horizontal="center"/>
    </xf>
    <xf numFmtId="44" fontId="8" fillId="0" borderId="3" xfId="2" applyFont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44" fontId="8" fillId="0" borderId="6" xfId="2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17" fontId="8" fillId="0" borderId="1" xfId="0" applyNumberFormat="1" applyFont="1" applyBorder="1" applyAlignment="1">
      <alignment horizontal="center"/>
    </xf>
    <xf numFmtId="166" fontId="8" fillId="0" borderId="1" xfId="1" applyNumberFormat="1" applyFont="1" applyBorder="1"/>
    <xf numFmtId="168" fontId="8" fillId="0" borderId="1" xfId="2" applyNumberFormat="1" applyFont="1" applyBorder="1"/>
    <xf numFmtId="44" fontId="8" fillId="0" borderId="1" xfId="2" applyNumberFormat="1" applyFont="1" applyBorder="1"/>
    <xf numFmtId="1" fontId="8" fillId="0" borderId="1" xfId="2" applyNumberFormat="1" applyFont="1" applyBorder="1" applyAlignment="1">
      <alignment horizontal="center"/>
    </xf>
    <xf numFmtId="44" fontId="8" fillId="0" borderId="1" xfId="0" applyNumberFormat="1" applyFont="1" applyBorder="1"/>
    <xf numFmtId="44" fontId="8" fillId="0" borderId="1" xfId="2" applyNumberFormat="1" applyFont="1" applyFill="1" applyBorder="1"/>
    <xf numFmtId="1" fontId="8" fillId="0" borderId="1" xfId="2" applyNumberFormat="1" applyFont="1" applyFill="1" applyBorder="1" applyAlignment="1">
      <alignment horizontal="center"/>
    </xf>
    <xf numFmtId="44" fontId="8" fillId="0" borderId="0" xfId="2" applyFont="1"/>
    <xf numFmtId="44" fontId="8" fillId="0" borderId="0" xfId="0" applyNumberFormat="1" applyFont="1"/>
    <xf numFmtId="168" fontId="8" fillId="3" borderId="1" xfId="2" applyNumberFormat="1" applyFont="1" applyFill="1" applyBorder="1"/>
    <xf numFmtId="0" fontId="0" fillId="0" borderId="0" xfId="0" applyFill="1"/>
    <xf numFmtId="44" fontId="8" fillId="0" borderId="1" xfId="0" applyNumberFormat="1" applyFont="1" applyFill="1" applyBorder="1"/>
    <xf numFmtId="0" fontId="8" fillId="0" borderId="0" xfId="0" applyFont="1"/>
    <xf numFmtId="0" fontId="8" fillId="0" borderId="1" xfId="0" applyFont="1" applyFill="1" applyBorder="1" applyAlignment="1">
      <alignment horizontal="center"/>
    </xf>
    <xf numFmtId="17" fontId="8" fillId="0" borderId="1" xfId="0" applyNumberFormat="1" applyFont="1" applyFill="1" applyBorder="1" applyAlignment="1">
      <alignment horizontal="center"/>
    </xf>
    <xf numFmtId="166" fontId="8" fillId="0" borderId="1" xfId="1" applyNumberFormat="1" applyFont="1" applyFill="1" applyBorder="1"/>
    <xf numFmtId="168" fontId="8" fillId="0" borderId="1" xfId="2" applyNumberFormat="1" applyFont="1" applyFill="1" applyBorder="1"/>
    <xf numFmtId="173" fontId="8" fillId="0" borderId="4" xfId="0" applyNumberFormat="1" applyFont="1" applyFill="1" applyBorder="1" applyAlignment="1">
      <alignment horizontal="center"/>
    </xf>
    <xf numFmtId="3" fontId="8" fillId="0" borderId="4" xfId="0" applyNumberFormat="1" applyFont="1" applyFill="1" applyBorder="1" applyAlignment="1">
      <alignment horizontal="center"/>
    </xf>
    <xf numFmtId="44" fontId="8" fillId="0" borderId="7" xfId="2" applyFont="1" applyFill="1" applyBorder="1" applyAlignment="1">
      <alignment horizontal="center"/>
    </xf>
    <xf numFmtId="49" fontId="2" fillId="0" borderId="4" xfId="0" applyNumberFormat="1" applyFont="1" applyFill="1" applyBorder="1" applyAlignment="1">
      <alignment horizontal="center"/>
    </xf>
    <xf numFmtId="44" fontId="8" fillId="0" borderId="4" xfId="2" applyFont="1" applyFill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49" fontId="2" fillId="0" borderId="7" xfId="0" applyNumberFormat="1" applyFont="1" applyFill="1" applyBorder="1" applyAlignment="1">
      <alignment horizontal="center"/>
    </xf>
    <xf numFmtId="44" fontId="8" fillId="0" borderId="0" xfId="0" applyNumberFormat="1" applyFont="1" applyBorder="1"/>
    <xf numFmtId="44" fontId="8" fillId="0" borderId="2" xfId="0" applyNumberFormat="1" applyFont="1" applyBorder="1"/>
    <xf numFmtId="1" fontId="8" fillId="0" borderId="8" xfId="2" applyNumberFormat="1" applyFont="1" applyFill="1" applyBorder="1" applyAlignment="1">
      <alignment horizontal="center"/>
    </xf>
    <xf numFmtId="173" fontId="8" fillId="0" borderId="9" xfId="0" applyNumberFormat="1" applyFont="1" applyBorder="1" applyAlignment="1">
      <alignment horizontal="center"/>
    </xf>
    <xf numFmtId="173" fontId="8" fillId="0" borderId="10" xfId="0" applyNumberFormat="1" applyFont="1" applyFill="1" applyBorder="1" applyAlignment="1">
      <alignment horizontal="center"/>
    </xf>
    <xf numFmtId="44" fontId="8" fillId="0" borderId="3" xfId="2" applyNumberFormat="1" applyFont="1" applyFill="1" applyBorder="1"/>
    <xf numFmtId="0" fontId="6" fillId="0" borderId="3" xfId="0" applyFont="1" applyBorder="1" applyAlignment="1">
      <alignment horizontal="center"/>
    </xf>
    <xf numFmtId="44" fontId="8" fillId="0" borderId="4" xfId="0" applyNumberFormat="1" applyFont="1" applyFill="1" applyBorder="1"/>
    <xf numFmtId="0" fontId="6" fillId="0" borderId="4" xfId="0" applyFont="1" applyFill="1" applyBorder="1" applyAlignment="1">
      <alignment horizontal="center"/>
    </xf>
    <xf numFmtId="44" fontId="8" fillId="0" borderId="4" xfId="2" applyNumberFormat="1" applyFont="1" applyFill="1" applyBorder="1"/>
    <xf numFmtId="0" fontId="10" fillId="0" borderId="0" xfId="0" applyFont="1" applyAlignment="1"/>
    <xf numFmtId="173" fontId="10" fillId="0" borderId="0" xfId="0" applyNumberFormat="1" applyFont="1"/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44" fontId="8" fillId="0" borderId="3" xfId="2" applyFont="1" applyBorder="1"/>
    <xf numFmtId="44" fontId="2" fillId="0" borderId="3" xfId="2" applyFont="1" applyBorder="1" applyAlignment="1">
      <alignment horizontal="center"/>
    </xf>
    <xf numFmtId="44" fontId="8" fillId="0" borderId="4" xfId="2" applyFont="1" applyBorder="1"/>
    <xf numFmtId="44" fontId="8" fillId="0" borderId="1" xfId="2" applyFont="1" applyBorder="1"/>
    <xf numFmtId="166" fontId="8" fillId="0" borderId="0" xfId="1" applyNumberFormat="1" applyFont="1"/>
    <xf numFmtId="166" fontId="3" fillId="2" borderId="3" xfId="1" applyNumberFormat="1" applyFont="1" applyFill="1" applyBorder="1" applyAlignment="1">
      <alignment horizontal="center"/>
    </xf>
    <xf numFmtId="166" fontId="3" fillId="2" borderId="4" xfId="1" applyNumberFormat="1" applyFont="1" applyFill="1" applyBorder="1" applyAlignment="1">
      <alignment horizontal="center"/>
    </xf>
    <xf numFmtId="166" fontId="8" fillId="0" borderId="3" xfId="1" applyNumberFormat="1" applyFont="1" applyBorder="1"/>
    <xf numFmtId="166" fontId="2" fillId="0" borderId="3" xfId="1" applyNumberFormat="1" applyFont="1" applyBorder="1" applyAlignment="1">
      <alignment horizontal="center"/>
    </xf>
    <xf numFmtId="166" fontId="8" fillId="0" borderId="4" xfId="1" applyNumberFormat="1" applyFont="1" applyBorder="1"/>
    <xf numFmtId="44" fontId="10" fillId="0" borderId="0" xfId="0" applyNumberFormat="1" applyFont="1"/>
    <xf numFmtId="0" fontId="10" fillId="0" borderId="0" xfId="0" applyFont="1" applyAlignment="1">
      <alignment horizontal="center"/>
    </xf>
    <xf numFmtId="3" fontId="10" fillId="0" borderId="0" xfId="2" applyNumberFormat="1" applyFont="1"/>
    <xf numFmtId="44" fontId="10" fillId="0" borderId="0" xfId="2" applyFont="1"/>
    <xf numFmtId="49" fontId="10" fillId="0" borderId="0" xfId="0" applyNumberFormat="1" applyFont="1" applyAlignment="1">
      <alignment horizontal="right"/>
    </xf>
    <xf numFmtId="166" fontId="10" fillId="0" borderId="0" xfId="1" applyNumberFormat="1" applyFont="1"/>
    <xf numFmtId="0" fontId="7" fillId="3" borderId="4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sqref="A1:IV65536"/>
    </sheetView>
  </sheetViews>
  <sheetFormatPr defaultRowHeight="12.75" x14ac:dyDescent="0.2"/>
  <cols>
    <col min="1" max="6" width="10.7109375" customWidth="1"/>
    <col min="7" max="7" width="13.28515625" customWidth="1"/>
    <col min="8" max="8" width="2.7109375" customWidth="1"/>
    <col min="9" max="9" width="13.28515625" customWidth="1"/>
    <col min="10" max="10" width="3.42578125" customWidth="1"/>
    <col min="11" max="11" width="14.140625" customWidth="1"/>
    <col min="12" max="12" width="10.7109375" customWidth="1"/>
    <col min="13" max="13" width="11.7109375" customWidth="1"/>
    <col min="14" max="16" width="10.7109375" customWidth="1"/>
  </cols>
  <sheetData>
    <row r="1" spans="1:13" x14ac:dyDescent="0.2">
      <c r="A1" s="1" t="s">
        <v>0</v>
      </c>
    </row>
    <row r="2" spans="1:13" x14ac:dyDescent="0.2">
      <c r="A2" s="1" t="s">
        <v>1</v>
      </c>
    </row>
    <row r="4" spans="1:13" x14ac:dyDescent="0.2">
      <c r="A4" s="17" t="s">
        <v>3</v>
      </c>
      <c r="B4" s="17" t="s">
        <v>3</v>
      </c>
      <c r="C4" s="17" t="s">
        <v>2</v>
      </c>
      <c r="D4" s="17"/>
      <c r="E4" s="17" t="s">
        <v>3</v>
      </c>
      <c r="F4" s="17"/>
      <c r="G4" s="17"/>
      <c r="H4" s="17"/>
      <c r="I4" s="17" t="s">
        <v>3</v>
      </c>
      <c r="J4" s="17"/>
      <c r="K4" s="18" t="s">
        <v>11</v>
      </c>
      <c r="L4" s="18" t="s">
        <v>4</v>
      </c>
      <c r="M4" s="18" t="s">
        <v>22</v>
      </c>
    </row>
    <row r="5" spans="1:13" x14ac:dyDescent="0.2">
      <c r="A5" s="19" t="s">
        <v>4</v>
      </c>
      <c r="B5" s="19" t="s">
        <v>7</v>
      </c>
      <c r="C5" s="19" t="s">
        <v>5</v>
      </c>
      <c r="D5" s="19" t="s">
        <v>6</v>
      </c>
      <c r="E5" s="19" t="s">
        <v>8</v>
      </c>
      <c r="F5" s="19" t="s">
        <v>9</v>
      </c>
      <c r="G5" s="19"/>
      <c r="H5" s="19"/>
      <c r="I5" s="19" t="s">
        <v>10</v>
      </c>
      <c r="J5" s="19"/>
      <c r="K5" s="20" t="s">
        <v>12</v>
      </c>
      <c r="L5" s="20" t="s">
        <v>13</v>
      </c>
      <c r="M5" s="20" t="s">
        <v>7</v>
      </c>
    </row>
    <row r="6" spans="1:13" x14ac:dyDescent="0.2">
      <c r="A6" s="3">
        <v>36560</v>
      </c>
      <c r="B6" s="4">
        <v>3163182</v>
      </c>
      <c r="C6" s="5">
        <v>36526</v>
      </c>
      <c r="D6" s="4" t="s">
        <v>14</v>
      </c>
      <c r="E6" s="6">
        <v>10000</v>
      </c>
      <c r="F6" s="7">
        <v>2.3650000000000002</v>
      </c>
      <c r="G6" s="8">
        <f>+E6*F6</f>
        <v>23650.000000000004</v>
      </c>
      <c r="H6" s="8"/>
      <c r="I6" s="8">
        <f>+G6</f>
        <v>23650.000000000004</v>
      </c>
      <c r="J6" s="2"/>
      <c r="K6" s="14" t="s">
        <v>21</v>
      </c>
      <c r="L6" s="22"/>
      <c r="M6" s="21"/>
    </row>
    <row r="7" spans="1:13" x14ac:dyDescent="0.2">
      <c r="A7" s="3"/>
      <c r="B7" s="4"/>
      <c r="C7" s="5"/>
      <c r="D7" s="4"/>
      <c r="E7" s="6"/>
      <c r="F7" s="7"/>
      <c r="G7" s="8"/>
      <c r="H7" s="29"/>
      <c r="I7" s="8"/>
      <c r="J7" s="2"/>
      <c r="K7" s="15"/>
      <c r="L7" s="22"/>
      <c r="M7" s="21"/>
    </row>
    <row r="8" spans="1:13" x14ac:dyDescent="0.2">
      <c r="A8" s="3">
        <v>36588</v>
      </c>
      <c r="B8" s="4">
        <v>3211713</v>
      </c>
      <c r="C8" s="5">
        <v>36557</v>
      </c>
      <c r="D8" s="4" t="s">
        <v>14</v>
      </c>
      <c r="E8" s="6">
        <v>10000</v>
      </c>
      <c r="F8" s="7">
        <v>2.3650000000000002</v>
      </c>
      <c r="G8" s="8">
        <f t="shared" ref="G8:G16" si="0">+E8*F8</f>
        <v>23650.000000000004</v>
      </c>
      <c r="H8" s="29"/>
      <c r="I8" s="8">
        <f>+G8</f>
        <v>23650.000000000004</v>
      </c>
      <c r="J8" s="2"/>
      <c r="K8" s="14" t="s">
        <v>21</v>
      </c>
      <c r="L8" s="22"/>
      <c r="M8" s="21"/>
    </row>
    <row r="9" spans="1:13" x14ac:dyDescent="0.2">
      <c r="A9" s="3"/>
      <c r="B9" s="4"/>
      <c r="C9" s="5"/>
      <c r="D9" s="4"/>
      <c r="E9" s="6"/>
      <c r="F9" s="7"/>
      <c r="G9" s="8"/>
      <c r="H9" s="29"/>
      <c r="I9" s="8"/>
      <c r="J9" s="2"/>
      <c r="K9" s="15"/>
      <c r="L9" s="22"/>
      <c r="M9" s="21"/>
    </row>
    <row r="10" spans="1:13" x14ac:dyDescent="0.2">
      <c r="A10" s="3">
        <v>36591</v>
      </c>
      <c r="B10" s="4">
        <v>3302475</v>
      </c>
      <c r="C10" s="5">
        <v>36586</v>
      </c>
      <c r="D10" s="4" t="s">
        <v>14</v>
      </c>
      <c r="E10" s="6">
        <v>10000</v>
      </c>
      <c r="F10" s="7">
        <v>2.3650000000000002</v>
      </c>
      <c r="G10" s="8">
        <f t="shared" si="0"/>
        <v>23650.000000000004</v>
      </c>
      <c r="H10" s="29"/>
      <c r="I10" s="8"/>
      <c r="J10" s="2"/>
      <c r="K10" s="14" t="s">
        <v>21</v>
      </c>
      <c r="L10" s="22"/>
      <c r="M10" s="21"/>
    </row>
    <row r="11" spans="1:13" x14ac:dyDescent="0.2">
      <c r="A11" s="3">
        <v>36591</v>
      </c>
      <c r="B11" s="4">
        <v>3302475</v>
      </c>
      <c r="C11" s="5">
        <v>36586</v>
      </c>
      <c r="D11" s="4" t="s">
        <v>14</v>
      </c>
      <c r="E11" s="6">
        <v>15500</v>
      </c>
      <c r="F11" s="7">
        <v>2.73</v>
      </c>
      <c r="G11" s="26">
        <f t="shared" si="0"/>
        <v>42315</v>
      </c>
      <c r="H11" s="32">
        <v>1</v>
      </c>
      <c r="I11" s="8">
        <f>+G11+G10</f>
        <v>65965</v>
      </c>
      <c r="J11" s="2"/>
      <c r="K11" s="16"/>
      <c r="L11" s="28">
        <v>36640</v>
      </c>
      <c r="M11" s="27" t="s">
        <v>27</v>
      </c>
    </row>
    <row r="12" spans="1:13" x14ac:dyDescent="0.2">
      <c r="A12" s="4"/>
      <c r="B12" s="4"/>
      <c r="C12" s="5"/>
      <c r="D12" s="4"/>
      <c r="E12" s="6"/>
      <c r="F12" s="7"/>
      <c r="G12" s="8"/>
      <c r="H12" s="30"/>
      <c r="I12" s="8"/>
      <c r="J12" s="2"/>
      <c r="K12" s="16"/>
      <c r="L12" s="22"/>
      <c r="M12" s="21"/>
    </row>
    <row r="13" spans="1:13" x14ac:dyDescent="0.2">
      <c r="A13" s="3">
        <v>36572</v>
      </c>
      <c r="B13" s="4">
        <v>3168421</v>
      </c>
      <c r="C13" s="5">
        <v>36526</v>
      </c>
      <c r="D13" s="4" t="s">
        <v>15</v>
      </c>
      <c r="E13" s="6">
        <v>23272</v>
      </c>
      <c r="F13" s="7">
        <v>2.319</v>
      </c>
      <c r="G13" s="8">
        <f t="shared" si="0"/>
        <v>53967.767999999996</v>
      </c>
      <c r="H13" s="30"/>
      <c r="I13" s="8"/>
      <c r="J13" s="2"/>
      <c r="K13" s="14">
        <v>150715</v>
      </c>
      <c r="L13" s="22"/>
      <c r="M13" s="21"/>
    </row>
    <row r="14" spans="1:13" x14ac:dyDescent="0.2">
      <c r="A14" s="3">
        <v>36572</v>
      </c>
      <c r="B14" s="4">
        <v>3168421</v>
      </c>
      <c r="C14" s="5">
        <v>36526</v>
      </c>
      <c r="D14" s="4" t="s">
        <v>15</v>
      </c>
      <c r="E14" s="6">
        <v>-9672</v>
      </c>
      <c r="F14" s="7"/>
      <c r="G14" s="8">
        <v>-14203.74</v>
      </c>
      <c r="H14" s="30"/>
      <c r="I14" s="8">
        <f>+G13+G14</f>
        <v>39764.027999999998</v>
      </c>
      <c r="J14" s="2"/>
      <c r="K14" s="14"/>
      <c r="L14" s="22"/>
      <c r="M14" s="21"/>
    </row>
    <row r="15" spans="1:13" x14ac:dyDescent="0.2">
      <c r="A15" s="4"/>
      <c r="B15" s="4"/>
      <c r="C15" s="5"/>
      <c r="D15" s="4"/>
      <c r="E15" s="6"/>
      <c r="F15" s="7"/>
      <c r="G15" s="9"/>
      <c r="H15" s="21"/>
      <c r="I15" s="9"/>
      <c r="J15" s="2"/>
      <c r="K15" s="14"/>
      <c r="L15" s="22"/>
      <c r="M15" s="21"/>
    </row>
    <row r="16" spans="1:13" x14ac:dyDescent="0.2">
      <c r="A16" s="3">
        <v>36593</v>
      </c>
      <c r="B16" s="4">
        <v>321898</v>
      </c>
      <c r="C16" s="5">
        <v>36557</v>
      </c>
      <c r="D16" s="4" t="s">
        <v>15</v>
      </c>
      <c r="E16" s="6">
        <v>23200</v>
      </c>
      <c r="F16" s="7">
        <v>2.58</v>
      </c>
      <c r="G16" s="26">
        <f t="shared" si="0"/>
        <v>59856</v>
      </c>
      <c r="H16" s="30"/>
      <c r="I16" s="9">
        <f>+G16</f>
        <v>59856</v>
      </c>
      <c r="J16" s="2"/>
      <c r="K16" s="14">
        <v>157562</v>
      </c>
      <c r="L16" s="28">
        <v>36630</v>
      </c>
      <c r="M16" s="27" t="s">
        <v>26</v>
      </c>
    </row>
    <row r="17" spans="1:13" x14ac:dyDescent="0.2">
      <c r="A17" s="4"/>
      <c r="B17" s="4"/>
      <c r="C17" s="5"/>
      <c r="D17" s="4"/>
      <c r="E17" s="6"/>
      <c r="F17" s="7"/>
      <c r="G17" s="9"/>
      <c r="H17" s="21"/>
      <c r="I17" s="9"/>
      <c r="J17" s="2"/>
      <c r="K17" s="14"/>
      <c r="L17" s="22"/>
      <c r="M17" s="21"/>
    </row>
    <row r="18" spans="1:13" x14ac:dyDescent="0.2">
      <c r="A18" s="3">
        <v>36635</v>
      </c>
      <c r="B18" s="4">
        <v>3307510</v>
      </c>
      <c r="C18" s="5">
        <v>36586</v>
      </c>
      <c r="D18" s="4" t="s">
        <v>15</v>
      </c>
      <c r="E18" s="6">
        <v>24800</v>
      </c>
      <c r="F18" s="7">
        <v>2.573</v>
      </c>
      <c r="G18" s="26">
        <f>+E18*F18</f>
        <v>63810.400000000001</v>
      </c>
      <c r="H18" s="32">
        <v>1</v>
      </c>
      <c r="I18" s="9">
        <f>+G18</f>
        <v>63810.400000000001</v>
      </c>
      <c r="J18" s="2"/>
      <c r="K18" s="14"/>
      <c r="L18" s="28">
        <v>36640</v>
      </c>
      <c r="M18" s="27" t="s">
        <v>27</v>
      </c>
    </row>
    <row r="19" spans="1:13" x14ac:dyDescent="0.2">
      <c r="A19" s="4"/>
      <c r="B19" s="4"/>
      <c r="C19" s="5"/>
      <c r="D19" s="4"/>
      <c r="E19" s="6"/>
      <c r="F19" s="7"/>
      <c r="G19" s="9"/>
      <c r="H19" s="21"/>
      <c r="I19" s="9"/>
      <c r="J19" s="2"/>
      <c r="K19" s="14"/>
      <c r="L19" s="22"/>
      <c r="M19" s="21"/>
    </row>
    <row r="20" spans="1:13" x14ac:dyDescent="0.2">
      <c r="A20" s="3">
        <v>36587</v>
      </c>
      <c r="B20" s="4">
        <v>3211623</v>
      </c>
      <c r="C20" s="5">
        <v>36526</v>
      </c>
      <c r="D20" s="4" t="s">
        <v>16</v>
      </c>
      <c r="E20" s="6">
        <v>28206</v>
      </c>
      <c r="F20" s="7">
        <v>2.9540000000000002</v>
      </c>
      <c r="G20" s="8">
        <f>+E20*F20</f>
        <v>83320.524000000005</v>
      </c>
      <c r="H20" s="30"/>
      <c r="I20" s="9"/>
      <c r="J20" s="2"/>
      <c r="K20" s="14"/>
      <c r="L20" s="22"/>
      <c r="M20" s="21"/>
    </row>
    <row r="21" spans="1:13" x14ac:dyDescent="0.2">
      <c r="A21" s="3">
        <v>36587</v>
      </c>
      <c r="B21" s="4">
        <v>3211623</v>
      </c>
      <c r="C21" s="5">
        <v>36526</v>
      </c>
      <c r="D21" s="4" t="s">
        <v>16</v>
      </c>
      <c r="E21" s="6">
        <v>13287</v>
      </c>
      <c r="F21" s="7">
        <v>2.91</v>
      </c>
      <c r="G21" s="8">
        <f>+E21*F21</f>
        <v>38665.17</v>
      </c>
      <c r="H21" s="30"/>
      <c r="I21" s="9"/>
      <c r="J21" s="2"/>
      <c r="K21" s="14"/>
      <c r="L21" s="22"/>
      <c r="M21" s="21"/>
    </row>
    <row r="22" spans="1:13" x14ac:dyDescent="0.2">
      <c r="A22" s="3">
        <v>36587</v>
      </c>
      <c r="B22" s="4">
        <v>3211623</v>
      </c>
      <c r="C22" s="5">
        <v>36526</v>
      </c>
      <c r="D22" s="4" t="s">
        <v>16</v>
      </c>
      <c r="E22" s="6">
        <v>7370</v>
      </c>
      <c r="F22" s="7">
        <v>2.8</v>
      </c>
      <c r="G22" s="8">
        <f>+E22*F22</f>
        <v>20636</v>
      </c>
      <c r="H22" s="30"/>
      <c r="I22" s="9">
        <f>+G20+G21+G22</f>
        <v>142621.69400000002</v>
      </c>
      <c r="J22" s="2"/>
      <c r="K22" s="14"/>
      <c r="L22" s="22"/>
      <c r="M22" s="21"/>
    </row>
    <row r="23" spans="1:13" x14ac:dyDescent="0.2">
      <c r="A23" s="4"/>
      <c r="B23" s="4"/>
      <c r="C23" s="5"/>
      <c r="D23" s="4"/>
      <c r="E23" s="6"/>
      <c r="F23" s="7"/>
      <c r="G23" s="9"/>
      <c r="H23" s="30"/>
      <c r="I23" s="9"/>
      <c r="J23" s="2"/>
      <c r="K23" s="14"/>
      <c r="L23" s="22"/>
      <c r="M23" s="21"/>
    </row>
    <row r="24" spans="1:13" x14ac:dyDescent="0.2">
      <c r="A24" s="3">
        <v>36616</v>
      </c>
      <c r="B24" s="4">
        <v>3217489</v>
      </c>
      <c r="C24" s="5">
        <v>36557</v>
      </c>
      <c r="D24" s="4" t="s">
        <v>16</v>
      </c>
      <c r="E24" s="6">
        <v>13341</v>
      </c>
      <c r="F24" s="7">
        <v>2.91</v>
      </c>
      <c r="G24" s="8">
        <f>+E24*F24</f>
        <v>38822.310000000005</v>
      </c>
      <c r="H24" s="30"/>
      <c r="I24" s="9"/>
      <c r="J24" s="2"/>
      <c r="K24" s="14"/>
      <c r="L24" s="22"/>
      <c r="M24" s="21"/>
    </row>
    <row r="25" spans="1:13" x14ac:dyDescent="0.2">
      <c r="A25" s="3">
        <v>36616</v>
      </c>
      <c r="B25" s="4">
        <v>3217489</v>
      </c>
      <c r="C25" s="5">
        <v>36557</v>
      </c>
      <c r="D25" s="4" t="s">
        <v>16</v>
      </c>
      <c r="E25" s="6">
        <v>29000</v>
      </c>
      <c r="F25" s="7">
        <v>3.22</v>
      </c>
      <c r="G25" s="26">
        <f>+E25*F25</f>
        <v>93380</v>
      </c>
      <c r="H25" s="30"/>
      <c r="I25" s="9"/>
      <c r="J25" s="2"/>
      <c r="K25" s="14"/>
      <c r="L25" s="28">
        <v>36630</v>
      </c>
      <c r="M25" s="27" t="s">
        <v>26</v>
      </c>
    </row>
    <row r="26" spans="1:13" x14ac:dyDescent="0.2">
      <c r="A26" s="3">
        <v>36616</v>
      </c>
      <c r="B26" s="4">
        <v>3217489</v>
      </c>
      <c r="C26" s="5">
        <v>36557</v>
      </c>
      <c r="D26" s="4" t="s">
        <v>16</v>
      </c>
      <c r="E26" s="6">
        <v>8762</v>
      </c>
      <c r="F26" s="7">
        <v>2.8</v>
      </c>
      <c r="G26" s="8">
        <f>+E26*F26</f>
        <v>24533.599999999999</v>
      </c>
      <c r="H26" s="30"/>
      <c r="I26" s="9">
        <f>+G24+G25+G26</f>
        <v>156735.91</v>
      </c>
      <c r="J26" s="2"/>
      <c r="K26" s="14"/>
      <c r="L26" s="22"/>
      <c r="M26" s="21"/>
    </row>
    <row r="27" spans="1:13" x14ac:dyDescent="0.2">
      <c r="A27" s="4"/>
      <c r="B27" s="4"/>
      <c r="C27" s="5"/>
      <c r="D27" s="4"/>
      <c r="E27" s="6"/>
      <c r="F27" s="7"/>
      <c r="G27" s="2"/>
      <c r="H27" s="30"/>
      <c r="I27" s="2"/>
      <c r="J27" s="2"/>
      <c r="K27" s="14"/>
      <c r="L27" s="22"/>
      <c r="M27" s="21"/>
    </row>
    <row r="28" spans="1:13" x14ac:dyDescent="0.2">
      <c r="A28" s="3">
        <v>36643</v>
      </c>
      <c r="B28" s="4">
        <v>3308115</v>
      </c>
      <c r="C28" s="5">
        <v>36586</v>
      </c>
      <c r="D28" s="4" t="s">
        <v>16</v>
      </c>
      <c r="E28" s="6">
        <v>5916</v>
      </c>
      <c r="F28" s="7">
        <v>2.8</v>
      </c>
      <c r="G28" s="8">
        <f>+E28*F28</f>
        <v>16564.8</v>
      </c>
      <c r="H28" s="30"/>
      <c r="I28" s="8"/>
      <c r="J28" s="2"/>
      <c r="K28" s="14"/>
      <c r="L28" s="22"/>
      <c r="M28" s="21"/>
    </row>
    <row r="29" spans="1:13" x14ac:dyDescent="0.2">
      <c r="A29" s="3">
        <v>36643</v>
      </c>
      <c r="B29" s="4">
        <v>3308115</v>
      </c>
      <c r="C29" s="5">
        <v>36586</v>
      </c>
      <c r="D29" s="4" t="s">
        <v>16</v>
      </c>
      <c r="E29" s="6">
        <v>31000</v>
      </c>
      <c r="F29" s="7">
        <v>3.2130000000000001</v>
      </c>
      <c r="G29" s="26">
        <f>+E29*F29</f>
        <v>99603</v>
      </c>
      <c r="H29" s="30"/>
      <c r="I29" s="8">
        <f>+G29+G28</f>
        <v>116167.8</v>
      </c>
      <c r="J29" s="2"/>
      <c r="K29" s="14"/>
      <c r="L29" s="28">
        <v>36640</v>
      </c>
      <c r="M29" s="27" t="s">
        <v>27</v>
      </c>
    </row>
    <row r="30" spans="1:13" x14ac:dyDescent="0.2">
      <c r="A30" s="3"/>
      <c r="B30" s="4"/>
      <c r="C30" s="5"/>
      <c r="D30" s="4"/>
      <c r="E30" s="6"/>
      <c r="F30" s="7"/>
      <c r="G30" s="2"/>
      <c r="H30" s="30"/>
      <c r="I30" s="2"/>
      <c r="J30" s="2"/>
      <c r="K30" s="14"/>
      <c r="L30" s="22"/>
      <c r="M30" s="21"/>
    </row>
    <row r="31" spans="1:13" x14ac:dyDescent="0.2">
      <c r="A31" s="3">
        <v>36676</v>
      </c>
      <c r="B31" s="4">
        <v>3356983</v>
      </c>
      <c r="C31" s="5">
        <v>36617</v>
      </c>
      <c r="D31" s="4" t="s">
        <v>16</v>
      </c>
      <c r="E31" s="6">
        <v>6130</v>
      </c>
      <c r="F31" s="7">
        <v>2.8</v>
      </c>
      <c r="G31" s="8">
        <f>+E31*F31</f>
        <v>17164</v>
      </c>
      <c r="H31" s="29"/>
      <c r="I31" s="9">
        <f>+G31</f>
        <v>17164</v>
      </c>
      <c r="J31" s="2"/>
      <c r="K31" s="14"/>
      <c r="L31" s="22"/>
      <c r="M31" s="21"/>
    </row>
    <row r="32" spans="1:13" x14ac:dyDescent="0.2">
      <c r="A32" s="4"/>
      <c r="B32" s="4"/>
      <c r="C32" s="5"/>
      <c r="D32" s="4"/>
      <c r="E32" s="6"/>
      <c r="F32" s="7"/>
      <c r="G32" s="2"/>
      <c r="H32" s="31"/>
      <c r="I32" s="2"/>
      <c r="J32" s="2"/>
      <c r="K32" s="14"/>
      <c r="L32" s="22"/>
      <c r="M32" s="21"/>
    </row>
    <row r="33" spans="1:13" x14ac:dyDescent="0.2">
      <c r="A33" s="3">
        <v>36616</v>
      </c>
      <c r="B33" s="4">
        <v>3217210</v>
      </c>
      <c r="C33" s="5">
        <v>36557</v>
      </c>
      <c r="D33" s="4" t="s">
        <v>17</v>
      </c>
      <c r="E33" s="6">
        <v>3000</v>
      </c>
      <c r="F33" s="7">
        <v>2.85</v>
      </c>
      <c r="G33" s="8">
        <f>+E33*F33</f>
        <v>8550</v>
      </c>
      <c r="H33" s="29"/>
      <c r="I33" s="9">
        <f>+G33</f>
        <v>8550</v>
      </c>
      <c r="J33" s="2"/>
      <c r="K33" s="14"/>
      <c r="L33" s="22"/>
      <c r="M33" s="21"/>
    </row>
    <row r="34" spans="1:13" x14ac:dyDescent="0.2">
      <c r="A34" s="4"/>
      <c r="B34" s="4"/>
      <c r="C34" s="4"/>
      <c r="D34" s="4"/>
      <c r="E34" s="6"/>
      <c r="F34" s="7"/>
      <c r="G34" s="2"/>
      <c r="H34" s="31"/>
      <c r="I34" s="2"/>
      <c r="J34" s="2"/>
      <c r="K34" s="14"/>
      <c r="L34" s="22"/>
      <c r="M34" s="21"/>
    </row>
    <row r="35" spans="1:13" x14ac:dyDescent="0.2">
      <c r="A35" s="3">
        <v>36646</v>
      </c>
      <c r="B35" s="4">
        <v>3308195</v>
      </c>
      <c r="C35" s="5">
        <v>36586</v>
      </c>
      <c r="D35" s="4" t="s">
        <v>17</v>
      </c>
      <c r="E35" s="6">
        <v>6882</v>
      </c>
      <c r="F35" s="7">
        <v>3.3</v>
      </c>
      <c r="G35" s="8">
        <f>+E35*F35</f>
        <v>22710.6</v>
      </c>
      <c r="H35" s="29"/>
      <c r="I35" s="9">
        <f>+G35</f>
        <v>22710.6</v>
      </c>
      <c r="J35" s="2"/>
      <c r="K35" s="14"/>
      <c r="L35" s="22"/>
      <c r="M35" s="21"/>
    </row>
    <row r="36" spans="1:13" x14ac:dyDescent="0.2">
      <c r="A36" s="4"/>
      <c r="B36" s="4"/>
      <c r="C36" s="4"/>
      <c r="D36" s="4"/>
      <c r="E36" s="6"/>
      <c r="F36" s="7"/>
      <c r="G36" s="2"/>
      <c r="H36" s="31"/>
      <c r="I36" s="2"/>
      <c r="J36" s="2"/>
      <c r="K36" s="14"/>
      <c r="L36" s="22"/>
      <c r="M36" s="21"/>
    </row>
    <row r="37" spans="1:13" x14ac:dyDescent="0.2">
      <c r="A37" s="3">
        <v>36677</v>
      </c>
      <c r="B37" s="4">
        <v>3356710</v>
      </c>
      <c r="C37" s="5">
        <v>36617</v>
      </c>
      <c r="D37" s="4" t="s">
        <v>17</v>
      </c>
      <c r="E37" s="6">
        <v>2610</v>
      </c>
      <c r="F37" s="7">
        <v>3.3</v>
      </c>
      <c r="G37" s="8">
        <f>+E37*F37</f>
        <v>8613</v>
      </c>
      <c r="H37" s="29"/>
      <c r="I37" s="9">
        <f>+G37</f>
        <v>8613</v>
      </c>
      <c r="J37" s="2"/>
      <c r="K37" s="14"/>
      <c r="L37" s="22"/>
      <c r="M37" s="21"/>
    </row>
    <row r="38" spans="1:13" x14ac:dyDescent="0.2">
      <c r="A38" s="4"/>
      <c r="B38" s="4"/>
      <c r="C38" s="4"/>
      <c r="D38" s="4"/>
      <c r="E38" s="6"/>
      <c r="F38" s="7"/>
      <c r="G38" s="2"/>
      <c r="H38" s="31"/>
      <c r="I38" s="2"/>
      <c r="J38" s="2"/>
      <c r="K38" s="14"/>
      <c r="L38" s="22"/>
      <c r="M38" s="21"/>
    </row>
    <row r="39" spans="1:13" x14ac:dyDescent="0.2">
      <c r="K39" s="13"/>
    </row>
    <row r="40" spans="1:13" x14ac:dyDescent="0.2">
      <c r="E40" t="s">
        <v>18</v>
      </c>
      <c r="I40" s="10">
        <f>SUM(I6:I38)</f>
        <v>749258.43200000003</v>
      </c>
      <c r="K40" s="13"/>
    </row>
    <row r="41" spans="1:13" x14ac:dyDescent="0.2">
      <c r="E41" s="24" t="s">
        <v>19</v>
      </c>
      <c r="K41" s="13"/>
    </row>
    <row r="42" spans="1:13" x14ac:dyDescent="0.2">
      <c r="E42" s="25" t="s">
        <v>23</v>
      </c>
      <c r="F42" s="23">
        <v>36630</v>
      </c>
      <c r="G42" s="10">
        <v>-198740.8</v>
      </c>
      <c r="H42" s="10"/>
      <c r="K42" s="12"/>
    </row>
    <row r="43" spans="1:13" x14ac:dyDescent="0.2">
      <c r="E43" s="25" t="s">
        <v>24</v>
      </c>
      <c r="F43" s="23">
        <v>36640</v>
      </c>
      <c r="G43" s="10">
        <v>-219703.2</v>
      </c>
      <c r="H43" s="10"/>
      <c r="K43" s="12"/>
    </row>
    <row r="44" spans="1:13" x14ac:dyDescent="0.2">
      <c r="E44" s="25" t="s">
        <v>25</v>
      </c>
      <c r="F44" s="23">
        <v>36670</v>
      </c>
      <c r="G44" s="33">
        <v>-20728</v>
      </c>
      <c r="H44" s="10"/>
      <c r="K44" s="12"/>
    </row>
    <row r="45" spans="1:13" x14ac:dyDescent="0.2">
      <c r="G45" s="10"/>
      <c r="H45" s="10"/>
      <c r="I45" s="10">
        <f>SUM(G42:G44)</f>
        <v>-439172</v>
      </c>
      <c r="K45" s="12"/>
    </row>
    <row r="46" spans="1:13" ht="13.5" thickBot="1" x14ac:dyDescent="0.25">
      <c r="G46" t="s">
        <v>20</v>
      </c>
      <c r="I46" s="11">
        <f>+I40+I45</f>
        <v>310086.43200000003</v>
      </c>
      <c r="K46" s="12"/>
    </row>
    <row r="47" spans="1:13" ht="13.5" thickTop="1" x14ac:dyDescent="0.2">
      <c r="K47" s="12"/>
    </row>
    <row r="48" spans="1:13" x14ac:dyDescent="0.2">
      <c r="K48" s="12"/>
    </row>
    <row r="49" spans="11:11" x14ac:dyDescent="0.2">
      <c r="K49" s="12"/>
    </row>
    <row r="50" spans="11:11" x14ac:dyDescent="0.2">
      <c r="K50" s="12"/>
    </row>
    <row r="51" spans="11:11" x14ac:dyDescent="0.2">
      <c r="K51" s="12"/>
    </row>
    <row r="52" spans="11:11" x14ac:dyDescent="0.2">
      <c r="K52" s="12"/>
    </row>
  </sheetData>
  <pageMargins left="0.36" right="0.28000000000000003" top="0.26" bottom="0.25" header="0" footer="0"/>
  <pageSetup orientation="landscape" horizontalDpi="0" verticalDpi="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5"/>
  <sheetViews>
    <sheetView tabSelected="1" workbookViewId="0"/>
  </sheetViews>
  <sheetFormatPr defaultRowHeight="12.75" x14ac:dyDescent="0.2"/>
  <cols>
    <col min="1" max="2" width="10.7109375" customWidth="1"/>
    <col min="3" max="3" width="8.85546875" customWidth="1"/>
    <col min="4" max="4" width="10" bestFit="1" customWidth="1"/>
    <col min="5" max="5" width="10.28515625" customWidth="1"/>
    <col min="6" max="6" width="8.5703125" bestFit="1" customWidth="1"/>
    <col min="7" max="7" width="12.5703125" bestFit="1" customWidth="1"/>
    <col min="8" max="8" width="3" customWidth="1"/>
    <col min="9" max="9" width="12.5703125" bestFit="1" customWidth="1"/>
    <col min="10" max="10" width="4.85546875" style="100" customWidth="1"/>
    <col min="11" max="11" width="6.7109375" bestFit="1" customWidth="1"/>
    <col min="12" max="12" width="10.7109375" style="36" customWidth="1"/>
    <col min="13" max="13" width="7.42578125" style="51" bestFit="1" customWidth="1"/>
    <col min="14" max="14" width="12" style="46" bestFit="1" customWidth="1"/>
    <col min="15" max="15" width="9.5703125" style="41" bestFit="1" customWidth="1"/>
    <col min="16" max="16" width="9" style="111" customWidth="1"/>
    <col min="17" max="17" width="12" style="71" bestFit="1" customWidth="1"/>
    <col min="18" max="18" width="10.7109375" customWidth="1"/>
  </cols>
  <sheetData>
    <row r="1" spans="1:17" x14ac:dyDescent="0.2">
      <c r="A1" s="1" t="s">
        <v>0</v>
      </c>
      <c r="G1" s="74"/>
      <c r="H1" s="74"/>
      <c r="I1" s="74"/>
    </row>
    <row r="2" spans="1:17" x14ac:dyDescent="0.2">
      <c r="A2" s="1" t="s">
        <v>1</v>
      </c>
      <c r="G2" s="74"/>
      <c r="H2" s="74"/>
      <c r="I2" s="74"/>
    </row>
    <row r="3" spans="1:17" x14ac:dyDescent="0.2">
      <c r="G3" s="74"/>
      <c r="H3" s="74"/>
      <c r="I3" s="74"/>
    </row>
    <row r="4" spans="1:17" x14ac:dyDescent="0.2">
      <c r="A4" s="17" t="s">
        <v>3</v>
      </c>
      <c r="B4" s="17" t="s">
        <v>3</v>
      </c>
      <c r="C4" s="17" t="s">
        <v>2</v>
      </c>
      <c r="D4" s="17"/>
      <c r="E4" s="17" t="s">
        <v>3</v>
      </c>
      <c r="F4" s="17"/>
      <c r="G4" s="17" t="s">
        <v>35</v>
      </c>
      <c r="H4" s="17"/>
      <c r="I4" s="17" t="s">
        <v>3</v>
      </c>
      <c r="J4" s="18" t="s">
        <v>36</v>
      </c>
      <c r="K4" s="18" t="s">
        <v>11</v>
      </c>
      <c r="L4" s="37" t="s">
        <v>4</v>
      </c>
      <c r="M4" s="52" t="s">
        <v>8</v>
      </c>
      <c r="N4" s="47" t="s">
        <v>10</v>
      </c>
      <c r="O4" s="42" t="s">
        <v>22</v>
      </c>
      <c r="P4" s="112" t="s">
        <v>8</v>
      </c>
      <c r="Q4" s="47" t="s">
        <v>10</v>
      </c>
    </row>
    <row r="5" spans="1:17" x14ac:dyDescent="0.2">
      <c r="A5" s="19" t="s">
        <v>4</v>
      </c>
      <c r="B5" s="19" t="s">
        <v>7</v>
      </c>
      <c r="C5" s="19" t="s">
        <v>5</v>
      </c>
      <c r="D5" s="19" t="s">
        <v>6</v>
      </c>
      <c r="E5" s="19" t="s">
        <v>8</v>
      </c>
      <c r="F5" s="19" t="s">
        <v>9</v>
      </c>
      <c r="G5" s="19" t="s">
        <v>10</v>
      </c>
      <c r="H5" s="19"/>
      <c r="I5" s="19" t="s">
        <v>10</v>
      </c>
      <c r="J5" s="19"/>
      <c r="K5" s="20" t="s">
        <v>12</v>
      </c>
      <c r="L5" s="38" t="s">
        <v>13</v>
      </c>
      <c r="M5" s="53" t="s">
        <v>13</v>
      </c>
      <c r="N5" s="48" t="s">
        <v>13</v>
      </c>
      <c r="O5" s="43" t="s">
        <v>7</v>
      </c>
      <c r="P5" s="113" t="s">
        <v>30</v>
      </c>
      <c r="Q5" s="48" t="s">
        <v>30</v>
      </c>
    </row>
    <row r="6" spans="1:17" x14ac:dyDescent="0.2">
      <c r="A6" s="62">
        <v>36560</v>
      </c>
      <c r="B6" s="22">
        <v>3163182</v>
      </c>
      <c r="C6" s="63">
        <v>36526</v>
      </c>
      <c r="D6" s="22" t="s">
        <v>14</v>
      </c>
      <c r="E6" s="64">
        <v>10000</v>
      </c>
      <c r="F6" s="65">
        <v>2.3650000000000002</v>
      </c>
      <c r="G6" s="69">
        <f>+E6*F6</f>
        <v>23650.000000000004</v>
      </c>
      <c r="H6" s="69"/>
      <c r="I6" s="93">
        <f>+G6</f>
        <v>23650.000000000004</v>
      </c>
      <c r="J6" s="101"/>
      <c r="K6" s="94">
        <v>145309</v>
      </c>
      <c r="L6" s="56">
        <v>36705</v>
      </c>
      <c r="M6" s="57">
        <v>10000</v>
      </c>
      <c r="N6" s="58">
        <v>23650</v>
      </c>
      <c r="O6" s="61" t="s">
        <v>28</v>
      </c>
      <c r="P6" s="114">
        <f>+E6-M6</f>
        <v>0</v>
      </c>
      <c r="Q6" s="107">
        <f>+G6-N6</f>
        <v>0</v>
      </c>
    </row>
    <row r="7" spans="1:17" x14ac:dyDescent="0.2">
      <c r="A7" s="62">
        <v>36572</v>
      </c>
      <c r="B7" s="22">
        <v>3168421</v>
      </c>
      <c r="C7" s="63">
        <v>36526</v>
      </c>
      <c r="D7" s="22" t="s">
        <v>15</v>
      </c>
      <c r="E7" s="64">
        <v>23272</v>
      </c>
      <c r="F7" s="65">
        <v>2.319</v>
      </c>
      <c r="G7" s="69">
        <f>+E7*F7</f>
        <v>53967.767999999996</v>
      </c>
      <c r="H7" s="90"/>
      <c r="I7" s="93"/>
      <c r="J7" s="101"/>
      <c r="K7" s="94"/>
      <c r="L7" s="91"/>
      <c r="M7" s="57"/>
      <c r="N7" s="60"/>
      <c r="O7" s="86"/>
      <c r="P7" s="115"/>
      <c r="Q7" s="108"/>
    </row>
    <row r="8" spans="1:17" x14ac:dyDescent="0.2">
      <c r="A8" s="35">
        <v>36572</v>
      </c>
      <c r="B8" s="77">
        <v>3168421</v>
      </c>
      <c r="C8" s="78">
        <v>36526</v>
      </c>
      <c r="D8" s="77" t="s">
        <v>15</v>
      </c>
      <c r="E8" s="79">
        <v>-9672</v>
      </c>
      <c r="F8" s="73" t="s">
        <v>41</v>
      </c>
      <c r="G8" s="69">
        <v>-14203.74</v>
      </c>
      <c r="H8" s="90"/>
      <c r="I8" s="97">
        <f>+G7+G8</f>
        <v>39764.027999999998</v>
      </c>
      <c r="J8" s="102"/>
      <c r="K8" s="96">
        <v>150715</v>
      </c>
      <c r="L8" s="92">
        <v>36630</v>
      </c>
      <c r="M8" s="82">
        <v>13600</v>
      </c>
      <c r="N8" s="83">
        <v>31538.400000000001</v>
      </c>
      <c r="O8" s="87" t="s">
        <v>26</v>
      </c>
      <c r="P8" s="116">
        <f>+E7+E8-M8</f>
        <v>0</v>
      </c>
      <c r="Q8" s="109">
        <f>+G7+G8-N8</f>
        <v>8225.627999999997</v>
      </c>
    </row>
    <row r="9" spans="1:17" x14ac:dyDescent="0.2">
      <c r="A9" s="35">
        <v>36587</v>
      </c>
      <c r="B9" s="77">
        <v>3211623</v>
      </c>
      <c r="C9" s="78">
        <v>36526</v>
      </c>
      <c r="D9" s="77" t="s">
        <v>16</v>
      </c>
      <c r="E9" s="79">
        <v>28206</v>
      </c>
      <c r="F9" s="80">
        <v>2.9540000000000002</v>
      </c>
      <c r="G9" s="69">
        <f>+E9*F9</f>
        <v>83320.524000000005</v>
      </c>
      <c r="H9" s="70"/>
      <c r="I9" s="95"/>
      <c r="J9" s="105" t="s">
        <v>43</v>
      </c>
      <c r="K9" s="123" t="s">
        <v>41</v>
      </c>
      <c r="L9" s="81"/>
      <c r="M9" s="82"/>
      <c r="N9" s="85"/>
      <c r="O9" s="84"/>
      <c r="P9" s="116">
        <f>+E9-M9</f>
        <v>28206</v>
      </c>
      <c r="Q9" s="109">
        <f>+G9-N9</f>
        <v>83320.524000000005</v>
      </c>
    </row>
    <row r="10" spans="1:17" x14ac:dyDescent="0.2">
      <c r="A10" s="35">
        <v>36587</v>
      </c>
      <c r="B10" s="77">
        <v>3211623</v>
      </c>
      <c r="C10" s="78">
        <v>36526</v>
      </c>
      <c r="D10" s="77" t="s">
        <v>16</v>
      </c>
      <c r="E10" s="79">
        <v>13287</v>
      </c>
      <c r="F10" s="80">
        <v>2.91</v>
      </c>
      <c r="G10" s="69">
        <f>+E10*F10</f>
        <v>38665.17</v>
      </c>
      <c r="H10" s="70"/>
      <c r="I10" s="75"/>
      <c r="J10" s="105" t="s">
        <v>43</v>
      </c>
      <c r="K10" s="123" t="s">
        <v>41</v>
      </c>
      <c r="L10" s="40"/>
      <c r="M10" s="55"/>
      <c r="N10" s="50"/>
      <c r="O10" s="59"/>
      <c r="P10" s="64">
        <f>+E10-M10</f>
        <v>13287</v>
      </c>
      <c r="Q10" s="110">
        <f>+G10-N10</f>
        <v>38665.17</v>
      </c>
    </row>
    <row r="11" spans="1:17" x14ac:dyDescent="0.2">
      <c r="A11" s="35">
        <v>36587</v>
      </c>
      <c r="B11" s="77">
        <v>3211623</v>
      </c>
      <c r="C11" s="78">
        <v>36526</v>
      </c>
      <c r="D11" s="77" t="s">
        <v>16</v>
      </c>
      <c r="E11" s="79">
        <v>7370</v>
      </c>
      <c r="F11" s="80">
        <v>2.8</v>
      </c>
      <c r="G11" s="69">
        <f>+E11*F11</f>
        <v>20636</v>
      </c>
      <c r="H11" s="70"/>
      <c r="I11" s="75">
        <f>+G9+G10+G11</f>
        <v>142621.69400000002</v>
      </c>
      <c r="J11" s="105" t="s">
        <v>43</v>
      </c>
      <c r="K11" s="123" t="s">
        <v>41</v>
      </c>
      <c r="L11" s="40"/>
      <c r="M11" s="55"/>
      <c r="N11" s="50"/>
      <c r="O11" s="59"/>
      <c r="P11" s="64">
        <f>+E11-M11</f>
        <v>7370</v>
      </c>
      <c r="Q11" s="110">
        <f>+G11-N11</f>
        <v>20636</v>
      </c>
    </row>
    <row r="12" spans="1:17" x14ac:dyDescent="0.2">
      <c r="A12" s="35"/>
      <c r="B12" s="77"/>
      <c r="C12" s="78"/>
      <c r="D12" s="77"/>
      <c r="E12" s="79"/>
      <c r="F12" s="80"/>
      <c r="G12" s="69"/>
      <c r="H12" s="70"/>
      <c r="I12" s="75"/>
      <c r="J12" s="103"/>
      <c r="K12" s="34"/>
      <c r="L12" s="40"/>
      <c r="M12" s="55"/>
      <c r="N12" s="50"/>
      <c r="O12" s="59"/>
      <c r="P12" s="64"/>
      <c r="Q12" s="110"/>
    </row>
    <row r="13" spans="1:17" x14ac:dyDescent="0.2">
      <c r="A13" s="35"/>
      <c r="B13" s="77"/>
      <c r="C13" s="78"/>
      <c r="D13" s="77"/>
      <c r="E13" s="79"/>
      <c r="F13" s="80"/>
      <c r="G13" s="69"/>
      <c r="H13" s="70"/>
      <c r="I13" s="75"/>
      <c r="J13" s="103"/>
      <c r="K13" s="34"/>
      <c r="L13" s="40"/>
      <c r="M13" s="55"/>
      <c r="N13" s="50"/>
      <c r="O13" s="59"/>
      <c r="P13" s="64"/>
      <c r="Q13" s="110"/>
    </row>
    <row r="14" spans="1:17" x14ac:dyDescent="0.2">
      <c r="A14" s="35"/>
      <c r="B14" s="77"/>
      <c r="C14" s="78"/>
      <c r="D14" s="77"/>
      <c r="E14" s="79"/>
      <c r="F14" s="80"/>
      <c r="G14" s="69"/>
      <c r="H14" s="70"/>
      <c r="I14" s="75"/>
      <c r="J14" s="103"/>
      <c r="K14" s="34"/>
      <c r="L14" s="40"/>
      <c r="M14" s="55"/>
      <c r="N14" s="50"/>
      <c r="O14" s="59"/>
      <c r="P14" s="64"/>
      <c r="Q14" s="110"/>
    </row>
    <row r="15" spans="1:17" x14ac:dyDescent="0.2">
      <c r="A15" s="35"/>
      <c r="B15" s="77"/>
      <c r="C15" s="78"/>
      <c r="D15" s="77"/>
      <c r="E15" s="79"/>
      <c r="F15" s="80"/>
      <c r="G15" s="69"/>
      <c r="H15" s="70"/>
      <c r="I15" s="75"/>
      <c r="J15" s="103"/>
      <c r="K15" s="34"/>
      <c r="L15" s="40"/>
      <c r="M15" s="55"/>
      <c r="N15" s="50"/>
      <c r="O15" s="59"/>
      <c r="P15" s="64"/>
      <c r="Q15" s="110"/>
    </row>
    <row r="16" spans="1:17" x14ac:dyDescent="0.2">
      <c r="A16" s="35">
        <v>36588</v>
      </c>
      <c r="B16" s="77">
        <v>3211713</v>
      </c>
      <c r="C16" s="78">
        <v>36557</v>
      </c>
      <c r="D16" s="77" t="s">
        <v>14</v>
      </c>
      <c r="E16" s="79">
        <v>10000</v>
      </c>
      <c r="F16" s="80">
        <v>2.3650000000000002</v>
      </c>
      <c r="G16" s="69">
        <f t="shared" ref="G16:G21" si="0">+E16*F16</f>
        <v>23650.000000000004</v>
      </c>
      <c r="H16" s="70"/>
      <c r="I16" s="69">
        <f>+G16</f>
        <v>23650.000000000004</v>
      </c>
      <c r="J16" s="103"/>
      <c r="K16" s="34">
        <v>145309</v>
      </c>
      <c r="L16" s="40">
        <v>36705</v>
      </c>
      <c r="M16" s="55">
        <v>10000</v>
      </c>
      <c r="N16" s="50">
        <v>23650</v>
      </c>
      <c r="O16" s="59" t="s">
        <v>28</v>
      </c>
      <c r="P16" s="64">
        <f t="shared" ref="P16:P21" si="1">+E16-M16</f>
        <v>0</v>
      </c>
      <c r="Q16" s="110">
        <f t="shared" ref="Q16:Q21" si="2">+G16-N16</f>
        <v>0</v>
      </c>
    </row>
    <row r="17" spans="1:17" x14ac:dyDescent="0.2">
      <c r="A17" s="35">
        <v>36593</v>
      </c>
      <c r="B17" s="77">
        <v>321898</v>
      </c>
      <c r="C17" s="78">
        <v>36557</v>
      </c>
      <c r="D17" s="77" t="s">
        <v>15</v>
      </c>
      <c r="E17" s="79">
        <v>23200</v>
      </c>
      <c r="F17" s="80">
        <v>2.58</v>
      </c>
      <c r="G17" s="69">
        <f t="shared" si="0"/>
        <v>59856</v>
      </c>
      <c r="H17" s="70"/>
      <c r="I17" s="75">
        <f>+G17</f>
        <v>59856</v>
      </c>
      <c r="J17" s="103"/>
      <c r="K17" s="34">
        <v>157383</v>
      </c>
      <c r="L17" s="40">
        <v>36630</v>
      </c>
      <c r="M17" s="55">
        <v>23200</v>
      </c>
      <c r="N17" s="50">
        <v>59856</v>
      </c>
      <c r="O17" s="45" t="s">
        <v>26</v>
      </c>
      <c r="P17" s="64">
        <f t="shared" si="1"/>
        <v>0</v>
      </c>
      <c r="Q17" s="110">
        <f t="shared" si="2"/>
        <v>0</v>
      </c>
    </row>
    <row r="18" spans="1:17" x14ac:dyDescent="0.2">
      <c r="A18" s="35">
        <v>36616</v>
      </c>
      <c r="B18" s="77">
        <v>3217210</v>
      </c>
      <c r="C18" s="78">
        <v>36557</v>
      </c>
      <c r="D18" s="77" t="s">
        <v>17</v>
      </c>
      <c r="E18" s="79">
        <v>3000</v>
      </c>
      <c r="F18" s="80">
        <v>2.85</v>
      </c>
      <c r="G18" s="69">
        <f t="shared" si="0"/>
        <v>8550</v>
      </c>
      <c r="H18" s="70"/>
      <c r="I18" s="75">
        <f>+G18</f>
        <v>8550</v>
      </c>
      <c r="J18" s="105" t="s">
        <v>43</v>
      </c>
      <c r="K18" s="123" t="s">
        <v>41</v>
      </c>
      <c r="L18" s="40"/>
      <c r="M18" s="55"/>
      <c r="N18" s="50"/>
      <c r="O18" s="59"/>
      <c r="P18" s="64">
        <f t="shared" si="1"/>
        <v>3000</v>
      </c>
      <c r="Q18" s="110">
        <f t="shared" si="2"/>
        <v>8550</v>
      </c>
    </row>
    <row r="19" spans="1:17" x14ac:dyDescent="0.2">
      <c r="A19" s="35">
        <v>36616</v>
      </c>
      <c r="B19" s="77">
        <v>3217489</v>
      </c>
      <c r="C19" s="78">
        <v>36557</v>
      </c>
      <c r="D19" s="77" t="s">
        <v>16</v>
      </c>
      <c r="E19" s="79">
        <v>13341</v>
      </c>
      <c r="F19" s="80">
        <v>2.91</v>
      </c>
      <c r="G19" s="69">
        <f t="shared" si="0"/>
        <v>38822.310000000005</v>
      </c>
      <c r="H19" s="70"/>
      <c r="I19" s="75"/>
      <c r="J19" s="105" t="s">
        <v>43</v>
      </c>
      <c r="K19" s="123" t="s">
        <v>41</v>
      </c>
      <c r="L19" s="40"/>
      <c r="M19" s="55"/>
      <c r="N19" s="50"/>
      <c r="O19" s="59"/>
      <c r="P19" s="64">
        <f t="shared" si="1"/>
        <v>13341</v>
      </c>
      <c r="Q19" s="110">
        <f t="shared" si="2"/>
        <v>38822.310000000005</v>
      </c>
    </row>
    <row r="20" spans="1:17" x14ac:dyDescent="0.2">
      <c r="A20" s="35">
        <v>36616</v>
      </c>
      <c r="B20" s="77">
        <v>3217489</v>
      </c>
      <c r="C20" s="78">
        <v>36557</v>
      </c>
      <c r="D20" s="77" t="s">
        <v>16</v>
      </c>
      <c r="E20" s="79">
        <v>29000</v>
      </c>
      <c r="F20" s="80">
        <v>3.22</v>
      </c>
      <c r="G20" s="69">
        <f t="shared" si="0"/>
        <v>93380</v>
      </c>
      <c r="H20" s="70"/>
      <c r="I20" s="75"/>
      <c r="J20" s="103"/>
      <c r="K20" s="34">
        <v>204789</v>
      </c>
      <c r="L20" s="40">
        <v>36630</v>
      </c>
      <c r="M20" s="55">
        <v>29000</v>
      </c>
      <c r="N20" s="50">
        <v>93380</v>
      </c>
      <c r="O20" s="45" t="s">
        <v>26</v>
      </c>
      <c r="P20" s="64">
        <f t="shared" si="1"/>
        <v>0</v>
      </c>
      <c r="Q20" s="110">
        <f t="shared" si="2"/>
        <v>0</v>
      </c>
    </row>
    <row r="21" spans="1:17" x14ac:dyDescent="0.2">
      <c r="A21" s="35">
        <v>36616</v>
      </c>
      <c r="B21" s="77">
        <v>3217489</v>
      </c>
      <c r="C21" s="78">
        <v>36557</v>
      </c>
      <c r="D21" s="77" t="s">
        <v>16</v>
      </c>
      <c r="E21" s="79">
        <v>8762</v>
      </c>
      <c r="F21" s="80">
        <v>2.8</v>
      </c>
      <c r="G21" s="69">
        <f t="shared" si="0"/>
        <v>24533.599999999999</v>
      </c>
      <c r="H21" s="70"/>
      <c r="I21" s="75">
        <f>+G19+G20+G21</f>
        <v>156735.91</v>
      </c>
      <c r="J21" s="106" t="s">
        <v>34</v>
      </c>
      <c r="K21" s="34">
        <v>204787</v>
      </c>
      <c r="L21" s="40">
        <v>36630</v>
      </c>
      <c r="M21" s="55">
        <v>4988</v>
      </c>
      <c r="N21" s="50">
        <v>13966.4</v>
      </c>
      <c r="O21" s="45" t="s">
        <v>26</v>
      </c>
      <c r="P21" s="64">
        <f t="shared" si="1"/>
        <v>3774</v>
      </c>
      <c r="Q21" s="110">
        <f t="shared" si="2"/>
        <v>10567.199999999999</v>
      </c>
    </row>
    <row r="22" spans="1:17" x14ac:dyDescent="0.2">
      <c r="A22" s="35"/>
      <c r="B22" s="77"/>
      <c r="C22" s="78"/>
      <c r="D22" s="77"/>
      <c r="E22" s="79"/>
      <c r="F22" s="80"/>
      <c r="G22" s="69"/>
      <c r="H22" s="70"/>
      <c r="I22" s="75"/>
      <c r="J22" s="103"/>
      <c r="K22" s="34"/>
      <c r="L22" s="40"/>
      <c r="M22" s="55"/>
      <c r="N22" s="50"/>
      <c r="O22" s="59"/>
      <c r="P22" s="64"/>
      <c r="Q22" s="110"/>
    </row>
    <row r="23" spans="1:17" x14ac:dyDescent="0.2">
      <c r="A23" s="35"/>
      <c r="B23" s="77"/>
      <c r="C23" s="78"/>
      <c r="D23" s="77"/>
      <c r="E23" s="79"/>
      <c r="F23" s="80"/>
      <c r="G23" s="69"/>
      <c r="H23" s="70"/>
      <c r="I23" s="75"/>
      <c r="J23" s="103"/>
      <c r="K23" s="34"/>
      <c r="L23" s="40"/>
      <c r="M23" s="55"/>
      <c r="N23" s="50"/>
      <c r="O23" s="59"/>
      <c r="P23" s="64"/>
      <c r="Q23" s="110"/>
    </row>
    <row r="24" spans="1:17" x14ac:dyDescent="0.2">
      <c r="A24" s="35"/>
      <c r="B24" s="77"/>
      <c r="C24" s="78"/>
      <c r="D24" s="77"/>
      <c r="E24" s="79"/>
      <c r="F24" s="80"/>
      <c r="G24" s="69"/>
      <c r="H24" s="70"/>
      <c r="I24" s="75"/>
      <c r="J24" s="103"/>
      <c r="K24" s="34"/>
      <c r="L24" s="40"/>
      <c r="M24" s="55"/>
      <c r="N24" s="50"/>
      <c r="O24" s="59"/>
      <c r="P24" s="64"/>
      <c r="Q24" s="110"/>
    </row>
    <row r="25" spans="1:17" x14ac:dyDescent="0.2">
      <c r="A25" s="35"/>
      <c r="B25" s="77"/>
      <c r="C25" s="78"/>
      <c r="D25" s="77"/>
      <c r="E25" s="79"/>
      <c r="F25" s="80"/>
      <c r="G25" s="69"/>
      <c r="H25" s="70"/>
      <c r="I25" s="75"/>
      <c r="J25" s="103"/>
      <c r="K25" s="34"/>
      <c r="L25" s="40"/>
      <c r="M25" s="55"/>
      <c r="N25" s="50"/>
      <c r="O25" s="59"/>
      <c r="P25" s="64"/>
      <c r="Q25" s="110"/>
    </row>
    <row r="26" spans="1:17" x14ac:dyDescent="0.2">
      <c r="A26" s="35">
        <v>36591</v>
      </c>
      <c r="B26" s="77">
        <v>3302475</v>
      </c>
      <c r="C26" s="78">
        <v>36586</v>
      </c>
      <c r="D26" s="77" t="s">
        <v>14</v>
      </c>
      <c r="E26" s="79">
        <v>10000</v>
      </c>
      <c r="F26" s="80">
        <v>2.3650000000000002</v>
      </c>
      <c r="G26" s="69">
        <f t="shared" ref="G26:G31" si="3">+E26*F26</f>
        <v>23650.000000000004</v>
      </c>
      <c r="H26" s="70"/>
      <c r="I26" s="69"/>
      <c r="J26" s="106" t="s">
        <v>33</v>
      </c>
      <c r="K26" s="34">
        <v>145309</v>
      </c>
      <c r="L26" s="40">
        <v>36705</v>
      </c>
      <c r="M26" s="55">
        <v>10013</v>
      </c>
      <c r="N26" s="50">
        <v>23680.75</v>
      </c>
      <c r="O26" s="59" t="s">
        <v>28</v>
      </c>
      <c r="P26" s="64">
        <f t="shared" ref="P26:P31" si="4">+E26-M26</f>
        <v>-13</v>
      </c>
      <c r="Q26" s="110">
        <f t="shared" ref="Q26:Q31" si="5">+G26-N26</f>
        <v>-30.749999999996362</v>
      </c>
    </row>
    <row r="27" spans="1:17" x14ac:dyDescent="0.2">
      <c r="A27" s="35">
        <v>36591</v>
      </c>
      <c r="B27" s="77">
        <v>3302475</v>
      </c>
      <c r="C27" s="78">
        <v>36586</v>
      </c>
      <c r="D27" s="77" t="s">
        <v>14</v>
      </c>
      <c r="E27" s="79">
        <v>15500</v>
      </c>
      <c r="F27" s="80">
        <v>2.73</v>
      </c>
      <c r="G27" s="69">
        <f t="shared" si="3"/>
        <v>42315</v>
      </c>
      <c r="H27" s="70">
        <v>1</v>
      </c>
      <c r="I27" s="69">
        <f>+G27+G26</f>
        <v>65965</v>
      </c>
      <c r="J27" s="103"/>
      <c r="K27" s="34">
        <v>204636</v>
      </c>
      <c r="L27" s="40">
        <v>36640</v>
      </c>
      <c r="M27" s="55">
        <v>15500</v>
      </c>
      <c r="N27" s="50">
        <v>42315</v>
      </c>
      <c r="O27" s="45" t="s">
        <v>27</v>
      </c>
      <c r="P27" s="64">
        <f t="shared" si="4"/>
        <v>0</v>
      </c>
      <c r="Q27" s="110">
        <f t="shared" si="5"/>
        <v>0</v>
      </c>
    </row>
    <row r="28" spans="1:17" x14ac:dyDescent="0.2">
      <c r="A28" s="35">
        <v>36635</v>
      </c>
      <c r="B28" s="77">
        <v>3307510</v>
      </c>
      <c r="C28" s="78">
        <v>36586</v>
      </c>
      <c r="D28" s="77" t="s">
        <v>15</v>
      </c>
      <c r="E28" s="79">
        <v>24800</v>
      </c>
      <c r="F28" s="80">
        <v>2.573</v>
      </c>
      <c r="G28" s="69">
        <f t="shared" si="3"/>
        <v>63810.400000000001</v>
      </c>
      <c r="H28" s="70">
        <v>1</v>
      </c>
      <c r="I28" s="75">
        <f>+G28</f>
        <v>63810.400000000001</v>
      </c>
      <c r="J28" s="103"/>
      <c r="K28" s="34">
        <v>204620</v>
      </c>
      <c r="L28" s="40">
        <v>36640</v>
      </c>
      <c r="M28" s="55">
        <v>24800</v>
      </c>
      <c r="N28" s="50">
        <v>63810.400000000001</v>
      </c>
      <c r="O28" s="45" t="s">
        <v>27</v>
      </c>
      <c r="P28" s="64">
        <f t="shared" si="4"/>
        <v>0</v>
      </c>
      <c r="Q28" s="110">
        <f t="shared" si="5"/>
        <v>0</v>
      </c>
    </row>
    <row r="29" spans="1:17" x14ac:dyDescent="0.2">
      <c r="A29" s="35">
        <v>36646</v>
      </c>
      <c r="B29" s="77">
        <v>3308195</v>
      </c>
      <c r="C29" s="78">
        <v>36586</v>
      </c>
      <c r="D29" s="77" t="s">
        <v>17</v>
      </c>
      <c r="E29" s="79">
        <v>6882</v>
      </c>
      <c r="F29" s="80">
        <v>3.3</v>
      </c>
      <c r="G29" s="69">
        <f t="shared" si="3"/>
        <v>22710.6</v>
      </c>
      <c r="H29" s="70"/>
      <c r="I29" s="75">
        <f>+G29</f>
        <v>22710.6</v>
      </c>
      <c r="J29" s="105" t="s">
        <v>43</v>
      </c>
      <c r="K29" s="123" t="s">
        <v>41</v>
      </c>
      <c r="L29" s="40"/>
      <c r="M29" s="55"/>
      <c r="N29" s="50"/>
      <c r="O29" s="59"/>
      <c r="P29" s="64">
        <f t="shared" si="4"/>
        <v>6882</v>
      </c>
      <c r="Q29" s="110">
        <f t="shared" si="5"/>
        <v>22710.6</v>
      </c>
    </row>
    <row r="30" spans="1:17" x14ac:dyDescent="0.2">
      <c r="A30" s="62">
        <v>36643</v>
      </c>
      <c r="B30" s="22">
        <v>3308115</v>
      </c>
      <c r="C30" s="63">
        <v>36586</v>
      </c>
      <c r="D30" s="22" t="s">
        <v>16</v>
      </c>
      <c r="E30" s="64">
        <v>5916</v>
      </c>
      <c r="F30" s="65">
        <v>2.8</v>
      </c>
      <c r="G30" s="69">
        <f t="shared" si="3"/>
        <v>16564.8</v>
      </c>
      <c r="H30" s="70"/>
      <c r="I30" s="69"/>
      <c r="J30" s="106" t="s">
        <v>34</v>
      </c>
      <c r="K30" s="14">
        <v>204787</v>
      </c>
      <c r="L30" s="40">
        <v>36640</v>
      </c>
      <c r="M30" s="55">
        <v>4991</v>
      </c>
      <c r="N30" s="50">
        <v>13974.8</v>
      </c>
      <c r="O30" s="45" t="s">
        <v>27</v>
      </c>
      <c r="P30" s="64">
        <f t="shared" si="4"/>
        <v>925</v>
      </c>
      <c r="Q30" s="110">
        <f t="shared" si="5"/>
        <v>2590</v>
      </c>
    </row>
    <row r="31" spans="1:17" x14ac:dyDescent="0.2">
      <c r="A31" s="62">
        <v>36643</v>
      </c>
      <c r="B31" s="22">
        <v>3308115</v>
      </c>
      <c r="C31" s="63">
        <v>36586</v>
      </c>
      <c r="D31" s="22" t="s">
        <v>16</v>
      </c>
      <c r="E31" s="64">
        <v>31000</v>
      </c>
      <c r="F31" s="65">
        <v>3.2130000000000001</v>
      </c>
      <c r="G31" s="69">
        <f t="shared" si="3"/>
        <v>99603</v>
      </c>
      <c r="H31" s="70"/>
      <c r="I31" s="69">
        <f>+G31+G30</f>
        <v>116167.8</v>
      </c>
      <c r="J31" s="104"/>
      <c r="K31" s="14">
        <v>204789</v>
      </c>
      <c r="L31" s="40">
        <v>36640</v>
      </c>
      <c r="M31" s="55">
        <v>31000</v>
      </c>
      <c r="N31" s="50">
        <v>99603</v>
      </c>
      <c r="O31" s="45" t="s">
        <v>27</v>
      </c>
      <c r="P31" s="64">
        <f t="shared" si="4"/>
        <v>0</v>
      </c>
      <c r="Q31" s="110">
        <f t="shared" si="5"/>
        <v>0</v>
      </c>
    </row>
    <row r="32" spans="1:17" x14ac:dyDescent="0.2">
      <c r="A32" s="62"/>
      <c r="B32" s="22"/>
      <c r="C32" s="63"/>
      <c r="D32" s="22"/>
      <c r="E32" s="64"/>
      <c r="F32" s="65"/>
      <c r="G32" s="69"/>
      <c r="H32" s="70"/>
      <c r="I32" s="69"/>
      <c r="J32" s="103"/>
      <c r="K32" s="34"/>
      <c r="L32" s="40"/>
      <c r="M32" s="55"/>
      <c r="N32" s="50"/>
      <c r="O32" s="45"/>
      <c r="P32" s="64"/>
      <c r="Q32" s="110"/>
    </row>
    <row r="33" spans="1:17" x14ac:dyDescent="0.2">
      <c r="A33" s="62"/>
      <c r="B33" s="22"/>
      <c r="C33" s="63"/>
      <c r="D33" s="22"/>
      <c r="E33" s="64"/>
      <c r="F33" s="65"/>
      <c r="G33" s="69"/>
      <c r="H33" s="70"/>
      <c r="I33" s="69"/>
      <c r="J33" s="103"/>
      <c r="K33" s="34"/>
      <c r="L33" s="40"/>
      <c r="M33" s="55"/>
      <c r="N33" s="50"/>
      <c r="O33" s="45"/>
      <c r="P33" s="64"/>
      <c r="Q33" s="110"/>
    </row>
    <row r="34" spans="1:17" x14ac:dyDescent="0.2">
      <c r="A34" s="62"/>
      <c r="B34" s="22"/>
      <c r="C34" s="63"/>
      <c r="D34" s="22"/>
      <c r="E34" s="64"/>
      <c r="F34" s="65"/>
      <c r="G34" s="69"/>
      <c r="H34" s="70"/>
      <c r="I34" s="69"/>
      <c r="J34" s="103"/>
      <c r="K34" s="34"/>
      <c r="L34" s="40"/>
      <c r="M34" s="55"/>
      <c r="N34" s="50"/>
      <c r="O34" s="45"/>
      <c r="P34" s="64"/>
      <c r="Q34" s="110"/>
    </row>
    <row r="35" spans="1:17" x14ac:dyDescent="0.2">
      <c r="A35" s="62"/>
      <c r="B35" s="22"/>
      <c r="C35" s="63"/>
      <c r="D35" s="22"/>
      <c r="E35" s="64"/>
      <c r="F35" s="65"/>
      <c r="G35" s="69"/>
      <c r="H35" s="70"/>
      <c r="I35" s="69"/>
      <c r="J35" s="103"/>
      <c r="K35" s="34"/>
      <c r="L35" s="40"/>
      <c r="M35" s="55"/>
      <c r="N35" s="50"/>
      <c r="O35" s="45"/>
      <c r="P35" s="64"/>
      <c r="Q35" s="110"/>
    </row>
    <row r="36" spans="1:17" x14ac:dyDescent="0.2">
      <c r="A36" s="62">
        <v>36677</v>
      </c>
      <c r="B36" s="22">
        <v>3356710</v>
      </c>
      <c r="C36" s="63">
        <v>36617</v>
      </c>
      <c r="D36" s="22" t="s">
        <v>17</v>
      </c>
      <c r="E36" s="64">
        <v>2610</v>
      </c>
      <c r="F36" s="65">
        <v>3.3</v>
      </c>
      <c r="G36" s="66">
        <f>+E36*F36</f>
        <v>8613</v>
      </c>
      <c r="H36" s="67"/>
      <c r="I36" s="68">
        <f>+G36</f>
        <v>8613</v>
      </c>
      <c r="J36" s="106" t="s">
        <v>34</v>
      </c>
      <c r="K36" s="14">
        <v>250160</v>
      </c>
      <c r="L36" s="40">
        <v>36670</v>
      </c>
      <c r="M36" s="55">
        <v>2000</v>
      </c>
      <c r="N36" s="50">
        <v>6700</v>
      </c>
      <c r="O36" s="59" t="s">
        <v>29</v>
      </c>
      <c r="P36" s="64">
        <f>+E36-M36</f>
        <v>610</v>
      </c>
      <c r="Q36" s="110">
        <f>+G36-N36</f>
        <v>1913</v>
      </c>
    </row>
    <row r="37" spans="1:17" x14ac:dyDescent="0.2">
      <c r="A37" s="62">
        <v>36676</v>
      </c>
      <c r="B37" s="22">
        <v>3356983</v>
      </c>
      <c r="C37" s="63">
        <v>36617</v>
      </c>
      <c r="D37" s="22" t="s">
        <v>16</v>
      </c>
      <c r="E37" s="64">
        <v>6130</v>
      </c>
      <c r="F37" s="65">
        <v>2.8</v>
      </c>
      <c r="G37" s="66">
        <f>+E37*F37</f>
        <v>17164</v>
      </c>
      <c r="H37" s="67"/>
      <c r="I37" s="68">
        <f>+G37</f>
        <v>17164</v>
      </c>
      <c r="J37" s="106" t="s">
        <v>34</v>
      </c>
      <c r="K37" s="14">
        <v>226556</v>
      </c>
      <c r="L37" s="40">
        <v>36670</v>
      </c>
      <c r="M37" s="55">
        <v>5010</v>
      </c>
      <c r="N37" s="50">
        <v>14028</v>
      </c>
      <c r="O37" s="59" t="s">
        <v>29</v>
      </c>
      <c r="P37" s="64">
        <f>+E37-M37</f>
        <v>1120</v>
      </c>
      <c r="Q37" s="110">
        <f>+G37-N37</f>
        <v>3136</v>
      </c>
    </row>
    <row r="38" spans="1:17" x14ac:dyDescent="0.2">
      <c r="A38" s="3"/>
      <c r="B38" s="4"/>
      <c r="C38" s="5"/>
      <c r="D38" s="4"/>
      <c r="E38" s="6"/>
      <c r="F38" s="7"/>
      <c r="G38" s="8"/>
      <c r="H38" s="29"/>
      <c r="I38" s="8"/>
      <c r="J38" s="104"/>
      <c r="K38" s="15"/>
      <c r="L38" s="39"/>
      <c r="M38" s="54"/>
      <c r="N38" s="49"/>
      <c r="O38" s="44"/>
      <c r="P38" s="64"/>
      <c r="Q38" s="110"/>
    </row>
    <row r="39" spans="1:17" x14ac:dyDescent="0.2">
      <c r="A39" s="3"/>
      <c r="B39" s="4"/>
      <c r="C39" s="5"/>
      <c r="D39" s="4"/>
      <c r="E39" s="6"/>
      <c r="F39" s="7"/>
      <c r="G39" s="8"/>
      <c r="H39" s="29"/>
      <c r="I39" s="8"/>
      <c r="J39" s="104"/>
      <c r="K39" s="15"/>
      <c r="L39" s="39"/>
      <c r="M39" s="54"/>
      <c r="N39" s="49"/>
      <c r="O39" s="44"/>
      <c r="P39" s="64"/>
      <c r="Q39" s="110"/>
    </row>
    <row r="40" spans="1:17" x14ac:dyDescent="0.2">
      <c r="K40" s="13"/>
    </row>
    <row r="41" spans="1:17" x14ac:dyDescent="0.2">
      <c r="E41" s="1" t="s">
        <v>18</v>
      </c>
      <c r="F41" s="1"/>
      <c r="G41" s="117"/>
      <c r="H41" s="1"/>
      <c r="I41" s="117">
        <f>SUM(I6:I39)</f>
        <v>749258.43200000003</v>
      </c>
      <c r="K41" s="1"/>
      <c r="L41" s="118" t="s">
        <v>32</v>
      </c>
      <c r="M41" s="119">
        <f>SUM(M6:M39)</f>
        <v>184102</v>
      </c>
      <c r="N41" s="120">
        <f>SUM(N6:N39)</f>
        <v>510152.75</v>
      </c>
      <c r="O41" s="121" t="s">
        <v>42</v>
      </c>
      <c r="P41" s="122">
        <f>SUM(P6:P39)</f>
        <v>78502</v>
      </c>
      <c r="Q41" s="120">
        <f>SUM(Q6:Q39)</f>
        <v>239105.682</v>
      </c>
    </row>
    <row r="42" spans="1:17" x14ac:dyDescent="0.2">
      <c r="B42" s="24"/>
      <c r="E42" s="24"/>
      <c r="K42" s="13"/>
    </row>
    <row r="43" spans="1:17" x14ac:dyDescent="0.2">
      <c r="B43" s="25"/>
      <c r="C43" s="23"/>
      <c r="D43" s="72"/>
      <c r="H43" s="72"/>
      <c r="I43" s="76"/>
      <c r="J43" s="100" t="s">
        <v>36</v>
      </c>
      <c r="K43" s="12"/>
    </row>
    <row r="44" spans="1:17" x14ac:dyDescent="0.2">
      <c r="B44" s="25"/>
      <c r="C44" s="23"/>
      <c r="D44" s="72"/>
      <c r="E44" s="24" t="s">
        <v>19</v>
      </c>
      <c r="H44" s="72"/>
      <c r="I44" s="76"/>
      <c r="J44" s="100" t="s">
        <v>43</v>
      </c>
      <c r="K44" s="98" t="s">
        <v>37</v>
      </c>
      <c r="L44" s="99"/>
    </row>
    <row r="45" spans="1:17" x14ac:dyDescent="0.2">
      <c r="B45" s="25"/>
      <c r="C45" s="23"/>
      <c r="D45" s="88"/>
      <c r="E45" s="25" t="s">
        <v>23</v>
      </c>
      <c r="F45" s="23">
        <v>36630</v>
      </c>
      <c r="G45" s="72">
        <v>-198740.8</v>
      </c>
      <c r="H45" s="72"/>
      <c r="I45" s="76"/>
      <c r="J45" s="100" t="s">
        <v>34</v>
      </c>
      <c r="K45" s="98" t="s">
        <v>38</v>
      </c>
      <c r="L45" s="99"/>
    </row>
    <row r="46" spans="1:17" x14ac:dyDescent="0.2">
      <c r="B46" s="25"/>
      <c r="C46" s="23"/>
      <c r="D46" s="88"/>
      <c r="E46" s="25" t="s">
        <v>24</v>
      </c>
      <c r="F46" s="23">
        <v>36640</v>
      </c>
      <c r="G46" s="72">
        <v>-219703.2</v>
      </c>
      <c r="H46" s="72"/>
      <c r="I46" s="76"/>
      <c r="J46" s="100" t="s">
        <v>33</v>
      </c>
      <c r="K46" s="98" t="s">
        <v>39</v>
      </c>
      <c r="L46" s="99"/>
    </row>
    <row r="47" spans="1:17" x14ac:dyDescent="0.2">
      <c r="E47" s="25" t="s">
        <v>25</v>
      </c>
      <c r="F47" s="23">
        <v>36670</v>
      </c>
      <c r="G47" s="88">
        <v>-20728</v>
      </c>
      <c r="H47" s="72"/>
      <c r="I47" s="76"/>
      <c r="K47" s="12"/>
    </row>
    <row r="48" spans="1:17" x14ac:dyDescent="0.2">
      <c r="E48" s="25" t="s">
        <v>31</v>
      </c>
      <c r="F48" s="23">
        <v>36705</v>
      </c>
      <c r="G48" s="88">
        <v>-70980.75</v>
      </c>
      <c r="H48" s="72"/>
      <c r="I48" s="72">
        <f>SUM(G44:G48)</f>
        <v>-510152.75</v>
      </c>
      <c r="K48" s="12"/>
    </row>
    <row r="49" spans="7:11" ht="13.5" thickBot="1" x14ac:dyDescent="0.25">
      <c r="G49" s="76" t="s">
        <v>40</v>
      </c>
      <c r="H49" s="76"/>
      <c r="I49" s="89">
        <f>+I41+I48</f>
        <v>239105.68200000003</v>
      </c>
      <c r="K49" s="12"/>
    </row>
    <row r="50" spans="7:11" ht="13.5" thickTop="1" x14ac:dyDescent="0.2">
      <c r="K50" s="12"/>
    </row>
    <row r="51" spans="7:11" x14ac:dyDescent="0.2">
      <c r="K51" s="12"/>
    </row>
    <row r="52" spans="7:11" x14ac:dyDescent="0.2">
      <c r="K52" s="12"/>
    </row>
    <row r="53" spans="7:11" x14ac:dyDescent="0.2">
      <c r="K53" s="12"/>
    </row>
    <row r="54" spans="7:11" x14ac:dyDescent="0.2">
      <c r="K54" s="12"/>
    </row>
    <row r="55" spans="7:11" x14ac:dyDescent="0.2">
      <c r="K55" s="12"/>
    </row>
  </sheetData>
  <pageMargins left="0.5" right="0.75" top="0.5" bottom="0.5" header="0.5" footer="0.5"/>
  <pageSetup scale="79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Per John Singer</vt:lpstr>
      <vt:lpstr>Per Sitara-Unify WRP</vt:lpstr>
      <vt:lpstr>'Per John Singer'!Print_Area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M. Singer</dc:creator>
  <cp:lastModifiedBy>Jan Havlíček</cp:lastModifiedBy>
  <cp:lastPrinted>2000-07-12T17:00:16Z</cp:lastPrinted>
  <dcterms:created xsi:type="dcterms:W3CDTF">2000-06-26T11:55:56Z</dcterms:created>
  <dcterms:modified xsi:type="dcterms:W3CDTF">2023-09-14T19:38:56Z</dcterms:modified>
</cp:coreProperties>
</file>