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C7E946-BCBB-4458-973C-AC6DA7883031}" xr6:coauthVersionLast="47" xr6:coauthVersionMax="47" xr10:uidLastSave="{00000000-0000-0000-0000-000000000000}"/>
  <bookViews>
    <workbookView xWindow="-120" yWindow="-120" windowWidth="38640" windowHeight="15720" firstSheet="3" activeTab="9"/>
  </bookViews>
  <sheets>
    <sheet name="Directions" sheetId="9" r:id="rId1"/>
    <sheet name="Model" sheetId="1" r:id="rId2"/>
    <sheet name="Prior day" sheetId="7" r:id="rId3"/>
    <sheet name="Curve shift" sheetId="6" r:id="rId4"/>
    <sheet name="Theta" sheetId="5" r:id="rId5"/>
    <sheet name="Volatility" sheetId="4" r:id="rId6"/>
    <sheet name="Other" sheetId="8" r:id="rId7"/>
    <sheet name="New curve" sheetId="2" r:id="rId8"/>
    <sheet name="Old curve" sheetId="3" r:id="rId9"/>
    <sheet name="Gas Price" sheetId="11" r:id="rId10"/>
    <sheet name="Sithe_INDEPEND" sheetId="10" r:id="rId11"/>
  </sheets>
  <calcPr calcId="0" calcMode="manual"/>
</workbook>
</file>

<file path=xl/calcChain.xml><?xml version="1.0" encoding="utf-8"?>
<calcChain xmlns="http://schemas.openxmlformats.org/spreadsheetml/2006/main">
  <c r="C3" i="6" l="1"/>
  <c r="D5" i="6"/>
  <c r="B8" i="6"/>
  <c r="C8" i="6"/>
  <c r="D8" i="6"/>
  <c r="E8" i="6"/>
  <c r="F8" i="6"/>
  <c r="G8" i="6"/>
  <c r="H8" i="6"/>
  <c r="I8" i="6"/>
  <c r="J8" i="6"/>
  <c r="K8" i="6"/>
  <c r="L8" i="6"/>
  <c r="M8" i="6"/>
  <c r="O8" i="6"/>
  <c r="P8" i="6"/>
  <c r="Q8" i="6"/>
  <c r="E4" i="11"/>
  <c r="F4" i="11"/>
  <c r="G4" i="11"/>
  <c r="L4" i="11"/>
  <c r="M4" i="11"/>
  <c r="E5" i="11"/>
  <c r="F5" i="11"/>
  <c r="G5" i="11"/>
  <c r="I5" i="11"/>
  <c r="L5" i="11"/>
  <c r="M5" i="11"/>
  <c r="E6" i="11"/>
  <c r="F6" i="11"/>
  <c r="G6" i="11"/>
  <c r="I6" i="11"/>
  <c r="L6" i="11"/>
  <c r="M6" i="11"/>
  <c r="E7" i="11"/>
  <c r="F7" i="11"/>
  <c r="G7" i="11"/>
  <c r="I7" i="11"/>
  <c r="L7" i="11"/>
  <c r="M7" i="11"/>
  <c r="E8" i="11"/>
  <c r="F8" i="11"/>
  <c r="G8" i="11"/>
  <c r="I8" i="11"/>
  <c r="L8" i="11"/>
  <c r="M8" i="11"/>
  <c r="E9" i="11"/>
  <c r="F9" i="11"/>
  <c r="G9" i="11"/>
  <c r="I9" i="11"/>
  <c r="L9" i="11"/>
  <c r="M9" i="11"/>
  <c r="E10" i="11"/>
  <c r="F10" i="11"/>
  <c r="G10" i="11"/>
  <c r="I10" i="11"/>
  <c r="L10" i="11"/>
  <c r="M10" i="11"/>
  <c r="E11" i="11"/>
  <c r="F11" i="11"/>
  <c r="G11" i="11"/>
  <c r="I11" i="11"/>
  <c r="L11" i="11"/>
  <c r="M11" i="11"/>
  <c r="E12" i="11"/>
  <c r="F12" i="11"/>
  <c r="G12" i="11"/>
  <c r="I12" i="11"/>
  <c r="L12" i="11"/>
  <c r="M12" i="11"/>
  <c r="E13" i="11"/>
  <c r="F13" i="11"/>
  <c r="G13" i="11"/>
  <c r="I13" i="11"/>
  <c r="L13" i="11"/>
  <c r="M13" i="11"/>
  <c r="E14" i="11"/>
  <c r="F14" i="11"/>
  <c r="G14" i="11"/>
  <c r="I14" i="11"/>
  <c r="L14" i="11"/>
  <c r="M14" i="11"/>
  <c r="E15" i="11"/>
  <c r="F15" i="11"/>
  <c r="G15" i="11"/>
  <c r="I15" i="11"/>
  <c r="L15" i="11"/>
  <c r="M15" i="11"/>
  <c r="E16" i="11"/>
  <c r="F16" i="11"/>
  <c r="G16" i="11"/>
  <c r="I16" i="11"/>
  <c r="L16" i="11"/>
  <c r="M16" i="11"/>
  <c r="E17" i="11"/>
  <c r="F17" i="11"/>
  <c r="G17" i="11"/>
  <c r="I17" i="11"/>
  <c r="L17" i="11"/>
  <c r="M17" i="11"/>
  <c r="E18" i="11"/>
  <c r="F18" i="11"/>
  <c r="G18" i="11"/>
  <c r="I18" i="11"/>
  <c r="L18" i="11"/>
  <c r="M18" i="11"/>
  <c r="E19" i="11"/>
  <c r="F19" i="11"/>
  <c r="G19" i="11"/>
  <c r="I19" i="11"/>
  <c r="L19" i="11"/>
  <c r="M19" i="11"/>
  <c r="E20" i="11"/>
  <c r="F20" i="11"/>
  <c r="G20" i="11"/>
  <c r="I20" i="11"/>
  <c r="L20" i="11"/>
  <c r="M20" i="11"/>
  <c r="E21" i="11"/>
  <c r="F21" i="11"/>
  <c r="G21" i="11"/>
  <c r="I21" i="11"/>
  <c r="L21" i="11"/>
  <c r="M21" i="11"/>
  <c r="E22" i="11"/>
  <c r="F22" i="11"/>
  <c r="G22" i="11"/>
  <c r="I22" i="11"/>
  <c r="L22" i="11"/>
  <c r="M22" i="11"/>
  <c r="E23" i="11"/>
  <c r="F23" i="11"/>
  <c r="G23" i="11"/>
  <c r="I23" i="11"/>
  <c r="L23" i="11"/>
  <c r="M23" i="11"/>
  <c r="E24" i="11"/>
  <c r="F24" i="11"/>
  <c r="G24" i="11"/>
  <c r="I24" i="11"/>
  <c r="L24" i="11"/>
  <c r="M24" i="11"/>
  <c r="E25" i="11"/>
  <c r="F25" i="11"/>
  <c r="G25" i="11"/>
  <c r="I25" i="11"/>
  <c r="L25" i="11"/>
  <c r="M25" i="11"/>
  <c r="E26" i="11"/>
  <c r="F26" i="11"/>
  <c r="G26" i="11"/>
  <c r="I26" i="11"/>
  <c r="L26" i="11"/>
  <c r="M26" i="11"/>
  <c r="E27" i="11"/>
  <c r="F27" i="11"/>
  <c r="G27" i="11"/>
  <c r="I27" i="11"/>
  <c r="L27" i="11"/>
  <c r="M27" i="11"/>
  <c r="E28" i="11"/>
  <c r="F28" i="11"/>
  <c r="G28" i="11"/>
  <c r="I28" i="11"/>
  <c r="L28" i="11"/>
  <c r="M28" i="11"/>
  <c r="E29" i="11"/>
  <c r="F29" i="11"/>
  <c r="G29" i="11"/>
  <c r="I29" i="11"/>
  <c r="L29" i="11"/>
  <c r="M29" i="11"/>
  <c r="E30" i="11"/>
  <c r="F30" i="11"/>
  <c r="G30" i="11"/>
  <c r="I30" i="11"/>
  <c r="L30" i="11"/>
  <c r="M30" i="11"/>
  <c r="E31" i="11"/>
  <c r="F31" i="11"/>
  <c r="G31" i="11"/>
  <c r="I31" i="11"/>
  <c r="L31" i="11"/>
  <c r="M31" i="11"/>
  <c r="E32" i="11"/>
  <c r="F32" i="11"/>
  <c r="G32" i="11"/>
  <c r="I32" i="11"/>
  <c r="L32" i="11"/>
  <c r="M32" i="11"/>
  <c r="E33" i="11"/>
  <c r="F33" i="11"/>
  <c r="G33" i="11"/>
  <c r="I33" i="11"/>
  <c r="L33" i="11"/>
  <c r="M33" i="11"/>
  <c r="E34" i="11"/>
  <c r="F34" i="11"/>
  <c r="G34" i="11"/>
  <c r="I34" i="11"/>
  <c r="L34" i="11"/>
  <c r="M34" i="11"/>
  <c r="E35" i="11"/>
  <c r="F35" i="11"/>
  <c r="G35" i="11"/>
  <c r="I35" i="11"/>
  <c r="M35" i="11"/>
  <c r="G36" i="11"/>
  <c r="G37" i="11"/>
  <c r="B8" i="1"/>
  <c r="D8" i="1"/>
  <c r="F8" i="1"/>
  <c r="G8" i="1"/>
  <c r="H8" i="1"/>
  <c r="L8" i="1"/>
  <c r="M8" i="1"/>
  <c r="O8" i="1"/>
  <c r="P8" i="1"/>
  <c r="Q8" i="1"/>
  <c r="D12" i="1"/>
  <c r="E12" i="1"/>
  <c r="F12" i="1"/>
  <c r="J12" i="1"/>
  <c r="K12" i="1"/>
  <c r="D13" i="1"/>
  <c r="E13" i="1"/>
  <c r="F13" i="1"/>
  <c r="J13" i="1"/>
  <c r="K13" i="1"/>
  <c r="D14" i="1"/>
  <c r="E14" i="1"/>
  <c r="F14" i="1"/>
  <c r="K14" i="1"/>
  <c r="D15" i="1"/>
  <c r="E15" i="1"/>
  <c r="F15" i="1"/>
  <c r="D16" i="1"/>
  <c r="E16" i="1"/>
  <c r="F16" i="1"/>
  <c r="K16" i="1"/>
  <c r="D17" i="1"/>
  <c r="E17" i="1"/>
  <c r="F17" i="1"/>
  <c r="K17" i="1"/>
  <c r="D18" i="1"/>
  <c r="E18" i="1"/>
  <c r="F18" i="1"/>
  <c r="K18" i="1"/>
  <c r="D19" i="1"/>
  <c r="E19" i="1"/>
  <c r="F19" i="1"/>
  <c r="K19" i="1"/>
  <c r="D20" i="1"/>
  <c r="E20" i="1"/>
  <c r="F20" i="1"/>
  <c r="K20" i="1"/>
  <c r="D21" i="1"/>
  <c r="E21" i="1"/>
  <c r="F21" i="1"/>
  <c r="K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C3" i="8"/>
  <c r="D5" i="8"/>
  <c r="B8" i="8"/>
  <c r="C8" i="8"/>
  <c r="D8" i="8"/>
  <c r="E8" i="8"/>
  <c r="F8" i="8"/>
  <c r="G8" i="8"/>
  <c r="H8" i="8"/>
  <c r="I8" i="8"/>
  <c r="J8" i="8"/>
  <c r="K8" i="8"/>
  <c r="L8" i="8"/>
  <c r="M8" i="8"/>
  <c r="O8" i="8"/>
  <c r="P8" i="8"/>
  <c r="Q8" i="8"/>
  <c r="E25" i="10"/>
  <c r="E49" i="10"/>
  <c r="E73" i="10"/>
  <c r="E97" i="10"/>
  <c r="E121" i="10"/>
  <c r="E145" i="10"/>
  <c r="E169" i="10"/>
  <c r="E193" i="10"/>
  <c r="E217" i="10"/>
  <c r="E241" i="10"/>
  <c r="E265" i="10"/>
  <c r="E289" i="10"/>
  <c r="E313" i="10"/>
  <c r="E337" i="10"/>
  <c r="E361" i="10"/>
  <c r="E385" i="10"/>
  <c r="E409" i="10"/>
  <c r="E433" i="10"/>
  <c r="E457" i="10"/>
  <c r="E481" i="10"/>
  <c r="E505" i="10"/>
  <c r="E529" i="10"/>
  <c r="E553" i="10"/>
  <c r="E577" i="10"/>
  <c r="E601" i="10"/>
  <c r="E625" i="10"/>
  <c r="E649" i="10"/>
  <c r="E673" i="10"/>
  <c r="E697" i="10"/>
  <c r="E721" i="10"/>
  <c r="C3" i="5"/>
  <c r="D5" i="5"/>
  <c r="B8" i="5"/>
  <c r="C8" i="5"/>
  <c r="D8" i="5"/>
  <c r="E8" i="5"/>
  <c r="F8" i="5"/>
  <c r="G8" i="5"/>
  <c r="H8" i="5"/>
  <c r="I8" i="5"/>
  <c r="J8" i="5"/>
  <c r="K8" i="5"/>
  <c r="L8" i="5"/>
  <c r="M8" i="5"/>
  <c r="O8" i="5"/>
  <c r="P8" i="5"/>
  <c r="Q8" i="5"/>
  <c r="C3" i="4"/>
  <c r="D5" i="4"/>
  <c r="B8" i="4"/>
  <c r="C8" i="4"/>
  <c r="D8" i="4"/>
  <c r="E8" i="4"/>
  <c r="F8" i="4"/>
  <c r="G8" i="4"/>
  <c r="H8" i="4"/>
  <c r="I8" i="4"/>
  <c r="J8" i="4"/>
  <c r="K8" i="4"/>
  <c r="L8" i="4"/>
  <c r="M8" i="4"/>
  <c r="O8" i="4"/>
  <c r="P8" i="4"/>
  <c r="Q8" i="4"/>
</calcChain>
</file>

<file path=xl/comments1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2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3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4.xml><?xml version="1.0" encoding="utf-8"?>
<comments xmlns="http://schemas.openxmlformats.org/spreadsheetml/2006/main">
  <authors>
    <author>tbusby</author>
  </authors>
  <commentList>
    <comment ref="K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Number of days in the averaging period where the price is already known.</t>
        </r>
      </text>
    </comment>
    <comment ref="L7" authorId="0" shapeId="0">
      <text>
        <r>
          <rPr>
            <b/>
            <sz val="8"/>
            <color indexed="81"/>
            <rFont val="Tahoma"/>
          </rPr>
          <t>tbusby:</t>
        </r>
        <r>
          <rPr>
            <sz val="8"/>
            <color indexed="81"/>
            <rFont val="Tahoma"/>
          </rPr>
          <t xml:space="preserve">
Average price for the days in the averaging period where the price is already known.</t>
        </r>
      </text>
    </comment>
  </commentList>
</comments>
</file>

<file path=xl/comments5.xml><?xml version="1.0" encoding="utf-8"?>
<comments xmlns="http://schemas.openxmlformats.org/spreadsheetml/2006/main">
  <authors>
    <author>rconcan</author>
  </authors>
  <commentList>
    <comment ref="I4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Stacey's original spreadsheet had the volume at 11,240 Dth/day.
</t>
        </r>
      </text>
    </comment>
    <comment ref="M4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Stacey's original spread sheet had the gas price at $11.1260 per Dth for Day 1
</t>
        </r>
      </text>
    </comment>
    <comment ref="F34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Actual price was $30.14 so that power keep-whole expenses are 
$3,880,560.
</t>
        </r>
      </text>
    </comment>
    <comment ref="G37" authorId="0" shapeId="0">
      <text>
        <r>
          <rPr>
            <b/>
            <sz val="8"/>
            <color indexed="81"/>
            <rFont val="Tahoma"/>
          </rPr>
          <t>rconcan:</t>
        </r>
        <r>
          <rPr>
            <sz val="8"/>
            <color indexed="81"/>
            <rFont val="Tahoma"/>
          </rPr>
          <t xml:space="preserve">
Actual Power Keep Whole Expense due Sithe
</t>
        </r>
      </text>
    </comment>
  </commentList>
</comments>
</file>

<file path=xl/sharedStrings.xml><?xml version="1.0" encoding="utf-8"?>
<sst xmlns="http://schemas.openxmlformats.org/spreadsheetml/2006/main" count="1144" uniqueCount="107">
  <si>
    <t>Valuation date</t>
  </si>
  <si>
    <t>Avg. Start Date</t>
  </si>
  <si>
    <t>Avg. End Date</t>
  </si>
  <si>
    <t>Curve ($/MWhr)</t>
  </si>
  <si>
    <t>Vol %</t>
  </si>
  <si>
    <t>Years until averaging begins</t>
  </si>
  <si>
    <t>Years until averaging ends</t>
  </si>
  <si>
    <t># of settle prices</t>
  </si>
  <si>
    <t>Strike price ($/MWhr)</t>
  </si>
  <si>
    <t>Interest rate</t>
  </si>
  <si>
    <t>Set days</t>
  </si>
  <si>
    <t>Avg. Price to Date</t>
  </si>
  <si>
    <t>Time to Expiry</t>
  </si>
  <si>
    <t>Call/Put (1/0)</t>
  </si>
  <si>
    <t>Option Premium ($/MWhr)</t>
  </si>
  <si>
    <t>Call</t>
  </si>
  <si>
    <t>Delivery date</t>
  </si>
  <si>
    <t>MW</t>
  </si>
  <si>
    <t>MWhrs</t>
  </si>
  <si>
    <t>Market price</t>
  </si>
  <si>
    <t>A</t>
  </si>
  <si>
    <t>B</t>
  </si>
  <si>
    <t>AXB</t>
  </si>
  <si>
    <t>REGION 1C</t>
  </si>
  <si>
    <t>NY West</t>
  </si>
  <si>
    <t>Monthly Volatilities</t>
  </si>
  <si>
    <t>Intra-Month Volatilties</t>
  </si>
  <si>
    <t>PEAK</t>
  </si>
  <si>
    <t>OFF-PEAK</t>
  </si>
  <si>
    <t>Saturday</t>
  </si>
  <si>
    <t>Sunday</t>
  </si>
  <si>
    <t>Capacity</t>
  </si>
  <si>
    <t>Peak</t>
  </si>
  <si>
    <t>OffPeak</t>
  </si>
  <si>
    <t>Group</t>
  </si>
  <si>
    <t>Prudent</t>
  </si>
  <si>
    <t>Bid</t>
  </si>
  <si>
    <t>Mid</t>
  </si>
  <si>
    <t>Offer</t>
  </si>
  <si>
    <t>Code</t>
  </si>
  <si>
    <t>Factor</t>
  </si>
  <si>
    <t>Start</t>
  </si>
  <si>
    <t>End</t>
  </si>
  <si>
    <t>($/MWH)</t>
  </si>
  <si>
    <t>Month</t>
  </si>
  <si>
    <t>Daily Price Profile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</si>
  <si>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</si>
  <si>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</si>
  <si>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</si>
  <si>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</si>
  <si>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</si>
  <si>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</si>
  <si>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</si>
  <si>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</si>
  <si>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</si>
  <si>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</si>
  <si>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</si>
  <si>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</si>
  <si>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HR</t>
  </si>
  <si>
    <t>P/OP</t>
  </si>
  <si>
    <t>2</t>
  </si>
  <si>
    <t>1</t>
  </si>
  <si>
    <t>Volatility Smile</t>
  </si>
  <si>
    <t>Price Sensitivies</t>
  </si>
  <si>
    <t>Total MWhrs</t>
  </si>
  <si>
    <t>Total value</t>
  </si>
  <si>
    <t>Curve shift</t>
  </si>
  <si>
    <t>Theta</t>
  </si>
  <si>
    <t>Other</t>
  </si>
  <si>
    <t xml:space="preserve">Valuation as of </t>
  </si>
  <si>
    <t>Change in value</t>
  </si>
  <si>
    <t>Vol</t>
  </si>
  <si>
    <t>2nd order</t>
  </si>
  <si>
    <t>Total change</t>
  </si>
  <si>
    <t>Value summary</t>
  </si>
  <si>
    <t>Directions:</t>
  </si>
  <si>
    <t>Run prior day macro</t>
  </si>
  <si>
    <t>Change "set price" and "average price to date" cells on model tab</t>
  </si>
  <si>
    <t>a.</t>
  </si>
  <si>
    <t>set price = the number of days within the averaging period for which a price is known</t>
  </si>
  <si>
    <t>b.</t>
  </si>
  <si>
    <t xml:space="preserve">average price to date = the weighted average price (based on the number of MWhrs) of the </t>
  </si>
  <si>
    <t>days for which a price is already known</t>
  </si>
  <si>
    <t>Change vol if desired</t>
  </si>
  <si>
    <t>Change valuation date in D5 of model tab</t>
  </si>
  <si>
    <t>Calculate model</t>
  </si>
  <si>
    <t>Correlation</t>
  </si>
  <si>
    <t>Gas-Power</t>
  </si>
  <si>
    <t>Deal #:</t>
  </si>
  <si>
    <t>Time Stamp</t>
  </si>
  <si>
    <t>Name</t>
  </si>
  <si>
    <t>PTID</t>
  </si>
  <si>
    <t>LBMP ($/MWHr)</t>
  </si>
  <si>
    <t>Off-peak Average</t>
  </si>
  <si>
    <t>SITHE___INDEPEND</t>
  </si>
  <si>
    <t>day type</t>
  </si>
  <si>
    <t>Expense</t>
  </si>
  <si>
    <t>MMBtus</t>
  </si>
  <si>
    <t>use for calc day</t>
  </si>
  <si>
    <t>Gas Prices</t>
  </si>
  <si>
    <t>weekday</t>
  </si>
  <si>
    <t>Month end liquidations, use first gas number daily.</t>
  </si>
  <si>
    <t>Tomorrow use this price</t>
  </si>
  <si>
    <t>Daily liquidations, use that day's price.</t>
  </si>
  <si>
    <t>Friday use this price</t>
  </si>
  <si>
    <t>weekend</t>
  </si>
  <si>
    <t>stacey - you can make this a tab in the asian spreadsheet and reference the yellow cells to the asian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</si>
</sst>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"/>
    <numFmt numFmtId="166" formatCode="0.0000"/>
    <numFmt numFmtId="169" formatCode="_(* #,##0.00_);_(* \(#,##0.00\);_(* &quot;-&quot;_);_(@_)"/>
    <numFmt numFmtId="170" formatCode="0."/>
    <numFmt numFmtId="171" formatCode="dd\-mmm\-yy_);[Red]dd\-mmm\-yy_)"/>
    <numFmt numFmtId="172" formatCode="0_);[Red]\-0_)"/>
    <numFmt numFmtId="173" formatCode="mmm\-yy_)"/>
    <numFmt numFmtId="174" formatCode="#,##0.0000_);\(#,##0.0000\)"/>
    <numFmt numFmtId="176" formatCode="_(* #,##0.0000_);_(* \(#,##0.0000\);_(* &quot;-&quot;_);_(@_)"/>
    <numFmt numFmtId="179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ourier"/>
    </font>
    <font>
      <sz val="10"/>
      <color indexed="8"/>
      <name val="Courier"/>
      <family val="3"/>
    </font>
    <font>
      <sz val="10"/>
      <name val="Helv"/>
    </font>
    <font>
      <sz val="8"/>
      <name val="Arial"/>
    </font>
    <font>
      <sz val="10"/>
      <name val="Courier"/>
    </font>
    <font>
      <sz val="10"/>
      <color indexed="8"/>
      <name val="MS Sans Serif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3" fillId="0" borderId="2" xfId="0" applyFont="1" applyFill="1" applyBorder="1" applyAlignment="1">
      <alignment horizontal="right"/>
    </xf>
    <xf numFmtId="14" fontId="2" fillId="2" borderId="2" xfId="0" applyNumberFormat="1" applyFont="1" applyFill="1" applyBorder="1"/>
    <xf numFmtId="0" fontId="4" fillId="0" borderId="0" xfId="0" applyFont="1" applyFill="1"/>
    <xf numFmtId="2" fontId="2" fillId="0" borderId="0" xfId="0" applyNumberFormat="1" applyFont="1" applyFill="1"/>
    <xf numFmtId="10" fontId="2" fillId="0" borderId="0" xfId="12" applyNumberFormat="1" applyFont="1" applyFill="1"/>
    <xf numFmtId="0" fontId="4" fillId="0" borderId="0" xfId="0" applyFont="1" applyFill="1" applyAlignment="1">
      <alignment horizontal="centerContinuous"/>
    </xf>
    <xf numFmtId="41" fontId="4" fillId="0" borderId="0" xfId="2" applyFont="1" applyFill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5" fontId="2" fillId="2" borderId="2" xfId="0" applyNumberFormat="1" applyFont="1" applyFill="1" applyBorder="1"/>
    <xf numFmtId="164" fontId="2" fillId="2" borderId="2" xfId="2" applyNumberFormat="1" applyFont="1" applyFill="1" applyBorder="1"/>
    <xf numFmtId="10" fontId="2" fillId="2" borderId="2" xfId="12" applyNumberFormat="1" applyFont="1" applyFill="1" applyBorder="1"/>
    <xf numFmtId="165" fontId="2" fillId="0" borderId="2" xfId="0" applyNumberFormat="1" applyFont="1" applyFill="1" applyBorder="1"/>
    <xf numFmtId="166" fontId="2" fillId="0" borderId="2" xfId="0" applyNumberFormat="1" applyFont="1" applyFill="1" applyBorder="1"/>
    <xf numFmtId="41" fontId="2" fillId="0" borderId="2" xfId="2" applyFont="1" applyFill="1" applyBorder="1"/>
    <xf numFmtId="0" fontId="2" fillId="0" borderId="2" xfId="0" applyFont="1" applyFill="1" applyBorder="1"/>
    <xf numFmtId="2" fontId="2" fillId="0" borderId="2" xfId="0" applyNumberFormat="1" applyFont="1" applyFill="1" applyBorder="1"/>
    <xf numFmtId="0" fontId="2" fillId="2" borderId="2" xfId="0" applyFont="1" applyFill="1" applyBorder="1" applyAlignment="1">
      <alignment horizontal="right"/>
    </xf>
    <xf numFmtId="164" fontId="2" fillId="0" borderId="2" xfId="3" quotePrefix="1" applyNumberFormat="1" applyFont="1" applyFill="1" applyBorder="1"/>
    <xf numFmtId="15" fontId="2" fillId="0" borderId="0" xfId="0" applyNumberFormat="1" applyFont="1" applyFill="1"/>
    <xf numFmtId="41" fontId="2" fillId="0" borderId="0" xfId="2" applyFont="1" applyFill="1"/>
    <xf numFmtId="165" fontId="2" fillId="0" borderId="0" xfId="0" applyNumberFormat="1" applyFont="1" applyFill="1"/>
    <xf numFmtId="166" fontId="2" fillId="0" borderId="0" xfId="0" applyNumberFormat="1" applyFont="1" applyFill="1"/>
    <xf numFmtId="41" fontId="2" fillId="0" borderId="0" xfId="0" applyNumberFormat="1" applyFont="1" applyFill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41" fontId="0" fillId="0" borderId="0" xfId="2" applyFont="1"/>
    <xf numFmtId="41" fontId="0" fillId="0" borderId="3" xfId="2" applyFont="1" applyBorder="1"/>
    <xf numFmtId="41" fontId="0" fillId="0" borderId="0" xfId="0" applyNumberFormat="1"/>
    <xf numFmtId="41" fontId="0" fillId="0" borderId="3" xfId="0" applyNumberFormat="1" applyBorder="1"/>
    <xf numFmtId="169" fontId="0" fillId="0" borderId="0" xfId="2" applyNumberFormat="1" applyFont="1"/>
    <xf numFmtId="0" fontId="0" fillId="0" borderId="2" xfId="0" applyBorder="1"/>
    <xf numFmtId="41" fontId="0" fillId="0" borderId="2" xfId="0" applyNumberFormat="1" applyBorder="1"/>
    <xf numFmtId="41" fontId="0" fillId="0" borderId="2" xfId="2" applyFont="1" applyBorder="1"/>
    <xf numFmtId="0" fontId="0" fillId="0" borderId="0" xfId="0" applyBorder="1"/>
    <xf numFmtId="41" fontId="0" fillId="0" borderId="0" xfId="2" applyFont="1" applyBorder="1"/>
    <xf numFmtId="169" fontId="0" fillId="0" borderId="0" xfId="2" applyNumberFormat="1" applyFont="1" applyBorder="1"/>
    <xf numFmtId="41" fontId="0" fillId="0" borderId="0" xfId="0" applyNumberFormat="1" applyBorder="1"/>
    <xf numFmtId="0" fontId="0" fillId="0" borderId="0" xfId="0" applyBorder="1" applyAlignment="1">
      <alignment horizontal="center" wrapText="1"/>
    </xf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/>
    </xf>
    <xf numFmtId="164" fontId="2" fillId="0" borderId="2" xfId="2" applyNumberFormat="1" applyFont="1" applyFill="1" applyBorder="1"/>
    <xf numFmtId="10" fontId="2" fillId="0" borderId="2" xfId="12" applyNumberFormat="1" applyFont="1" applyFill="1" applyBorder="1"/>
    <xf numFmtId="0" fontId="2" fillId="0" borderId="2" xfId="0" applyFont="1" applyFill="1" applyBorder="1" applyAlignment="1">
      <alignment horizontal="right"/>
    </xf>
    <xf numFmtId="15" fontId="2" fillId="0" borderId="2" xfId="0" applyNumberFormat="1" applyFont="1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170" fontId="0" fillId="0" borderId="0" xfId="0" applyNumberFormat="1"/>
    <xf numFmtId="0" fontId="7" fillId="0" borderId="0" xfId="0" applyFont="1"/>
    <xf numFmtId="0" fontId="1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14" fontId="0" fillId="0" borderId="0" xfId="0" applyNumberFormat="1" applyFill="1" applyBorder="1"/>
    <xf numFmtId="14" fontId="8" fillId="0" borderId="0" xfId="0" applyNumberFormat="1" applyFont="1" applyFill="1" applyBorder="1"/>
    <xf numFmtId="17" fontId="9" fillId="0" borderId="0" xfId="0" applyNumberFormat="1" applyFont="1" applyFill="1" applyBorder="1"/>
    <xf numFmtId="43" fontId="9" fillId="0" borderId="0" xfId="1" applyFont="1" applyFill="1" applyBorder="1" applyAlignment="1" applyProtection="1">
      <alignment horizontal="centerContinuous"/>
      <protection locked="0"/>
    </xf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/>
    <xf numFmtId="0" fontId="8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Protection="1">
      <protection locked="0"/>
    </xf>
    <xf numFmtId="171" fontId="11" fillId="0" borderId="0" xfId="0" applyNumberFormat="1" applyFont="1" applyFill="1" applyBorder="1" applyAlignment="1" applyProtection="1">
      <alignment horizontal="centerContinuous"/>
      <protection locked="0"/>
    </xf>
    <xf numFmtId="172" fontId="8" fillId="0" borderId="0" xfId="0" applyNumberFormat="1" applyFont="1" applyFill="1" applyBorder="1" applyAlignment="1" applyProtection="1">
      <alignment horizontal="centerContinuous"/>
    </xf>
    <xf numFmtId="14" fontId="8" fillId="0" borderId="0" xfId="0" applyNumberFormat="1" applyFont="1" applyFill="1" applyBorder="1" applyProtection="1"/>
    <xf numFmtId="43" fontId="9" fillId="0" borderId="0" xfId="0" applyNumberFormat="1" applyFont="1" applyFill="1" applyBorder="1"/>
    <xf numFmtId="2" fontId="0" fillId="0" borderId="0" xfId="0" applyNumberFormat="1" applyFill="1" applyBorder="1"/>
    <xf numFmtId="10" fontId="8" fillId="0" borderId="0" xfId="0" applyNumberFormat="1" applyFont="1" applyFill="1" applyBorder="1"/>
    <xf numFmtId="43" fontId="8" fillId="0" borderId="0" xfId="0" applyNumberFormat="1" applyFont="1" applyFill="1" applyBorder="1"/>
    <xf numFmtId="173" fontId="9" fillId="0" borderId="0" xfId="0" applyNumberFormat="1" applyFont="1" applyFill="1" applyBorder="1" applyAlignment="1" applyProtection="1">
      <alignment horizontal="center"/>
    </xf>
    <xf numFmtId="174" fontId="11" fillId="0" borderId="0" xfId="0" applyNumberFormat="1" applyFont="1" applyFill="1" applyBorder="1" applyProtection="1">
      <protection locked="0"/>
    </xf>
    <xf numFmtId="9" fontId="8" fillId="0" borderId="0" xfId="0" applyNumberFormat="1" applyFont="1" applyFill="1" applyBorder="1"/>
    <xf numFmtId="10" fontId="0" fillId="0" borderId="0" xfId="0" applyNumberFormat="1" applyFill="1" applyBorder="1"/>
    <xf numFmtId="43" fontId="0" fillId="0" borderId="0" xfId="0" applyNumberFormat="1" applyFill="1" applyBorder="1"/>
    <xf numFmtId="43" fontId="9" fillId="0" borderId="0" xfId="1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43" fontId="0" fillId="0" borderId="0" xfId="0" applyNumberFormat="1"/>
    <xf numFmtId="22" fontId="0" fillId="0" borderId="0" xfId="0" applyNumberFormat="1"/>
    <xf numFmtId="0" fontId="4" fillId="0" borderId="7" xfId="0" applyFont="1" applyBorder="1" applyAlignment="1">
      <alignment horizontal="center"/>
    </xf>
    <xf numFmtId="41" fontId="1" fillId="0" borderId="0" xfId="2"/>
    <xf numFmtId="169" fontId="1" fillId="2" borderId="0" xfId="2" applyNumberFormat="1" applyFill="1"/>
    <xf numFmtId="176" fontId="4" fillId="0" borderId="8" xfId="2" applyNumberFormat="1" applyFont="1" applyBorder="1"/>
    <xf numFmtId="41" fontId="1" fillId="0" borderId="3" xfId="2" applyBorder="1"/>
    <xf numFmtId="176" fontId="4" fillId="0" borderId="9" xfId="2" applyNumberFormat="1" applyFont="1" applyBorder="1"/>
    <xf numFmtId="169" fontId="1" fillId="0" borderId="0" xfId="2" applyNumberFormat="1"/>
    <xf numFmtId="0" fontId="16" fillId="0" borderId="0" xfId="0" applyFont="1"/>
    <xf numFmtId="169" fontId="1" fillId="3" borderId="0" xfId="2" applyNumberFormat="1" applyFill="1"/>
    <xf numFmtId="169" fontId="0" fillId="3" borderId="3" xfId="2" applyNumberFormat="1" applyFont="1" applyFill="1" applyBorder="1"/>
    <xf numFmtId="41" fontId="1" fillId="3" borderId="0" xfId="2" applyFill="1"/>
    <xf numFmtId="176" fontId="4" fillId="3" borderId="10" xfId="2" applyNumberFormat="1" applyFont="1" applyFill="1" applyBorder="1"/>
    <xf numFmtId="179" fontId="0" fillId="0" borderId="3" xfId="0" applyNumberFormat="1" applyBorder="1"/>
    <xf numFmtId="41" fontId="0" fillId="3" borderId="0" xfId="0" applyNumberFormat="1" applyFill="1"/>
    <xf numFmtId="176" fontId="4" fillId="0" borderId="0" xfId="0" applyNumberFormat="1" applyFont="1"/>
  </cellXfs>
  <cellStyles count="13">
    <cellStyle name="Comma" xfId="1" builtinId="3"/>
    <cellStyle name="Comma [0]" xfId="2" builtinId="6"/>
    <cellStyle name="Currency" xfId="3" builtinId="4"/>
    <cellStyle name="Normal" xfId="0" builtinId="0"/>
    <cellStyle name="Normal - Style1" xfId="4"/>
    <cellStyle name="Normal - Style2" xfId="5"/>
    <cellStyle name="Normal - Style3" xfId="6"/>
    <cellStyle name="Normal - Style4" xfId="7"/>
    <cellStyle name="Normal - Style5" xfId="8"/>
    <cellStyle name="Normal - Style6" xfId="9"/>
    <cellStyle name="Normal - Style7" xfId="10"/>
    <cellStyle name="Normal - Style8" xfId="11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1</xdr:row>
          <xdr:rowOff>142875</xdr:rowOff>
        </xdr:from>
        <xdr:to>
          <xdr:col>4</xdr:col>
          <xdr:colOff>9525</xdr:colOff>
          <xdr:row>3</xdr:row>
          <xdr:rowOff>19050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62DF05C-8239-6266-B267-F5447A4369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prior day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5</xdr:row>
      <xdr:rowOff>66675</xdr:rowOff>
    </xdr:from>
    <xdr:to>
      <xdr:col>13</xdr:col>
      <xdr:colOff>476250</xdr:colOff>
      <xdr:row>5</xdr:row>
      <xdr:rowOff>66675</xdr:rowOff>
    </xdr:to>
    <xdr:sp macro="" textlink="">
      <xdr:nvSpPr>
        <xdr:cNvPr id="7169" name="Line 1">
          <a:extLst>
            <a:ext uri="{FF2B5EF4-FFF2-40B4-BE49-F238E27FC236}">
              <a16:creationId xmlns:a16="http://schemas.microsoft.com/office/drawing/2014/main" id="{086B3759-226F-CD36-6881-0E09E4C7558E}"/>
            </a:ext>
          </a:extLst>
        </xdr:cNvPr>
        <xdr:cNvSpPr>
          <a:spLocks noChangeShapeType="1"/>
        </xdr:cNvSpPr>
      </xdr:nvSpPr>
      <xdr:spPr bwMode="auto">
        <a:xfrm flipH="1">
          <a:off x="8582025" y="1047750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142875</xdr:colOff>
      <xdr:row>4</xdr:row>
      <xdr:rowOff>76200</xdr:rowOff>
    </xdr:from>
    <xdr:to>
      <xdr:col>13</xdr:col>
      <xdr:colOff>476250</xdr:colOff>
      <xdr:row>4</xdr:row>
      <xdr:rowOff>76200</xdr:rowOff>
    </xdr:to>
    <xdr:sp macro="" textlink="">
      <xdr:nvSpPr>
        <xdr:cNvPr id="7170" name="Line 2">
          <a:extLst>
            <a:ext uri="{FF2B5EF4-FFF2-40B4-BE49-F238E27FC236}">
              <a16:creationId xmlns:a16="http://schemas.microsoft.com/office/drawing/2014/main" id="{F01443C0-7E68-3DEB-71F1-D890A49D9EF5}"/>
            </a:ext>
          </a:extLst>
        </xdr:cNvPr>
        <xdr:cNvSpPr>
          <a:spLocks noChangeShapeType="1"/>
        </xdr:cNvSpPr>
      </xdr:nvSpPr>
      <xdr:spPr bwMode="auto">
        <a:xfrm flipH="1">
          <a:off x="8582025" y="895350"/>
          <a:ext cx="333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6"/>
  <sheetViews>
    <sheetView workbookViewId="0">
      <selection activeCell="G15" sqref="G15"/>
    </sheetView>
  </sheetViews>
  <sheetFormatPr defaultRowHeight="12.75" x14ac:dyDescent="0.2"/>
  <cols>
    <col min="1" max="1" width="3.5703125" customWidth="1"/>
    <col min="2" max="2" width="3.28515625" customWidth="1"/>
  </cols>
  <sheetData>
    <row r="1" spans="1:3" ht="13.5" thickBot="1" x14ac:dyDescent="0.25">
      <c r="A1" s="84" t="s">
        <v>88</v>
      </c>
      <c r="B1" s="85"/>
      <c r="C1" s="86">
        <v>484261</v>
      </c>
    </row>
    <row r="3" spans="1:3" ht="15.75" x14ac:dyDescent="0.25">
      <c r="A3" s="54" t="s">
        <v>75</v>
      </c>
    </row>
    <row r="4" spans="1:3" x14ac:dyDescent="0.2">
      <c r="A4" s="53">
        <v>1</v>
      </c>
      <c r="B4" t="s">
        <v>76</v>
      </c>
    </row>
    <row r="5" spans="1:3" ht="8.25" customHeight="1" x14ac:dyDescent="0.2">
      <c r="A5" s="53"/>
    </row>
    <row r="6" spans="1:3" x14ac:dyDescent="0.2">
      <c r="A6" s="53">
        <v>2</v>
      </c>
      <c r="B6" t="s">
        <v>84</v>
      </c>
    </row>
    <row r="7" spans="1:3" ht="8.25" customHeight="1" x14ac:dyDescent="0.2">
      <c r="A7" s="53"/>
    </row>
    <row r="8" spans="1:3" x14ac:dyDescent="0.2">
      <c r="A8" s="53">
        <v>3</v>
      </c>
      <c r="B8" t="s">
        <v>77</v>
      </c>
    </row>
    <row r="9" spans="1:3" x14ac:dyDescent="0.2">
      <c r="A9" s="53"/>
      <c r="B9" t="s">
        <v>78</v>
      </c>
      <c r="C9" t="s">
        <v>79</v>
      </c>
    </row>
    <row r="10" spans="1:3" x14ac:dyDescent="0.2">
      <c r="A10" s="53"/>
      <c r="B10" t="s">
        <v>80</v>
      </c>
      <c r="C10" t="s">
        <v>81</v>
      </c>
    </row>
    <row r="11" spans="1:3" x14ac:dyDescent="0.2">
      <c r="A11" s="53"/>
      <c r="C11" t="s">
        <v>82</v>
      </c>
    </row>
    <row r="12" spans="1:3" ht="8.25" customHeight="1" x14ac:dyDescent="0.2">
      <c r="A12" s="53"/>
    </row>
    <row r="13" spans="1:3" x14ac:dyDescent="0.2">
      <c r="A13" s="53">
        <v>4</v>
      </c>
      <c r="B13" t="s">
        <v>83</v>
      </c>
    </row>
    <row r="14" spans="1:3" ht="8.25" customHeight="1" x14ac:dyDescent="0.2">
      <c r="A14" s="53"/>
    </row>
    <row r="15" spans="1:3" x14ac:dyDescent="0.2">
      <c r="A15" s="53">
        <v>5</v>
      </c>
      <c r="B15" t="s">
        <v>85</v>
      </c>
    </row>
    <row r="16" spans="1:3" x14ac:dyDescent="0.2">
      <c r="A16" s="53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2:R41"/>
  <sheetViews>
    <sheetView tabSelected="1" topLeftCell="B1" workbookViewId="0">
      <selection activeCell="F34" sqref="F34"/>
    </sheetView>
  </sheetViews>
  <sheetFormatPr defaultRowHeight="12.75" x14ac:dyDescent="0.2"/>
  <cols>
    <col min="2" max="2" width="10.140625" bestFit="1" customWidth="1"/>
    <col min="7" max="7" width="10.28515625" bestFit="1" customWidth="1"/>
    <col min="11" max="11" width="11.28515625" bestFit="1" customWidth="1"/>
    <col min="12" max="12" width="10.5703125" customWidth="1"/>
    <col min="13" max="13" width="11.140625" customWidth="1"/>
  </cols>
  <sheetData>
    <row r="2" spans="2:18" ht="13.5" thickBot="1" x14ac:dyDescent="0.25"/>
    <row r="3" spans="2:18" ht="25.5" x14ac:dyDescent="0.2">
      <c r="B3" s="29" t="s">
        <v>16</v>
      </c>
      <c r="C3" s="29" t="s">
        <v>95</v>
      </c>
      <c r="D3" s="29" t="s">
        <v>17</v>
      </c>
      <c r="E3" s="29" t="s">
        <v>18</v>
      </c>
      <c r="F3" s="29" t="s">
        <v>19</v>
      </c>
      <c r="G3" s="29" t="s">
        <v>96</v>
      </c>
      <c r="I3" t="s">
        <v>97</v>
      </c>
      <c r="L3" s="29" t="s">
        <v>98</v>
      </c>
      <c r="M3" s="89" t="s">
        <v>99</v>
      </c>
    </row>
    <row r="4" spans="2:18" x14ac:dyDescent="0.2">
      <c r="B4" s="27">
        <v>36892</v>
      </c>
      <c r="C4" s="28" t="s">
        <v>100</v>
      </c>
      <c r="D4">
        <v>400</v>
      </c>
      <c r="E4" s="90">
        <f>D4*8</f>
        <v>3200</v>
      </c>
      <c r="F4" s="91">
        <f>Model!E12</f>
        <v>42.934999999999995</v>
      </c>
      <c r="G4" s="32">
        <f t="shared" ref="G4:G34" si="0">E4*F4</f>
        <v>137391.99999999997</v>
      </c>
      <c r="I4" s="99">
        <v>22263</v>
      </c>
      <c r="L4" s="27">
        <f t="shared" ref="L4:L34" si="1">B4</f>
        <v>36892</v>
      </c>
      <c r="M4" s="100">
        <f>SUM(G4:$G$34)/SUM(I4:$I$34)</f>
        <v>5.6172355984832345</v>
      </c>
      <c r="R4" t="s">
        <v>101</v>
      </c>
    </row>
    <row r="5" spans="2:18" x14ac:dyDescent="0.2">
      <c r="B5" s="27">
        <v>36893</v>
      </c>
      <c r="C5" s="28" t="s">
        <v>100</v>
      </c>
      <c r="D5">
        <v>400</v>
      </c>
      <c r="E5" s="90">
        <f t="shared" ref="E5:E34" si="2">D5*8</f>
        <v>3200</v>
      </c>
      <c r="F5" s="91">
        <f>Model!E13</f>
        <v>45.65625</v>
      </c>
      <c r="G5" s="32">
        <f t="shared" si="0"/>
        <v>146100</v>
      </c>
      <c r="I5" s="99">
        <f>I4</f>
        <v>22263</v>
      </c>
      <c r="L5" s="27">
        <f t="shared" si="1"/>
        <v>36893</v>
      </c>
      <c r="M5" s="92">
        <f>SUM(G5:$G$34)/SUM(I5:$I$34)</f>
        <v>5.5987662639057332</v>
      </c>
      <c r="O5" t="s">
        <v>102</v>
      </c>
      <c r="R5" t="s">
        <v>103</v>
      </c>
    </row>
    <row r="6" spans="2:18" x14ac:dyDescent="0.2">
      <c r="B6" s="27">
        <v>36894</v>
      </c>
      <c r="C6" s="28" t="s">
        <v>100</v>
      </c>
      <c r="D6">
        <v>400</v>
      </c>
      <c r="E6" s="90">
        <f t="shared" si="2"/>
        <v>3200</v>
      </c>
      <c r="F6" s="91">
        <f>Model!E14</f>
        <v>42.957499999999996</v>
      </c>
      <c r="G6" s="32">
        <f t="shared" si="0"/>
        <v>137464</v>
      </c>
      <c r="I6" s="99">
        <f t="shared" ref="I6:I34" si="3">I5</f>
        <v>22263</v>
      </c>
      <c r="L6" s="27">
        <f t="shared" si="1"/>
        <v>36894</v>
      </c>
      <c r="M6" s="92">
        <f>SUM(G6:$G$34)/SUM(I6:$I$34)</f>
        <v>5.5655355181861976</v>
      </c>
      <c r="O6" t="s">
        <v>104</v>
      </c>
    </row>
    <row r="7" spans="2:18" x14ac:dyDescent="0.2">
      <c r="B7" s="27">
        <v>36895</v>
      </c>
      <c r="C7" s="28" t="s">
        <v>105</v>
      </c>
      <c r="D7">
        <v>400</v>
      </c>
      <c r="E7" s="90">
        <f t="shared" si="2"/>
        <v>3200</v>
      </c>
      <c r="F7" s="91">
        <f>Model!E15</f>
        <v>42.055</v>
      </c>
      <c r="G7" s="32">
        <f t="shared" si="0"/>
        <v>134576</v>
      </c>
      <c r="I7" s="99">
        <f t="shared" si="3"/>
        <v>22263</v>
      </c>
      <c r="L7" s="27">
        <f t="shared" si="1"/>
        <v>36895</v>
      </c>
      <c r="M7" s="92">
        <f>SUM(G7:$G$34)/SUM(I7:$I$34)</f>
        <v>5.5437850116464862</v>
      </c>
    </row>
    <row r="8" spans="2:18" x14ac:dyDescent="0.2">
      <c r="B8" s="27">
        <v>36896</v>
      </c>
      <c r="C8" s="28" t="s">
        <v>105</v>
      </c>
      <c r="D8">
        <v>400</v>
      </c>
      <c r="E8" s="90">
        <f t="shared" si="2"/>
        <v>3200</v>
      </c>
      <c r="F8" s="91">
        <f>Model!E16</f>
        <v>42.344999999999999</v>
      </c>
      <c r="G8" s="32">
        <f t="shared" si="0"/>
        <v>135504</v>
      </c>
      <c r="I8" s="99">
        <f t="shared" si="3"/>
        <v>22263</v>
      </c>
      <c r="L8" s="27">
        <f t="shared" si="1"/>
        <v>36896</v>
      </c>
      <c r="M8" s="92">
        <f>SUM(G8:$G$34)/SUM(I8:$I$34)</f>
        <v>5.5252278735187597</v>
      </c>
    </row>
    <row r="9" spans="2:18" x14ac:dyDescent="0.2">
      <c r="B9" s="27">
        <v>36897</v>
      </c>
      <c r="C9" s="28" t="s">
        <v>105</v>
      </c>
      <c r="D9">
        <v>400</v>
      </c>
      <c r="E9" s="90">
        <f t="shared" si="2"/>
        <v>3200</v>
      </c>
      <c r="F9" s="91">
        <f>Model!E17</f>
        <v>40.913749999999993</v>
      </c>
      <c r="G9" s="32">
        <f t="shared" ref="G9:G16" si="4">E9*F9</f>
        <v>130923.99999999997</v>
      </c>
      <c r="I9" s="99">
        <f t="shared" si="3"/>
        <v>22263</v>
      </c>
      <c r="L9" s="27">
        <f t="shared" ref="L9:L16" si="5">B9</f>
        <v>36897</v>
      </c>
      <c r="M9" s="92">
        <f>SUM(G9:$G$34)/SUM(I9:$I$34)</f>
        <v>5.5036400512751404</v>
      </c>
    </row>
    <row r="10" spans="2:18" x14ac:dyDescent="0.2">
      <c r="B10" s="27">
        <v>36898</v>
      </c>
      <c r="C10" s="28" t="s">
        <v>105</v>
      </c>
      <c r="D10">
        <v>400</v>
      </c>
      <c r="E10" s="90">
        <f t="shared" si="2"/>
        <v>3200</v>
      </c>
      <c r="F10" s="91">
        <f>Model!E18</f>
        <v>39.63000000000001</v>
      </c>
      <c r="G10" s="32">
        <f t="shared" si="4"/>
        <v>126816.00000000003</v>
      </c>
      <c r="I10" s="99">
        <f t="shared" si="3"/>
        <v>22263</v>
      </c>
      <c r="L10" s="27">
        <f t="shared" si="5"/>
        <v>36898</v>
      </c>
      <c r="M10" s="92">
        <f>SUM(G10:$G$34)/SUM(I10:$I$34)</f>
        <v>5.48855410322059</v>
      </c>
    </row>
    <row r="11" spans="2:18" x14ac:dyDescent="0.2">
      <c r="B11" s="27">
        <v>36899</v>
      </c>
      <c r="C11" s="28" t="s">
        <v>105</v>
      </c>
      <c r="D11">
        <v>400</v>
      </c>
      <c r="E11" s="90">
        <f t="shared" si="2"/>
        <v>3200</v>
      </c>
      <c r="F11" s="91">
        <f>Model!E19</f>
        <v>45.094999999999999</v>
      </c>
      <c r="G11" s="32">
        <f t="shared" si="4"/>
        <v>144304</v>
      </c>
      <c r="I11" s="99">
        <f t="shared" si="3"/>
        <v>22263</v>
      </c>
      <c r="L11" s="27">
        <f t="shared" si="5"/>
        <v>36899</v>
      </c>
      <c r="M11" s="92">
        <f>SUM(G11:$G$34)/SUM(I11:$I$34)</f>
        <v>5.4798993846292054</v>
      </c>
    </row>
    <row r="12" spans="2:18" x14ac:dyDescent="0.2">
      <c r="B12" s="27">
        <v>36900</v>
      </c>
      <c r="C12" s="28" t="s">
        <v>105</v>
      </c>
      <c r="D12">
        <v>400</v>
      </c>
      <c r="E12" s="90">
        <f t="shared" si="2"/>
        <v>3200</v>
      </c>
      <c r="F12" s="91">
        <f>Model!E20</f>
        <v>44.454999999999998</v>
      </c>
      <c r="G12" s="32">
        <f t="shared" si="4"/>
        <v>142256</v>
      </c>
      <c r="I12" s="99">
        <f t="shared" si="3"/>
        <v>22263</v>
      </c>
      <c r="L12" s="27">
        <f t="shared" si="5"/>
        <v>36900</v>
      </c>
      <c r="M12" s="92">
        <f>SUM(G12:$G$34)/SUM(I12:$I$34)</f>
        <v>5.436339100359536</v>
      </c>
    </row>
    <row r="13" spans="2:18" x14ac:dyDescent="0.2">
      <c r="B13" s="27">
        <v>36901</v>
      </c>
      <c r="C13" s="28" t="s">
        <v>105</v>
      </c>
      <c r="D13">
        <v>400</v>
      </c>
      <c r="E13" s="90">
        <f t="shared" si="2"/>
        <v>3200</v>
      </c>
      <c r="F13" s="91">
        <f>Model!E21</f>
        <v>44.476249999999993</v>
      </c>
      <c r="G13" s="32">
        <f t="shared" si="4"/>
        <v>142323.99999999997</v>
      </c>
      <c r="I13" s="99">
        <f t="shared" si="3"/>
        <v>22263</v>
      </c>
      <c r="L13" s="27">
        <f t="shared" si="5"/>
        <v>36901</v>
      </c>
      <c r="M13" s="92">
        <f>SUM(G13:$G$34)/SUM(I13:$I$34)</f>
        <v>5.3930002082542172</v>
      </c>
    </row>
    <row r="14" spans="2:18" x14ac:dyDescent="0.2">
      <c r="B14" s="27">
        <v>36902</v>
      </c>
      <c r="C14" s="28" t="s">
        <v>105</v>
      </c>
      <c r="D14">
        <v>400</v>
      </c>
      <c r="E14" s="90">
        <f t="shared" si="2"/>
        <v>3200</v>
      </c>
      <c r="F14" s="91">
        <f>Model!E22</f>
        <v>41.46875</v>
      </c>
      <c r="G14" s="32">
        <f t="shared" si="4"/>
        <v>132700</v>
      </c>
      <c r="I14" s="99">
        <f t="shared" si="3"/>
        <v>22263</v>
      </c>
      <c r="L14" s="27">
        <f t="shared" si="5"/>
        <v>36902</v>
      </c>
      <c r="M14" s="92">
        <f>SUM(G14:$G$34)/SUM(I14:$I$34)</f>
        <v>5.3453883552253041</v>
      </c>
    </row>
    <row r="15" spans="2:18" x14ac:dyDescent="0.2">
      <c r="B15" s="27">
        <v>36903</v>
      </c>
      <c r="C15" s="28" t="s">
        <v>105</v>
      </c>
      <c r="D15">
        <v>400</v>
      </c>
      <c r="E15" s="90">
        <f t="shared" si="2"/>
        <v>3200</v>
      </c>
      <c r="F15" s="91">
        <f>Model!E23</f>
        <v>41.885000000000005</v>
      </c>
      <c r="G15" s="32">
        <f t="shared" si="4"/>
        <v>134032.00000000003</v>
      </c>
      <c r="I15" s="99">
        <f t="shared" si="3"/>
        <v>22263</v>
      </c>
      <c r="L15" s="27">
        <f t="shared" si="5"/>
        <v>36903</v>
      </c>
      <c r="M15" s="92">
        <f>SUM(G15:$G$34)/SUM(I15:$I$34)</f>
        <v>5.3146296545838387</v>
      </c>
    </row>
    <row r="16" spans="2:18" x14ac:dyDescent="0.2">
      <c r="B16" s="27">
        <v>36904</v>
      </c>
      <c r="C16" s="28" t="s">
        <v>105</v>
      </c>
      <c r="D16">
        <v>400</v>
      </c>
      <c r="E16" s="90">
        <f t="shared" si="2"/>
        <v>3200</v>
      </c>
      <c r="F16" s="91">
        <f>Model!E24</f>
        <v>39.781249999999993</v>
      </c>
      <c r="G16" s="32">
        <f t="shared" si="4"/>
        <v>127299.99999999997</v>
      </c>
      <c r="I16" s="99">
        <f t="shared" si="3"/>
        <v>22263</v>
      </c>
      <c r="L16" s="27">
        <f t="shared" si="5"/>
        <v>36904</v>
      </c>
      <c r="M16" s="92">
        <f>SUM(G16:$G$34)/SUM(I16:$I$34)</f>
        <v>5.2774842374768616</v>
      </c>
    </row>
    <row r="17" spans="2:13" x14ac:dyDescent="0.2">
      <c r="B17" s="27">
        <v>36905</v>
      </c>
      <c r="C17" s="28" t="s">
        <v>100</v>
      </c>
      <c r="D17">
        <v>400</v>
      </c>
      <c r="E17" s="90">
        <f t="shared" si="2"/>
        <v>3200</v>
      </c>
      <c r="F17" s="91">
        <f>Model!E25</f>
        <v>40.808749999999996</v>
      </c>
      <c r="G17" s="32">
        <f t="shared" si="0"/>
        <v>130587.99999999999</v>
      </c>
      <c r="I17" s="99">
        <f t="shared" si="3"/>
        <v>22263</v>
      </c>
      <c r="L17" s="27">
        <f t="shared" si="1"/>
        <v>36905</v>
      </c>
      <c r="M17" s="92">
        <f>SUM(G17:$G$34)/SUM(I17:$I$34)</f>
        <v>5.2530107253190392</v>
      </c>
    </row>
    <row r="18" spans="2:13" x14ac:dyDescent="0.2">
      <c r="B18" s="27">
        <v>36906</v>
      </c>
      <c r="C18" s="28" t="s">
        <v>100</v>
      </c>
      <c r="D18">
        <v>400</v>
      </c>
      <c r="E18" s="90">
        <f t="shared" si="2"/>
        <v>3200</v>
      </c>
      <c r="F18" s="91">
        <f>Model!E26</f>
        <v>41.341250000000002</v>
      </c>
      <c r="G18" s="32">
        <f t="shared" si="0"/>
        <v>132292</v>
      </c>
      <c r="I18" s="99">
        <f t="shared" si="3"/>
        <v>22263</v>
      </c>
      <c r="L18" s="27">
        <f t="shared" si="1"/>
        <v>36906</v>
      </c>
      <c r="M18" s="92">
        <f>SUM(G18:$G$34)/SUM(I18:$I$34)</f>
        <v>5.2169703887484111</v>
      </c>
    </row>
    <row r="19" spans="2:13" x14ac:dyDescent="0.2">
      <c r="B19" s="27">
        <v>36907</v>
      </c>
      <c r="C19" s="28" t="s">
        <v>100</v>
      </c>
      <c r="D19">
        <v>400</v>
      </c>
      <c r="E19" s="90">
        <f t="shared" si="2"/>
        <v>3200</v>
      </c>
      <c r="F19" s="91">
        <f>Model!E27</f>
        <v>41.47</v>
      </c>
      <c r="G19" s="32">
        <f t="shared" si="0"/>
        <v>132704</v>
      </c>
      <c r="I19" s="99">
        <f t="shared" si="3"/>
        <v>22263</v>
      </c>
      <c r="L19" s="27">
        <f t="shared" si="1"/>
        <v>36907</v>
      </c>
      <c r="M19" s="92">
        <f>SUM(G19:$G$34)/SUM(I19:$I$34)</f>
        <v>5.1716412882360867</v>
      </c>
    </row>
    <row r="20" spans="2:13" x14ac:dyDescent="0.2">
      <c r="B20" s="27">
        <v>36908</v>
      </c>
      <c r="C20" s="28" t="s">
        <v>100</v>
      </c>
      <c r="D20">
        <v>400</v>
      </c>
      <c r="E20" s="90">
        <f t="shared" si="2"/>
        <v>3200</v>
      </c>
      <c r="F20" s="91">
        <f>Model!E28</f>
        <v>40.824999999999996</v>
      </c>
      <c r="G20" s="32">
        <f t="shared" si="0"/>
        <v>130639.99999999999</v>
      </c>
      <c r="I20" s="99">
        <f t="shared" si="3"/>
        <v>22263</v>
      </c>
      <c r="L20" s="27">
        <f t="shared" si="1"/>
        <v>36908</v>
      </c>
      <c r="M20" s="92">
        <f>SUM(G20:$G$34)/SUM(I20:$I$34)</f>
        <v>5.1190345715611851</v>
      </c>
    </row>
    <row r="21" spans="2:13" x14ac:dyDescent="0.2">
      <c r="B21" s="27">
        <v>36909</v>
      </c>
      <c r="C21" s="28" t="s">
        <v>100</v>
      </c>
      <c r="D21">
        <v>400</v>
      </c>
      <c r="E21" s="90">
        <f t="shared" si="2"/>
        <v>3200</v>
      </c>
      <c r="F21" s="91">
        <f>Model!E29</f>
        <v>39.798749999999998</v>
      </c>
      <c r="G21" s="32">
        <f t="shared" si="0"/>
        <v>127356</v>
      </c>
      <c r="I21" s="99">
        <f t="shared" si="3"/>
        <v>22263</v>
      </c>
      <c r="L21" s="27">
        <f t="shared" si="1"/>
        <v>36909</v>
      </c>
      <c r="M21" s="92">
        <f>SUM(G21:$G$34)/SUM(I21:$I$34)</f>
        <v>5.0655347437452276</v>
      </c>
    </row>
    <row r="22" spans="2:13" x14ac:dyDescent="0.2">
      <c r="B22" s="27">
        <v>36910</v>
      </c>
      <c r="C22" s="28" t="s">
        <v>105</v>
      </c>
      <c r="D22">
        <v>400</v>
      </c>
      <c r="E22" s="90">
        <f t="shared" si="2"/>
        <v>3200</v>
      </c>
      <c r="F22" s="91">
        <f>Model!E30</f>
        <v>32.120000000000005</v>
      </c>
      <c r="G22" s="32">
        <f t="shared" si="0"/>
        <v>102784.00000000001</v>
      </c>
      <c r="I22" s="99">
        <f t="shared" si="3"/>
        <v>22263</v>
      </c>
      <c r="L22" s="27">
        <f t="shared" si="1"/>
        <v>36910</v>
      </c>
      <c r="M22" s="92">
        <f>SUM(G22:$G$34)/SUM(I22:$I$34)</f>
        <v>5.0151510439881282</v>
      </c>
    </row>
    <row r="23" spans="2:13" x14ac:dyDescent="0.2">
      <c r="B23" s="27">
        <v>36911</v>
      </c>
      <c r="C23" s="28" t="s">
        <v>105</v>
      </c>
      <c r="D23">
        <v>400</v>
      </c>
      <c r="E23" s="90">
        <f t="shared" si="2"/>
        <v>3200</v>
      </c>
      <c r="F23" s="91">
        <f>Model!E31</f>
        <v>37.5</v>
      </c>
      <c r="G23" s="32">
        <f t="shared" si="0"/>
        <v>120000</v>
      </c>
      <c r="I23" s="99">
        <f t="shared" si="3"/>
        <v>22263</v>
      </c>
      <c r="L23" s="27">
        <f t="shared" si="1"/>
        <v>36911</v>
      </c>
      <c r="M23" s="92">
        <f>SUM(G23:$G$34)/SUM(I23:$I$34)</f>
        <v>5.0483462845678178</v>
      </c>
    </row>
    <row r="24" spans="2:13" x14ac:dyDescent="0.2">
      <c r="B24" s="27">
        <v>36912</v>
      </c>
      <c r="C24" s="28" t="s">
        <v>100</v>
      </c>
      <c r="D24">
        <v>400</v>
      </c>
      <c r="E24" s="90">
        <f t="shared" si="2"/>
        <v>3200</v>
      </c>
      <c r="F24" s="91">
        <f>Model!E32</f>
        <v>38.307500000000005</v>
      </c>
      <c r="G24" s="32">
        <f t="shared" si="0"/>
        <v>122584.00000000001</v>
      </c>
      <c r="I24" s="99">
        <f t="shared" si="3"/>
        <v>22263</v>
      </c>
      <c r="L24" s="27">
        <f t="shared" si="1"/>
        <v>36912</v>
      </c>
      <c r="M24" s="92">
        <f>SUM(G24:$G$34)/SUM(I24:$I$34)</f>
        <v>5.0172769331912308</v>
      </c>
    </row>
    <row r="25" spans="2:13" x14ac:dyDescent="0.2">
      <c r="B25" s="27">
        <v>36913</v>
      </c>
      <c r="C25" s="28" t="s">
        <v>100</v>
      </c>
      <c r="D25">
        <v>400</v>
      </c>
      <c r="E25" s="90">
        <f t="shared" si="2"/>
        <v>3200</v>
      </c>
      <c r="F25" s="91">
        <f>Model!E33</f>
        <v>37.052500000000002</v>
      </c>
      <c r="G25" s="32">
        <f t="shared" si="0"/>
        <v>118568</v>
      </c>
      <c r="I25" s="99">
        <f t="shared" si="3"/>
        <v>22263</v>
      </c>
      <c r="L25" s="27">
        <f t="shared" si="1"/>
        <v>36913</v>
      </c>
      <c r="M25" s="92">
        <f>SUM(G25:$G$34)/SUM(I25:$I$34)</f>
        <v>4.9683870098369489</v>
      </c>
    </row>
    <row r="26" spans="2:13" x14ac:dyDescent="0.2">
      <c r="B26" s="27">
        <v>36914</v>
      </c>
      <c r="C26" s="28" t="s">
        <v>100</v>
      </c>
      <c r="D26">
        <v>400</v>
      </c>
      <c r="E26" s="90">
        <f t="shared" si="2"/>
        <v>3200</v>
      </c>
      <c r="F26" s="91">
        <f>Model!E34</f>
        <v>35.791249999999998</v>
      </c>
      <c r="G26" s="32">
        <f t="shared" si="0"/>
        <v>114532</v>
      </c>
      <c r="I26" s="99">
        <f t="shared" si="3"/>
        <v>22263</v>
      </c>
      <c r="L26" s="27">
        <f t="shared" si="1"/>
        <v>36914</v>
      </c>
      <c r="M26" s="92">
        <f>SUM(G26:$G$34)/SUM(I26:$I$34)</f>
        <v>4.9286758797606396</v>
      </c>
    </row>
    <row r="27" spans="2:13" x14ac:dyDescent="0.2">
      <c r="B27" s="27">
        <v>36915</v>
      </c>
      <c r="C27" s="28" t="s">
        <v>100</v>
      </c>
      <c r="D27">
        <v>400</v>
      </c>
      <c r="E27" s="90">
        <f t="shared" si="2"/>
        <v>3200</v>
      </c>
      <c r="F27" s="91">
        <f>Model!E35</f>
        <v>35.659999999999997</v>
      </c>
      <c r="G27" s="32">
        <f t="shared" si="0"/>
        <v>114111.99999999999</v>
      </c>
      <c r="I27" s="99">
        <f t="shared" si="3"/>
        <v>22263</v>
      </c>
      <c r="L27" s="27">
        <f t="shared" si="1"/>
        <v>36915</v>
      </c>
      <c r="M27" s="92">
        <f>SUM(G27:$G$34)/SUM(I27:$I$34)</f>
        <v>4.901697884382159</v>
      </c>
    </row>
    <row r="28" spans="2:13" x14ac:dyDescent="0.2">
      <c r="B28" s="27">
        <v>36916</v>
      </c>
      <c r="C28" s="28" t="s">
        <v>100</v>
      </c>
      <c r="D28">
        <v>400</v>
      </c>
      <c r="E28" s="90">
        <f t="shared" si="2"/>
        <v>3200</v>
      </c>
      <c r="F28" s="91">
        <f>Model!E36</f>
        <v>38.811250000000001</v>
      </c>
      <c r="G28" s="32">
        <f t="shared" si="0"/>
        <v>124196</v>
      </c>
      <c r="I28" s="99">
        <f t="shared" si="3"/>
        <v>22263</v>
      </c>
      <c r="L28" s="27">
        <f t="shared" si="1"/>
        <v>36916</v>
      </c>
      <c r="M28" s="92">
        <f>SUM(G28:$G$34)/SUM(I28:$I$34)</f>
        <v>4.8697069448989678</v>
      </c>
    </row>
    <row r="29" spans="2:13" x14ac:dyDescent="0.2">
      <c r="B29" s="27">
        <v>36917</v>
      </c>
      <c r="C29" s="28" t="s">
        <v>105</v>
      </c>
      <c r="D29">
        <v>400</v>
      </c>
      <c r="E29" s="90">
        <f t="shared" si="2"/>
        <v>3200</v>
      </c>
      <c r="F29" s="91">
        <f>Model!E37</f>
        <v>37.477499999999999</v>
      </c>
      <c r="G29" s="32">
        <f t="shared" si="0"/>
        <v>119928</v>
      </c>
      <c r="I29" s="99">
        <f t="shared" si="3"/>
        <v>22263</v>
      </c>
      <c r="L29" s="27">
        <f t="shared" si="1"/>
        <v>36917</v>
      </c>
      <c r="M29" s="92">
        <f>SUM(G29:$G$34)/SUM(I29:$I$34)</f>
        <v>4.7515608857746034</v>
      </c>
    </row>
    <row r="30" spans="2:13" x14ac:dyDescent="0.2">
      <c r="B30" s="27">
        <v>36918</v>
      </c>
      <c r="C30" s="28" t="s">
        <v>105</v>
      </c>
      <c r="D30">
        <v>400</v>
      </c>
      <c r="E30" s="90">
        <f t="shared" si="2"/>
        <v>3200</v>
      </c>
      <c r="F30" s="91">
        <f>Model!E38</f>
        <v>30.903750000000002</v>
      </c>
      <c r="G30" s="32">
        <f t="shared" si="0"/>
        <v>98892</v>
      </c>
      <c r="I30" s="99">
        <f t="shared" si="3"/>
        <v>22263</v>
      </c>
      <c r="L30" s="27">
        <f t="shared" si="1"/>
        <v>36918</v>
      </c>
      <c r="M30" s="92">
        <f>SUM(G30:$G$34)/SUM(I30:$I$34)</f>
        <v>4.6244980460854332</v>
      </c>
    </row>
    <row r="31" spans="2:13" x14ac:dyDescent="0.2">
      <c r="B31" s="27">
        <v>36919</v>
      </c>
      <c r="C31" s="28" t="s">
        <v>105</v>
      </c>
      <c r="D31">
        <v>400</v>
      </c>
      <c r="E31" s="90">
        <f t="shared" si="2"/>
        <v>3200</v>
      </c>
      <c r="F31" s="91">
        <f>Model!E39</f>
        <v>30.951250000000002</v>
      </c>
      <c r="G31" s="32">
        <f t="shared" si="0"/>
        <v>99044</v>
      </c>
      <c r="I31" s="99">
        <f t="shared" si="3"/>
        <v>22263</v>
      </c>
      <c r="L31" s="27">
        <f t="shared" si="1"/>
        <v>36919</v>
      </c>
      <c r="M31" s="92">
        <f>SUM(G31:$G$34)/SUM(I31:$I$34)</f>
        <v>4.6701253200377311</v>
      </c>
    </row>
    <row r="32" spans="2:13" x14ac:dyDescent="0.2">
      <c r="B32" s="27">
        <v>36920</v>
      </c>
      <c r="C32" s="28" t="s">
        <v>100</v>
      </c>
      <c r="D32">
        <v>400</v>
      </c>
      <c r="E32" s="90">
        <f t="shared" si="2"/>
        <v>3200</v>
      </c>
      <c r="F32" s="91">
        <f>Model!E40</f>
        <v>35.126249999999999</v>
      </c>
      <c r="G32" s="32">
        <f t="shared" si="0"/>
        <v>112404</v>
      </c>
      <c r="I32" s="99">
        <f t="shared" si="3"/>
        <v>22263</v>
      </c>
      <c r="L32" s="27">
        <f t="shared" si="1"/>
        <v>36920</v>
      </c>
      <c r="M32" s="92">
        <f>SUM(G32:$G$34)/SUM(I32:$I$34)</f>
        <v>4.743894952761682</v>
      </c>
    </row>
    <row r="33" spans="2:13" x14ac:dyDescent="0.2">
      <c r="B33" s="27">
        <v>36921</v>
      </c>
      <c r="C33" s="28" t="s">
        <v>100</v>
      </c>
      <c r="D33">
        <v>400</v>
      </c>
      <c r="E33" s="90">
        <f t="shared" si="2"/>
        <v>3200</v>
      </c>
      <c r="F33" s="91">
        <f>Model!E41</f>
        <v>34.936250000000001</v>
      </c>
      <c r="G33" s="32">
        <f t="shared" si="0"/>
        <v>111796</v>
      </c>
      <c r="I33" s="99">
        <f t="shared" si="3"/>
        <v>22263</v>
      </c>
      <c r="L33" s="27">
        <f t="shared" si="1"/>
        <v>36921</v>
      </c>
      <c r="M33" s="92">
        <f>SUM(G33:$G$34)/SUM(I33:$I$34)</f>
        <v>4.5913848088757128</v>
      </c>
    </row>
    <row r="34" spans="2:13" x14ac:dyDescent="0.2">
      <c r="B34" s="27">
        <v>36922</v>
      </c>
      <c r="C34" s="28" t="s">
        <v>105</v>
      </c>
      <c r="D34">
        <v>400</v>
      </c>
      <c r="E34" s="93">
        <f t="shared" si="2"/>
        <v>3200</v>
      </c>
      <c r="F34" s="97">
        <f>Model!E42</f>
        <v>28.95</v>
      </c>
      <c r="G34" s="33">
        <f t="shared" si="0"/>
        <v>92640</v>
      </c>
      <c r="I34" s="99">
        <f t="shared" si="3"/>
        <v>22263</v>
      </c>
      <c r="L34" s="27">
        <f t="shared" si="1"/>
        <v>36922</v>
      </c>
      <c r="M34" s="94">
        <f>SUM(G34:$G$34)/SUM(I34:$I$34)</f>
        <v>4.1611642635763371</v>
      </c>
    </row>
    <row r="35" spans="2:13" x14ac:dyDescent="0.2">
      <c r="B35" s="27"/>
      <c r="E35" s="90">
        <f>SUM(E4:E34)</f>
        <v>99200</v>
      </c>
      <c r="F35" s="95">
        <f>G35/E35</f>
        <v>39.080161290322579</v>
      </c>
      <c r="G35" s="90">
        <f>SUM(G4:G34)</f>
        <v>3876752</v>
      </c>
      <c r="I35" s="32">
        <f>SUM(I4:I34)</f>
        <v>690153</v>
      </c>
      <c r="J35" s="32"/>
      <c r="M35" s="103">
        <f>AVERAGE(M4:M34)</f>
        <v>5.1357273334229809</v>
      </c>
    </row>
    <row r="36" spans="2:13" x14ac:dyDescent="0.2">
      <c r="B36" s="27"/>
      <c r="G36" s="101">
        <f>(30.14-F34)*E34</f>
        <v>3808.0000000000041</v>
      </c>
    </row>
    <row r="37" spans="2:13" x14ac:dyDescent="0.2">
      <c r="G37" s="102">
        <f>G35+G36</f>
        <v>3880560</v>
      </c>
    </row>
    <row r="38" spans="2:13" ht="18" x14ac:dyDescent="0.25">
      <c r="D38" s="96" t="s">
        <v>106</v>
      </c>
    </row>
    <row r="39" spans="2:13" x14ac:dyDescent="0.2">
      <c r="K39" s="87"/>
    </row>
    <row r="41" spans="2:13" x14ac:dyDescent="0.2">
      <c r="K41" s="87"/>
    </row>
  </sheetData>
  <pageMargins left="0.75" right="0.75" top="1" bottom="1" header="0.5" footer="0.5"/>
  <pageSetup scale="5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721"/>
  <sheetViews>
    <sheetView topLeftCell="A714" workbookViewId="0">
      <selection activeCell="E721" sqref="E721"/>
    </sheetView>
  </sheetViews>
  <sheetFormatPr defaultRowHeight="12.75" x14ac:dyDescent="0.2"/>
  <cols>
    <col min="1" max="1" width="15.28515625" bestFit="1" customWidth="1"/>
    <col min="2" max="2" width="18.7109375" bestFit="1" customWidth="1"/>
    <col min="3" max="3" width="6" bestFit="1" customWidth="1"/>
    <col min="4" max="4" width="14.7109375" bestFit="1" customWidth="1"/>
  </cols>
  <sheetData>
    <row r="1" spans="1:5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</row>
    <row r="2" spans="1:5" x14ac:dyDescent="0.2">
      <c r="A2" s="88">
        <v>36892</v>
      </c>
      <c r="B2" t="s">
        <v>94</v>
      </c>
      <c r="C2">
        <v>23800</v>
      </c>
      <c r="D2">
        <v>49.3</v>
      </c>
    </row>
    <row r="3" spans="1:5" x14ac:dyDescent="0.2">
      <c r="A3" s="88">
        <v>36892.041666666664</v>
      </c>
      <c r="B3" t="s">
        <v>94</v>
      </c>
      <c r="C3">
        <v>23800</v>
      </c>
      <c r="D3">
        <v>42.18</v>
      </c>
    </row>
    <row r="4" spans="1:5" x14ac:dyDescent="0.2">
      <c r="A4" s="88">
        <v>36892.083333333336</v>
      </c>
      <c r="B4" t="s">
        <v>94</v>
      </c>
      <c r="C4">
        <v>23800</v>
      </c>
      <c r="D4">
        <v>41.31</v>
      </c>
    </row>
    <row r="5" spans="1:5" x14ac:dyDescent="0.2">
      <c r="A5" s="88">
        <v>36892.125</v>
      </c>
      <c r="B5" t="s">
        <v>94</v>
      </c>
      <c r="C5">
        <v>23800</v>
      </c>
      <c r="D5">
        <v>40.549999999999997</v>
      </c>
    </row>
    <row r="6" spans="1:5" x14ac:dyDescent="0.2">
      <c r="A6" s="88">
        <v>36892.166666666664</v>
      </c>
      <c r="B6" t="s">
        <v>94</v>
      </c>
      <c r="C6">
        <v>23800</v>
      </c>
      <c r="D6">
        <v>39.880000000000003</v>
      </c>
    </row>
    <row r="7" spans="1:5" x14ac:dyDescent="0.2">
      <c r="A7" s="88">
        <v>36892.208333333336</v>
      </c>
      <c r="B7" t="s">
        <v>94</v>
      </c>
      <c r="C7">
        <v>23800</v>
      </c>
      <c r="D7">
        <v>39.6</v>
      </c>
    </row>
    <row r="8" spans="1:5" x14ac:dyDescent="0.2">
      <c r="A8" s="88">
        <v>36892.25</v>
      </c>
      <c r="B8" t="s">
        <v>94</v>
      </c>
      <c r="C8">
        <v>23800</v>
      </c>
      <c r="D8">
        <v>41.11</v>
      </c>
    </row>
    <row r="9" spans="1:5" x14ac:dyDescent="0.2">
      <c r="A9" s="88">
        <v>36892.291666666664</v>
      </c>
      <c r="B9" t="s">
        <v>94</v>
      </c>
      <c r="C9">
        <v>23800</v>
      </c>
      <c r="D9">
        <v>37.270000000000003</v>
      </c>
    </row>
    <row r="10" spans="1:5" x14ac:dyDescent="0.2">
      <c r="A10" s="88">
        <v>36892.333333333336</v>
      </c>
      <c r="B10" t="s">
        <v>94</v>
      </c>
      <c r="C10">
        <v>23800</v>
      </c>
      <c r="D10">
        <v>35.68</v>
      </c>
    </row>
    <row r="11" spans="1:5" x14ac:dyDescent="0.2">
      <c r="A11" s="88">
        <v>36892.375</v>
      </c>
      <c r="B11" t="s">
        <v>94</v>
      </c>
      <c r="C11">
        <v>23800</v>
      </c>
      <c r="D11">
        <v>37.47</v>
      </c>
    </row>
    <row r="12" spans="1:5" x14ac:dyDescent="0.2">
      <c r="A12" s="88">
        <v>36892.416666666664</v>
      </c>
      <c r="B12" t="s">
        <v>94</v>
      </c>
      <c r="C12">
        <v>23800</v>
      </c>
      <c r="D12">
        <v>37.909999999999997</v>
      </c>
    </row>
    <row r="13" spans="1:5" x14ac:dyDescent="0.2">
      <c r="A13" s="88">
        <v>36892.458333333336</v>
      </c>
      <c r="B13" t="s">
        <v>94</v>
      </c>
      <c r="C13">
        <v>23800</v>
      </c>
      <c r="D13">
        <v>47.49</v>
      </c>
    </row>
    <row r="14" spans="1:5" x14ac:dyDescent="0.2">
      <c r="A14" s="88">
        <v>36892.5</v>
      </c>
      <c r="B14" t="s">
        <v>94</v>
      </c>
      <c r="C14">
        <v>23800</v>
      </c>
      <c r="D14">
        <v>47.44</v>
      </c>
    </row>
    <row r="15" spans="1:5" x14ac:dyDescent="0.2">
      <c r="A15" s="88">
        <v>36892.541666666664</v>
      </c>
      <c r="B15" t="s">
        <v>94</v>
      </c>
      <c r="C15">
        <v>23800</v>
      </c>
      <c r="D15">
        <v>37.6</v>
      </c>
    </row>
    <row r="16" spans="1:5" x14ac:dyDescent="0.2">
      <c r="A16" s="88">
        <v>36892.583333333336</v>
      </c>
      <c r="B16" t="s">
        <v>94</v>
      </c>
      <c r="C16">
        <v>23800</v>
      </c>
      <c r="D16">
        <v>37.47</v>
      </c>
    </row>
    <row r="17" spans="1:5" x14ac:dyDescent="0.2">
      <c r="A17" s="88">
        <v>36892.625</v>
      </c>
      <c r="B17" t="s">
        <v>94</v>
      </c>
      <c r="C17">
        <v>23800</v>
      </c>
      <c r="D17">
        <v>38.18</v>
      </c>
    </row>
    <row r="18" spans="1:5" x14ac:dyDescent="0.2">
      <c r="A18" s="88">
        <v>36892.666666666664</v>
      </c>
      <c r="B18" t="s">
        <v>94</v>
      </c>
      <c r="C18">
        <v>23800</v>
      </c>
      <c r="D18">
        <v>51.68</v>
      </c>
    </row>
    <row r="19" spans="1:5" x14ac:dyDescent="0.2">
      <c r="A19" s="88">
        <v>36892.708333333336</v>
      </c>
      <c r="B19" t="s">
        <v>94</v>
      </c>
      <c r="C19">
        <v>23800</v>
      </c>
      <c r="D19">
        <v>73.84</v>
      </c>
    </row>
    <row r="20" spans="1:5" x14ac:dyDescent="0.2">
      <c r="A20" s="88">
        <v>36892.75</v>
      </c>
      <c r="B20" t="s">
        <v>94</v>
      </c>
      <c r="C20">
        <v>23800</v>
      </c>
      <c r="D20">
        <v>71.349999999999994</v>
      </c>
    </row>
    <row r="21" spans="1:5" x14ac:dyDescent="0.2">
      <c r="A21" s="88">
        <v>36892.791666666664</v>
      </c>
      <c r="B21" t="s">
        <v>94</v>
      </c>
      <c r="C21">
        <v>23800</v>
      </c>
      <c r="D21">
        <v>66.87</v>
      </c>
    </row>
    <row r="22" spans="1:5" x14ac:dyDescent="0.2">
      <c r="A22" s="88">
        <v>36892.833333333336</v>
      </c>
      <c r="B22" t="s">
        <v>94</v>
      </c>
      <c r="C22">
        <v>23800</v>
      </c>
      <c r="D22">
        <v>56.95</v>
      </c>
    </row>
    <row r="23" spans="1:5" x14ac:dyDescent="0.2">
      <c r="A23" s="88">
        <v>36892.875</v>
      </c>
      <c r="B23" t="s">
        <v>94</v>
      </c>
      <c r="C23">
        <v>23800</v>
      </c>
      <c r="D23">
        <v>57.15</v>
      </c>
    </row>
    <row r="24" spans="1:5" x14ac:dyDescent="0.2">
      <c r="A24" s="88">
        <v>36892.916666666664</v>
      </c>
      <c r="B24" t="s">
        <v>94</v>
      </c>
      <c r="C24">
        <v>23800</v>
      </c>
      <c r="D24">
        <v>47.97</v>
      </c>
    </row>
    <row r="25" spans="1:5" x14ac:dyDescent="0.2">
      <c r="A25" s="88">
        <v>36892.958333333336</v>
      </c>
      <c r="B25" t="s">
        <v>94</v>
      </c>
      <c r="C25">
        <v>23800</v>
      </c>
      <c r="D25">
        <v>49.55</v>
      </c>
      <c r="E25">
        <f>AVERAGE(D2:D8,D25)</f>
        <v>42.934999999999995</v>
      </c>
    </row>
    <row r="26" spans="1:5" x14ac:dyDescent="0.2">
      <c r="A26" s="88">
        <v>36893</v>
      </c>
      <c r="B26" t="s">
        <v>94</v>
      </c>
      <c r="C26">
        <v>23800</v>
      </c>
      <c r="D26">
        <v>42.99</v>
      </c>
    </row>
    <row r="27" spans="1:5" x14ac:dyDescent="0.2">
      <c r="A27" s="88">
        <v>36893.041666666664</v>
      </c>
      <c r="B27" t="s">
        <v>94</v>
      </c>
      <c r="C27">
        <v>23800</v>
      </c>
      <c r="D27">
        <v>41.2</v>
      </c>
    </row>
    <row r="28" spans="1:5" x14ac:dyDescent="0.2">
      <c r="A28" s="88">
        <v>36893.083333333336</v>
      </c>
      <c r="B28" t="s">
        <v>94</v>
      </c>
      <c r="C28">
        <v>23800</v>
      </c>
      <c r="D28">
        <v>42.9</v>
      </c>
    </row>
    <row r="29" spans="1:5" x14ac:dyDescent="0.2">
      <c r="A29" s="88">
        <v>36893.125</v>
      </c>
      <c r="B29" t="s">
        <v>94</v>
      </c>
      <c r="C29">
        <v>23800</v>
      </c>
      <c r="D29">
        <v>42.51</v>
      </c>
    </row>
    <row r="30" spans="1:5" x14ac:dyDescent="0.2">
      <c r="A30" s="88">
        <v>36893.166666666664</v>
      </c>
      <c r="B30" t="s">
        <v>94</v>
      </c>
      <c r="C30">
        <v>23800</v>
      </c>
      <c r="D30">
        <v>43.1</v>
      </c>
    </row>
    <row r="31" spans="1:5" x14ac:dyDescent="0.2">
      <c r="A31" s="88">
        <v>36893.208333333336</v>
      </c>
      <c r="B31" t="s">
        <v>94</v>
      </c>
      <c r="C31">
        <v>23800</v>
      </c>
      <c r="D31">
        <v>44.64</v>
      </c>
    </row>
    <row r="32" spans="1:5" x14ac:dyDescent="0.2">
      <c r="A32" s="88">
        <v>36893.25</v>
      </c>
      <c r="B32" t="s">
        <v>94</v>
      </c>
      <c r="C32">
        <v>23800</v>
      </c>
      <c r="D32">
        <v>57.06</v>
      </c>
    </row>
    <row r="33" spans="1:4" x14ac:dyDescent="0.2">
      <c r="A33" s="88">
        <v>36893.291666666664</v>
      </c>
      <c r="B33" t="s">
        <v>94</v>
      </c>
      <c r="C33">
        <v>23800</v>
      </c>
      <c r="D33">
        <v>72.92</v>
      </c>
    </row>
    <row r="34" spans="1:4" x14ac:dyDescent="0.2">
      <c r="A34" s="88">
        <v>36893.333333333336</v>
      </c>
      <c r="B34" t="s">
        <v>94</v>
      </c>
      <c r="C34">
        <v>23800</v>
      </c>
      <c r="D34">
        <v>71.83</v>
      </c>
    </row>
    <row r="35" spans="1:4" x14ac:dyDescent="0.2">
      <c r="A35" s="88">
        <v>36893.375</v>
      </c>
      <c r="B35" t="s">
        <v>94</v>
      </c>
      <c r="C35">
        <v>23800</v>
      </c>
      <c r="D35">
        <v>69.86</v>
      </c>
    </row>
    <row r="36" spans="1:4" x14ac:dyDescent="0.2">
      <c r="A36" s="88">
        <v>36893.416666666664</v>
      </c>
      <c r="B36" t="s">
        <v>94</v>
      </c>
      <c r="C36">
        <v>23800</v>
      </c>
      <c r="D36">
        <v>68.36</v>
      </c>
    </row>
    <row r="37" spans="1:4" x14ac:dyDescent="0.2">
      <c r="A37" s="88">
        <v>36893.458333333336</v>
      </c>
      <c r="B37" t="s">
        <v>94</v>
      </c>
      <c r="C37">
        <v>23800</v>
      </c>
      <c r="D37">
        <v>60.73</v>
      </c>
    </row>
    <row r="38" spans="1:4" x14ac:dyDescent="0.2">
      <c r="A38" s="88">
        <v>36893.5</v>
      </c>
      <c r="B38" t="s">
        <v>94</v>
      </c>
      <c r="C38">
        <v>23800</v>
      </c>
      <c r="D38">
        <v>59.63</v>
      </c>
    </row>
    <row r="39" spans="1:4" x14ac:dyDescent="0.2">
      <c r="A39" s="88">
        <v>36893.541666666664</v>
      </c>
      <c r="B39" t="s">
        <v>94</v>
      </c>
      <c r="C39">
        <v>23800</v>
      </c>
      <c r="D39">
        <v>56.47</v>
      </c>
    </row>
    <row r="40" spans="1:4" x14ac:dyDescent="0.2">
      <c r="A40" s="88">
        <v>36893.583333333336</v>
      </c>
      <c r="B40" t="s">
        <v>94</v>
      </c>
      <c r="C40">
        <v>23800</v>
      </c>
      <c r="D40">
        <v>56.31</v>
      </c>
    </row>
    <row r="41" spans="1:4" x14ac:dyDescent="0.2">
      <c r="A41" s="88">
        <v>36893.625</v>
      </c>
      <c r="B41" t="s">
        <v>94</v>
      </c>
      <c r="C41">
        <v>23800</v>
      </c>
      <c r="D41">
        <v>56.26</v>
      </c>
    </row>
    <row r="42" spans="1:4" x14ac:dyDescent="0.2">
      <c r="A42" s="88">
        <v>36893.666666666664</v>
      </c>
      <c r="B42" t="s">
        <v>94</v>
      </c>
      <c r="C42">
        <v>23800</v>
      </c>
      <c r="D42">
        <v>71.239999999999995</v>
      </c>
    </row>
    <row r="43" spans="1:4" x14ac:dyDescent="0.2">
      <c r="A43" s="88">
        <v>36893.708333333336</v>
      </c>
      <c r="B43" t="s">
        <v>94</v>
      </c>
      <c r="C43">
        <v>23800</v>
      </c>
      <c r="D43">
        <v>84.58</v>
      </c>
    </row>
    <row r="44" spans="1:4" x14ac:dyDescent="0.2">
      <c r="A44" s="88">
        <v>36893.75</v>
      </c>
      <c r="B44" t="s">
        <v>94</v>
      </c>
      <c r="C44">
        <v>23800</v>
      </c>
      <c r="D44">
        <v>75.08</v>
      </c>
    </row>
    <row r="45" spans="1:4" x14ac:dyDescent="0.2">
      <c r="A45" s="88">
        <v>36893.791666666664</v>
      </c>
      <c r="B45" t="s">
        <v>94</v>
      </c>
      <c r="C45">
        <v>23800</v>
      </c>
      <c r="D45">
        <v>70.75</v>
      </c>
    </row>
    <row r="46" spans="1:4" x14ac:dyDescent="0.2">
      <c r="A46" s="88">
        <v>36893.833333333336</v>
      </c>
      <c r="B46" t="s">
        <v>94</v>
      </c>
      <c r="C46">
        <v>23800</v>
      </c>
      <c r="D46">
        <v>65.86</v>
      </c>
    </row>
    <row r="47" spans="1:4" x14ac:dyDescent="0.2">
      <c r="A47" s="88">
        <v>36893.875</v>
      </c>
      <c r="B47" t="s">
        <v>94</v>
      </c>
      <c r="C47">
        <v>23800</v>
      </c>
      <c r="D47">
        <v>58.25</v>
      </c>
    </row>
    <row r="48" spans="1:4" x14ac:dyDescent="0.2">
      <c r="A48" s="88">
        <v>36893.916666666664</v>
      </c>
      <c r="B48" t="s">
        <v>94</v>
      </c>
      <c r="C48">
        <v>23800</v>
      </c>
      <c r="D48">
        <v>50.09</v>
      </c>
    </row>
    <row r="49" spans="1:5" x14ac:dyDescent="0.2">
      <c r="A49" s="88">
        <v>36893.958333333336</v>
      </c>
      <c r="B49" t="s">
        <v>94</v>
      </c>
      <c r="C49">
        <v>23800</v>
      </c>
      <c r="D49">
        <v>50.85</v>
      </c>
      <c r="E49">
        <f>AVERAGE(D26:D32,D49)</f>
        <v>45.65625</v>
      </c>
    </row>
    <row r="50" spans="1:5" x14ac:dyDescent="0.2">
      <c r="A50" s="88">
        <v>36894</v>
      </c>
      <c r="B50" t="s">
        <v>94</v>
      </c>
      <c r="C50">
        <v>23800</v>
      </c>
      <c r="D50">
        <v>41.16</v>
      </c>
    </row>
    <row r="51" spans="1:5" x14ac:dyDescent="0.2">
      <c r="A51" s="88">
        <v>36894.041666666664</v>
      </c>
      <c r="B51" t="s">
        <v>94</v>
      </c>
      <c r="C51">
        <v>23800</v>
      </c>
      <c r="D51">
        <v>40.17</v>
      </c>
    </row>
    <row r="52" spans="1:5" x14ac:dyDescent="0.2">
      <c r="A52" s="88">
        <v>36894.083333333336</v>
      </c>
      <c r="B52" t="s">
        <v>94</v>
      </c>
      <c r="C52">
        <v>23800</v>
      </c>
      <c r="D52">
        <v>39.61</v>
      </c>
    </row>
    <row r="53" spans="1:5" x14ac:dyDescent="0.2">
      <c r="A53" s="88">
        <v>36894.125</v>
      </c>
      <c r="B53" t="s">
        <v>94</v>
      </c>
      <c r="C53">
        <v>23800</v>
      </c>
      <c r="D53">
        <v>38.19</v>
      </c>
    </row>
    <row r="54" spans="1:5" x14ac:dyDescent="0.2">
      <c r="A54" s="88">
        <v>36894.166666666664</v>
      </c>
      <c r="B54" t="s">
        <v>94</v>
      </c>
      <c r="C54">
        <v>23800</v>
      </c>
      <c r="D54">
        <v>41.03</v>
      </c>
    </row>
    <row r="55" spans="1:5" x14ac:dyDescent="0.2">
      <c r="A55" s="88">
        <v>36894.208333333336</v>
      </c>
      <c r="B55" t="s">
        <v>94</v>
      </c>
      <c r="C55">
        <v>23800</v>
      </c>
      <c r="D55">
        <v>42.05</v>
      </c>
    </row>
    <row r="56" spans="1:5" x14ac:dyDescent="0.2">
      <c r="A56" s="88">
        <v>36894.25</v>
      </c>
      <c r="B56" t="s">
        <v>94</v>
      </c>
      <c r="C56">
        <v>23800</v>
      </c>
      <c r="D56">
        <v>51.89</v>
      </c>
    </row>
    <row r="57" spans="1:5" x14ac:dyDescent="0.2">
      <c r="A57" s="88">
        <v>36894.291666666664</v>
      </c>
      <c r="B57" t="s">
        <v>94</v>
      </c>
      <c r="C57">
        <v>23800</v>
      </c>
      <c r="D57">
        <v>51.74</v>
      </c>
    </row>
    <row r="58" spans="1:5" x14ac:dyDescent="0.2">
      <c r="A58" s="88">
        <v>36894.333333333336</v>
      </c>
      <c r="B58" t="s">
        <v>94</v>
      </c>
      <c r="C58">
        <v>23800</v>
      </c>
      <c r="D58">
        <v>47.65</v>
      </c>
    </row>
    <row r="59" spans="1:5" x14ac:dyDescent="0.2">
      <c r="A59" s="88">
        <v>36894.375</v>
      </c>
      <c r="B59" t="s">
        <v>94</v>
      </c>
      <c r="C59">
        <v>23800</v>
      </c>
      <c r="D59">
        <v>47.96</v>
      </c>
    </row>
    <row r="60" spans="1:5" x14ac:dyDescent="0.2">
      <c r="A60" s="88">
        <v>36894.416666666664</v>
      </c>
      <c r="B60" t="s">
        <v>94</v>
      </c>
      <c r="C60">
        <v>23800</v>
      </c>
      <c r="D60">
        <v>46.87</v>
      </c>
    </row>
    <row r="61" spans="1:5" x14ac:dyDescent="0.2">
      <c r="A61" s="88">
        <v>36894.458333333336</v>
      </c>
      <c r="B61" t="s">
        <v>94</v>
      </c>
      <c r="C61">
        <v>23800</v>
      </c>
      <c r="D61">
        <v>33.770000000000003</v>
      </c>
    </row>
    <row r="62" spans="1:5" x14ac:dyDescent="0.2">
      <c r="A62" s="88">
        <v>36894.5</v>
      </c>
      <c r="B62" t="s">
        <v>94</v>
      </c>
      <c r="C62">
        <v>23800</v>
      </c>
      <c r="D62">
        <v>38.24</v>
      </c>
    </row>
    <row r="63" spans="1:5" x14ac:dyDescent="0.2">
      <c r="A63" s="88">
        <v>36894.541666666664</v>
      </c>
      <c r="B63" t="s">
        <v>94</v>
      </c>
      <c r="C63">
        <v>23800</v>
      </c>
      <c r="D63">
        <v>38.340000000000003</v>
      </c>
    </row>
    <row r="64" spans="1:5" x14ac:dyDescent="0.2">
      <c r="A64" s="88">
        <v>36894.583333333336</v>
      </c>
      <c r="B64" t="s">
        <v>94</v>
      </c>
      <c r="C64">
        <v>23800</v>
      </c>
      <c r="D64">
        <v>35.630000000000003</v>
      </c>
    </row>
    <row r="65" spans="1:5" x14ac:dyDescent="0.2">
      <c r="A65" s="88">
        <v>36894.625</v>
      </c>
      <c r="B65" t="s">
        <v>94</v>
      </c>
      <c r="C65">
        <v>23800</v>
      </c>
      <c r="D65">
        <v>38.33</v>
      </c>
    </row>
    <row r="66" spans="1:5" x14ac:dyDescent="0.2">
      <c r="A66" s="88">
        <v>36894.666666666664</v>
      </c>
      <c r="B66" t="s">
        <v>94</v>
      </c>
      <c r="C66">
        <v>23800</v>
      </c>
      <c r="D66">
        <v>51.01</v>
      </c>
    </row>
    <row r="67" spans="1:5" x14ac:dyDescent="0.2">
      <c r="A67" s="88">
        <v>36894.708333333336</v>
      </c>
      <c r="B67" t="s">
        <v>94</v>
      </c>
      <c r="C67">
        <v>23800</v>
      </c>
      <c r="D67">
        <v>63.82</v>
      </c>
    </row>
    <row r="68" spans="1:5" x14ac:dyDescent="0.2">
      <c r="A68" s="88">
        <v>36894.75</v>
      </c>
      <c r="B68" t="s">
        <v>94</v>
      </c>
      <c r="C68">
        <v>23800</v>
      </c>
      <c r="D68">
        <v>50.72</v>
      </c>
    </row>
    <row r="69" spans="1:5" x14ac:dyDescent="0.2">
      <c r="A69" s="88">
        <v>36894.791666666664</v>
      </c>
      <c r="B69" t="s">
        <v>94</v>
      </c>
      <c r="C69">
        <v>23800</v>
      </c>
      <c r="D69">
        <v>70.180000000000007</v>
      </c>
    </row>
    <row r="70" spans="1:5" x14ac:dyDescent="0.2">
      <c r="A70" s="88">
        <v>36894.833333333336</v>
      </c>
      <c r="B70" t="s">
        <v>94</v>
      </c>
      <c r="C70">
        <v>23800</v>
      </c>
      <c r="D70">
        <v>67.319999999999993</v>
      </c>
    </row>
    <row r="71" spans="1:5" x14ac:dyDescent="0.2">
      <c r="A71" s="88">
        <v>36894.875</v>
      </c>
      <c r="B71" t="s">
        <v>94</v>
      </c>
      <c r="C71">
        <v>23800</v>
      </c>
      <c r="D71">
        <v>53.6</v>
      </c>
    </row>
    <row r="72" spans="1:5" x14ac:dyDescent="0.2">
      <c r="A72" s="88">
        <v>36894.916666666664</v>
      </c>
      <c r="B72" t="s">
        <v>94</v>
      </c>
      <c r="C72">
        <v>23800</v>
      </c>
      <c r="D72">
        <v>50.68</v>
      </c>
    </row>
    <row r="73" spans="1:5" x14ac:dyDescent="0.2">
      <c r="A73" s="88">
        <v>36894.958333333336</v>
      </c>
      <c r="B73" t="s">
        <v>94</v>
      </c>
      <c r="C73">
        <v>23800</v>
      </c>
      <c r="D73">
        <v>49.56</v>
      </c>
      <c r="E73">
        <f>AVERAGE(D50:D56,D73)</f>
        <v>42.957499999999996</v>
      </c>
    </row>
    <row r="74" spans="1:5" x14ac:dyDescent="0.2">
      <c r="A74" s="88">
        <v>36895</v>
      </c>
      <c r="B74" t="s">
        <v>94</v>
      </c>
      <c r="C74">
        <v>23800</v>
      </c>
      <c r="D74">
        <v>41.19</v>
      </c>
    </row>
    <row r="75" spans="1:5" x14ac:dyDescent="0.2">
      <c r="A75" s="88">
        <v>36895.041666666664</v>
      </c>
      <c r="B75" t="s">
        <v>94</v>
      </c>
      <c r="C75">
        <v>23800</v>
      </c>
      <c r="D75">
        <v>39.33</v>
      </c>
    </row>
    <row r="76" spans="1:5" x14ac:dyDescent="0.2">
      <c r="A76" s="88">
        <v>36895.083333333336</v>
      </c>
      <c r="B76" t="s">
        <v>94</v>
      </c>
      <c r="C76">
        <v>23800</v>
      </c>
      <c r="D76">
        <v>38.74</v>
      </c>
    </row>
    <row r="77" spans="1:5" x14ac:dyDescent="0.2">
      <c r="A77" s="88">
        <v>36895.125</v>
      </c>
      <c r="B77" t="s">
        <v>94</v>
      </c>
      <c r="C77">
        <v>23800</v>
      </c>
      <c r="D77">
        <v>38.479999999999997</v>
      </c>
    </row>
    <row r="78" spans="1:5" x14ac:dyDescent="0.2">
      <c r="A78" s="88">
        <v>36895.166666666664</v>
      </c>
      <c r="B78" t="s">
        <v>94</v>
      </c>
      <c r="C78">
        <v>23800</v>
      </c>
      <c r="D78">
        <v>39.869999999999997</v>
      </c>
    </row>
    <row r="79" spans="1:5" x14ac:dyDescent="0.2">
      <c r="A79" s="88">
        <v>36895.208333333336</v>
      </c>
      <c r="B79" t="s">
        <v>94</v>
      </c>
      <c r="C79">
        <v>23800</v>
      </c>
      <c r="D79">
        <v>41.2</v>
      </c>
    </row>
    <row r="80" spans="1:5" x14ac:dyDescent="0.2">
      <c r="A80" s="88">
        <v>36895.25</v>
      </c>
      <c r="B80" t="s">
        <v>94</v>
      </c>
      <c r="C80">
        <v>23800</v>
      </c>
      <c r="D80">
        <v>50.84</v>
      </c>
    </row>
    <row r="81" spans="1:4" x14ac:dyDescent="0.2">
      <c r="A81" s="88">
        <v>36895.291666666664</v>
      </c>
      <c r="B81" t="s">
        <v>94</v>
      </c>
      <c r="C81">
        <v>23800</v>
      </c>
      <c r="D81">
        <v>53.63</v>
      </c>
    </row>
    <row r="82" spans="1:4" x14ac:dyDescent="0.2">
      <c r="A82" s="88">
        <v>36895.333333333336</v>
      </c>
      <c r="B82" t="s">
        <v>94</v>
      </c>
      <c r="C82">
        <v>23800</v>
      </c>
      <c r="D82">
        <v>55.52</v>
      </c>
    </row>
    <row r="83" spans="1:4" x14ac:dyDescent="0.2">
      <c r="A83" s="88">
        <v>36895.375</v>
      </c>
      <c r="B83" t="s">
        <v>94</v>
      </c>
      <c r="C83">
        <v>23800</v>
      </c>
      <c r="D83">
        <v>54.93</v>
      </c>
    </row>
    <row r="84" spans="1:4" x14ac:dyDescent="0.2">
      <c r="A84" s="88">
        <v>36895.416666666664</v>
      </c>
      <c r="B84" t="s">
        <v>94</v>
      </c>
      <c r="C84">
        <v>23800</v>
      </c>
      <c r="D84">
        <v>54.05</v>
      </c>
    </row>
    <row r="85" spans="1:4" x14ac:dyDescent="0.2">
      <c r="A85" s="88">
        <v>36895.458333333336</v>
      </c>
      <c r="B85" t="s">
        <v>94</v>
      </c>
      <c r="C85">
        <v>23800</v>
      </c>
      <c r="D85">
        <v>53.99</v>
      </c>
    </row>
    <row r="86" spans="1:4" x14ac:dyDescent="0.2">
      <c r="A86" s="88">
        <v>36895.5</v>
      </c>
      <c r="B86" t="s">
        <v>94</v>
      </c>
      <c r="C86">
        <v>23800</v>
      </c>
      <c r="D86">
        <v>50.65</v>
      </c>
    </row>
    <row r="87" spans="1:4" x14ac:dyDescent="0.2">
      <c r="A87" s="88">
        <v>36895.541666666664</v>
      </c>
      <c r="B87" t="s">
        <v>94</v>
      </c>
      <c r="C87">
        <v>23800</v>
      </c>
      <c r="D87">
        <v>51.67</v>
      </c>
    </row>
    <row r="88" spans="1:4" x14ac:dyDescent="0.2">
      <c r="A88" s="88">
        <v>36895.583333333336</v>
      </c>
      <c r="B88" t="s">
        <v>94</v>
      </c>
      <c r="C88">
        <v>23800</v>
      </c>
      <c r="D88">
        <v>50.66</v>
      </c>
    </row>
    <row r="89" spans="1:4" x14ac:dyDescent="0.2">
      <c r="A89" s="88">
        <v>36895.625</v>
      </c>
      <c r="B89" t="s">
        <v>94</v>
      </c>
      <c r="C89">
        <v>23800</v>
      </c>
      <c r="D89">
        <v>50.66</v>
      </c>
    </row>
    <row r="90" spans="1:4" x14ac:dyDescent="0.2">
      <c r="A90" s="88">
        <v>36895.666666666664</v>
      </c>
      <c r="B90" t="s">
        <v>94</v>
      </c>
      <c r="C90">
        <v>23800</v>
      </c>
      <c r="D90">
        <v>64.63</v>
      </c>
    </row>
    <row r="91" spans="1:4" x14ac:dyDescent="0.2">
      <c r="A91" s="88">
        <v>36895.708333333336</v>
      </c>
      <c r="B91" t="s">
        <v>94</v>
      </c>
      <c r="C91">
        <v>23800</v>
      </c>
      <c r="D91">
        <v>86.23</v>
      </c>
    </row>
    <row r="92" spans="1:4" x14ac:dyDescent="0.2">
      <c r="A92" s="88">
        <v>36895.75</v>
      </c>
      <c r="B92" t="s">
        <v>94</v>
      </c>
      <c r="C92">
        <v>23800</v>
      </c>
      <c r="D92">
        <v>73.61</v>
      </c>
    </row>
    <row r="93" spans="1:4" x14ac:dyDescent="0.2">
      <c r="A93" s="88">
        <v>36895.791666666664</v>
      </c>
      <c r="B93" t="s">
        <v>94</v>
      </c>
      <c r="C93">
        <v>23800</v>
      </c>
      <c r="D93">
        <v>68.73</v>
      </c>
    </row>
    <row r="94" spans="1:4" x14ac:dyDescent="0.2">
      <c r="A94" s="88">
        <v>36895.833333333336</v>
      </c>
      <c r="B94" t="s">
        <v>94</v>
      </c>
      <c r="C94">
        <v>23800</v>
      </c>
      <c r="D94">
        <v>53.15</v>
      </c>
    </row>
    <row r="95" spans="1:4" x14ac:dyDescent="0.2">
      <c r="A95" s="88">
        <v>36895.875</v>
      </c>
      <c r="B95" t="s">
        <v>94</v>
      </c>
      <c r="C95">
        <v>23800</v>
      </c>
      <c r="D95">
        <v>52.7</v>
      </c>
    </row>
    <row r="96" spans="1:4" x14ac:dyDescent="0.2">
      <c r="A96" s="88">
        <v>36895.916666666664</v>
      </c>
      <c r="B96" t="s">
        <v>94</v>
      </c>
      <c r="C96">
        <v>23800</v>
      </c>
      <c r="D96">
        <v>48.79</v>
      </c>
    </row>
    <row r="97" spans="1:5" x14ac:dyDescent="0.2">
      <c r="A97" s="88">
        <v>36895.958333333336</v>
      </c>
      <c r="B97" t="s">
        <v>94</v>
      </c>
      <c r="C97">
        <v>23800</v>
      </c>
      <c r="D97">
        <v>46.79</v>
      </c>
      <c r="E97">
        <f>AVERAGE(D74:D80,D97)</f>
        <v>42.055</v>
      </c>
    </row>
    <row r="98" spans="1:5" x14ac:dyDescent="0.2">
      <c r="A98" s="88">
        <v>36896</v>
      </c>
      <c r="B98" t="s">
        <v>94</v>
      </c>
      <c r="C98">
        <v>23800</v>
      </c>
      <c r="D98">
        <v>41.33</v>
      </c>
    </row>
    <row r="99" spans="1:5" x14ac:dyDescent="0.2">
      <c r="A99" s="88">
        <v>36896.041666666664</v>
      </c>
      <c r="B99" t="s">
        <v>94</v>
      </c>
      <c r="C99">
        <v>23800</v>
      </c>
      <c r="D99">
        <v>40.630000000000003</v>
      </c>
    </row>
    <row r="100" spans="1:5" x14ac:dyDescent="0.2">
      <c r="A100" s="88">
        <v>36896.083333333336</v>
      </c>
      <c r="B100" t="s">
        <v>94</v>
      </c>
      <c r="C100">
        <v>23800</v>
      </c>
      <c r="D100">
        <v>38.85</v>
      </c>
    </row>
    <row r="101" spans="1:5" x14ac:dyDescent="0.2">
      <c r="A101" s="88">
        <v>36896.125</v>
      </c>
      <c r="B101" t="s">
        <v>94</v>
      </c>
      <c r="C101">
        <v>23800</v>
      </c>
      <c r="D101">
        <v>39.08</v>
      </c>
    </row>
    <row r="102" spans="1:5" x14ac:dyDescent="0.2">
      <c r="A102" s="88">
        <v>36896.166666666664</v>
      </c>
      <c r="B102" t="s">
        <v>94</v>
      </c>
      <c r="C102">
        <v>23800</v>
      </c>
      <c r="D102">
        <v>40.340000000000003</v>
      </c>
    </row>
    <row r="103" spans="1:5" x14ac:dyDescent="0.2">
      <c r="A103" s="88">
        <v>36896.208333333336</v>
      </c>
      <c r="B103" t="s">
        <v>94</v>
      </c>
      <c r="C103">
        <v>23800</v>
      </c>
      <c r="D103">
        <v>43.12</v>
      </c>
    </row>
    <row r="104" spans="1:5" x14ac:dyDescent="0.2">
      <c r="A104" s="88">
        <v>36896.25</v>
      </c>
      <c r="B104" t="s">
        <v>94</v>
      </c>
      <c r="C104">
        <v>23800</v>
      </c>
      <c r="D104">
        <v>51.68</v>
      </c>
    </row>
    <row r="105" spans="1:5" x14ac:dyDescent="0.2">
      <c r="A105" s="88">
        <v>36896.291666666664</v>
      </c>
      <c r="B105" t="s">
        <v>94</v>
      </c>
      <c r="C105">
        <v>23800</v>
      </c>
      <c r="D105">
        <v>53.85</v>
      </c>
    </row>
    <row r="106" spans="1:5" x14ac:dyDescent="0.2">
      <c r="A106" s="88">
        <v>36896.333333333336</v>
      </c>
      <c r="B106" t="s">
        <v>94</v>
      </c>
      <c r="C106">
        <v>23800</v>
      </c>
      <c r="D106">
        <v>56.99</v>
      </c>
    </row>
    <row r="107" spans="1:5" x14ac:dyDescent="0.2">
      <c r="A107" s="88">
        <v>36896.375</v>
      </c>
      <c r="B107" t="s">
        <v>94</v>
      </c>
      <c r="C107">
        <v>23800</v>
      </c>
      <c r="D107">
        <v>55.55</v>
      </c>
    </row>
    <row r="108" spans="1:5" x14ac:dyDescent="0.2">
      <c r="A108" s="88">
        <v>36896.416666666664</v>
      </c>
      <c r="B108" t="s">
        <v>94</v>
      </c>
      <c r="C108">
        <v>23800</v>
      </c>
      <c r="D108">
        <v>53.45</v>
      </c>
    </row>
    <row r="109" spans="1:5" x14ac:dyDescent="0.2">
      <c r="A109" s="88">
        <v>36896.458333333336</v>
      </c>
      <c r="B109" t="s">
        <v>94</v>
      </c>
      <c r="C109">
        <v>23800</v>
      </c>
      <c r="D109">
        <v>51.71</v>
      </c>
    </row>
    <row r="110" spans="1:5" x14ac:dyDescent="0.2">
      <c r="A110" s="88">
        <v>36896.5</v>
      </c>
      <c r="B110" t="s">
        <v>94</v>
      </c>
      <c r="C110">
        <v>23800</v>
      </c>
      <c r="D110">
        <v>50.6</v>
      </c>
    </row>
    <row r="111" spans="1:5" x14ac:dyDescent="0.2">
      <c r="A111" s="88">
        <v>36896.541666666664</v>
      </c>
      <c r="B111" t="s">
        <v>94</v>
      </c>
      <c r="C111">
        <v>23800</v>
      </c>
      <c r="D111">
        <v>50.56</v>
      </c>
    </row>
    <row r="112" spans="1:5" x14ac:dyDescent="0.2">
      <c r="A112" s="88">
        <v>36896.583333333336</v>
      </c>
      <c r="B112" t="s">
        <v>94</v>
      </c>
      <c r="C112">
        <v>23800</v>
      </c>
      <c r="D112">
        <v>50.05</v>
      </c>
    </row>
    <row r="113" spans="1:5" x14ac:dyDescent="0.2">
      <c r="A113" s="88">
        <v>36896.625</v>
      </c>
      <c r="B113" t="s">
        <v>94</v>
      </c>
      <c r="C113">
        <v>23800</v>
      </c>
      <c r="D113">
        <v>50.06</v>
      </c>
    </row>
    <row r="114" spans="1:5" x14ac:dyDescent="0.2">
      <c r="A114" s="88">
        <v>36896.666666666664</v>
      </c>
      <c r="B114" t="s">
        <v>94</v>
      </c>
      <c r="C114">
        <v>23800</v>
      </c>
      <c r="D114">
        <v>65</v>
      </c>
    </row>
    <row r="115" spans="1:5" x14ac:dyDescent="0.2">
      <c r="A115" s="88">
        <v>36896.708333333336</v>
      </c>
      <c r="B115" t="s">
        <v>94</v>
      </c>
      <c r="C115">
        <v>23800</v>
      </c>
      <c r="D115">
        <v>78.78</v>
      </c>
    </row>
    <row r="116" spans="1:5" x14ac:dyDescent="0.2">
      <c r="A116" s="88">
        <v>36896.75</v>
      </c>
      <c r="B116" t="s">
        <v>94</v>
      </c>
      <c r="C116">
        <v>23800</v>
      </c>
      <c r="D116">
        <v>70.31</v>
      </c>
    </row>
    <row r="117" spans="1:5" x14ac:dyDescent="0.2">
      <c r="A117" s="88">
        <v>36896.791666666664</v>
      </c>
      <c r="B117" t="s">
        <v>94</v>
      </c>
      <c r="C117">
        <v>23800</v>
      </c>
      <c r="D117">
        <v>69.06</v>
      </c>
    </row>
    <row r="118" spans="1:5" x14ac:dyDescent="0.2">
      <c r="A118" s="88">
        <v>36896.833333333336</v>
      </c>
      <c r="B118" t="s">
        <v>94</v>
      </c>
      <c r="C118">
        <v>23800</v>
      </c>
      <c r="D118">
        <v>55.09</v>
      </c>
    </row>
    <row r="119" spans="1:5" x14ac:dyDescent="0.2">
      <c r="A119" s="88">
        <v>36896.875</v>
      </c>
      <c r="B119" t="s">
        <v>94</v>
      </c>
      <c r="C119">
        <v>23800</v>
      </c>
      <c r="D119">
        <v>52.86</v>
      </c>
    </row>
    <row r="120" spans="1:5" x14ac:dyDescent="0.2">
      <c r="A120" s="88">
        <v>36896.916666666664</v>
      </c>
      <c r="B120" t="s">
        <v>94</v>
      </c>
      <c r="C120">
        <v>23800</v>
      </c>
      <c r="D120">
        <v>44.95</v>
      </c>
    </row>
    <row r="121" spans="1:5" x14ac:dyDescent="0.2">
      <c r="A121" s="88">
        <v>36896.958333333336</v>
      </c>
      <c r="B121" t="s">
        <v>94</v>
      </c>
      <c r="C121">
        <v>23800</v>
      </c>
      <c r="D121">
        <v>43.73</v>
      </c>
      <c r="E121">
        <f>AVERAGE(D98:D104,D121)</f>
        <v>42.344999999999999</v>
      </c>
    </row>
    <row r="122" spans="1:5" x14ac:dyDescent="0.2">
      <c r="A122" s="88">
        <v>36897</v>
      </c>
      <c r="B122" t="s">
        <v>94</v>
      </c>
      <c r="C122">
        <v>23800</v>
      </c>
      <c r="D122">
        <v>40.94</v>
      </c>
    </row>
    <row r="123" spans="1:5" x14ac:dyDescent="0.2">
      <c r="A123" s="88">
        <v>36897.041666666664</v>
      </c>
      <c r="B123" t="s">
        <v>94</v>
      </c>
      <c r="C123">
        <v>23800</v>
      </c>
      <c r="D123">
        <v>40.29</v>
      </c>
    </row>
    <row r="124" spans="1:5" x14ac:dyDescent="0.2">
      <c r="A124" s="88">
        <v>36897.083333333336</v>
      </c>
      <c r="B124" t="s">
        <v>94</v>
      </c>
      <c r="C124">
        <v>23800</v>
      </c>
      <c r="D124">
        <v>39.26</v>
      </c>
    </row>
    <row r="125" spans="1:5" x14ac:dyDescent="0.2">
      <c r="A125" s="88">
        <v>36897.125</v>
      </c>
      <c r="B125" t="s">
        <v>94</v>
      </c>
      <c r="C125">
        <v>23800</v>
      </c>
      <c r="D125">
        <v>39.07</v>
      </c>
    </row>
    <row r="126" spans="1:5" x14ac:dyDescent="0.2">
      <c r="A126" s="88">
        <v>36897.166666666664</v>
      </c>
      <c r="B126" t="s">
        <v>94</v>
      </c>
      <c r="C126">
        <v>23800</v>
      </c>
      <c r="D126">
        <v>39.21</v>
      </c>
    </row>
    <row r="127" spans="1:5" x14ac:dyDescent="0.2">
      <c r="A127" s="88">
        <v>36897.208333333336</v>
      </c>
      <c r="B127" t="s">
        <v>94</v>
      </c>
      <c r="C127">
        <v>23800</v>
      </c>
      <c r="D127">
        <v>38.869999999999997</v>
      </c>
    </row>
    <row r="128" spans="1:5" x14ac:dyDescent="0.2">
      <c r="A128" s="88">
        <v>36897.25</v>
      </c>
      <c r="B128" t="s">
        <v>94</v>
      </c>
      <c r="C128">
        <v>23800</v>
      </c>
      <c r="D128">
        <v>41.14</v>
      </c>
    </row>
    <row r="129" spans="1:4" x14ac:dyDescent="0.2">
      <c r="A129" s="88">
        <v>36897.291666666664</v>
      </c>
      <c r="B129" t="s">
        <v>94</v>
      </c>
      <c r="C129">
        <v>23800</v>
      </c>
      <c r="D129">
        <v>39.46</v>
      </c>
    </row>
    <row r="130" spans="1:4" x14ac:dyDescent="0.2">
      <c r="A130" s="88">
        <v>36897.333333333336</v>
      </c>
      <c r="B130" t="s">
        <v>94</v>
      </c>
      <c r="C130">
        <v>23800</v>
      </c>
      <c r="D130">
        <v>45.61</v>
      </c>
    </row>
    <row r="131" spans="1:4" x14ac:dyDescent="0.2">
      <c r="A131" s="88">
        <v>36897.375</v>
      </c>
      <c r="B131" t="s">
        <v>94</v>
      </c>
      <c r="C131">
        <v>23800</v>
      </c>
      <c r="D131">
        <v>47.8</v>
      </c>
    </row>
    <row r="132" spans="1:4" x14ac:dyDescent="0.2">
      <c r="A132" s="88">
        <v>36897.416666666664</v>
      </c>
      <c r="B132" t="s">
        <v>94</v>
      </c>
      <c r="C132">
        <v>23800</v>
      </c>
      <c r="D132">
        <v>48.03</v>
      </c>
    </row>
    <row r="133" spans="1:4" x14ac:dyDescent="0.2">
      <c r="A133" s="88">
        <v>36897.458333333336</v>
      </c>
      <c r="B133" t="s">
        <v>94</v>
      </c>
      <c r="C133">
        <v>23800</v>
      </c>
      <c r="D133">
        <v>47.66</v>
      </c>
    </row>
    <row r="134" spans="1:4" x14ac:dyDescent="0.2">
      <c r="A134" s="88">
        <v>36897.5</v>
      </c>
      <c r="B134" t="s">
        <v>94</v>
      </c>
      <c r="C134">
        <v>23800</v>
      </c>
      <c r="D134">
        <v>47.19</v>
      </c>
    </row>
    <row r="135" spans="1:4" x14ac:dyDescent="0.2">
      <c r="A135" s="88">
        <v>36897.541666666664</v>
      </c>
      <c r="B135" t="s">
        <v>94</v>
      </c>
      <c r="C135">
        <v>23800</v>
      </c>
      <c r="D135">
        <v>45.34</v>
      </c>
    </row>
    <row r="136" spans="1:4" x14ac:dyDescent="0.2">
      <c r="A136" s="88">
        <v>36897.583333333336</v>
      </c>
      <c r="B136" t="s">
        <v>94</v>
      </c>
      <c r="C136">
        <v>23800</v>
      </c>
      <c r="D136">
        <v>44.97</v>
      </c>
    </row>
    <row r="137" spans="1:4" x14ac:dyDescent="0.2">
      <c r="A137" s="88">
        <v>36897.625</v>
      </c>
      <c r="B137" t="s">
        <v>94</v>
      </c>
      <c r="C137">
        <v>23800</v>
      </c>
      <c r="D137">
        <v>44.1</v>
      </c>
    </row>
    <row r="138" spans="1:4" x14ac:dyDescent="0.2">
      <c r="A138" s="88">
        <v>36897.666666666664</v>
      </c>
      <c r="B138" t="s">
        <v>94</v>
      </c>
      <c r="C138">
        <v>23800</v>
      </c>
      <c r="D138">
        <v>54.95</v>
      </c>
    </row>
    <row r="139" spans="1:4" x14ac:dyDescent="0.2">
      <c r="A139" s="88">
        <v>36897.708333333336</v>
      </c>
      <c r="B139" t="s">
        <v>94</v>
      </c>
      <c r="C139">
        <v>23800</v>
      </c>
      <c r="D139">
        <v>74.03</v>
      </c>
    </row>
    <row r="140" spans="1:4" x14ac:dyDescent="0.2">
      <c r="A140" s="88">
        <v>36897.75</v>
      </c>
      <c r="B140" t="s">
        <v>94</v>
      </c>
      <c r="C140">
        <v>23800</v>
      </c>
      <c r="D140">
        <v>63.79</v>
      </c>
    </row>
    <row r="141" spans="1:4" x14ac:dyDescent="0.2">
      <c r="A141" s="88">
        <v>36897.791666666664</v>
      </c>
      <c r="B141" t="s">
        <v>94</v>
      </c>
      <c r="C141">
        <v>23800</v>
      </c>
      <c r="D141">
        <v>60.55</v>
      </c>
    </row>
    <row r="142" spans="1:4" x14ac:dyDescent="0.2">
      <c r="A142" s="88">
        <v>36897.833333333336</v>
      </c>
      <c r="B142" t="s">
        <v>94</v>
      </c>
      <c r="C142">
        <v>23800</v>
      </c>
      <c r="D142">
        <v>53.56</v>
      </c>
    </row>
    <row r="143" spans="1:4" x14ac:dyDescent="0.2">
      <c r="A143" s="88">
        <v>36897.875</v>
      </c>
      <c r="B143" t="s">
        <v>94</v>
      </c>
      <c r="C143">
        <v>23800</v>
      </c>
      <c r="D143">
        <v>49.45</v>
      </c>
    </row>
    <row r="144" spans="1:4" x14ac:dyDescent="0.2">
      <c r="A144" s="88">
        <v>36897.916666666664</v>
      </c>
      <c r="B144" t="s">
        <v>94</v>
      </c>
      <c r="C144">
        <v>23800</v>
      </c>
      <c r="D144">
        <v>46.96</v>
      </c>
    </row>
    <row r="145" spans="1:5" x14ac:dyDescent="0.2">
      <c r="A145" s="88">
        <v>36897.958333333336</v>
      </c>
      <c r="B145" t="s">
        <v>94</v>
      </c>
      <c r="C145">
        <v>23800</v>
      </c>
      <c r="D145">
        <v>48.53</v>
      </c>
      <c r="E145">
        <f>AVERAGE(D122:D128,D145)</f>
        <v>40.913749999999993</v>
      </c>
    </row>
    <row r="146" spans="1:5" x14ac:dyDescent="0.2">
      <c r="A146" s="88">
        <v>36898</v>
      </c>
      <c r="B146" t="s">
        <v>94</v>
      </c>
      <c r="C146">
        <v>23800</v>
      </c>
      <c r="D146">
        <v>40.29</v>
      </c>
    </row>
    <row r="147" spans="1:5" x14ac:dyDescent="0.2">
      <c r="A147" s="88">
        <v>36898.041666666664</v>
      </c>
      <c r="B147" t="s">
        <v>94</v>
      </c>
      <c r="C147">
        <v>23800</v>
      </c>
      <c r="D147">
        <v>39.340000000000003</v>
      </c>
    </row>
    <row r="148" spans="1:5" x14ac:dyDescent="0.2">
      <c r="A148" s="88">
        <v>36898.083333333336</v>
      </c>
      <c r="B148" t="s">
        <v>94</v>
      </c>
      <c r="C148">
        <v>23800</v>
      </c>
      <c r="D148">
        <v>39.29</v>
      </c>
    </row>
    <row r="149" spans="1:5" x14ac:dyDescent="0.2">
      <c r="A149" s="88">
        <v>36898.125</v>
      </c>
      <c r="B149" t="s">
        <v>94</v>
      </c>
      <c r="C149">
        <v>23800</v>
      </c>
      <c r="D149">
        <v>38.39</v>
      </c>
    </row>
    <row r="150" spans="1:5" x14ac:dyDescent="0.2">
      <c r="A150" s="88">
        <v>36898.166666666664</v>
      </c>
      <c r="B150" t="s">
        <v>94</v>
      </c>
      <c r="C150">
        <v>23800</v>
      </c>
      <c r="D150">
        <v>38.36</v>
      </c>
    </row>
    <row r="151" spans="1:5" x14ac:dyDescent="0.2">
      <c r="A151" s="88">
        <v>36898.208333333336</v>
      </c>
      <c r="B151" t="s">
        <v>94</v>
      </c>
      <c r="C151">
        <v>23800</v>
      </c>
      <c r="D151">
        <v>39.4</v>
      </c>
    </row>
    <row r="152" spans="1:5" x14ac:dyDescent="0.2">
      <c r="A152" s="88">
        <v>36898.25</v>
      </c>
      <c r="B152" t="s">
        <v>94</v>
      </c>
      <c r="C152">
        <v>23800</v>
      </c>
      <c r="D152">
        <v>39.380000000000003</v>
      </c>
    </row>
    <row r="153" spans="1:5" x14ac:dyDescent="0.2">
      <c r="A153" s="88">
        <v>36898.291666666664</v>
      </c>
      <c r="B153" t="s">
        <v>94</v>
      </c>
      <c r="C153">
        <v>23800</v>
      </c>
      <c r="D153">
        <v>35.33</v>
      </c>
    </row>
    <row r="154" spans="1:5" x14ac:dyDescent="0.2">
      <c r="A154" s="88">
        <v>36898.333333333336</v>
      </c>
      <c r="B154" t="s">
        <v>94</v>
      </c>
      <c r="C154">
        <v>23800</v>
      </c>
      <c r="D154">
        <v>37.590000000000003</v>
      </c>
    </row>
    <row r="155" spans="1:5" x14ac:dyDescent="0.2">
      <c r="A155" s="88">
        <v>36898.375</v>
      </c>
      <c r="B155" t="s">
        <v>94</v>
      </c>
      <c r="C155">
        <v>23800</v>
      </c>
      <c r="D155">
        <v>40.54</v>
      </c>
    </row>
    <row r="156" spans="1:5" x14ac:dyDescent="0.2">
      <c r="A156" s="88">
        <v>36898.416666666664</v>
      </c>
      <c r="B156" t="s">
        <v>94</v>
      </c>
      <c r="C156">
        <v>23800</v>
      </c>
      <c r="D156">
        <v>38.770000000000003</v>
      </c>
    </row>
    <row r="157" spans="1:5" x14ac:dyDescent="0.2">
      <c r="A157" s="88">
        <v>36898.458333333336</v>
      </c>
      <c r="B157" t="s">
        <v>94</v>
      </c>
      <c r="C157">
        <v>23800</v>
      </c>
      <c r="D157">
        <v>38.770000000000003</v>
      </c>
    </row>
    <row r="158" spans="1:5" x14ac:dyDescent="0.2">
      <c r="A158" s="88">
        <v>36898.5</v>
      </c>
      <c r="B158" t="s">
        <v>94</v>
      </c>
      <c r="C158">
        <v>23800</v>
      </c>
      <c r="D158">
        <v>37.380000000000003</v>
      </c>
    </row>
    <row r="159" spans="1:5" x14ac:dyDescent="0.2">
      <c r="A159" s="88">
        <v>36898.541666666664</v>
      </c>
      <c r="B159" t="s">
        <v>94</v>
      </c>
      <c r="C159">
        <v>23800</v>
      </c>
      <c r="D159">
        <v>36.909999999999997</v>
      </c>
    </row>
    <row r="160" spans="1:5" x14ac:dyDescent="0.2">
      <c r="A160" s="88">
        <v>36898.583333333336</v>
      </c>
      <c r="B160" t="s">
        <v>94</v>
      </c>
      <c r="C160">
        <v>23800</v>
      </c>
      <c r="D160">
        <v>36.76</v>
      </c>
    </row>
    <row r="161" spans="1:5" x14ac:dyDescent="0.2">
      <c r="A161" s="88">
        <v>36898.625</v>
      </c>
      <c r="B161" t="s">
        <v>94</v>
      </c>
      <c r="C161">
        <v>23800</v>
      </c>
      <c r="D161">
        <v>36.92</v>
      </c>
    </row>
    <row r="162" spans="1:5" x14ac:dyDescent="0.2">
      <c r="A162" s="88">
        <v>36898.666666666664</v>
      </c>
      <c r="B162" t="s">
        <v>94</v>
      </c>
      <c r="C162">
        <v>23800</v>
      </c>
      <c r="D162">
        <v>45.03</v>
      </c>
    </row>
    <row r="163" spans="1:5" x14ac:dyDescent="0.2">
      <c r="A163" s="88">
        <v>36898.708333333336</v>
      </c>
      <c r="B163" t="s">
        <v>94</v>
      </c>
      <c r="C163">
        <v>23800</v>
      </c>
      <c r="D163">
        <v>67.83</v>
      </c>
    </row>
    <row r="164" spans="1:5" x14ac:dyDescent="0.2">
      <c r="A164" s="88">
        <v>36898.75</v>
      </c>
      <c r="B164" t="s">
        <v>94</v>
      </c>
      <c r="C164">
        <v>23800</v>
      </c>
      <c r="D164">
        <v>54.73</v>
      </c>
    </row>
    <row r="165" spans="1:5" x14ac:dyDescent="0.2">
      <c r="A165" s="88">
        <v>36898.791666666664</v>
      </c>
      <c r="B165" t="s">
        <v>94</v>
      </c>
      <c r="C165">
        <v>23800</v>
      </c>
      <c r="D165">
        <v>52.04</v>
      </c>
    </row>
    <row r="166" spans="1:5" x14ac:dyDescent="0.2">
      <c r="A166" s="88">
        <v>36898.833333333336</v>
      </c>
      <c r="B166" t="s">
        <v>94</v>
      </c>
      <c r="C166">
        <v>23800</v>
      </c>
      <c r="D166">
        <v>47.21</v>
      </c>
    </row>
    <row r="167" spans="1:5" x14ac:dyDescent="0.2">
      <c r="A167" s="88">
        <v>36898.875</v>
      </c>
      <c r="B167" t="s">
        <v>94</v>
      </c>
      <c r="C167">
        <v>23800</v>
      </c>
      <c r="D167">
        <v>43.87</v>
      </c>
    </row>
    <row r="168" spans="1:5" x14ac:dyDescent="0.2">
      <c r="A168" s="88">
        <v>36898.916666666664</v>
      </c>
      <c r="B168" t="s">
        <v>94</v>
      </c>
      <c r="C168">
        <v>23800</v>
      </c>
      <c r="D168">
        <v>41.52</v>
      </c>
    </row>
    <row r="169" spans="1:5" x14ac:dyDescent="0.2">
      <c r="A169" s="88">
        <v>36898.958333333336</v>
      </c>
      <c r="B169" t="s">
        <v>94</v>
      </c>
      <c r="C169">
        <v>23800</v>
      </c>
      <c r="D169">
        <v>42.59</v>
      </c>
      <c r="E169">
        <f>AVERAGE(D146:D152,D169)</f>
        <v>39.63000000000001</v>
      </c>
    </row>
    <row r="170" spans="1:5" x14ac:dyDescent="0.2">
      <c r="A170" s="88">
        <v>36899</v>
      </c>
      <c r="B170" t="s">
        <v>94</v>
      </c>
      <c r="C170">
        <v>23800</v>
      </c>
      <c r="D170">
        <v>41.25</v>
      </c>
    </row>
    <row r="171" spans="1:5" x14ac:dyDescent="0.2">
      <c r="A171" s="88">
        <v>36899.041666666664</v>
      </c>
      <c r="B171" t="s">
        <v>94</v>
      </c>
      <c r="C171">
        <v>23800</v>
      </c>
      <c r="D171">
        <v>40.729999999999997</v>
      </c>
    </row>
    <row r="172" spans="1:5" x14ac:dyDescent="0.2">
      <c r="A172" s="88">
        <v>36899.083333333336</v>
      </c>
      <c r="B172" t="s">
        <v>94</v>
      </c>
      <c r="C172">
        <v>23800</v>
      </c>
      <c r="D172">
        <v>41.24</v>
      </c>
    </row>
    <row r="173" spans="1:5" x14ac:dyDescent="0.2">
      <c r="A173" s="88">
        <v>36899.125</v>
      </c>
      <c r="B173" t="s">
        <v>94</v>
      </c>
      <c r="C173">
        <v>23800</v>
      </c>
      <c r="D173">
        <v>41.27</v>
      </c>
    </row>
    <row r="174" spans="1:5" x14ac:dyDescent="0.2">
      <c r="A174" s="88">
        <v>36899.166666666664</v>
      </c>
      <c r="B174" t="s">
        <v>94</v>
      </c>
      <c r="C174">
        <v>23800</v>
      </c>
      <c r="D174">
        <v>41.32</v>
      </c>
    </row>
    <row r="175" spans="1:5" x14ac:dyDescent="0.2">
      <c r="A175" s="88">
        <v>36899.208333333336</v>
      </c>
      <c r="B175" t="s">
        <v>94</v>
      </c>
      <c r="C175">
        <v>23800</v>
      </c>
      <c r="D175">
        <v>46.4</v>
      </c>
    </row>
    <row r="176" spans="1:5" x14ac:dyDescent="0.2">
      <c r="A176" s="88">
        <v>36899.25</v>
      </c>
      <c r="B176" t="s">
        <v>94</v>
      </c>
      <c r="C176">
        <v>23800</v>
      </c>
      <c r="D176">
        <v>57.81</v>
      </c>
    </row>
    <row r="177" spans="1:4" x14ac:dyDescent="0.2">
      <c r="A177" s="88">
        <v>36899.291666666664</v>
      </c>
      <c r="B177" t="s">
        <v>94</v>
      </c>
      <c r="C177">
        <v>23800</v>
      </c>
      <c r="D177">
        <v>51.41</v>
      </c>
    </row>
    <row r="178" spans="1:4" x14ac:dyDescent="0.2">
      <c r="A178" s="88">
        <v>36899.333333333336</v>
      </c>
      <c r="B178" t="s">
        <v>94</v>
      </c>
      <c r="C178">
        <v>23800</v>
      </c>
      <c r="D178">
        <v>55.27</v>
      </c>
    </row>
    <row r="179" spans="1:4" x14ac:dyDescent="0.2">
      <c r="A179" s="88">
        <v>36899.375</v>
      </c>
      <c r="B179" t="s">
        <v>94</v>
      </c>
      <c r="C179">
        <v>23800</v>
      </c>
      <c r="D179">
        <v>56.31</v>
      </c>
    </row>
    <row r="180" spans="1:4" x14ac:dyDescent="0.2">
      <c r="A180" s="88">
        <v>36899.416666666664</v>
      </c>
      <c r="B180" t="s">
        <v>94</v>
      </c>
      <c r="C180">
        <v>23800</v>
      </c>
      <c r="D180">
        <v>54.47</v>
      </c>
    </row>
    <row r="181" spans="1:4" x14ac:dyDescent="0.2">
      <c r="A181" s="88">
        <v>36899.458333333336</v>
      </c>
      <c r="B181" t="s">
        <v>94</v>
      </c>
      <c r="C181">
        <v>23800</v>
      </c>
      <c r="D181">
        <v>50.67</v>
      </c>
    </row>
    <row r="182" spans="1:4" x14ac:dyDescent="0.2">
      <c r="A182" s="88">
        <v>36899.5</v>
      </c>
      <c r="B182" t="s">
        <v>94</v>
      </c>
      <c r="C182">
        <v>23800</v>
      </c>
      <c r="D182">
        <v>50.42</v>
      </c>
    </row>
    <row r="183" spans="1:4" x14ac:dyDescent="0.2">
      <c r="A183" s="88">
        <v>36899.541666666664</v>
      </c>
      <c r="B183" t="s">
        <v>94</v>
      </c>
      <c r="C183">
        <v>23800</v>
      </c>
      <c r="D183">
        <v>50.22</v>
      </c>
    </row>
    <row r="184" spans="1:4" x14ac:dyDescent="0.2">
      <c r="A184" s="88">
        <v>36899.583333333336</v>
      </c>
      <c r="B184" t="s">
        <v>94</v>
      </c>
      <c r="C184">
        <v>23800</v>
      </c>
      <c r="D184">
        <v>49.87</v>
      </c>
    </row>
    <row r="185" spans="1:4" x14ac:dyDescent="0.2">
      <c r="A185" s="88">
        <v>36899.625</v>
      </c>
      <c r="B185" t="s">
        <v>94</v>
      </c>
      <c r="C185">
        <v>23800</v>
      </c>
      <c r="D185">
        <v>50.43</v>
      </c>
    </row>
    <row r="186" spans="1:4" x14ac:dyDescent="0.2">
      <c r="A186" s="88">
        <v>36899.666666666664</v>
      </c>
      <c r="B186" t="s">
        <v>94</v>
      </c>
      <c r="C186">
        <v>23800</v>
      </c>
      <c r="D186">
        <v>61.64</v>
      </c>
    </row>
    <row r="187" spans="1:4" x14ac:dyDescent="0.2">
      <c r="A187" s="88">
        <v>36899.708333333336</v>
      </c>
      <c r="B187" t="s">
        <v>94</v>
      </c>
      <c r="C187">
        <v>23800</v>
      </c>
      <c r="D187">
        <v>116.48</v>
      </c>
    </row>
    <row r="188" spans="1:4" x14ac:dyDescent="0.2">
      <c r="A188" s="88">
        <v>36899.75</v>
      </c>
      <c r="B188" t="s">
        <v>94</v>
      </c>
      <c r="C188">
        <v>23800</v>
      </c>
      <c r="D188">
        <v>101.54</v>
      </c>
    </row>
    <row r="189" spans="1:4" x14ac:dyDescent="0.2">
      <c r="A189" s="88">
        <v>36899.791666666664</v>
      </c>
      <c r="B189" t="s">
        <v>94</v>
      </c>
      <c r="C189">
        <v>23800</v>
      </c>
      <c r="D189">
        <v>74.790000000000006</v>
      </c>
    </row>
    <row r="190" spans="1:4" x14ac:dyDescent="0.2">
      <c r="A190" s="88">
        <v>36899.833333333336</v>
      </c>
      <c r="B190" t="s">
        <v>94</v>
      </c>
      <c r="C190">
        <v>23800</v>
      </c>
      <c r="D190">
        <v>66.59</v>
      </c>
    </row>
    <row r="191" spans="1:4" x14ac:dyDescent="0.2">
      <c r="A191" s="88">
        <v>36899.875</v>
      </c>
      <c r="B191" t="s">
        <v>94</v>
      </c>
      <c r="C191">
        <v>23800</v>
      </c>
      <c r="D191">
        <v>59.01</v>
      </c>
    </row>
    <row r="192" spans="1:4" x14ac:dyDescent="0.2">
      <c r="A192" s="88">
        <v>36899.916666666664</v>
      </c>
      <c r="B192" t="s">
        <v>94</v>
      </c>
      <c r="C192">
        <v>23800</v>
      </c>
      <c r="D192">
        <v>47.26</v>
      </c>
    </row>
    <row r="193" spans="1:5" x14ac:dyDescent="0.2">
      <c r="A193" s="88">
        <v>36899.958333333336</v>
      </c>
      <c r="B193" t="s">
        <v>94</v>
      </c>
      <c r="C193">
        <v>23800</v>
      </c>
      <c r="D193">
        <v>50.74</v>
      </c>
      <c r="E193">
        <f>AVERAGE(D170:D176,D193)</f>
        <v>45.094999999999999</v>
      </c>
    </row>
    <row r="194" spans="1:5" x14ac:dyDescent="0.2">
      <c r="A194" s="88">
        <v>36900</v>
      </c>
      <c r="B194" t="s">
        <v>94</v>
      </c>
      <c r="C194">
        <v>23800</v>
      </c>
      <c r="D194">
        <v>41.77</v>
      </c>
    </row>
    <row r="195" spans="1:5" x14ac:dyDescent="0.2">
      <c r="A195" s="88">
        <v>36900.041666666664</v>
      </c>
      <c r="B195" t="s">
        <v>94</v>
      </c>
      <c r="C195">
        <v>23800</v>
      </c>
      <c r="D195">
        <v>40.42</v>
      </c>
    </row>
    <row r="196" spans="1:5" x14ac:dyDescent="0.2">
      <c r="A196" s="88">
        <v>36900.083333333336</v>
      </c>
      <c r="B196" t="s">
        <v>94</v>
      </c>
      <c r="C196">
        <v>23800</v>
      </c>
      <c r="D196">
        <v>41.02</v>
      </c>
    </row>
    <row r="197" spans="1:5" x14ac:dyDescent="0.2">
      <c r="A197" s="88">
        <v>36900.125</v>
      </c>
      <c r="B197" t="s">
        <v>94</v>
      </c>
      <c r="C197">
        <v>23800</v>
      </c>
      <c r="D197">
        <v>40.840000000000003</v>
      </c>
    </row>
    <row r="198" spans="1:5" x14ac:dyDescent="0.2">
      <c r="A198" s="88">
        <v>36900.166666666664</v>
      </c>
      <c r="B198" t="s">
        <v>94</v>
      </c>
      <c r="C198">
        <v>23800</v>
      </c>
      <c r="D198">
        <v>41.75</v>
      </c>
    </row>
    <row r="199" spans="1:5" x14ac:dyDescent="0.2">
      <c r="A199" s="88">
        <v>36900.208333333336</v>
      </c>
      <c r="B199" t="s">
        <v>94</v>
      </c>
      <c r="C199">
        <v>23800</v>
      </c>
      <c r="D199">
        <v>45.83</v>
      </c>
    </row>
    <row r="200" spans="1:5" x14ac:dyDescent="0.2">
      <c r="A200" s="88">
        <v>36900.25</v>
      </c>
      <c r="B200" t="s">
        <v>94</v>
      </c>
      <c r="C200">
        <v>23800</v>
      </c>
      <c r="D200">
        <v>55.71</v>
      </c>
    </row>
    <row r="201" spans="1:5" x14ac:dyDescent="0.2">
      <c r="A201" s="88">
        <v>36900.291666666664</v>
      </c>
      <c r="B201" t="s">
        <v>94</v>
      </c>
      <c r="C201">
        <v>23800</v>
      </c>
      <c r="D201">
        <v>55.24</v>
      </c>
    </row>
    <row r="202" spans="1:5" x14ac:dyDescent="0.2">
      <c r="A202" s="88">
        <v>36900.333333333336</v>
      </c>
      <c r="B202" t="s">
        <v>94</v>
      </c>
      <c r="C202">
        <v>23800</v>
      </c>
      <c r="D202">
        <v>54.8</v>
      </c>
    </row>
    <row r="203" spans="1:5" x14ac:dyDescent="0.2">
      <c r="A203" s="88">
        <v>36900.375</v>
      </c>
      <c r="B203" t="s">
        <v>94</v>
      </c>
      <c r="C203">
        <v>23800</v>
      </c>
      <c r="D203">
        <v>61.05</v>
      </c>
    </row>
    <row r="204" spans="1:5" x14ac:dyDescent="0.2">
      <c r="A204" s="88">
        <v>36900.416666666664</v>
      </c>
      <c r="B204" t="s">
        <v>94</v>
      </c>
      <c r="C204">
        <v>23800</v>
      </c>
      <c r="D204">
        <v>56.88</v>
      </c>
    </row>
    <row r="205" spans="1:5" x14ac:dyDescent="0.2">
      <c r="A205" s="88">
        <v>36900.458333333336</v>
      </c>
      <c r="B205" t="s">
        <v>94</v>
      </c>
      <c r="C205">
        <v>23800</v>
      </c>
      <c r="D205">
        <v>53.78</v>
      </c>
    </row>
    <row r="206" spans="1:5" x14ac:dyDescent="0.2">
      <c r="A206" s="88">
        <v>36900.5</v>
      </c>
      <c r="B206" t="s">
        <v>94</v>
      </c>
      <c r="C206">
        <v>23800</v>
      </c>
      <c r="D206">
        <v>53.78</v>
      </c>
    </row>
    <row r="207" spans="1:5" x14ac:dyDescent="0.2">
      <c r="A207" s="88">
        <v>36900.541666666664</v>
      </c>
      <c r="B207" t="s">
        <v>94</v>
      </c>
      <c r="C207">
        <v>23800</v>
      </c>
      <c r="D207">
        <v>52.68</v>
      </c>
    </row>
    <row r="208" spans="1:5" x14ac:dyDescent="0.2">
      <c r="A208" s="88">
        <v>36900.583333333336</v>
      </c>
      <c r="B208" t="s">
        <v>94</v>
      </c>
      <c r="C208">
        <v>23800</v>
      </c>
      <c r="D208">
        <v>51.68</v>
      </c>
    </row>
    <row r="209" spans="1:5" x14ac:dyDescent="0.2">
      <c r="A209" s="88">
        <v>36900.625</v>
      </c>
      <c r="B209" t="s">
        <v>94</v>
      </c>
      <c r="C209">
        <v>23800</v>
      </c>
      <c r="D209">
        <v>53.68</v>
      </c>
    </row>
    <row r="210" spans="1:5" x14ac:dyDescent="0.2">
      <c r="A210" s="88">
        <v>36900.666666666664</v>
      </c>
      <c r="B210" t="s">
        <v>94</v>
      </c>
      <c r="C210">
        <v>23800</v>
      </c>
      <c r="D210">
        <v>74.47</v>
      </c>
    </row>
    <row r="211" spans="1:5" x14ac:dyDescent="0.2">
      <c r="A211" s="88">
        <v>36900.708333333336</v>
      </c>
      <c r="B211" t="s">
        <v>94</v>
      </c>
      <c r="C211">
        <v>23800</v>
      </c>
      <c r="D211">
        <v>121.74</v>
      </c>
    </row>
    <row r="212" spans="1:5" x14ac:dyDescent="0.2">
      <c r="A212" s="88">
        <v>36900.75</v>
      </c>
      <c r="B212" t="s">
        <v>94</v>
      </c>
      <c r="C212">
        <v>23800</v>
      </c>
      <c r="D212">
        <v>102.82</v>
      </c>
    </row>
    <row r="213" spans="1:5" x14ac:dyDescent="0.2">
      <c r="A213" s="88">
        <v>36900.791666666664</v>
      </c>
      <c r="B213" t="s">
        <v>94</v>
      </c>
      <c r="C213">
        <v>23800</v>
      </c>
      <c r="D213">
        <v>78.150000000000006</v>
      </c>
    </row>
    <row r="214" spans="1:5" x14ac:dyDescent="0.2">
      <c r="A214" s="88">
        <v>36900.833333333336</v>
      </c>
      <c r="B214" t="s">
        <v>94</v>
      </c>
      <c r="C214">
        <v>23800</v>
      </c>
      <c r="D214">
        <v>68.989999999999995</v>
      </c>
    </row>
    <row r="215" spans="1:5" x14ac:dyDescent="0.2">
      <c r="A215" s="88">
        <v>36900.875</v>
      </c>
      <c r="B215" t="s">
        <v>94</v>
      </c>
      <c r="C215">
        <v>23800</v>
      </c>
      <c r="D215">
        <v>58.64</v>
      </c>
    </row>
    <row r="216" spans="1:5" x14ac:dyDescent="0.2">
      <c r="A216" s="88">
        <v>36900.916666666664</v>
      </c>
      <c r="B216" t="s">
        <v>94</v>
      </c>
      <c r="C216">
        <v>23800</v>
      </c>
      <c r="D216">
        <v>48.79</v>
      </c>
    </row>
    <row r="217" spans="1:5" x14ac:dyDescent="0.2">
      <c r="A217" s="88">
        <v>36900.958333333336</v>
      </c>
      <c r="B217" t="s">
        <v>94</v>
      </c>
      <c r="C217">
        <v>23800</v>
      </c>
      <c r="D217">
        <v>48.3</v>
      </c>
      <c r="E217">
        <f>AVERAGE(D194:D200,D217)</f>
        <v>44.454999999999998</v>
      </c>
    </row>
    <row r="218" spans="1:5" x14ac:dyDescent="0.2">
      <c r="A218" s="88">
        <v>36901</v>
      </c>
      <c r="B218" t="s">
        <v>94</v>
      </c>
      <c r="C218">
        <v>23800</v>
      </c>
      <c r="D218">
        <v>41.73</v>
      </c>
    </row>
    <row r="219" spans="1:5" x14ac:dyDescent="0.2">
      <c r="A219" s="88">
        <v>36901.041666666664</v>
      </c>
      <c r="B219" t="s">
        <v>94</v>
      </c>
      <c r="C219">
        <v>23800</v>
      </c>
      <c r="D219">
        <v>41.37</v>
      </c>
    </row>
    <row r="220" spans="1:5" x14ac:dyDescent="0.2">
      <c r="A220" s="88">
        <v>36901.083333333336</v>
      </c>
      <c r="B220" t="s">
        <v>94</v>
      </c>
      <c r="C220">
        <v>23800</v>
      </c>
      <c r="D220">
        <v>40.950000000000003</v>
      </c>
    </row>
    <row r="221" spans="1:5" x14ac:dyDescent="0.2">
      <c r="A221" s="88">
        <v>36901.125</v>
      </c>
      <c r="B221" t="s">
        <v>94</v>
      </c>
      <c r="C221">
        <v>23800</v>
      </c>
      <c r="D221">
        <v>40.72</v>
      </c>
    </row>
    <row r="222" spans="1:5" x14ac:dyDescent="0.2">
      <c r="A222" s="88">
        <v>36901.166666666664</v>
      </c>
      <c r="B222" t="s">
        <v>94</v>
      </c>
      <c r="C222">
        <v>23800</v>
      </c>
      <c r="D222">
        <v>41.37</v>
      </c>
    </row>
    <row r="223" spans="1:5" x14ac:dyDescent="0.2">
      <c r="A223" s="88">
        <v>36901.208333333336</v>
      </c>
      <c r="B223" t="s">
        <v>94</v>
      </c>
      <c r="C223">
        <v>23800</v>
      </c>
      <c r="D223">
        <v>44.73</v>
      </c>
    </row>
    <row r="224" spans="1:5" x14ac:dyDescent="0.2">
      <c r="A224" s="88">
        <v>36901.25</v>
      </c>
      <c r="B224" t="s">
        <v>94</v>
      </c>
      <c r="C224">
        <v>23800</v>
      </c>
      <c r="D224">
        <v>58.55</v>
      </c>
    </row>
    <row r="225" spans="1:4" x14ac:dyDescent="0.2">
      <c r="A225" s="88">
        <v>36901.291666666664</v>
      </c>
      <c r="B225" t="s">
        <v>94</v>
      </c>
      <c r="C225">
        <v>23800</v>
      </c>
      <c r="D225">
        <v>77.930000000000007</v>
      </c>
    </row>
    <row r="226" spans="1:4" x14ac:dyDescent="0.2">
      <c r="A226" s="88">
        <v>36901.333333333336</v>
      </c>
      <c r="B226" t="s">
        <v>94</v>
      </c>
      <c r="C226">
        <v>23800</v>
      </c>
      <c r="D226">
        <v>78.290000000000006</v>
      </c>
    </row>
    <row r="227" spans="1:4" x14ac:dyDescent="0.2">
      <c r="A227" s="88">
        <v>36901.375</v>
      </c>
      <c r="B227" t="s">
        <v>94</v>
      </c>
      <c r="C227">
        <v>23800</v>
      </c>
      <c r="D227">
        <v>71.22</v>
      </c>
    </row>
    <row r="228" spans="1:4" x14ac:dyDescent="0.2">
      <c r="A228" s="88">
        <v>36901.416666666664</v>
      </c>
      <c r="B228" t="s">
        <v>94</v>
      </c>
      <c r="C228">
        <v>23800</v>
      </c>
      <c r="D228">
        <v>78.290000000000006</v>
      </c>
    </row>
    <row r="229" spans="1:4" x14ac:dyDescent="0.2">
      <c r="A229" s="88">
        <v>36901.458333333336</v>
      </c>
      <c r="B229" t="s">
        <v>94</v>
      </c>
      <c r="C229">
        <v>23800</v>
      </c>
      <c r="D229">
        <v>58.58</v>
      </c>
    </row>
    <row r="230" spans="1:4" x14ac:dyDescent="0.2">
      <c r="A230" s="88">
        <v>36901.5</v>
      </c>
      <c r="B230" t="s">
        <v>94</v>
      </c>
      <c r="C230">
        <v>23800</v>
      </c>
      <c r="D230">
        <v>50.81</v>
      </c>
    </row>
    <row r="231" spans="1:4" x14ac:dyDescent="0.2">
      <c r="A231" s="88">
        <v>36901.541666666664</v>
      </c>
      <c r="B231" t="s">
        <v>94</v>
      </c>
      <c r="C231">
        <v>23800</v>
      </c>
      <c r="D231">
        <v>49.8</v>
      </c>
    </row>
    <row r="232" spans="1:4" x14ac:dyDescent="0.2">
      <c r="A232" s="88">
        <v>36901.583333333336</v>
      </c>
      <c r="B232" t="s">
        <v>94</v>
      </c>
      <c r="C232">
        <v>23800</v>
      </c>
      <c r="D232">
        <v>49.67</v>
      </c>
    </row>
    <row r="233" spans="1:4" x14ac:dyDescent="0.2">
      <c r="A233" s="88">
        <v>36901.625</v>
      </c>
      <c r="B233" t="s">
        <v>94</v>
      </c>
      <c r="C233">
        <v>23800</v>
      </c>
      <c r="D233">
        <v>50.6</v>
      </c>
    </row>
    <row r="234" spans="1:4" x14ac:dyDescent="0.2">
      <c r="A234" s="88">
        <v>36901.666666666664</v>
      </c>
      <c r="B234" t="s">
        <v>94</v>
      </c>
      <c r="C234">
        <v>23800</v>
      </c>
      <c r="D234">
        <v>72.56</v>
      </c>
    </row>
    <row r="235" spans="1:4" x14ac:dyDescent="0.2">
      <c r="A235" s="88">
        <v>36901.708333333336</v>
      </c>
      <c r="B235" t="s">
        <v>94</v>
      </c>
      <c r="C235">
        <v>23800</v>
      </c>
      <c r="D235">
        <v>123.21</v>
      </c>
    </row>
    <row r="236" spans="1:4" x14ac:dyDescent="0.2">
      <c r="A236" s="88">
        <v>36901.75</v>
      </c>
      <c r="B236" t="s">
        <v>94</v>
      </c>
      <c r="C236">
        <v>23800</v>
      </c>
      <c r="D236">
        <v>98.56</v>
      </c>
    </row>
    <row r="237" spans="1:4" x14ac:dyDescent="0.2">
      <c r="A237" s="88">
        <v>36901.791666666664</v>
      </c>
      <c r="B237" t="s">
        <v>94</v>
      </c>
      <c r="C237">
        <v>23800</v>
      </c>
      <c r="D237">
        <v>76.239999999999995</v>
      </c>
    </row>
    <row r="238" spans="1:4" x14ac:dyDescent="0.2">
      <c r="A238" s="88">
        <v>36901.833333333336</v>
      </c>
      <c r="B238" t="s">
        <v>94</v>
      </c>
      <c r="C238">
        <v>23800</v>
      </c>
      <c r="D238">
        <v>67.790000000000006</v>
      </c>
    </row>
    <row r="239" spans="1:4" x14ac:dyDescent="0.2">
      <c r="A239" s="88">
        <v>36901.875</v>
      </c>
      <c r="B239" t="s">
        <v>94</v>
      </c>
      <c r="C239">
        <v>23800</v>
      </c>
      <c r="D239">
        <v>56.05</v>
      </c>
    </row>
    <row r="240" spans="1:4" x14ac:dyDescent="0.2">
      <c r="A240" s="88">
        <v>36901.916666666664</v>
      </c>
      <c r="B240" t="s">
        <v>94</v>
      </c>
      <c r="C240">
        <v>23800</v>
      </c>
      <c r="D240">
        <v>46.64</v>
      </c>
    </row>
    <row r="241" spans="1:5" x14ac:dyDescent="0.2">
      <c r="A241" s="88">
        <v>36901.958333333336</v>
      </c>
      <c r="B241" t="s">
        <v>94</v>
      </c>
      <c r="C241">
        <v>23800</v>
      </c>
      <c r="D241">
        <v>46.39</v>
      </c>
      <c r="E241">
        <f>AVERAGE(D218:D224,D241)</f>
        <v>44.476249999999993</v>
      </c>
    </row>
    <row r="242" spans="1:5" x14ac:dyDescent="0.2">
      <c r="A242" s="88">
        <v>36902</v>
      </c>
      <c r="B242" t="s">
        <v>94</v>
      </c>
      <c r="C242">
        <v>23800</v>
      </c>
      <c r="D242">
        <v>40.15</v>
      </c>
    </row>
    <row r="243" spans="1:5" x14ac:dyDescent="0.2">
      <c r="A243" s="88">
        <v>36902.041666666664</v>
      </c>
      <c r="B243" t="s">
        <v>94</v>
      </c>
      <c r="C243">
        <v>23800</v>
      </c>
      <c r="D243">
        <v>39.479999999999997</v>
      </c>
    </row>
    <row r="244" spans="1:5" x14ac:dyDescent="0.2">
      <c r="A244" s="88">
        <v>36902.083333333336</v>
      </c>
      <c r="B244" t="s">
        <v>94</v>
      </c>
      <c r="C244">
        <v>23800</v>
      </c>
      <c r="D244">
        <v>39.29</v>
      </c>
    </row>
    <row r="245" spans="1:5" x14ac:dyDescent="0.2">
      <c r="A245" s="88">
        <v>36902.125</v>
      </c>
      <c r="B245" t="s">
        <v>94</v>
      </c>
      <c r="C245">
        <v>23800</v>
      </c>
      <c r="D245">
        <v>39.340000000000003</v>
      </c>
    </row>
    <row r="246" spans="1:5" x14ac:dyDescent="0.2">
      <c r="A246" s="88">
        <v>36902.166666666664</v>
      </c>
      <c r="B246" t="s">
        <v>94</v>
      </c>
      <c r="C246">
        <v>23800</v>
      </c>
      <c r="D246">
        <v>39.56</v>
      </c>
    </row>
    <row r="247" spans="1:5" x14ac:dyDescent="0.2">
      <c r="A247" s="88">
        <v>36902.208333333336</v>
      </c>
      <c r="B247" t="s">
        <v>94</v>
      </c>
      <c r="C247">
        <v>23800</v>
      </c>
      <c r="D247">
        <v>41.98</v>
      </c>
    </row>
    <row r="248" spans="1:5" x14ac:dyDescent="0.2">
      <c r="A248" s="88">
        <v>36902.25</v>
      </c>
      <c r="B248" t="s">
        <v>94</v>
      </c>
      <c r="C248">
        <v>23800</v>
      </c>
      <c r="D248">
        <v>49.81</v>
      </c>
    </row>
    <row r="249" spans="1:5" x14ac:dyDescent="0.2">
      <c r="A249" s="88">
        <v>36902.291666666664</v>
      </c>
      <c r="B249" t="s">
        <v>94</v>
      </c>
      <c r="C249">
        <v>23800</v>
      </c>
      <c r="D249">
        <v>53.86</v>
      </c>
    </row>
    <row r="250" spans="1:5" x14ac:dyDescent="0.2">
      <c r="A250" s="88">
        <v>36902.333333333336</v>
      </c>
      <c r="B250" t="s">
        <v>94</v>
      </c>
      <c r="C250">
        <v>23800</v>
      </c>
      <c r="D250">
        <v>53.79</v>
      </c>
    </row>
    <row r="251" spans="1:5" x14ac:dyDescent="0.2">
      <c r="A251" s="88">
        <v>36902.375</v>
      </c>
      <c r="B251" t="s">
        <v>94</v>
      </c>
      <c r="C251">
        <v>23800</v>
      </c>
      <c r="D251">
        <v>53.86</v>
      </c>
    </row>
    <row r="252" spans="1:5" x14ac:dyDescent="0.2">
      <c r="A252" s="88">
        <v>36902.416666666664</v>
      </c>
      <c r="B252" t="s">
        <v>94</v>
      </c>
      <c r="C252">
        <v>23800</v>
      </c>
      <c r="D252">
        <v>54.26</v>
      </c>
    </row>
    <row r="253" spans="1:5" x14ac:dyDescent="0.2">
      <c r="A253" s="88">
        <v>36902.458333333336</v>
      </c>
      <c r="B253" t="s">
        <v>94</v>
      </c>
      <c r="C253">
        <v>23800</v>
      </c>
      <c r="D253">
        <v>50.29</v>
      </c>
    </row>
    <row r="254" spans="1:5" x14ac:dyDescent="0.2">
      <c r="A254" s="88">
        <v>36902.5</v>
      </c>
      <c r="B254" t="s">
        <v>94</v>
      </c>
      <c r="C254">
        <v>23800</v>
      </c>
      <c r="D254">
        <v>49.23</v>
      </c>
    </row>
    <row r="255" spans="1:5" x14ac:dyDescent="0.2">
      <c r="A255" s="88">
        <v>36902.541666666664</v>
      </c>
      <c r="B255" t="s">
        <v>94</v>
      </c>
      <c r="C255">
        <v>23800</v>
      </c>
      <c r="D255">
        <v>49.23</v>
      </c>
    </row>
    <row r="256" spans="1:5" x14ac:dyDescent="0.2">
      <c r="A256" s="88">
        <v>36902.583333333336</v>
      </c>
      <c r="B256" t="s">
        <v>94</v>
      </c>
      <c r="C256">
        <v>23800</v>
      </c>
      <c r="D256">
        <v>47.79</v>
      </c>
    </row>
    <row r="257" spans="1:5" x14ac:dyDescent="0.2">
      <c r="A257" s="88">
        <v>36902.625</v>
      </c>
      <c r="B257" t="s">
        <v>94</v>
      </c>
      <c r="C257">
        <v>23800</v>
      </c>
      <c r="D257">
        <v>50.03</v>
      </c>
    </row>
    <row r="258" spans="1:5" x14ac:dyDescent="0.2">
      <c r="A258" s="88">
        <v>36902.666666666664</v>
      </c>
      <c r="B258" t="s">
        <v>94</v>
      </c>
      <c r="C258">
        <v>23800</v>
      </c>
      <c r="D258">
        <v>64.12</v>
      </c>
    </row>
    <row r="259" spans="1:5" x14ac:dyDescent="0.2">
      <c r="A259" s="88">
        <v>36902.708333333336</v>
      </c>
      <c r="B259" t="s">
        <v>94</v>
      </c>
      <c r="C259">
        <v>23800</v>
      </c>
      <c r="D259">
        <v>87.54</v>
      </c>
    </row>
    <row r="260" spans="1:5" x14ac:dyDescent="0.2">
      <c r="A260" s="88">
        <v>36902.75</v>
      </c>
      <c r="B260" t="s">
        <v>94</v>
      </c>
      <c r="C260">
        <v>23800</v>
      </c>
      <c r="D260">
        <v>77.66</v>
      </c>
    </row>
    <row r="261" spans="1:5" x14ac:dyDescent="0.2">
      <c r="A261" s="88">
        <v>36902.791666666664</v>
      </c>
      <c r="B261" t="s">
        <v>94</v>
      </c>
      <c r="C261">
        <v>23800</v>
      </c>
      <c r="D261">
        <v>64.540000000000006</v>
      </c>
    </row>
    <row r="262" spans="1:5" x14ac:dyDescent="0.2">
      <c r="A262" s="88">
        <v>36902.833333333336</v>
      </c>
      <c r="B262" t="s">
        <v>94</v>
      </c>
      <c r="C262">
        <v>23800</v>
      </c>
      <c r="D262">
        <v>55.87</v>
      </c>
    </row>
    <row r="263" spans="1:5" x14ac:dyDescent="0.2">
      <c r="A263" s="88">
        <v>36902.875</v>
      </c>
      <c r="B263" t="s">
        <v>94</v>
      </c>
      <c r="C263">
        <v>23800</v>
      </c>
      <c r="D263">
        <v>51.23</v>
      </c>
    </row>
    <row r="264" spans="1:5" x14ac:dyDescent="0.2">
      <c r="A264" s="88">
        <v>36902.916666666664</v>
      </c>
      <c r="B264" t="s">
        <v>94</v>
      </c>
      <c r="C264">
        <v>23800</v>
      </c>
      <c r="D264">
        <v>42.1</v>
      </c>
    </row>
    <row r="265" spans="1:5" x14ac:dyDescent="0.2">
      <c r="A265" s="88">
        <v>36902.958333333336</v>
      </c>
      <c r="B265" t="s">
        <v>94</v>
      </c>
      <c r="C265">
        <v>23800</v>
      </c>
      <c r="D265">
        <v>42.14</v>
      </c>
      <c r="E265">
        <f>AVERAGE(D242:D248,D265)</f>
        <v>41.46875</v>
      </c>
    </row>
    <row r="266" spans="1:5" x14ac:dyDescent="0.2">
      <c r="A266" s="88">
        <v>36903</v>
      </c>
      <c r="B266" t="s">
        <v>94</v>
      </c>
      <c r="C266">
        <v>23800</v>
      </c>
      <c r="D266">
        <v>41.15</v>
      </c>
    </row>
    <row r="267" spans="1:5" x14ac:dyDescent="0.2">
      <c r="A267" s="88">
        <v>36903.041666666664</v>
      </c>
      <c r="B267" t="s">
        <v>94</v>
      </c>
      <c r="C267">
        <v>23800</v>
      </c>
      <c r="D267">
        <v>39.68</v>
      </c>
    </row>
    <row r="268" spans="1:5" x14ac:dyDescent="0.2">
      <c r="A268" s="88">
        <v>36903.083333333336</v>
      </c>
      <c r="B268" t="s">
        <v>94</v>
      </c>
      <c r="C268">
        <v>23800</v>
      </c>
      <c r="D268">
        <v>39.57</v>
      </c>
    </row>
    <row r="269" spans="1:5" x14ac:dyDescent="0.2">
      <c r="A269" s="88">
        <v>36903.125</v>
      </c>
      <c r="B269" t="s">
        <v>94</v>
      </c>
      <c r="C269">
        <v>23800</v>
      </c>
      <c r="D269">
        <v>39.520000000000003</v>
      </c>
    </row>
    <row r="270" spans="1:5" x14ac:dyDescent="0.2">
      <c r="A270" s="88">
        <v>36903.166666666664</v>
      </c>
      <c r="B270" t="s">
        <v>94</v>
      </c>
      <c r="C270">
        <v>23800</v>
      </c>
      <c r="D270">
        <v>39.770000000000003</v>
      </c>
    </row>
    <row r="271" spans="1:5" x14ac:dyDescent="0.2">
      <c r="A271" s="88">
        <v>36903.208333333336</v>
      </c>
      <c r="B271" t="s">
        <v>94</v>
      </c>
      <c r="C271">
        <v>23800</v>
      </c>
      <c r="D271">
        <v>42.42</v>
      </c>
    </row>
    <row r="272" spans="1:5" x14ac:dyDescent="0.2">
      <c r="A272" s="88">
        <v>36903.25</v>
      </c>
      <c r="B272" t="s">
        <v>94</v>
      </c>
      <c r="C272">
        <v>23800</v>
      </c>
      <c r="D272">
        <v>50.75</v>
      </c>
    </row>
    <row r="273" spans="1:4" x14ac:dyDescent="0.2">
      <c r="A273" s="88">
        <v>36903.291666666664</v>
      </c>
      <c r="B273" t="s">
        <v>94</v>
      </c>
      <c r="C273">
        <v>23800</v>
      </c>
      <c r="D273">
        <v>48.23</v>
      </c>
    </row>
    <row r="274" spans="1:4" x14ac:dyDescent="0.2">
      <c r="A274" s="88">
        <v>36903.333333333336</v>
      </c>
      <c r="B274" t="s">
        <v>94</v>
      </c>
      <c r="C274">
        <v>23800</v>
      </c>
      <c r="D274">
        <v>52.75</v>
      </c>
    </row>
    <row r="275" spans="1:4" x14ac:dyDescent="0.2">
      <c r="A275" s="88">
        <v>36903.375</v>
      </c>
      <c r="B275" t="s">
        <v>94</v>
      </c>
      <c r="C275">
        <v>23800</v>
      </c>
      <c r="D275">
        <v>55.03</v>
      </c>
    </row>
    <row r="276" spans="1:4" x14ac:dyDescent="0.2">
      <c r="A276" s="88">
        <v>36903.416666666664</v>
      </c>
      <c r="B276" t="s">
        <v>94</v>
      </c>
      <c r="C276">
        <v>23800</v>
      </c>
      <c r="D276">
        <v>55.69</v>
      </c>
    </row>
    <row r="277" spans="1:4" x14ac:dyDescent="0.2">
      <c r="A277" s="88">
        <v>36903.458333333336</v>
      </c>
      <c r="B277" t="s">
        <v>94</v>
      </c>
      <c r="C277">
        <v>23800</v>
      </c>
      <c r="D277">
        <v>47.94</v>
      </c>
    </row>
    <row r="278" spans="1:4" x14ac:dyDescent="0.2">
      <c r="A278" s="88">
        <v>36903.5</v>
      </c>
      <c r="B278" t="s">
        <v>94</v>
      </c>
      <c r="C278">
        <v>23800</v>
      </c>
      <c r="D278">
        <v>46.52</v>
      </c>
    </row>
    <row r="279" spans="1:4" x14ac:dyDescent="0.2">
      <c r="A279" s="88">
        <v>36903.541666666664</v>
      </c>
      <c r="B279" t="s">
        <v>94</v>
      </c>
      <c r="C279">
        <v>23800</v>
      </c>
      <c r="D279">
        <v>46.75</v>
      </c>
    </row>
    <row r="280" spans="1:4" x14ac:dyDescent="0.2">
      <c r="A280" s="88">
        <v>36903.583333333336</v>
      </c>
      <c r="B280" t="s">
        <v>94</v>
      </c>
      <c r="C280">
        <v>23800</v>
      </c>
      <c r="D280">
        <v>46.34</v>
      </c>
    </row>
    <row r="281" spans="1:4" x14ac:dyDescent="0.2">
      <c r="A281" s="88">
        <v>36903.625</v>
      </c>
      <c r="B281" t="s">
        <v>94</v>
      </c>
      <c r="C281">
        <v>23800</v>
      </c>
      <c r="D281">
        <v>47.62</v>
      </c>
    </row>
    <row r="282" spans="1:4" x14ac:dyDescent="0.2">
      <c r="A282" s="88">
        <v>36903.666666666664</v>
      </c>
      <c r="B282" t="s">
        <v>94</v>
      </c>
      <c r="C282">
        <v>23800</v>
      </c>
      <c r="D282">
        <v>59.52</v>
      </c>
    </row>
    <row r="283" spans="1:4" x14ac:dyDescent="0.2">
      <c r="A283" s="88">
        <v>36903.708333333336</v>
      </c>
      <c r="B283" t="s">
        <v>94</v>
      </c>
      <c r="C283">
        <v>23800</v>
      </c>
      <c r="D283">
        <v>83.95</v>
      </c>
    </row>
    <row r="284" spans="1:4" x14ac:dyDescent="0.2">
      <c r="A284" s="88">
        <v>36903.75</v>
      </c>
      <c r="B284" t="s">
        <v>94</v>
      </c>
      <c r="C284">
        <v>23800</v>
      </c>
      <c r="D284">
        <v>65.62</v>
      </c>
    </row>
    <row r="285" spans="1:4" x14ac:dyDescent="0.2">
      <c r="A285" s="88">
        <v>36903.791666666664</v>
      </c>
      <c r="B285" t="s">
        <v>94</v>
      </c>
      <c r="C285">
        <v>23800</v>
      </c>
      <c r="D285">
        <v>57.24</v>
      </c>
    </row>
    <row r="286" spans="1:4" x14ac:dyDescent="0.2">
      <c r="A286" s="88">
        <v>36903.833333333336</v>
      </c>
      <c r="B286" t="s">
        <v>94</v>
      </c>
      <c r="C286">
        <v>23800</v>
      </c>
      <c r="D286">
        <v>52.11</v>
      </c>
    </row>
    <row r="287" spans="1:4" x14ac:dyDescent="0.2">
      <c r="A287" s="88">
        <v>36903.875</v>
      </c>
      <c r="B287" t="s">
        <v>94</v>
      </c>
      <c r="C287">
        <v>23800</v>
      </c>
      <c r="D287">
        <v>49.28</v>
      </c>
    </row>
    <row r="288" spans="1:4" x14ac:dyDescent="0.2">
      <c r="A288" s="88">
        <v>36903.916666666664</v>
      </c>
      <c r="B288" t="s">
        <v>94</v>
      </c>
      <c r="C288">
        <v>23800</v>
      </c>
      <c r="D288">
        <v>42.4</v>
      </c>
    </row>
    <row r="289" spans="1:5" x14ac:dyDescent="0.2">
      <c r="A289" s="88">
        <v>36903.958333333336</v>
      </c>
      <c r="B289" t="s">
        <v>94</v>
      </c>
      <c r="C289">
        <v>23800</v>
      </c>
      <c r="D289">
        <v>42.22</v>
      </c>
      <c r="E289">
        <f>AVERAGE(D266:D272,D289)</f>
        <v>41.885000000000005</v>
      </c>
    </row>
    <row r="290" spans="1:5" x14ac:dyDescent="0.2">
      <c r="A290" s="88">
        <v>36904</v>
      </c>
      <c r="B290" t="s">
        <v>94</v>
      </c>
      <c r="C290">
        <v>23800</v>
      </c>
      <c r="D290">
        <v>39.31</v>
      </c>
    </row>
    <row r="291" spans="1:5" x14ac:dyDescent="0.2">
      <c r="A291" s="88">
        <v>36904.041666666664</v>
      </c>
      <c r="B291" t="s">
        <v>94</v>
      </c>
      <c r="C291">
        <v>23800</v>
      </c>
      <c r="D291">
        <v>39.35</v>
      </c>
    </row>
    <row r="292" spans="1:5" x14ac:dyDescent="0.2">
      <c r="A292" s="88">
        <v>36904.083333333336</v>
      </c>
      <c r="B292" t="s">
        <v>94</v>
      </c>
      <c r="C292">
        <v>23800</v>
      </c>
      <c r="D292">
        <v>39.229999999999997</v>
      </c>
    </row>
    <row r="293" spans="1:5" x14ac:dyDescent="0.2">
      <c r="A293" s="88">
        <v>36904.125</v>
      </c>
      <c r="B293" t="s">
        <v>94</v>
      </c>
      <c r="C293">
        <v>23800</v>
      </c>
      <c r="D293">
        <v>39.19</v>
      </c>
    </row>
    <row r="294" spans="1:5" x14ac:dyDescent="0.2">
      <c r="A294" s="88">
        <v>36904.166666666664</v>
      </c>
      <c r="B294" t="s">
        <v>94</v>
      </c>
      <c r="C294">
        <v>23800</v>
      </c>
      <c r="D294">
        <v>39.19</v>
      </c>
    </row>
    <row r="295" spans="1:5" x14ac:dyDescent="0.2">
      <c r="A295" s="88">
        <v>36904.208333333336</v>
      </c>
      <c r="B295" t="s">
        <v>94</v>
      </c>
      <c r="C295">
        <v>23800</v>
      </c>
      <c r="D295">
        <v>39.31</v>
      </c>
    </row>
    <row r="296" spans="1:5" x14ac:dyDescent="0.2">
      <c r="A296" s="88">
        <v>36904.25</v>
      </c>
      <c r="B296" t="s">
        <v>94</v>
      </c>
      <c r="C296">
        <v>23800</v>
      </c>
      <c r="D296">
        <v>41.15</v>
      </c>
    </row>
    <row r="297" spans="1:5" x14ac:dyDescent="0.2">
      <c r="A297" s="88">
        <v>36904.291666666664</v>
      </c>
      <c r="B297" t="s">
        <v>94</v>
      </c>
      <c r="C297">
        <v>23800</v>
      </c>
      <c r="D297">
        <v>37.11</v>
      </c>
    </row>
    <row r="298" spans="1:5" x14ac:dyDescent="0.2">
      <c r="A298" s="88">
        <v>36904.333333333336</v>
      </c>
      <c r="B298" t="s">
        <v>94</v>
      </c>
      <c r="C298">
        <v>23800</v>
      </c>
      <c r="D298">
        <v>39.68</v>
      </c>
    </row>
    <row r="299" spans="1:5" x14ac:dyDescent="0.2">
      <c r="A299" s="88">
        <v>36904.375</v>
      </c>
      <c r="B299" t="s">
        <v>94</v>
      </c>
      <c r="C299">
        <v>23800</v>
      </c>
      <c r="D299">
        <v>40.119999999999997</v>
      </c>
    </row>
    <row r="300" spans="1:5" x14ac:dyDescent="0.2">
      <c r="A300" s="88">
        <v>36904.416666666664</v>
      </c>
      <c r="B300" t="s">
        <v>94</v>
      </c>
      <c r="C300">
        <v>23800</v>
      </c>
      <c r="D300">
        <v>40.159999999999997</v>
      </c>
    </row>
    <row r="301" spans="1:5" x14ac:dyDescent="0.2">
      <c r="A301" s="88">
        <v>36904.458333333336</v>
      </c>
      <c r="B301" t="s">
        <v>94</v>
      </c>
      <c r="C301">
        <v>23800</v>
      </c>
      <c r="D301">
        <v>40.21</v>
      </c>
    </row>
    <row r="302" spans="1:5" x14ac:dyDescent="0.2">
      <c r="A302" s="88">
        <v>36904.5</v>
      </c>
      <c r="B302" t="s">
        <v>94</v>
      </c>
      <c r="C302">
        <v>23800</v>
      </c>
      <c r="D302">
        <v>39.96</v>
      </c>
    </row>
    <row r="303" spans="1:5" x14ac:dyDescent="0.2">
      <c r="A303" s="88">
        <v>36904.541666666664</v>
      </c>
      <c r="B303" t="s">
        <v>94</v>
      </c>
      <c r="C303">
        <v>23800</v>
      </c>
      <c r="D303">
        <v>39.799999999999997</v>
      </c>
    </row>
    <row r="304" spans="1:5" x14ac:dyDescent="0.2">
      <c r="A304" s="88">
        <v>36904.583333333336</v>
      </c>
      <c r="B304" t="s">
        <v>94</v>
      </c>
      <c r="C304">
        <v>23800</v>
      </c>
      <c r="D304">
        <v>39.72</v>
      </c>
    </row>
    <row r="305" spans="1:5" x14ac:dyDescent="0.2">
      <c r="A305" s="88">
        <v>36904.625</v>
      </c>
      <c r="B305" t="s">
        <v>94</v>
      </c>
      <c r="C305">
        <v>23800</v>
      </c>
      <c r="D305">
        <v>39.61</v>
      </c>
    </row>
    <row r="306" spans="1:5" x14ac:dyDescent="0.2">
      <c r="A306" s="88">
        <v>36904.666666666664</v>
      </c>
      <c r="B306" t="s">
        <v>94</v>
      </c>
      <c r="C306">
        <v>23800</v>
      </c>
      <c r="D306">
        <v>45.65</v>
      </c>
    </row>
    <row r="307" spans="1:5" x14ac:dyDescent="0.2">
      <c r="A307" s="88">
        <v>36904.708333333336</v>
      </c>
      <c r="B307" t="s">
        <v>94</v>
      </c>
      <c r="C307">
        <v>23800</v>
      </c>
      <c r="D307">
        <v>67.59</v>
      </c>
    </row>
    <row r="308" spans="1:5" x14ac:dyDescent="0.2">
      <c r="A308" s="88">
        <v>36904.75</v>
      </c>
      <c r="B308" t="s">
        <v>94</v>
      </c>
      <c r="C308">
        <v>23800</v>
      </c>
      <c r="D308">
        <v>46.11</v>
      </c>
    </row>
    <row r="309" spans="1:5" x14ac:dyDescent="0.2">
      <c r="A309" s="88">
        <v>36904.791666666664</v>
      </c>
      <c r="B309" t="s">
        <v>94</v>
      </c>
      <c r="C309">
        <v>23800</v>
      </c>
      <c r="D309">
        <v>43.24</v>
      </c>
    </row>
    <row r="310" spans="1:5" x14ac:dyDescent="0.2">
      <c r="A310" s="88">
        <v>36904.833333333336</v>
      </c>
      <c r="B310" t="s">
        <v>94</v>
      </c>
      <c r="C310">
        <v>23800</v>
      </c>
      <c r="D310">
        <v>40.49</v>
      </c>
    </row>
    <row r="311" spans="1:5" x14ac:dyDescent="0.2">
      <c r="A311" s="88">
        <v>36904.875</v>
      </c>
      <c r="B311" t="s">
        <v>94</v>
      </c>
      <c r="C311">
        <v>23800</v>
      </c>
      <c r="D311">
        <v>40.11</v>
      </c>
    </row>
    <row r="312" spans="1:5" x14ac:dyDescent="0.2">
      <c r="A312" s="88">
        <v>36904.916666666664</v>
      </c>
      <c r="B312" t="s">
        <v>94</v>
      </c>
      <c r="C312">
        <v>23800</v>
      </c>
      <c r="D312">
        <v>39.21</v>
      </c>
    </row>
    <row r="313" spans="1:5" x14ac:dyDescent="0.2">
      <c r="A313" s="88">
        <v>36904.958333333336</v>
      </c>
      <c r="B313" t="s">
        <v>94</v>
      </c>
      <c r="C313">
        <v>23800</v>
      </c>
      <c r="D313">
        <v>41.52</v>
      </c>
      <c r="E313">
        <f>AVERAGE(D290:D296,D313)</f>
        <v>39.781249999999993</v>
      </c>
    </row>
    <row r="314" spans="1:5" x14ac:dyDescent="0.2">
      <c r="A314" s="88">
        <v>36905</v>
      </c>
      <c r="B314" t="s">
        <v>94</v>
      </c>
      <c r="C314">
        <v>23800</v>
      </c>
      <c r="D314">
        <v>42.27</v>
      </c>
    </row>
    <row r="315" spans="1:5" x14ac:dyDescent="0.2">
      <c r="A315" s="88">
        <v>36905.041666666664</v>
      </c>
      <c r="B315" t="s">
        <v>94</v>
      </c>
      <c r="C315">
        <v>23800</v>
      </c>
      <c r="D315">
        <v>40.96</v>
      </c>
    </row>
    <row r="316" spans="1:5" x14ac:dyDescent="0.2">
      <c r="A316" s="88">
        <v>36905.083333333336</v>
      </c>
      <c r="B316" t="s">
        <v>94</v>
      </c>
      <c r="C316">
        <v>23800</v>
      </c>
      <c r="D316">
        <v>40.909999999999997</v>
      </c>
    </row>
    <row r="317" spans="1:5" x14ac:dyDescent="0.2">
      <c r="A317" s="88">
        <v>36905.125</v>
      </c>
      <c r="B317" t="s">
        <v>94</v>
      </c>
      <c r="C317">
        <v>23800</v>
      </c>
      <c r="D317">
        <v>40.409999999999997</v>
      </c>
    </row>
    <row r="318" spans="1:5" x14ac:dyDescent="0.2">
      <c r="A318" s="88">
        <v>36905.166666666664</v>
      </c>
      <c r="B318" t="s">
        <v>94</v>
      </c>
      <c r="C318">
        <v>23800</v>
      </c>
      <c r="D318">
        <v>39.409999999999997</v>
      </c>
    </row>
    <row r="319" spans="1:5" x14ac:dyDescent="0.2">
      <c r="A319" s="88">
        <v>36905.208333333336</v>
      </c>
      <c r="B319" t="s">
        <v>94</v>
      </c>
      <c r="C319">
        <v>23800</v>
      </c>
      <c r="D319">
        <v>40.1</v>
      </c>
    </row>
    <row r="320" spans="1:5" x14ac:dyDescent="0.2">
      <c r="A320" s="88">
        <v>36905.25</v>
      </c>
      <c r="B320" t="s">
        <v>94</v>
      </c>
      <c r="C320">
        <v>23800</v>
      </c>
      <c r="D320">
        <v>40.33</v>
      </c>
    </row>
    <row r="321" spans="1:4" x14ac:dyDescent="0.2">
      <c r="A321" s="88">
        <v>36905.291666666664</v>
      </c>
      <c r="B321" t="s">
        <v>94</v>
      </c>
      <c r="C321">
        <v>23800</v>
      </c>
      <c r="D321">
        <v>38.79</v>
      </c>
    </row>
    <row r="322" spans="1:4" x14ac:dyDescent="0.2">
      <c r="A322" s="88">
        <v>36905.333333333336</v>
      </c>
      <c r="B322" t="s">
        <v>94</v>
      </c>
      <c r="C322">
        <v>23800</v>
      </c>
      <c r="D322">
        <v>38.630000000000003</v>
      </c>
    </row>
    <row r="323" spans="1:4" x14ac:dyDescent="0.2">
      <c r="A323" s="88">
        <v>36905.375</v>
      </c>
      <c r="B323" t="s">
        <v>94</v>
      </c>
      <c r="C323">
        <v>23800</v>
      </c>
      <c r="D323">
        <v>40.08</v>
      </c>
    </row>
    <row r="324" spans="1:4" x14ac:dyDescent="0.2">
      <c r="A324" s="88">
        <v>36905.416666666664</v>
      </c>
      <c r="B324" t="s">
        <v>94</v>
      </c>
      <c r="C324">
        <v>23800</v>
      </c>
      <c r="D324">
        <v>40.35</v>
      </c>
    </row>
    <row r="325" spans="1:4" x14ac:dyDescent="0.2">
      <c r="A325" s="88">
        <v>36905.458333333336</v>
      </c>
      <c r="B325" t="s">
        <v>94</v>
      </c>
      <c r="C325">
        <v>23800</v>
      </c>
      <c r="D325">
        <v>40.56</v>
      </c>
    </row>
    <row r="326" spans="1:4" x14ac:dyDescent="0.2">
      <c r="A326" s="88">
        <v>36905.5</v>
      </c>
      <c r="B326" t="s">
        <v>94</v>
      </c>
      <c r="C326">
        <v>23800</v>
      </c>
      <c r="D326">
        <v>40.56</v>
      </c>
    </row>
    <row r="327" spans="1:4" x14ac:dyDescent="0.2">
      <c r="A327" s="88">
        <v>36905.541666666664</v>
      </c>
      <c r="B327" t="s">
        <v>94</v>
      </c>
      <c r="C327">
        <v>23800</v>
      </c>
      <c r="D327">
        <v>40.44</v>
      </c>
    </row>
    <row r="328" spans="1:4" x14ac:dyDescent="0.2">
      <c r="A328" s="88">
        <v>36905.583333333336</v>
      </c>
      <c r="B328" t="s">
        <v>94</v>
      </c>
      <c r="C328">
        <v>23800</v>
      </c>
      <c r="D328">
        <v>39.99</v>
      </c>
    </row>
    <row r="329" spans="1:4" x14ac:dyDescent="0.2">
      <c r="A329" s="88">
        <v>36905.625</v>
      </c>
      <c r="B329" t="s">
        <v>94</v>
      </c>
      <c r="C329">
        <v>23800</v>
      </c>
      <c r="D329">
        <v>39.42</v>
      </c>
    </row>
    <row r="330" spans="1:4" x14ac:dyDescent="0.2">
      <c r="A330" s="88">
        <v>36905.666666666664</v>
      </c>
      <c r="B330" t="s">
        <v>94</v>
      </c>
      <c r="C330">
        <v>23800</v>
      </c>
      <c r="D330">
        <v>40.97</v>
      </c>
    </row>
    <row r="331" spans="1:4" x14ac:dyDescent="0.2">
      <c r="A331" s="88">
        <v>36905.708333333336</v>
      </c>
      <c r="B331" t="s">
        <v>94</v>
      </c>
      <c r="C331">
        <v>23800</v>
      </c>
      <c r="D331">
        <v>62.27</v>
      </c>
    </row>
    <row r="332" spans="1:4" x14ac:dyDescent="0.2">
      <c r="A332" s="88">
        <v>36905.75</v>
      </c>
      <c r="B332" t="s">
        <v>94</v>
      </c>
      <c r="C332">
        <v>23800</v>
      </c>
      <c r="D332">
        <v>51.32</v>
      </c>
    </row>
    <row r="333" spans="1:4" x14ac:dyDescent="0.2">
      <c r="A333" s="88">
        <v>36905.791666666664</v>
      </c>
      <c r="B333" t="s">
        <v>94</v>
      </c>
      <c r="C333">
        <v>23800</v>
      </c>
      <c r="D333">
        <v>56.19</v>
      </c>
    </row>
    <row r="334" spans="1:4" x14ac:dyDescent="0.2">
      <c r="A334" s="88">
        <v>36905.833333333336</v>
      </c>
      <c r="B334" t="s">
        <v>94</v>
      </c>
      <c r="C334">
        <v>23800</v>
      </c>
      <c r="D334">
        <v>40.67</v>
      </c>
    </row>
    <row r="335" spans="1:4" x14ac:dyDescent="0.2">
      <c r="A335" s="88">
        <v>36905.875</v>
      </c>
      <c r="B335" t="s">
        <v>94</v>
      </c>
      <c r="C335">
        <v>23800</v>
      </c>
      <c r="D335">
        <v>39.979999999999997</v>
      </c>
    </row>
    <row r="336" spans="1:4" x14ac:dyDescent="0.2">
      <c r="A336" s="88">
        <v>36905.916666666664</v>
      </c>
      <c r="B336" t="s">
        <v>94</v>
      </c>
      <c r="C336">
        <v>23800</v>
      </c>
      <c r="D336">
        <v>39.770000000000003</v>
      </c>
    </row>
    <row r="337" spans="1:5" x14ac:dyDescent="0.2">
      <c r="A337" s="88">
        <v>36905.958333333336</v>
      </c>
      <c r="B337" t="s">
        <v>94</v>
      </c>
      <c r="C337">
        <v>23800</v>
      </c>
      <c r="D337">
        <v>42.08</v>
      </c>
      <c r="E337">
        <f>AVERAGE(D314:D320,D337)</f>
        <v>40.808749999999996</v>
      </c>
    </row>
    <row r="338" spans="1:5" x14ac:dyDescent="0.2">
      <c r="A338" s="88">
        <v>36906</v>
      </c>
      <c r="B338" t="s">
        <v>94</v>
      </c>
      <c r="C338">
        <v>23800</v>
      </c>
      <c r="D338">
        <v>39.159999999999997</v>
      </c>
    </row>
    <row r="339" spans="1:5" x14ac:dyDescent="0.2">
      <c r="A339" s="88">
        <v>36906.041666666664</v>
      </c>
      <c r="B339" t="s">
        <v>94</v>
      </c>
      <c r="C339">
        <v>23800</v>
      </c>
      <c r="D339">
        <v>39.630000000000003</v>
      </c>
    </row>
    <row r="340" spans="1:5" x14ac:dyDescent="0.2">
      <c r="A340" s="88">
        <v>36906.083333333336</v>
      </c>
      <c r="B340" t="s">
        <v>94</v>
      </c>
      <c r="C340">
        <v>23800</v>
      </c>
      <c r="D340">
        <v>39.29</v>
      </c>
    </row>
    <row r="341" spans="1:5" x14ac:dyDescent="0.2">
      <c r="A341" s="88">
        <v>36906.125</v>
      </c>
      <c r="B341" t="s">
        <v>94</v>
      </c>
      <c r="C341">
        <v>23800</v>
      </c>
      <c r="D341">
        <v>39.590000000000003</v>
      </c>
    </row>
    <row r="342" spans="1:5" x14ac:dyDescent="0.2">
      <c r="A342" s="88">
        <v>36906.166666666664</v>
      </c>
      <c r="B342" t="s">
        <v>94</v>
      </c>
      <c r="C342">
        <v>23800</v>
      </c>
      <c r="D342">
        <v>39.53</v>
      </c>
    </row>
    <row r="343" spans="1:5" x14ac:dyDescent="0.2">
      <c r="A343" s="88">
        <v>36906.208333333336</v>
      </c>
      <c r="B343" t="s">
        <v>94</v>
      </c>
      <c r="C343">
        <v>23800</v>
      </c>
      <c r="D343">
        <v>42.44</v>
      </c>
    </row>
    <row r="344" spans="1:5" x14ac:dyDescent="0.2">
      <c r="A344" s="88">
        <v>36906.25</v>
      </c>
      <c r="B344" t="s">
        <v>94</v>
      </c>
      <c r="C344">
        <v>23800</v>
      </c>
      <c r="D344">
        <v>51.1</v>
      </c>
    </row>
    <row r="345" spans="1:5" x14ac:dyDescent="0.2">
      <c r="A345" s="88">
        <v>36906.291666666664</v>
      </c>
      <c r="B345" t="s">
        <v>94</v>
      </c>
      <c r="C345">
        <v>23800</v>
      </c>
      <c r="D345">
        <v>48.03</v>
      </c>
    </row>
    <row r="346" spans="1:5" x14ac:dyDescent="0.2">
      <c r="A346" s="88">
        <v>36906.333333333336</v>
      </c>
      <c r="B346" t="s">
        <v>94</v>
      </c>
      <c r="C346">
        <v>23800</v>
      </c>
      <c r="D346">
        <v>46.88</v>
      </c>
    </row>
    <row r="347" spans="1:5" x14ac:dyDescent="0.2">
      <c r="A347" s="88">
        <v>36906.375</v>
      </c>
      <c r="B347" t="s">
        <v>94</v>
      </c>
      <c r="C347">
        <v>23800</v>
      </c>
      <c r="D347">
        <v>47.12</v>
      </c>
    </row>
    <row r="348" spans="1:5" x14ac:dyDescent="0.2">
      <c r="A348" s="88">
        <v>36906.416666666664</v>
      </c>
      <c r="B348" t="s">
        <v>94</v>
      </c>
      <c r="C348">
        <v>23800</v>
      </c>
      <c r="D348">
        <v>47.32</v>
      </c>
    </row>
    <row r="349" spans="1:5" x14ac:dyDescent="0.2">
      <c r="A349" s="88">
        <v>36906.458333333336</v>
      </c>
      <c r="B349" t="s">
        <v>94</v>
      </c>
      <c r="C349">
        <v>23800</v>
      </c>
      <c r="D349">
        <v>47.17</v>
      </c>
    </row>
    <row r="350" spans="1:5" x14ac:dyDescent="0.2">
      <c r="A350" s="88">
        <v>36906.5</v>
      </c>
      <c r="B350" t="s">
        <v>94</v>
      </c>
      <c r="C350">
        <v>23800</v>
      </c>
      <c r="D350">
        <v>45.78</v>
      </c>
    </row>
    <row r="351" spans="1:5" x14ac:dyDescent="0.2">
      <c r="A351" s="88">
        <v>36906.541666666664</v>
      </c>
      <c r="B351" t="s">
        <v>94</v>
      </c>
      <c r="C351">
        <v>23800</v>
      </c>
      <c r="D351">
        <v>45.61</v>
      </c>
    </row>
    <row r="352" spans="1:5" x14ac:dyDescent="0.2">
      <c r="A352" s="88">
        <v>36906.583333333336</v>
      </c>
      <c r="B352" t="s">
        <v>94</v>
      </c>
      <c r="C352">
        <v>23800</v>
      </c>
      <c r="D352">
        <v>45.46</v>
      </c>
    </row>
    <row r="353" spans="1:5" x14ac:dyDescent="0.2">
      <c r="A353" s="88">
        <v>36906.625</v>
      </c>
      <c r="B353" t="s">
        <v>94</v>
      </c>
      <c r="C353">
        <v>23800</v>
      </c>
      <c r="D353">
        <v>46.26</v>
      </c>
    </row>
    <row r="354" spans="1:5" x14ac:dyDescent="0.2">
      <c r="A354" s="88">
        <v>36906.666666666664</v>
      </c>
      <c r="B354" t="s">
        <v>94</v>
      </c>
      <c r="C354">
        <v>23800</v>
      </c>
      <c r="D354">
        <v>51.42</v>
      </c>
    </row>
    <row r="355" spans="1:5" x14ac:dyDescent="0.2">
      <c r="A355" s="88">
        <v>36906.708333333336</v>
      </c>
      <c r="B355" t="s">
        <v>94</v>
      </c>
      <c r="C355">
        <v>23800</v>
      </c>
      <c r="D355">
        <v>73.72</v>
      </c>
    </row>
    <row r="356" spans="1:5" x14ac:dyDescent="0.2">
      <c r="A356" s="88">
        <v>36906.75</v>
      </c>
      <c r="B356" t="s">
        <v>94</v>
      </c>
      <c r="C356">
        <v>23800</v>
      </c>
      <c r="D356">
        <v>75.88</v>
      </c>
    </row>
    <row r="357" spans="1:5" x14ac:dyDescent="0.2">
      <c r="A357" s="88">
        <v>36906.791666666664</v>
      </c>
      <c r="B357" t="s">
        <v>94</v>
      </c>
      <c r="C357">
        <v>23800</v>
      </c>
      <c r="D357">
        <v>53.81</v>
      </c>
    </row>
    <row r="358" spans="1:5" x14ac:dyDescent="0.2">
      <c r="A358" s="88">
        <v>36906.833333333336</v>
      </c>
      <c r="B358" t="s">
        <v>94</v>
      </c>
      <c r="C358">
        <v>23800</v>
      </c>
      <c r="D358">
        <v>51.13</v>
      </c>
    </row>
    <row r="359" spans="1:5" x14ac:dyDescent="0.2">
      <c r="A359" s="88">
        <v>36906.875</v>
      </c>
      <c r="B359" t="s">
        <v>94</v>
      </c>
      <c r="C359">
        <v>23800</v>
      </c>
      <c r="D359">
        <v>47.55</v>
      </c>
    </row>
    <row r="360" spans="1:5" x14ac:dyDescent="0.2">
      <c r="A360" s="88">
        <v>36906.916666666664</v>
      </c>
      <c r="B360" t="s">
        <v>94</v>
      </c>
      <c r="C360">
        <v>23800</v>
      </c>
      <c r="D360">
        <v>40.56</v>
      </c>
    </row>
    <row r="361" spans="1:5" x14ac:dyDescent="0.2">
      <c r="A361" s="88">
        <v>36906.958333333336</v>
      </c>
      <c r="B361" t="s">
        <v>94</v>
      </c>
      <c r="C361">
        <v>23800</v>
      </c>
      <c r="D361">
        <v>39.99</v>
      </c>
      <c r="E361">
        <f>AVERAGE(D338:D344,D361)</f>
        <v>41.341250000000002</v>
      </c>
    </row>
    <row r="362" spans="1:5" x14ac:dyDescent="0.2">
      <c r="A362" s="88">
        <v>36907</v>
      </c>
      <c r="B362" t="s">
        <v>94</v>
      </c>
      <c r="C362">
        <v>23800</v>
      </c>
      <c r="D362">
        <v>38.96</v>
      </c>
    </row>
    <row r="363" spans="1:5" x14ac:dyDescent="0.2">
      <c r="A363" s="88">
        <v>36907.041666666664</v>
      </c>
      <c r="B363" t="s">
        <v>94</v>
      </c>
      <c r="C363">
        <v>23800</v>
      </c>
      <c r="D363">
        <v>39.33</v>
      </c>
    </row>
    <row r="364" spans="1:5" x14ac:dyDescent="0.2">
      <c r="A364" s="88">
        <v>36907.083333333336</v>
      </c>
      <c r="B364" t="s">
        <v>94</v>
      </c>
      <c r="C364">
        <v>23800</v>
      </c>
      <c r="D364">
        <v>39.33</v>
      </c>
    </row>
    <row r="365" spans="1:5" x14ac:dyDescent="0.2">
      <c r="A365" s="88">
        <v>36907.125</v>
      </c>
      <c r="B365" t="s">
        <v>94</v>
      </c>
      <c r="C365">
        <v>23800</v>
      </c>
      <c r="D365">
        <v>39.11</v>
      </c>
    </row>
    <row r="366" spans="1:5" x14ac:dyDescent="0.2">
      <c r="A366" s="88">
        <v>36907.166666666664</v>
      </c>
      <c r="B366" t="s">
        <v>94</v>
      </c>
      <c r="C366">
        <v>23800</v>
      </c>
      <c r="D366">
        <v>39.340000000000003</v>
      </c>
    </row>
    <row r="367" spans="1:5" x14ac:dyDescent="0.2">
      <c r="A367" s="88">
        <v>36907.208333333336</v>
      </c>
      <c r="B367" t="s">
        <v>94</v>
      </c>
      <c r="C367">
        <v>23800</v>
      </c>
      <c r="D367">
        <v>40.840000000000003</v>
      </c>
    </row>
    <row r="368" spans="1:5" x14ac:dyDescent="0.2">
      <c r="A368" s="88">
        <v>36907.25</v>
      </c>
      <c r="B368" t="s">
        <v>94</v>
      </c>
      <c r="C368">
        <v>23800</v>
      </c>
      <c r="D368">
        <v>53.05</v>
      </c>
    </row>
    <row r="369" spans="1:4" x14ac:dyDescent="0.2">
      <c r="A369" s="88">
        <v>36907.291666666664</v>
      </c>
      <c r="B369" t="s">
        <v>94</v>
      </c>
      <c r="C369">
        <v>23800</v>
      </c>
      <c r="D369">
        <v>50.85</v>
      </c>
    </row>
    <row r="370" spans="1:4" x14ac:dyDescent="0.2">
      <c r="A370" s="88">
        <v>36907.333333333336</v>
      </c>
      <c r="B370" t="s">
        <v>94</v>
      </c>
      <c r="C370">
        <v>23800</v>
      </c>
      <c r="D370">
        <v>50.57</v>
      </c>
    </row>
    <row r="371" spans="1:4" x14ac:dyDescent="0.2">
      <c r="A371" s="88">
        <v>36907.375</v>
      </c>
      <c r="B371" t="s">
        <v>94</v>
      </c>
      <c r="C371">
        <v>23800</v>
      </c>
      <c r="D371">
        <v>50.57</v>
      </c>
    </row>
    <row r="372" spans="1:4" x14ac:dyDescent="0.2">
      <c r="A372" s="88">
        <v>36907.416666666664</v>
      </c>
      <c r="B372" t="s">
        <v>94</v>
      </c>
      <c r="C372">
        <v>23800</v>
      </c>
      <c r="D372">
        <v>50.57</v>
      </c>
    </row>
    <row r="373" spans="1:4" x14ac:dyDescent="0.2">
      <c r="A373" s="88">
        <v>36907.458333333336</v>
      </c>
      <c r="B373" t="s">
        <v>94</v>
      </c>
      <c r="C373">
        <v>23800</v>
      </c>
      <c r="D373">
        <v>50.57</v>
      </c>
    </row>
    <row r="374" spans="1:4" x14ac:dyDescent="0.2">
      <c r="A374" s="88">
        <v>36907.5</v>
      </c>
      <c r="B374" t="s">
        <v>94</v>
      </c>
      <c r="C374">
        <v>23800</v>
      </c>
      <c r="D374">
        <v>49.67</v>
      </c>
    </row>
    <row r="375" spans="1:4" x14ac:dyDescent="0.2">
      <c r="A375" s="88">
        <v>36907.541666666664</v>
      </c>
      <c r="B375" t="s">
        <v>94</v>
      </c>
      <c r="C375">
        <v>23800</v>
      </c>
      <c r="D375">
        <v>49.08</v>
      </c>
    </row>
    <row r="376" spans="1:4" x14ac:dyDescent="0.2">
      <c r="A376" s="88">
        <v>36907.583333333336</v>
      </c>
      <c r="B376" t="s">
        <v>94</v>
      </c>
      <c r="C376">
        <v>23800</v>
      </c>
      <c r="D376">
        <v>48.18</v>
      </c>
    </row>
    <row r="377" spans="1:4" x14ac:dyDescent="0.2">
      <c r="A377" s="88">
        <v>36907.625</v>
      </c>
      <c r="B377" t="s">
        <v>94</v>
      </c>
      <c r="C377">
        <v>23800</v>
      </c>
      <c r="D377">
        <v>48.18</v>
      </c>
    </row>
    <row r="378" spans="1:4" x14ac:dyDescent="0.2">
      <c r="A378" s="88">
        <v>36907.666666666664</v>
      </c>
      <c r="B378" t="s">
        <v>94</v>
      </c>
      <c r="C378">
        <v>23800</v>
      </c>
      <c r="D378">
        <v>51.73</v>
      </c>
    </row>
    <row r="379" spans="1:4" x14ac:dyDescent="0.2">
      <c r="A379" s="88">
        <v>36907.708333333336</v>
      </c>
      <c r="B379" t="s">
        <v>94</v>
      </c>
      <c r="C379">
        <v>23800</v>
      </c>
      <c r="D379">
        <v>72.36</v>
      </c>
    </row>
    <row r="380" spans="1:4" x14ac:dyDescent="0.2">
      <c r="A380" s="88">
        <v>36907.75</v>
      </c>
      <c r="B380" t="s">
        <v>94</v>
      </c>
      <c r="C380">
        <v>23800</v>
      </c>
      <c r="D380">
        <v>73.59</v>
      </c>
    </row>
    <row r="381" spans="1:4" x14ac:dyDescent="0.2">
      <c r="A381" s="88">
        <v>36907.791666666664</v>
      </c>
      <c r="B381" t="s">
        <v>94</v>
      </c>
      <c r="C381">
        <v>23800</v>
      </c>
      <c r="D381">
        <v>53.43</v>
      </c>
    </row>
    <row r="382" spans="1:4" x14ac:dyDescent="0.2">
      <c r="A382" s="88">
        <v>36907.833333333336</v>
      </c>
      <c r="B382" t="s">
        <v>94</v>
      </c>
      <c r="C382">
        <v>23800</v>
      </c>
      <c r="D382">
        <v>51.55</v>
      </c>
    </row>
    <row r="383" spans="1:4" x14ac:dyDescent="0.2">
      <c r="A383" s="88">
        <v>36907.875</v>
      </c>
      <c r="B383" t="s">
        <v>94</v>
      </c>
      <c r="C383">
        <v>23800</v>
      </c>
      <c r="D383">
        <v>49.9</v>
      </c>
    </row>
    <row r="384" spans="1:4" x14ac:dyDescent="0.2">
      <c r="A384" s="88">
        <v>36907.916666666664</v>
      </c>
      <c r="B384" t="s">
        <v>94</v>
      </c>
      <c r="C384">
        <v>23800</v>
      </c>
      <c r="D384">
        <v>44.85</v>
      </c>
    </row>
    <row r="385" spans="1:5" x14ac:dyDescent="0.2">
      <c r="A385" s="88">
        <v>36907.958333333336</v>
      </c>
      <c r="B385" t="s">
        <v>94</v>
      </c>
      <c r="C385">
        <v>23800</v>
      </c>
      <c r="D385">
        <v>41.8</v>
      </c>
      <c r="E385">
        <f>AVERAGE(D362:D368,D385)</f>
        <v>41.47</v>
      </c>
    </row>
    <row r="386" spans="1:5" x14ac:dyDescent="0.2">
      <c r="A386" s="88">
        <v>36908</v>
      </c>
      <c r="B386" t="s">
        <v>94</v>
      </c>
      <c r="C386">
        <v>23800</v>
      </c>
      <c r="D386">
        <v>39.29</v>
      </c>
    </row>
    <row r="387" spans="1:5" x14ac:dyDescent="0.2">
      <c r="A387" s="88">
        <v>36908.041666666664</v>
      </c>
      <c r="B387" t="s">
        <v>94</v>
      </c>
      <c r="C387">
        <v>23800</v>
      </c>
      <c r="D387">
        <v>39.44</v>
      </c>
    </row>
    <row r="388" spans="1:5" x14ac:dyDescent="0.2">
      <c r="A388" s="88">
        <v>36908.083333333336</v>
      </c>
      <c r="B388" t="s">
        <v>94</v>
      </c>
      <c r="C388">
        <v>23800</v>
      </c>
      <c r="D388">
        <v>38.78</v>
      </c>
    </row>
    <row r="389" spans="1:5" x14ac:dyDescent="0.2">
      <c r="A389" s="88">
        <v>36908.125</v>
      </c>
      <c r="B389" t="s">
        <v>94</v>
      </c>
      <c r="C389">
        <v>23800</v>
      </c>
      <c r="D389">
        <v>38.700000000000003</v>
      </c>
    </row>
    <row r="390" spans="1:5" x14ac:dyDescent="0.2">
      <c r="A390" s="88">
        <v>36908.166666666664</v>
      </c>
      <c r="B390" t="s">
        <v>94</v>
      </c>
      <c r="C390">
        <v>23800</v>
      </c>
      <c r="D390">
        <v>38.86</v>
      </c>
    </row>
    <row r="391" spans="1:5" x14ac:dyDescent="0.2">
      <c r="A391" s="88">
        <v>36908.208333333336</v>
      </c>
      <c r="B391" t="s">
        <v>94</v>
      </c>
      <c r="C391">
        <v>23800</v>
      </c>
      <c r="D391">
        <v>40.86</v>
      </c>
    </row>
    <row r="392" spans="1:5" x14ac:dyDescent="0.2">
      <c r="A392" s="88">
        <v>36908.25</v>
      </c>
      <c r="B392" t="s">
        <v>94</v>
      </c>
      <c r="C392">
        <v>23800</v>
      </c>
      <c r="D392">
        <v>50.34</v>
      </c>
    </row>
    <row r="393" spans="1:5" x14ac:dyDescent="0.2">
      <c r="A393" s="88">
        <v>36908.291666666664</v>
      </c>
      <c r="B393" t="s">
        <v>94</v>
      </c>
      <c r="C393">
        <v>23800</v>
      </c>
      <c r="D393">
        <v>51.69</v>
      </c>
    </row>
    <row r="394" spans="1:5" x14ac:dyDescent="0.2">
      <c r="A394" s="88">
        <v>36908.333333333336</v>
      </c>
      <c r="B394" t="s">
        <v>94</v>
      </c>
      <c r="C394">
        <v>23800</v>
      </c>
      <c r="D394">
        <v>50.63</v>
      </c>
    </row>
    <row r="395" spans="1:5" x14ac:dyDescent="0.2">
      <c r="A395" s="88">
        <v>36908.375</v>
      </c>
      <c r="B395" t="s">
        <v>94</v>
      </c>
      <c r="C395">
        <v>23800</v>
      </c>
      <c r="D395">
        <v>50.52</v>
      </c>
    </row>
    <row r="396" spans="1:5" x14ac:dyDescent="0.2">
      <c r="A396" s="88">
        <v>36908.416666666664</v>
      </c>
      <c r="B396" t="s">
        <v>94</v>
      </c>
      <c r="C396">
        <v>23800</v>
      </c>
      <c r="D396">
        <v>50.57</v>
      </c>
    </row>
    <row r="397" spans="1:5" x14ac:dyDescent="0.2">
      <c r="A397" s="88">
        <v>36908.458333333336</v>
      </c>
      <c r="B397" t="s">
        <v>94</v>
      </c>
      <c r="C397">
        <v>23800</v>
      </c>
      <c r="D397">
        <v>49.9</v>
      </c>
    </row>
    <row r="398" spans="1:5" x14ac:dyDescent="0.2">
      <c r="A398" s="88">
        <v>36908.5</v>
      </c>
      <c r="B398" t="s">
        <v>94</v>
      </c>
      <c r="C398">
        <v>23800</v>
      </c>
      <c r="D398">
        <v>48.83</v>
      </c>
    </row>
    <row r="399" spans="1:5" x14ac:dyDescent="0.2">
      <c r="A399" s="88">
        <v>36908.541666666664</v>
      </c>
      <c r="B399" t="s">
        <v>94</v>
      </c>
      <c r="C399">
        <v>23800</v>
      </c>
      <c r="D399">
        <v>49.47</v>
      </c>
    </row>
    <row r="400" spans="1:5" x14ac:dyDescent="0.2">
      <c r="A400" s="88">
        <v>36908.583333333336</v>
      </c>
      <c r="B400" t="s">
        <v>94</v>
      </c>
      <c r="C400">
        <v>23800</v>
      </c>
      <c r="D400">
        <v>50.05</v>
      </c>
    </row>
    <row r="401" spans="1:5" x14ac:dyDescent="0.2">
      <c r="A401" s="88">
        <v>36908.625</v>
      </c>
      <c r="B401" t="s">
        <v>94</v>
      </c>
      <c r="C401">
        <v>23800</v>
      </c>
      <c r="D401">
        <v>49.25</v>
      </c>
    </row>
    <row r="402" spans="1:5" x14ac:dyDescent="0.2">
      <c r="A402" s="88">
        <v>36908.666666666664</v>
      </c>
      <c r="B402" t="s">
        <v>94</v>
      </c>
      <c r="C402">
        <v>23800</v>
      </c>
      <c r="D402">
        <v>53.62</v>
      </c>
    </row>
    <row r="403" spans="1:5" x14ac:dyDescent="0.2">
      <c r="A403" s="88">
        <v>36908.708333333336</v>
      </c>
      <c r="B403" t="s">
        <v>94</v>
      </c>
      <c r="C403">
        <v>23800</v>
      </c>
      <c r="D403">
        <v>63.98</v>
      </c>
    </row>
    <row r="404" spans="1:5" x14ac:dyDescent="0.2">
      <c r="A404" s="88">
        <v>36908.75</v>
      </c>
      <c r="B404" t="s">
        <v>94</v>
      </c>
      <c r="C404">
        <v>23800</v>
      </c>
      <c r="D404">
        <v>62.57</v>
      </c>
    </row>
    <row r="405" spans="1:5" x14ac:dyDescent="0.2">
      <c r="A405" s="88">
        <v>36908.791666666664</v>
      </c>
      <c r="B405" t="s">
        <v>94</v>
      </c>
      <c r="C405">
        <v>23800</v>
      </c>
      <c r="D405">
        <v>55.05</v>
      </c>
    </row>
    <row r="406" spans="1:5" x14ac:dyDescent="0.2">
      <c r="A406" s="88">
        <v>36908.833333333336</v>
      </c>
      <c r="B406" t="s">
        <v>94</v>
      </c>
      <c r="C406">
        <v>23800</v>
      </c>
      <c r="D406">
        <v>53.12</v>
      </c>
    </row>
    <row r="407" spans="1:5" x14ac:dyDescent="0.2">
      <c r="A407" s="88">
        <v>36908.875</v>
      </c>
      <c r="B407" t="s">
        <v>94</v>
      </c>
      <c r="C407">
        <v>23800</v>
      </c>
      <c r="D407">
        <v>51.82</v>
      </c>
    </row>
    <row r="408" spans="1:5" x14ac:dyDescent="0.2">
      <c r="A408" s="88">
        <v>36908.916666666664</v>
      </c>
      <c r="B408" t="s">
        <v>94</v>
      </c>
      <c r="C408">
        <v>23800</v>
      </c>
      <c r="D408">
        <v>43.16</v>
      </c>
    </row>
    <row r="409" spans="1:5" x14ac:dyDescent="0.2">
      <c r="A409" s="88">
        <v>36908.958333333336</v>
      </c>
      <c r="B409" t="s">
        <v>94</v>
      </c>
      <c r="C409">
        <v>23800</v>
      </c>
      <c r="D409">
        <v>40.33</v>
      </c>
      <c r="E409">
        <f>AVERAGE(D386:D392,D409)</f>
        <v>40.824999999999996</v>
      </c>
    </row>
    <row r="410" spans="1:5" x14ac:dyDescent="0.2">
      <c r="A410" s="88">
        <v>36909</v>
      </c>
      <c r="B410" t="s">
        <v>94</v>
      </c>
      <c r="C410">
        <v>23800</v>
      </c>
      <c r="D410">
        <v>39.17</v>
      </c>
    </row>
    <row r="411" spans="1:5" x14ac:dyDescent="0.2">
      <c r="A411" s="88">
        <v>36909.041666666664</v>
      </c>
      <c r="B411" t="s">
        <v>94</v>
      </c>
      <c r="C411">
        <v>23800</v>
      </c>
      <c r="D411">
        <v>39.049999999999997</v>
      </c>
    </row>
    <row r="412" spans="1:5" x14ac:dyDescent="0.2">
      <c r="A412" s="88">
        <v>36909.083333333336</v>
      </c>
      <c r="B412" t="s">
        <v>94</v>
      </c>
      <c r="C412">
        <v>23800</v>
      </c>
      <c r="D412">
        <v>38.67</v>
      </c>
    </row>
    <row r="413" spans="1:5" x14ac:dyDescent="0.2">
      <c r="A413" s="88">
        <v>36909.125</v>
      </c>
      <c r="B413" t="s">
        <v>94</v>
      </c>
      <c r="C413">
        <v>23800</v>
      </c>
      <c r="D413">
        <v>37.47</v>
      </c>
    </row>
    <row r="414" spans="1:5" x14ac:dyDescent="0.2">
      <c r="A414" s="88">
        <v>36909.166666666664</v>
      </c>
      <c r="B414" t="s">
        <v>94</v>
      </c>
      <c r="C414">
        <v>23800</v>
      </c>
      <c r="D414">
        <v>37.729999999999997</v>
      </c>
    </row>
    <row r="415" spans="1:5" x14ac:dyDescent="0.2">
      <c r="A415" s="88">
        <v>36909.208333333336</v>
      </c>
      <c r="B415" t="s">
        <v>94</v>
      </c>
      <c r="C415">
        <v>23800</v>
      </c>
      <c r="D415">
        <v>39.549999999999997</v>
      </c>
    </row>
    <row r="416" spans="1:5" x14ac:dyDescent="0.2">
      <c r="A416" s="88">
        <v>36909.25</v>
      </c>
      <c r="B416" t="s">
        <v>94</v>
      </c>
      <c r="C416">
        <v>23800</v>
      </c>
      <c r="D416">
        <v>46.72</v>
      </c>
    </row>
    <row r="417" spans="1:4" x14ac:dyDescent="0.2">
      <c r="A417" s="88">
        <v>36909.291666666664</v>
      </c>
      <c r="B417" t="s">
        <v>94</v>
      </c>
      <c r="C417">
        <v>23800</v>
      </c>
      <c r="D417">
        <v>51.14</v>
      </c>
    </row>
    <row r="418" spans="1:4" x14ac:dyDescent="0.2">
      <c r="A418" s="88">
        <v>36909.333333333336</v>
      </c>
      <c r="B418" t="s">
        <v>94</v>
      </c>
      <c r="C418">
        <v>23800</v>
      </c>
      <c r="D418">
        <v>49.55</v>
      </c>
    </row>
    <row r="419" spans="1:4" x14ac:dyDescent="0.2">
      <c r="A419" s="88">
        <v>36909.375</v>
      </c>
      <c r="B419" t="s">
        <v>94</v>
      </c>
      <c r="C419">
        <v>23800</v>
      </c>
      <c r="D419">
        <v>51.13</v>
      </c>
    </row>
    <row r="420" spans="1:4" x14ac:dyDescent="0.2">
      <c r="A420" s="88">
        <v>36909.416666666664</v>
      </c>
      <c r="B420" t="s">
        <v>94</v>
      </c>
      <c r="C420">
        <v>23800</v>
      </c>
      <c r="D420">
        <v>50.95</v>
      </c>
    </row>
    <row r="421" spans="1:4" x14ac:dyDescent="0.2">
      <c r="A421" s="88">
        <v>36909.458333333336</v>
      </c>
      <c r="B421" t="s">
        <v>94</v>
      </c>
      <c r="C421">
        <v>23800</v>
      </c>
      <c r="D421">
        <v>50.95</v>
      </c>
    </row>
    <row r="422" spans="1:4" x14ac:dyDescent="0.2">
      <c r="A422" s="88">
        <v>36909.5</v>
      </c>
      <c r="B422" t="s">
        <v>94</v>
      </c>
      <c r="C422">
        <v>23800</v>
      </c>
      <c r="D422">
        <v>48.5</v>
      </c>
    </row>
    <row r="423" spans="1:4" x14ac:dyDescent="0.2">
      <c r="A423" s="88">
        <v>36909.541666666664</v>
      </c>
      <c r="B423" t="s">
        <v>94</v>
      </c>
      <c r="C423">
        <v>23800</v>
      </c>
      <c r="D423">
        <v>47.61</v>
      </c>
    </row>
    <row r="424" spans="1:4" x14ac:dyDescent="0.2">
      <c r="A424" s="88">
        <v>36909.583333333336</v>
      </c>
      <c r="B424" t="s">
        <v>94</v>
      </c>
      <c r="C424">
        <v>23800</v>
      </c>
      <c r="D424">
        <v>46.77</v>
      </c>
    </row>
    <row r="425" spans="1:4" x14ac:dyDescent="0.2">
      <c r="A425" s="88">
        <v>36909.625</v>
      </c>
      <c r="B425" t="s">
        <v>94</v>
      </c>
      <c r="C425">
        <v>23800</v>
      </c>
      <c r="D425">
        <v>47.55</v>
      </c>
    </row>
    <row r="426" spans="1:4" x14ac:dyDescent="0.2">
      <c r="A426" s="88">
        <v>36909.666666666664</v>
      </c>
      <c r="B426" t="s">
        <v>94</v>
      </c>
      <c r="C426">
        <v>23800</v>
      </c>
      <c r="D426">
        <v>52.18</v>
      </c>
    </row>
    <row r="427" spans="1:4" x14ac:dyDescent="0.2">
      <c r="A427" s="88">
        <v>36909.708333333336</v>
      </c>
      <c r="B427" t="s">
        <v>94</v>
      </c>
      <c r="C427">
        <v>23800</v>
      </c>
      <c r="D427">
        <v>78.03</v>
      </c>
    </row>
    <row r="428" spans="1:4" x14ac:dyDescent="0.2">
      <c r="A428" s="88">
        <v>36909.75</v>
      </c>
      <c r="B428" t="s">
        <v>94</v>
      </c>
      <c r="C428">
        <v>23800</v>
      </c>
      <c r="D428">
        <v>76.83</v>
      </c>
    </row>
    <row r="429" spans="1:4" x14ac:dyDescent="0.2">
      <c r="A429" s="88">
        <v>36909.791666666664</v>
      </c>
      <c r="B429" t="s">
        <v>94</v>
      </c>
      <c r="C429">
        <v>23800</v>
      </c>
      <c r="D429">
        <v>54.63</v>
      </c>
    </row>
    <row r="430" spans="1:4" x14ac:dyDescent="0.2">
      <c r="A430" s="88">
        <v>36909.833333333336</v>
      </c>
      <c r="B430" t="s">
        <v>94</v>
      </c>
      <c r="C430">
        <v>23800</v>
      </c>
      <c r="D430">
        <v>52.02</v>
      </c>
    </row>
    <row r="431" spans="1:4" x14ac:dyDescent="0.2">
      <c r="A431" s="88">
        <v>36909.875</v>
      </c>
      <c r="B431" t="s">
        <v>94</v>
      </c>
      <c r="C431">
        <v>23800</v>
      </c>
      <c r="D431">
        <v>49.67</v>
      </c>
    </row>
    <row r="432" spans="1:4" x14ac:dyDescent="0.2">
      <c r="A432" s="88">
        <v>36909.916666666664</v>
      </c>
      <c r="B432" t="s">
        <v>94</v>
      </c>
      <c r="C432">
        <v>23800</v>
      </c>
      <c r="D432">
        <v>42.14</v>
      </c>
    </row>
    <row r="433" spans="1:5" x14ac:dyDescent="0.2">
      <c r="A433" s="88">
        <v>36909.958333333336</v>
      </c>
      <c r="B433" t="s">
        <v>94</v>
      </c>
      <c r="C433">
        <v>23800</v>
      </c>
      <c r="D433">
        <v>40.03</v>
      </c>
      <c r="E433">
        <f>AVERAGE(D410:D416,D433)</f>
        <v>39.798749999999998</v>
      </c>
    </row>
    <row r="434" spans="1:5" x14ac:dyDescent="0.2">
      <c r="A434" s="88">
        <v>36910</v>
      </c>
      <c r="B434" t="s">
        <v>94</v>
      </c>
      <c r="C434">
        <v>23800</v>
      </c>
      <c r="D434">
        <v>36.200000000000003</v>
      </c>
    </row>
    <row r="435" spans="1:5" x14ac:dyDescent="0.2">
      <c r="A435" s="88">
        <v>36910.041666666664</v>
      </c>
      <c r="B435" t="s">
        <v>94</v>
      </c>
      <c r="C435">
        <v>23800</v>
      </c>
      <c r="D435">
        <v>30.54</v>
      </c>
    </row>
    <row r="436" spans="1:5" x14ac:dyDescent="0.2">
      <c r="A436" s="88">
        <v>36910.083333333336</v>
      </c>
      <c r="B436" t="s">
        <v>94</v>
      </c>
      <c r="C436">
        <v>23800</v>
      </c>
      <c r="D436">
        <v>23.47</v>
      </c>
    </row>
    <row r="437" spans="1:5" x14ac:dyDescent="0.2">
      <c r="A437" s="88">
        <v>36910.125</v>
      </c>
      <c r="B437" t="s">
        <v>94</v>
      </c>
      <c r="C437">
        <v>23800</v>
      </c>
      <c r="D437">
        <v>27.23</v>
      </c>
    </row>
    <row r="438" spans="1:5" x14ac:dyDescent="0.2">
      <c r="A438" s="88">
        <v>36910.166666666664</v>
      </c>
      <c r="B438" t="s">
        <v>94</v>
      </c>
      <c r="C438">
        <v>23800</v>
      </c>
      <c r="D438">
        <v>22.92</v>
      </c>
    </row>
    <row r="439" spans="1:5" x14ac:dyDescent="0.2">
      <c r="A439" s="88">
        <v>36910.208333333336</v>
      </c>
      <c r="B439" t="s">
        <v>94</v>
      </c>
      <c r="C439">
        <v>23800</v>
      </c>
      <c r="D439">
        <v>36.590000000000003</v>
      </c>
    </row>
    <row r="440" spans="1:5" x14ac:dyDescent="0.2">
      <c r="A440" s="88">
        <v>36910.25</v>
      </c>
      <c r="B440" t="s">
        <v>94</v>
      </c>
      <c r="C440">
        <v>23800</v>
      </c>
      <c r="D440">
        <v>42.29</v>
      </c>
    </row>
    <row r="441" spans="1:5" x14ac:dyDescent="0.2">
      <c r="A441" s="88">
        <v>36910.291666666664</v>
      </c>
      <c r="B441" t="s">
        <v>94</v>
      </c>
      <c r="C441">
        <v>23800</v>
      </c>
      <c r="D441">
        <v>44.32</v>
      </c>
    </row>
    <row r="442" spans="1:5" x14ac:dyDescent="0.2">
      <c r="A442" s="88">
        <v>36910.333333333336</v>
      </c>
      <c r="B442" t="s">
        <v>94</v>
      </c>
      <c r="C442">
        <v>23800</v>
      </c>
      <c r="D442">
        <v>45.27</v>
      </c>
    </row>
    <row r="443" spans="1:5" x14ac:dyDescent="0.2">
      <c r="A443" s="88">
        <v>36910.375</v>
      </c>
      <c r="B443" t="s">
        <v>94</v>
      </c>
      <c r="C443">
        <v>23800</v>
      </c>
      <c r="D443">
        <v>44.78</v>
      </c>
    </row>
    <row r="444" spans="1:5" x14ac:dyDescent="0.2">
      <c r="A444" s="88">
        <v>36910.416666666664</v>
      </c>
      <c r="B444" t="s">
        <v>94</v>
      </c>
      <c r="C444">
        <v>23800</v>
      </c>
      <c r="D444">
        <v>44.78</v>
      </c>
    </row>
    <row r="445" spans="1:5" x14ac:dyDescent="0.2">
      <c r="A445" s="88">
        <v>36910.458333333336</v>
      </c>
      <c r="B445" t="s">
        <v>94</v>
      </c>
      <c r="C445">
        <v>23800</v>
      </c>
      <c r="D445">
        <v>44.08</v>
      </c>
    </row>
    <row r="446" spans="1:5" x14ac:dyDescent="0.2">
      <c r="A446" s="88">
        <v>36910.5</v>
      </c>
      <c r="B446" t="s">
        <v>94</v>
      </c>
      <c r="C446">
        <v>23800</v>
      </c>
      <c r="D446">
        <v>42.65</v>
      </c>
    </row>
    <row r="447" spans="1:5" x14ac:dyDescent="0.2">
      <c r="A447" s="88">
        <v>36910.541666666664</v>
      </c>
      <c r="B447" t="s">
        <v>94</v>
      </c>
      <c r="C447">
        <v>23800</v>
      </c>
      <c r="D447">
        <v>42.61</v>
      </c>
    </row>
    <row r="448" spans="1:5" x14ac:dyDescent="0.2">
      <c r="A448" s="88">
        <v>36910.583333333336</v>
      </c>
      <c r="B448" t="s">
        <v>94</v>
      </c>
      <c r="C448">
        <v>23800</v>
      </c>
      <c r="D448">
        <v>41.52</v>
      </c>
    </row>
    <row r="449" spans="1:5" x14ac:dyDescent="0.2">
      <c r="A449" s="88">
        <v>36910.625</v>
      </c>
      <c r="B449" t="s">
        <v>94</v>
      </c>
      <c r="C449">
        <v>23800</v>
      </c>
      <c r="D449">
        <v>42.49</v>
      </c>
    </row>
    <row r="450" spans="1:5" x14ac:dyDescent="0.2">
      <c r="A450" s="88">
        <v>36910.666666666664</v>
      </c>
      <c r="B450" t="s">
        <v>94</v>
      </c>
      <c r="C450">
        <v>23800</v>
      </c>
      <c r="D450">
        <v>49.88</v>
      </c>
    </row>
    <row r="451" spans="1:5" x14ac:dyDescent="0.2">
      <c r="A451" s="88">
        <v>36910.708333333336</v>
      </c>
      <c r="B451" t="s">
        <v>94</v>
      </c>
      <c r="C451">
        <v>23800</v>
      </c>
      <c r="D451">
        <v>72.09</v>
      </c>
    </row>
    <row r="452" spans="1:5" x14ac:dyDescent="0.2">
      <c r="A452" s="88">
        <v>36910.75</v>
      </c>
      <c r="B452" t="s">
        <v>94</v>
      </c>
      <c r="C452">
        <v>23800</v>
      </c>
      <c r="D452">
        <v>68.040000000000006</v>
      </c>
    </row>
    <row r="453" spans="1:5" x14ac:dyDescent="0.2">
      <c r="A453" s="88">
        <v>36910.791666666664</v>
      </c>
      <c r="B453" t="s">
        <v>94</v>
      </c>
      <c r="C453">
        <v>23800</v>
      </c>
      <c r="D453">
        <v>49.83</v>
      </c>
    </row>
    <row r="454" spans="1:5" x14ac:dyDescent="0.2">
      <c r="A454" s="88">
        <v>36910.833333333336</v>
      </c>
      <c r="B454" t="s">
        <v>94</v>
      </c>
      <c r="C454">
        <v>23800</v>
      </c>
      <c r="D454">
        <v>45.91</v>
      </c>
    </row>
    <row r="455" spans="1:5" x14ac:dyDescent="0.2">
      <c r="A455" s="88">
        <v>36910.875</v>
      </c>
      <c r="B455" t="s">
        <v>94</v>
      </c>
      <c r="C455">
        <v>23800</v>
      </c>
      <c r="D455">
        <v>44.2</v>
      </c>
    </row>
    <row r="456" spans="1:5" x14ac:dyDescent="0.2">
      <c r="A456" s="88">
        <v>36910.916666666664</v>
      </c>
      <c r="B456" t="s">
        <v>94</v>
      </c>
      <c r="C456">
        <v>23800</v>
      </c>
      <c r="D456">
        <v>40.32</v>
      </c>
    </row>
    <row r="457" spans="1:5" x14ac:dyDescent="0.2">
      <c r="A457" s="88">
        <v>36910.958333333336</v>
      </c>
      <c r="B457" t="s">
        <v>94</v>
      </c>
      <c r="C457">
        <v>23800</v>
      </c>
      <c r="D457">
        <v>37.72</v>
      </c>
      <c r="E457">
        <f>AVERAGE(D434:D440,D457)</f>
        <v>32.120000000000005</v>
      </c>
    </row>
    <row r="458" spans="1:5" x14ac:dyDescent="0.2">
      <c r="A458" s="88">
        <v>36911</v>
      </c>
      <c r="B458" t="s">
        <v>94</v>
      </c>
      <c r="C458">
        <v>23800</v>
      </c>
      <c r="D458">
        <v>38.74</v>
      </c>
    </row>
    <row r="459" spans="1:5" x14ac:dyDescent="0.2">
      <c r="A459" s="88">
        <v>36911.041666666664</v>
      </c>
      <c r="B459" t="s">
        <v>94</v>
      </c>
      <c r="C459">
        <v>23800</v>
      </c>
      <c r="D459">
        <v>37.090000000000003</v>
      </c>
    </row>
    <row r="460" spans="1:5" x14ac:dyDescent="0.2">
      <c r="A460" s="88">
        <v>36911.083333333336</v>
      </c>
      <c r="B460" t="s">
        <v>94</v>
      </c>
      <c r="C460">
        <v>23800</v>
      </c>
      <c r="D460">
        <v>36.86</v>
      </c>
    </row>
    <row r="461" spans="1:5" x14ac:dyDescent="0.2">
      <c r="A461" s="88">
        <v>36911.125</v>
      </c>
      <c r="B461" t="s">
        <v>94</v>
      </c>
      <c r="C461">
        <v>23800</v>
      </c>
      <c r="D461">
        <v>36.47</v>
      </c>
    </row>
    <row r="462" spans="1:5" x14ac:dyDescent="0.2">
      <c r="A462" s="88">
        <v>36911.166666666664</v>
      </c>
      <c r="B462" t="s">
        <v>94</v>
      </c>
      <c r="C462">
        <v>23800</v>
      </c>
      <c r="D462">
        <v>36.47</v>
      </c>
    </row>
    <row r="463" spans="1:5" x14ac:dyDescent="0.2">
      <c r="A463" s="88">
        <v>36911.208333333336</v>
      </c>
      <c r="B463" t="s">
        <v>94</v>
      </c>
      <c r="C463">
        <v>23800</v>
      </c>
      <c r="D463">
        <v>37</v>
      </c>
    </row>
    <row r="464" spans="1:5" x14ac:dyDescent="0.2">
      <c r="A464" s="88">
        <v>36911.25</v>
      </c>
      <c r="B464" t="s">
        <v>94</v>
      </c>
      <c r="C464">
        <v>23800</v>
      </c>
      <c r="D464">
        <v>38.1</v>
      </c>
    </row>
    <row r="465" spans="1:4" x14ac:dyDescent="0.2">
      <c r="A465" s="88">
        <v>36911.291666666664</v>
      </c>
      <c r="B465" t="s">
        <v>94</v>
      </c>
      <c r="C465">
        <v>23800</v>
      </c>
      <c r="D465">
        <v>38.33</v>
      </c>
    </row>
    <row r="466" spans="1:4" x14ac:dyDescent="0.2">
      <c r="A466" s="88">
        <v>36911.333333333336</v>
      </c>
      <c r="B466" t="s">
        <v>94</v>
      </c>
      <c r="C466">
        <v>23800</v>
      </c>
      <c r="D466">
        <v>39.159999999999997</v>
      </c>
    </row>
    <row r="467" spans="1:4" x14ac:dyDescent="0.2">
      <c r="A467" s="88">
        <v>36911.375</v>
      </c>
      <c r="B467" t="s">
        <v>94</v>
      </c>
      <c r="C467">
        <v>23800</v>
      </c>
      <c r="D467">
        <v>39.82</v>
      </c>
    </row>
    <row r="468" spans="1:4" x14ac:dyDescent="0.2">
      <c r="A468" s="88">
        <v>36911.416666666664</v>
      </c>
      <c r="B468" t="s">
        <v>94</v>
      </c>
      <c r="C468">
        <v>23800</v>
      </c>
      <c r="D468">
        <v>39.869999999999997</v>
      </c>
    </row>
    <row r="469" spans="1:4" x14ac:dyDescent="0.2">
      <c r="A469" s="88">
        <v>36911.458333333336</v>
      </c>
      <c r="B469" t="s">
        <v>94</v>
      </c>
      <c r="C469">
        <v>23800</v>
      </c>
      <c r="D469">
        <v>39.31</v>
      </c>
    </row>
    <row r="470" spans="1:4" x14ac:dyDescent="0.2">
      <c r="A470" s="88">
        <v>36911.5</v>
      </c>
      <c r="B470" t="s">
        <v>94</v>
      </c>
      <c r="C470">
        <v>23800</v>
      </c>
      <c r="D470">
        <v>39.18</v>
      </c>
    </row>
    <row r="471" spans="1:4" x14ac:dyDescent="0.2">
      <c r="A471" s="88">
        <v>36911.541666666664</v>
      </c>
      <c r="B471" t="s">
        <v>94</v>
      </c>
      <c r="C471">
        <v>23800</v>
      </c>
      <c r="D471">
        <v>39.090000000000003</v>
      </c>
    </row>
    <row r="472" spans="1:4" x14ac:dyDescent="0.2">
      <c r="A472" s="88">
        <v>36911.583333333336</v>
      </c>
      <c r="B472" t="s">
        <v>94</v>
      </c>
      <c r="C472">
        <v>23800</v>
      </c>
      <c r="D472">
        <v>39</v>
      </c>
    </row>
    <row r="473" spans="1:4" x14ac:dyDescent="0.2">
      <c r="A473" s="88">
        <v>36911.625</v>
      </c>
      <c r="B473" t="s">
        <v>94</v>
      </c>
      <c r="C473">
        <v>23800</v>
      </c>
      <c r="D473">
        <v>39.49</v>
      </c>
    </row>
    <row r="474" spans="1:4" x14ac:dyDescent="0.2">
      <c r="A474" s="88">
        <v>36911.666666666664</v>
      </c>
      <c r="B474" t="s">
        <v>94</v>
      </c>
      <c r="C474">
        <v>23800</v>
      </c>
      <c r="D474">
        <v>40.85</v>
      </c>
    </row>
    <row r="475" spans="1:4" x14ac:dyDescent="0.2">
      <c r="A475" s="88">
        <v>36911.708333333336</v>
      </c>
      <c r="B475" t="s">
        <v>94</v>
      </c>
      <c r="C475">
        <v>23800</v>
      </c>
      <c r="D475">
        <v>48.41</v>
      </c>
    </row>
    <row r="476" spans="1:4" x14ac:dyDescent="0.2">
      <c r="A476" s="88">
        <v>36911.75</v>
      </c>
      <c r="B476" t="s">
        <v>94</v>
      </c>
      <c r="C476">
        <v>23800</v>
      </c>
      <c r="D476">
        <v>44.68</v>
      </c>
    </row>
    <row r="477" spans="1:4" x14ac:dyDescent="0.2">
      <c r="A477" s="88">
        <v>36911.791666666664</v>
      </c>
      <c r="B477" t="s">
        <v>94</v>
      </c>
      <c r="C477">
        <v>23800</v>
      </c>
      <c r="D477">
        <v>41.21</v>
      </c>
    </row>
    <row r="478" spans="1:4" x14ac:dyDescent="0.2">
      <c r="A478" s="88">
        <v>36911.833333333336</v>
      </c>
      <c r="B478" t="s">
        <v>94</v>
      </c>
      <c r="C478">
        <v>23800</v>
      </c>
      <c r="D478">
        <v>40.4</v>
      </c>
    </row>
    <row r="479" spans="1:4" x14ac:dyDescent="0.2">
      <c r="A479" s="88">
        <v>36911.875</v>
      </c>
      <c r="B479" t="s">
        <v>94</v>
      </c>
      <c r="C479">
        <v>23800</v>
      </c>
      <c r="D479">
        <v>40.119999999999997</v>
      </c>
    </row>
    <row r="480" spans="1:4" x14ac:dyDescent="0.2">
      <c r="A480" s="88">
        <v>36911.916666666664</v>
      </c>
      <c r="B480" t="s">
        <v>94</v>
      </c>
      <c r="C480">
        <v>23800</v>
      </c>
      <c r="D480">
        <v>39.39</v>
      </c>
    </row>
    <row r="481" spans="1:5" x14ac:dyDescent="0.2">
      <c r="A481" s="88">
        <v>36911.958333333336</v>
      </c>
      <c r="B481" t="s">
        <v>94</v>
      </c>
      <c r="C481">
        <v>23800</v>
      </c>
      <c r="D481">
        <v>39.270000000000003</v>
      </c>
      <c r="E481">
        <f>AVERAGE(D458:D464,D481)</f>
        <v>37.5</v>
      </c>
    </row>
    <row r="482" spans="1:5" x14ac:dyDescent="0.2">
      <c r="A482" s="88">
        <v>36912</v>
      </c>
      <c r="B482" t="s">
        <v>94</v>
      </c>
      <c r="C482">
        <v>23800</v>
      </c>
      <c r="D482">
        <v>38.97</v>
      </c>
    </row>
    <row r="483" spans="1:5" x14ac:dyDescent="0.2">
      <c r="A483" s="88">
        <v>36912.041666666664</v>
      </c>
      <c r="B483" t="s">
        <v>94</v>
      </c>
      <c r="C483">
        <v>23800</v>
      </c>
      <c r="D483">
        <v>38.94</v>
      </c>
    </row>
    <row r="484" spans="1:5" x14ac:dyDescent="0.2">
      <c r="A484" s="88">
        <v>36912.083333333336</v>
      </c>
      <c r="B484" t="s">
        <v>94</v>
      </c>
      <c r="C484">
        <v>23800</v>
      </c>
      <c r="D484">
        <v>37.9</v>
      </c>
    </row>
    <row r="485" spans="1:5" x14ac:dyDescent="0.2">
      <c r="A485" s="88">
        <v>36912.125</v>
      </c>
      <c r="B485" t="s">
        <v>94</v>
      </c>
      <c r="C485">
        <v>23800</v>
      </c>
      <c r="D485">
        <v>37.25</v>
      </c>
    </row>
    <row r="486" spans="1:5" x14ac:dyDescent="0.2">
      <c r="A486" s="88">
        <v>36912.166666666664</v>
      </c>
      <c r="B486" t="s">
        <v>94</v>
      </c>
      <c r="C486">
        <v>23800</v>
      </c>
      <c r="D486">
        <v>37.29</v>
      </c>
    </row>
    <row r="487" spans="1:5" x14ac:dyDescent="0.2">
      <c r="A487" s="88">
        <v>36912.208333333336</v>
      </c>
      <c r="B487" t="s">
        <v>94</v>
      </c>
      <c r="C487">
        <v>23800</v>
      </c>
      <c r="D487">
        <v>38.549999999999997</v>
      </c>
    </row>
    <row r="488" spans="1:5" x14ac:dyDescent="0.2">
      <c r="A488" s="88">
        <v>36912.25</v>
      </c>
      <c r="B488" t="s">
        <v>94</v>
      </c>
      <c r="C488">
        <v>23800</v>
      </c>
      <c r="D488">
        <v>38.590000000000003</v>
      </c>
    </row>
    <row r="489" spans="1:5" x14ac:dyDescent="0.2">
      <c r="A489" s="88">
        <v>36912.291666666664</v>
      </c>
      <c r="B489" t="s">
        <v>94</v>
      </c>
      <c r="C489">
        <v>23800</v>
      </c>
      <c r="D489">
        <v>34.65</v>
      </c>
    </row>
    <row r="490" spans="1:5" x14ac:dyDescent="0.2">
      <c r="A490" s="88">
        <v>36912.333333333336</v>
      </c>
      <c r="B490" t="s">
        <v>94</v>
      </c>
      <c r="C490">
        <v>23800</v>
      </c>
      <c r="D490">
        <v>38.64</v>
      </c>
    </row>
    <row r="491" spans="1:5" x14ac:dyDescent="0.2">
      <c r="A491" s="88">
        <v>36912.375</v>
      </c>
      <c r="B491" t="s">
        <v>94</v>
      </c>
      <c r="C491">
        <v>23800</v>
      </c>
      <c r="D491">
        <v>39.590000000000003</v>
      </c>
    </row>
    <row r="492" spans="1:5" x14ac:dyDescent="0.2">
      <c r="A492" s="88">
        <v>36912.416666666664</v>
      </c>
      <c r="B492" t="s">
        <v>94</v>
      </c>
      <c r="C492">
        <v>23800</v>
      </c>
      <c r="D492">
        <v>39.78</v>
      </c>
    </row>
    <row r="493" spans="1:5" x14ac:dyDescent="0.2">
      <c r="A493" s="88">
        <v>36912.458333333336</v>
      </c>
      <c r="B493" t="s">
        <v>94</v>
      </c>
      <c r="C493">
        <v>23800</v>
      </c>
      <c r="D493">
        <v>39.340000000000003</v>
      </c>
    </row>
    <row r="494" spans="1:5" x14ac:dyDescent="0.2">
      <c r="A494" s="88">
        <v>36912.5</v>
      </c>
      <c r="B494" t="s">
        <v>94</v>
      </c>
      <c r="C494">
        <v>23800</v>
      </c>
      <c r="D494">
        <v>39.22</v>
      </c>
    </row>
    <row r="495" spans="1:5" x14ac:dyDescent="0.2">
      <c r="A495" s="88">
        <v>36912.541666666664</v>
      </c>
      <c r="B495" t="s">
        <v>94</v>
      </c>
      <c r="C495">
        <v>23800</v>
      </c>
      <c r="D495">
        <v>39.130000000000003</v>
      </c>
    </row>
    <row r="496" spans="1:5" x14ac:dyDescent="0.2">
      <c r="A496" s="88">
        <v>36912.583333333336</v>
      </c>
      <c r="B496" t="s">
        <v>94</v>
      </c>
      <c r="C496">
        <v>23800</v>
      </c>
      <c r="D496">
        <v>39.17</v>
      </c>
    </row>
    <row r="497" spans="1:5" x14ac:dyDescent="0.2">
      <c r="A497" s="88">
        <v>36912.625</v>
      </c>
      <c r="B497" t="s">
        <v>94</v>
      </c>
      <c r="C497">
        <v>23800</v>
      </c>
      <c r="D497">
        <v>39.090000000000003</v>
      </c>
    </row>
    <row r="498" spans="1:5" x14ac:dyDescent="0.2">
      <c r="A498" s="88">
        <v>36912.666666666664</v>
      </c>
      <c r="B498" t="s">
        <v>94</v>
      </c>
      <c r="C498">
        <v>23800</v>
      </c>
      <c r="D498">
        <v>41.08</v>
      </c>
    </row>
    <row r="499" spans="1:5" x14ac:dyDescent="0.2">
      <c r="A499" s="88">
        <v>36912.708333333336</v>
      </c>
      <c r="B499" t="s">
        <v>94</v>
      </c>
      <c r="C499">
        <v>23800</v>
      </c>
      <c r="D499">
        <v>58.61</v>
      </c>
    </row>
    <row r="500" spans="1:5" x14ac:dyDescent="0.2">
      <c r="A500" s="88">
        <v>36912.75</v>
      </c>
      <c r="B500" t="s">
        <v>94</v>
      </c>
      <c r="C500">
        <v>23800</v>
      </c>
      <c r="D500">
        <v>61.44</v>
      </c>
    </row>
    <row r="501" spans="1:5" x14ac:dyDescent="0.2">
      <c r="A501" s="88">
        <v>36912.791666666664</v>
      </c>
      <c r="B501" t="s">
        <v>94</v>
      </c>
      <c r="C501">
        <v>23800</v>
      </c>
      <c r="D501">
        <v>42.25</v>
      </c>
    </row>
    <row r="502" spans="1:5" x14ac:dyDescent="0.2">
      <c r="A502" s="88">
        <v>36912.833333333336</v>
      </c>
      <c r="B502" t="s">
        <v>94</v>
      </c>
      <c r="C502">
        <v>23800</v>
      </c>
      <c r="D502">
        <v>40.74</v>
      </c>
    </row>
    <row r="503" spans="1:5" x14ac:dyDescent="0.2">
      <c r="A503" s="88">
        <v>36912.875</v>
      </c>
      <c r="B503" t="s">
        <v>94</v>
      </c>
      <c r="C503">
        <v>23800</v>
      </c>
      <c r="D503">
        <v>40.17</v>
      </c>
    </row>
    <row r="504" spans="1:5" x14ac:dyDescent="0.2">
      <c r="A504" s="88">
        <v>36912.916666666664</v>
      </c>
      <c r="B504" t="s">
        <v>94</v>
      </c>
      <c r="C504">
        <v>23800</v>
      </c>
      <c r="D504">
        <v>38.57</v>
      </c>
    </row>
    <row r="505" spans="1:5" x14ac:dyDescent="0.2">
      <c r="A505" s="88">
        <v>36912.958333333336</v>
      </c>
      <c r="B505" t="s">
        <v>94</v>
      </c>
      <c r="C505">
        <v>23800</v>
      </c>
      <c r="D505">
        <v>38.97</v>
      </c>
      <c r="E505">
        <f>AVERAGE(D482:D488,D505)</f>
        <v>38.307500000000005</v>
      </c>
    </row>
    <row r="506" spans="1:5" x14ac:dyDescent="0.2">
      <c r="A506" s="88">
        <v>36913</v>
      </c>
      <c r="B506" t="s">
        <v>94</v>
      </c>
      <c r="C506">
        <v>23800</v>
      </c>
      <c r="D506">
        <v>37.28</v>
      </c>
    </row>
    <row r="507" spans="1:5" x14ac:dyDescent="0.2">
      <c r="A507" s="88">
        <v>36913.041666666664</v>
      </c>
      <c r="B507" t="s">
        <v>94</v>
      </c>
      <c r="C507">
        <v>23800</v>
      </c>
      <c r="D507">
        <v>31.92</v>
      </c>
    </row>
    <row r="508" spans="1:5" x14ac:dyDescent="0.2">
      <c r="A508" s="88">
        <v>36913.083333333336</v>
      </c>
      <c r="B508" t="s">
        <v>94</v>
      </c>
      <c r="C508">
        <v>23800</v>
      </c>
      <c r="D508">
        <v>33.72</v>
      </c>
    </row>
    <row r="509" spans="1:5" x14ac:dyDescent="0.2">
      <c r="A509" s="88">
        <v>36913.125</v>
      </c>
      <c r="B509" t="s">
        <v>94</v>
      </c>
      <c r="C509">
        <v>23800</v>
      </c>
      <c r="D509">
        <v>31.82</v>
      </c>
    </row>
    <row r="510" spans="1:5" x14ac:dyDescent="0.2">
      <c r="A510" s="88">
        <v>36913.166666666664</v>
      </c>
      <c r="B510" t="s">
        <v>94</v>
      </c>
      <c r="C510">
        <v>23800</v>
      </c>
      <c r="D510">
        <v>36.1</v>
      </c>
    </row>
    <row r="511" spans="1:5" x14ac:dyDescent="0.2">
      <c r="A511" s="88">
        <v>36913.208333333336</v>
      </c>
      <c r="B511" t="s">
        <v>94</v>
      </c>
      <c r="C511">
        <v>23800</v>
      </c>
      <c r="D511">
        <v>39.64</v>
      </c>
    </row>
    <row r="512" spans="1:5" x14ac:dyDescent="0.2">
      <c r="A512" s="88">
        <v>36913.25</v>
      </c>
      <c r="B512" t="s">
        <v>94</v>
      </c>
      <c r="C512">
        <v>23800</v>
      </c>
      <c r="D512">
        <v>46.55</v>
      </c>
    </row>
    <row r="513" spans="1:4" x14ac:dyDescent="0.2">
      <c r="A513" s="88">
        <v>36913.291666666664</v>
      </c>
      <c r="B513" t="s">
        <v>94</v>
      </c>
      <c r="C513">
        <v>23800</v>
      </c>
      <c r="D513">
        <v>58.79</v>
      </c>
    </row>
    <row r="514" spans="1:4" x14ac:dyDescent="0.2">
      <c r="A514" s="88">
        <v>36913.333333333336</v>
      </c>
      <c r="B514" t="s">
        <v>94</v>
      </c>
      <c r="C514">
        <v>23800</v>
      </c>
      <c r="D514">
        <v>63.32</v>
      </c>
    </row>
    <row r="515" spans="1:4" x14ac:dyDescent="0.2">
      <c r="A515" s="88">
        <v>36913.375</v>
      </c>
      <c r="B515" t="s">
        <v>94</v>
      </c>
      <c r="C515">
        <v>23800</v>
      </c>
      <c r="D515">
        <v>68.48</v>
      </c>
    </row>
    <row r="516" spans="1:4" x14ac:dyDescent="0.2">
      <c r="A516" s="88">
        <v>36913.416666666664</v>
      </c>
      <c r="B516" t="s">
        <v>94</v>
      </c>
      <c r="C516">
        <v>23800</v>
      </c>
      <c r="D516">
        <v>64.73</v>
      </c>
    </row>
    <row r="517" spans="1:4" x14ac:dyDescent="0.2">
      <c r="A517" s="88">
        <v>36913.458333333336</v>
      </c>
      <c r="B517" t="s">
        <v>94</v>
      </c>
      <c r="C517">
        <v>23800</v>
      </c>
      <c r="D517">
        <v>60.64</v>
      </c>
    </row>
    <row r="518" spans="1:4" x14ac:dyDescent="0.2">
      <c r="A518" s="88">
        <v>36913.5</v>
      </c>
      <c r="B518" t="s">
        <v>94</v>
      </c>
      <c r="C518">
        <v>23800</v>
      </c>
      <c r="D518">
        <v>47.86</v>
      </c>
    </row>
    <row r="519" spans="1:4" x14ac:dyDescent="0.2">
      <c r="A519" s="88">
        <v>36913.541666666664</v>
      </c>
      <c r="B519" t="s">
        <v>94</v>
      </c>
      <c r="C519">
        <v>23800</v>
      </c>
      <c r="D519">
        <v>45.16</v>
      </c>
    </row>
    <row r="520" spans="1:4" x14ac:dyDescent="0.2">
      <c r="A520" s="88">
        <v>36913.583333333336</v>
      </c>
      <c r="B520" t="s">
        <v>94</v>
      </c>
      <c r="C520">
        <v>23800</v>
      </c>
      <c r="D520">
        <v>45.04</v>
      </c>
    </row>
    <row r="521" spans="1:4" x14ac:dyDescent="0.2">
      <c r="A521" s="88">
        <v>36913.625</v>
      </c>
      <c r="B521" t="s">
        <v>94</v>
      </c>
      <c r="C521">
        <v>23800</v>
      </c>
      <c r="D521">
        <v>46.84</v>
      </c>
    </row>
    <row r="522" spans="1:4" x14ac:dyDescent="0.2">
      <c r="A522" s="88">
        <v>36913.666666666664</v>
      </c>
      <c r="B522" t="s">
        <v>94</v>
      </c>
      <c r="C522">
        <v>23800</v>
      </c>
      <c r="D522">
        <v>56.08</v>
      </c>
    </row>
    <row r="523" spans="1:4" x14ac:dyDescent="0.2">
      <c r="A523" s="88">
        <v>36913.708333333336</v>
      </c>
      <c r="B523" t="s">
        <v>94</v>
      </c>
      <c r="C523">
        <v>23800</v>
      </c>
      <c r="D523">
        <v>84.94</v>
      </c>
    </row>
    <row r="524" spans="1:4" x14ac:dyDescent="0.2">
      <c r="A524" s="88">
        <v>36913.75</v>
      </c>
      <c r="B524" t="s">
        <v>94</v>
      </c>
      <c r="C524">
        <v>23800</v>
      </c>
      <c r="D524">
        <v>79.63</v>
      </c>
    </row>
    <row r="525" spans="1:4" x14ac:dyDescent="0.2">
      <c r="A525" s="88">
        <v>36913.791666666664</v>
      </c>
      <c r="B525" t="s">
        <v>94</v>
      </c>
      <c r="C525">
        <v>23800</v>
      </c>
      <c r="D525">
        <v>67.58</v>
      </c>
    </row>
    <row r="526" spans="1:4" x14ac:dyDescent="0.2">
      <c r="A526" s="88">
        <v>36913.833333333336</v>
      </c>
      <c r="B526" t="s">
        <v>94</v>
      </c>
      <c r="C526">
        <v>23800</v>
      </c>
      <c r="D526">
        <v>53.51</v>
      </c>
    </row>
    <row r="527" spans="1:4" x14ac:dyDescent="0.2">
      <c r="A527" s="88">
        <v>36913.875</v>
      </c>
      <c r="B527" t="s">
        <v>94</v>
      </c>
      <c r="C527">
        <v>23800</v>
      </c>
      <c r="D527">
        <v>48.3</v>
      </c>
    </row>
    <row r="528" spans="1:4" x14ac:dyDescent="0.2">
      <c r="A528" s="88">
        <v>36913.916666666664</v>
      </c>
      <c r="B528" t="s">
        <v>94</v>
      </c>
      <c r="C528">
        <v>23800</v>
      </c>
      <c r="D528">
        <v>42.63</v>
      </c>
    </row>
    <row r="529" spans="1:5" x14ac:dyDescent="0.2">
      <c r="A529" s="88">
        <v>36913.958333333336</v>
      </c>
      <c r="B529" t="s">
        <v>94</v>
      </c>
      <c r="C529">
        <v>23800</v>
      </c>
      <c r="D529">
        <v>39.39</v>
      </c>
      <c r="E529">
        <f>AVERAGE(D506:D512,D529)</f>
        <v>37.052500000000002</v>
      </c>
    </row>
    <row r="530" spans="1:5" x14ac:dyDescent="0.2">
      <c r="A530" s="88">
        <v>36914</v>
      </c>
      <c r="B530" t="s">
        <v>94</v>
      </c>
      <c r="C530">
        <v>23800</v>
      </c>
      <c r="D530">
        <v>37.75</v>
      </c>
    </row>
    <row r="531" spans="1:5" x14ac:dyDescent="0.2">
      <c r="A531" s="88">
        <v>36914.041666666664</v>
      </c>
      <c r="B531" t="s">
        <v>94</v>
      </c>
      <c r="C531">
        <v>23800</v>
      </c>
      <c r="D531">
        <v>34.89</v>
      </c>
    </row>
    <row r="532" spans="1:5" x14ac:dyDescent="0.2">
      <c r="A532" s="88">
        <v>36914.083333333336</v>
      </c>
      <c r="B532" t="s">
        <v>94</v>
      </c>
      <c r="C532">
        <v>23800</v>
      </c>
      <c r="D532">
        <v>31.48</v>
      </c>
    </row>
    <row r="533" spans="1:5" x14ac:dyDescent="0.2">
      <c r="A533" s="88">
        <v>36914.125</v>
      </c>
      <c r="B533" t="s">
        <v>94</v>
      </c>
      <c r="C533">
        <v>23800</v>
      </c>
      <c r="D533">
        <v>31.32</v>
      </c>
    </row>
    <row r="534" spans="1:5" x14ac:dyDescent="0.2">
      <c r="A534" s="88">
        <v>36914.166666666664</v>
      </c>
      <c r="B534" t="s">
        <v>94</v>
      </c>
      <c r="C534">
        <v>23800</v>
      </c>
      <c r="D534">
        <v>31.51</v>
      </c>
    </row>
    <row r="535" spans="1:5" x14ac:dyDescent="0.2">
      <c r="A535" s="88">
        <v>36914.208333333336</v>
      </c>
      <c r="B535" t="s">
        <v>94</v>
      </c>
      <c r="C535">
        <v>23800</v>
      </c>
      <c r="D535">
        <v>38.96</v>
      </c>
    </row>
    <row r="536" spans="1:5" x14ac:dyDescent="0.2">
      <c r="A536" s="88">
        <v>36914.25</v>
      </c>
      <c r="B536" t="s">
        <v>94</v>
      </c>
      <c r="C536">
        <v>23800</v>
      </c>
      <c r="D536">
        <v>43.06</v>
      </c>
    </row>
    <row r="537" spans="1:5" x14ac:dyDescent="0.2">
      <c r="A537" s="88">
        <v>36914.291666666664</v>
      </c>
      <c r="B537" t="s">
        <v>94</v>
      </c>
      <c r="C537">
        <v>23800</v>
      </c>
      <c r="D537">
        <v>48.21</v>
      </c>
    </row>
    <row r="538" spans="1:5" x14ac:dyDescent="0.2">
      <c r="A538" s="88">
        <v>36914.333333333336</v>
      </c>
      <c r="B538" t="s">
        <v>94</v>
      </c>
      <c r="C538">
        <v>23800</v>
      </c>
      <c r="D538">
        <v>49.51</v>
      </c>
    </row>
    <row r="539" spans="1:5" x14ac:dyDescent="0.2">
      <c r="A539" s="88">
        <v>36914.375</v>
      </c>
      <c r="B539" t="s">
        <v>94</v>
      </c>
      <c r="C539">
        <v>23800</v>
      </c>
      <c r="D539">
        <v>51.77</v>
      </c>
    </row>
    <row r="540" spans="1:5" x14ac:dyDescent="0.2">
      <c r="A540" s="88">
        <v>36914.416666666664</v>
      </c>
      <c r="B540" t="s">
        <v>94</v>
      </c>
      <c r="C540">
        <v>23800</v>
      </c>
      <c r="D540">
        <v>50.3</v>
      </c>
    </row>
    <row r="541" spans="1:5" x14ac:dyDescent="0.2">
      <c r="A541" s="88">
        <v>36914.458333333336</v>
      </c>
      <c r="B541" t="s">
        <v>94</v>
      </c>
      <c r="C541">
        <v>23800</v>
      </c>
      <c r="D541">
        <v>49.37</v>
      </c>
    </row>
    <row r="542" spans="1:5" x14ac:dyDescent="0.2">
      <c r="A542" s="88">
        <v>36914.5</v>
      </c>
      <c r="B542" t="s">
        <v>94</v>
      </c>
      <c r="C542">
        <v>23800</v>
      </c>
      <c r="D542">
        <v>44.1</v>
      </c>
    </row>
    <row r="543" spans="1:5" x14ac:dyDescent="0.2">
      <c r="A543" s="88">
        <v>36914.541666666664</v>
      </c>
      <c r="B543" t="s">
        <v>94</v>
      </c>
      <c r="C543">
        <v>23800</v>
      </c>
      <c r="D543">
        <v>44.11</v>
      </c>
    </row>
    <row r="544" spans="1:5" x14ac:dyDescent="0.2">
      <c r="A544" s="88">
        <v>36914.583333333336</v>
      </c>
      <c r="B544" t="s">
        <v>94</v>
      </c>
      <c r="C544">
        <v>23800</v>
      </c>
      <c r="D544">
        <v>44.06</v>
      </c>
    </row>
    <row r="545" spans="1:5" x14ac:dyDescent="0.2">
      <c r="A545" s="88">
        <v>36914.625</v>
      </c>
      <c r="B545" t="s">
        <v>94</v>
      </c>
      <c r="C545">
        <v>23800</v>
      </c>
      <c r="D545">
        <v>44.96</v>
      </c>
    </row>
    <row r="546" spans="1:5" x14ac:dyDescent="0.2">
      <c r="A546" s="88">
        <v>36914.666666666664</v>
      </c>
      <c r="B546" t="s">
        <v>94</v>
      </c>
      <c r="C546">
        <v>23800</v>
      </c>
      <c r="D546">
        <v>51.69</v>
      </c>
    </row>
    <row r="547" spans="1:5" x14ac:dyDescent="0.2">
      <c r="A547" s="88">
        <v>36914.708333333336</v>
      </c>
      <c r="B547" t="s">
        <v>94</v>
      </c>
      <c r="C547">
        <v>23800</v>
      </c>
      <c r="D547">
        <v>77.08</v>
      </c>
    </row>
    <row r="548" spans="1:5" x14ac:dyDescent="0.2">
      <c r="A548" s="88">
        <v>36914.75</v>
      </c>
      <c r="B548" t="s">
        <v>94</v>
      </c>
      <c r="C548">
        <v>23800</v>
      </c>
      <c r="D548">
        <v>72.989999999999995</v>
      </c>
    </row>
    <row r="549" spans="1:5" x14ac:dyDescent="0.2">
      <c r="A549" s="88">
        <v>36914.791666666664</v>
      </c>
      <c r="B549" t="s">
        <v>94</v>
      </c>
      <c r="C549">
        <v>23800</v>
      </c>
      <c r="D549">
        <v>59.23</v>
      </c>
    </row>
    <row r="550" spans="1:5" x14ac:dyDescent="0.2">
      <c r="A550" s="88">
        <v>36914.833333333336</v>
      </c>
      <c r="B550" t="s">
        <v>94</v>
      </c>
      <c r="C550">
        <v>23800</v>
      </c>
      <c r="D550">
        <v>51.19</v>
      </c>
    </row>
    <row r="551" spans="1:5" x14ac:dyDescent="0.2">
      <c r="A551" s="88">
        <v>36914.875</v>
      </c>
      <c r="B551" t="s">
        <v>94</v>
      </c>
      <c r="C551">
        <v>23800</v>
      </c>
      <c r="D551">
        <v>46.61</v>
      </c>
    </row>
    <row r="552" spans="1:5" x14ac:dyDescent="0.2">
      <c r="A552" s="88">
        <v>36914.916666666664</v>
      </c>
      <c r="B552" t="s">
        <v>94</v>
      </c>
      <c r="C552">
        <v>23800</v>
      </c>
      <c r="D552">
        <v>39.96</v>
      </c>
    </row>
    <row r="553" spans="1:5" x14ac:dyDescent="0.2">
      <c r="A553" s="88">
        <v>36914.958333333336</v>
      </c>
      <c r="B553" t="s">
        <v>94</v>
      </c>
      <c r="C553">
        <v>23800</v>
      </c>
      <c r="D553">
        <v>37.36</v>
      </c>
      <c r="E553">
        <f>AVERAGE(D530:D536,D553)</f>
        <v>35.791249999999998</v>
      </c>
    </row>
    <row r="554" spans="1:5" x14ac:dyDescent="0.2">
      <c r="A554" s="88">
        <v>36915</v>
      </c>
      <c r="B554" t="s">
        <v>94</v>
      </c>
      <c r="C554">
        <v>23800</v>
      </c>
      <c r="D554">
        <v>38.909999999999997</v>
      </c>
    </row>
    <row r="555" spans="1:5" x14ac:dyDescent="0.2">
      <c r="A555" s="88">
        <v>36915.041666666664</v>
      </c>
      <c r="B555" t="s">
        <v>94</v>
      </c>
      <c r="C555">
        <v>23800</v>
      </c>
      <c r="D555">
        <v>31.65</v>
      </c>
    </row>
    <row r="556" spans="1:5" x14ac:dyDescent="0.2">
      <c r="A556" s="88">
        <v>36915.083333333336</v>
      </c>
      <c r="B556" t="s">
        <v>94</v>
      </c>
      <c r="C556">
        <v>23800</v>
      </c>
      <c r="D556">
        <v>31.03</v>
      </c>
    </row>
    <row r="557" spans="1:5" x14ac:dyDescent="0.2">
      <c r="A557" s="88">
        <v>36915.125</v>
      </c>
      <c r="B557" t="s">
        <v>94</v>
      </c>
      <c r="C557">
        <v>23800</v>
      </c>
      <c r="D557">
        <v>30.12</v>
      </c>
    </row>
    <row r="558" spans="1:5" x14ac:dyDescent="0.2">
      <c r="A558" s="88">
        <v>36915.166666666664</v>
      </c>
      <c r="B558" t="s">
        <v>94</v>
      </c>
      <c r="C558">
        <v>23800</v>
      </c>
      <c r="D558">
        <v>30.29</v>
      </c>
    </row>
    <row r="559" spans="1:5" x14ac:dyDescent="0.2">
      <c r="A559" s="88">
        <v>36915.208333333336</v>
      </c>
      <c r="B559" t="s">
        <v>94</v>
      </c>
      <c r="C559">
        <v>23800</v>
      </c>
      <c r="D559">
        <v>38.75</v>
      </c>
    </row>
    <row r="560" spans="1:5" x14ac:dyDescent="0.2">
      <c r="A560" s="88">
        <v>36915.25</v>
      </c>
      <c r="B560" t="s">
        <v>94</v>
      </c>
      <c r="C560">
        <v>23800</v>
      </c>
      <c r="D560">
        <v>45.39</v>
      </c>
    </row>
    <row r="561" spans="1:4" x14ac:dyDescent="0.2">
      <c r="A561" s="88">
        <v>36915.291666666664</v>
      </c>
      <c r="B561" t="s">
        <v>94</v>
      </c>
      <c r="C561">
        <v>23800</v>
      </c>
      <c r="D561">
        <v>48.5</v>
      </c>
    </row>
    <row r="562" spans="1:4" x14ac:dyDescent="0.2">
      <c r="A562" s="88">
        <v>36915.333333333336</v>
      </c>
      <c r="B562" t="s">
        <v>94</v>
      </c>
      <c r="C562">
        <v>23800</v>
      </c>
      <c r="D562">
        <v>51.8</v>
      </c>
    </row>
    <row r="563" spans="1:4" x14ac:dyDescent="0.2">
      <c r="A563" s="88">
        <v>36915.375</v>
      </c>
      <c r="B563" t="s">
        <v>94</v>
      </c>
      <c r="C563">
        <v>23800</v>
      </c>
      <c r="D563">
        <v>51.61</v>
      </c>
    </row>
    <row r="564" spans="1:4" x14ac:dyDescent="0.2">
      <c r="A564" s="88">
        <v>36915.416666666664</v>
      </c>
      <c r="B564" t="s">
        <v>94</v>
      </c>
      <c r="C564">
        <v>23800</v>
      </c>
      <c r="D564">
        <v>51.38</v>
      </c>
    </row>
    <row r="565" spans="1:4" x14ac:dyDescent="0.2">
      <c r="A565" s="88">
        <v>36915.458333333336</v>
      </c>
      <c r="B565" t="s">
        <v>94</v>
      </c>
      <c r="C565">
        <v>23800</v>
      </c>
      <c r="D565">
        <v>49.83</v>
      </c>
    </row>
    <row r="566" spans="1:4" x14ac:dyDescent="0.2">
      <c r="A566" s="88">
        <v>36915.5</v>
      </c>
      <c r="B566" t="s">
        <v>94</v>
      </c>
      <c r="C566">
        <v>23800</v>
      </c>
      <c r="D566">
        <v>44.55</v>
      </c>
    </row>
    <row r="567" spans="1:4" x14ac:dyDescent="0.2">
      <c r="A567" s="88">
        <v>36915.541666666664</v>
      </c>
      <c r="B567" t="s">
        <v>94</v>
      </c>
      <c r="C567">
        <v>23800</v>
      </c>
      <c r="D567">
        <v>43.56</v>
      </c>
    </row>
    <row r="568" spans="1:4" x14ac:dyDescent="0.2">
      <c r="A568" s="88">
        <v>36915.583333333336</v>
      </c>
      <c r="B568" t="s">
        <v>94</v>
      </c>
      <c r="C568">
        <v>23800</v>
      </c>
      <c r="D568">
        <v>42.25</v>
      </c>
    </row>
    <row r="569" spans="1:4" x14ac:dyDescent="0.2">
      <c r="A569" s="88">
        <v>36915.625</v>
      </c>
      <c r="B569" t="s">
        <v>94</v>
      </c>
      <c r="C569">
        <v>23800</v>
      </c>
      <c r="D569">
        <v>43.22</v>
      </c>
    </row>
    <row r="570" spans="1:4" x14ac:dyDescent="0.2">
      <c r="A570" s="88">
        <v>36915.666666666664</v>
      </c>
      <c r="B570" t="s">
        <v>94</v>
      </c>
      <c r="C570">
        <v>23800</v>
      </c>
      <c r="D570">
        <v>48.37</v>
      </c>
    </row>
    <row r="571" spans="1:4" x14ac:dyDescent="0.2">
      <c r="A571" s="88">
        <v>36915.708333333336</v>
      </c>
      <c r="B571" t="s">
        <v>94</v>
      </c>
      <c r="C571">
        <v>23800</v>
      </c>
      <c r="D571">
        <v>77.19</v>
      </c>
    </row>
    <row r="572" spans="1:4" x14ac:dyDescent="0.2">
      <c r="A572" s="88">
        <v>36915.75</v>
      </c>
      <c r="B572" t="s">
        <v>94</v>
      </c>
      <c r="C572">
        <v>23800</v>
      </c>
      <c r="D572">
        <v>71.63</v>
      </c>
    </row>
    <row r="573" spans="1:4" x14ac:dyDescent="0.2">
      <c r="A573" s="88">
        <v>36915.791666666664</v>
      </c>
      <c r="B573" t="s">
        <v>94</v>
      </c>
      <c r="C573">
        <v>23800</v>
      </c>
      <c r="D573">
        <v>54.41</v>
      </c>
    </row>
    <row r="574" spans="1:4" x14ac:dyDescent="0.2">
      <c r="A574" s="88">
        <v>36915.833333333336</v>
      </c>
      <c r="B574" t="s">
        <v>94</v>
      </c>
      <c r="C574">
        <v>23800</v>
      </c>
      <c r="D574">
        <v>50.22</v>
      </c>
    </row>
    <row r="575" spans="1:4" x14ac:dyDescent="0.2">
      <c r="A575" s="88">
        <v>36915.875</v>
      </c>
      <c r="B575" t="s">
        <v>94</v>
      </c>
      <c r="C575">
        <v>23800</v>
      </c>
      <c r="D575">
        <v>45.61</v>
      </c>
    </row>
    <row r="576" spans="1:4" x14ac:dyDescent="0.2">
      <c r="A576" s="88">
        <v>36915.916666666664</v>
      </c>
      <c r="B576" t="s">
        <v>94</v>
      </c>
      <c r="C576">
        <v>23800</v>
      </c>
      <c r="D576">
        <v>41.22</v>
      </c>
    </row>
    <row r="577" spans="1:5" x14ac:dyDescent="0.2">
      <c r="A577" s="88">
        <v>36915.958333333336</v>
      </c>
      <c r="B577" t="s">
        <v>94</v>
      </c>
      <c r="C577">
        <v>23800</v>
      </c>
      <c r="D577">
        <v>39.14</v>
      </c>
      <c r="E577">
        <f>AVERAGE(D554:D560,D577)</f>
        <v>35.659999999999997</v>
      </c>
    </row>
    <row r="578" spans="1:5" x14ac:dyDescent="0.2">
      <c r="A578" s="88">
        <v>36916</v>
      </c>
      <c r="B578" t="s">
        <v>94</v>
      </c>
      <c r="C578">
        <v>23800</v>
      </c>
      <c r="D578">
        <v>39.04</v>
      </c>
    </row>
    <row r="579" spans="1:5" x14ac:dyDescent="0.2">
      <c r="A579" s="88">
        <v>36916.041666666664</v>
      </c>
      <c r="B579" t="s">
        <v>94</v>
      </c>
      <c r="C579">
        <v>23800</v>
      </c>
      <c r="D579">
        <v>39.04</v>
      </c>
    </row>
    <row r="580" spans="1:5" x14ac:dyDescent="0.2">
      <c r="A580" s="88">
        <v>36916.083333333336</v>
      </c>
      <c r="B580" t="s">
        <v>94</v>
      </c>
      <c r="C580">
        <v>23800</v>
      </c>
      <c r="D580">
        <v>36.67</v>
      </c>
    </row>
    <row r="581" spans="1:5" x14ac:dyDescent="0.2">
      <c r="A581" s="88">
        <v>36916.125</v>
      </c>
      <c r="B581" t="s">
        <v>94</v>
      </c>
      <c r="C581">
        <v>23800</v>
      </c>
      <c r="D581">
        <v>31.03</v>
      </c>
    </row>
    <row r="582" spans="1:5" x14ac:dyDescent="0.2">
      <c r="A582" s="88">
        <v>36916.166666666664</v>
      </c>
      <c r="B582" t="s">
        <v>94</v>
      </c>
      <c r="C582">
        <v>23800</v>
      </c>
      <c r="D582">
        <v>35.9</v>
      </c>
    </row>
    <row r="583" spans="1:5" x14ac:dyDescent="0.2">
      <c r="A583" s="88">
        <v>36916.208333333336</v>
      </c>
      <c r="B583" t="s">
        <v>94</v>
      </c>
      <c r="C583">
        <v>23800</v>
      </c>
      <c r="D583">
        <v>41.77</v>
      </c>
    </row>
    <row r="584" spans="1:5" x14ac:dyDescent="0.2">
      <c r="A584" s="88">
        <v>36916.25</v>
      </c>
      <c r="B584" t="s">
        <v>94</v>
      </c>
      <c r="C584">
        <v>23800</v>
      </c>
      <c r="D584">
        <v>47.27</v>
      </c>
    </row>
    <row r="585" spans="1:5" x14ac:dyDescent="0.2">
      <c r="A585" s="88">
        <v>36916.291666666664</v>
      </c>
      <c r="B585" t="s">
        <v>94</v>
      </c>
      <c r="C585">
        <v>23800</v>
      </c>
      <c r="D585">
        <v>56.57</v>
      </c>
    </row>
    <row r="586" spans="1:5" x14ac:dyDescent="0.2">
      <c r="A586" s="88">
        <v>36916.333333333336</v>
      </c>
      <c r="B586" t="s">
        <v>94</v>
      </c>
      <c r="C586">
        <v>23800</v>
      </c>
      <c r="D586">
        <v>58.15</v>
      </c>
    </row>
    <row r="587" spans="1:5" x14ac:dyDescent="0.2">
      <c r="A587" s="88">
        <v>36916.375</v>
      </c>
      <c r="B587" t="s">
        <v>94</v>
      </c>
      <c r="C587">
        <v>23800</v>
      </c>
      <c r="D587">
        <v>54.46</v>
      </c>
    </row>
    <row r="588" spans="1:5" x14ac:dyDescent="0.2">
      <c r="A588" s="88">
        <v>36916.416666666664</v>
      </c>
      <c r="B588" t="s">
        <v>94</v>
      </c>
      <c r="C588">
        <v>23800</v>
      </c>
      <c r="D588">
        <v>54.65</v>
      </c>
    </row>
    <row r="589" spans="1:5" x14ac:dyDescent="0.2">
      <c r="A589" s="88">
        <v>36916.458333333336</v>
      </c>
      <c r="B589" t="s">
        <v>94</v>
      </c>
      <c r="C589">
        <v>23800</v>
      </c>
      <c r="D589">
        <v>49.7</v>
      </c>
    </row>
    <row r="590" spans="1:5" x14ac:dyDescent="0.2">
      <c r="A590" s="88">
        <v>36916.5</v>
      </c>
      <c r="B590" t="s">
        <v>94</v>
      </c>
      <c r="C590">
        <v>23800</v>
      </c>
      <c r="D590">
        <v>47.01</v>
      </c>
    </row>
    <row r="591" spans="1:5" x14ac:dyDescent="0.2">
      <c r="A591" s="88">
        <v>36916.541666666664</v>
      </c>
      <c r="B591" t="s">
        <v>94</v>
      </c>
      <c r="C591">
        <v>23800</v>
      </c>
      <c r="D591">
        <v>45.28</v>
      </c>
    </row>
    <row r="592" spans="1:5" x14ac:dyDescent="0.2">
      <c r="A592" s="88">
        <v>36916.583333333336</v>
      </c>
      <c r="B592" t="s">
        <v>94</v>
      </c>
      <c r="C592">
        <v>23800</v>
      </c>
      <c r="D592">
        <v>43.86</v>
      </c>
    </row>
    <row r="593" spans="1:5" x14ac:dyDescent="0.2">
      <c r="A593" s="88">
        <v>36916.625</v>
      </c>
      <c r="B593" t="s">
        <v>94</v>
      </c>
      <c r="C593">
        <v>23800</v>
      </c>
      <c r="D593">
        <v>44.02</v>
      </c>
    </row>
    <row r="594" spans="1:5" x14ac:dyDescent="0.2">
      <c r="A594" s="88">
        <v>36916.666666666664</v>
      </c>
      <c r="B594" t="s">
        <v>94</v>
      </c>
      <c r="C594">
        <v>23800</v>
      </c>
      <c r="D594">
        <v>48.7</v>
      </c>
    </row>
    <row r="595" spans="1:5" x14ac:dyDescent="0.2">
      <c r="A595" s="88">
        <v>36916.708333333336</v>
      </c>
      <c r="B595" t="s">
        <v>94</v>
      </c>
      <c r="C595">
        <v>23800</v>
      </c>
      <c r="D595">
        <v>74.040000000000006</v>
      </c>
    </row>
    <row r="596" spans="1:5" x14ac:dyDescent="0.2">
      <c r="A596" s="88">
        <v>36916.75</v>
      </c>
      <c r="B596" t="s">
        <v>94</v>
      </c>
      <c r="C596">
        <v>23800</v>
      </c>
      <c r="D596">
        <v>76.989999999999995</v>
      </c>
    </row>
    <row r="597" spans="1:5" x14ac:dyDescent="0.2">
      <c r="A597" s="88">
        <v>36916.791666666664</v>
      </c>
      <c r="B597" t="s">
        <v>94</v>
      </c>
      <c r="C597">
        <v>23800</v>
      </c>
      <c r="D597">
        <v>56.02</v>
      </c>
    </row>
    <row r="598" spans="1:5" x14ac:dyDescent="0.2">
      <c r="A598" s="88">
        <v>36916.833333333336</v>
      </c>
      <c r="B598" t="s">
        <v>94</v>
      </c>
      <c r="C598">
        <v>23800</v>
      </c>
      <c r="D598">
        <v>52.9</v>
      </c>
    </row>
    <row r="599" spans="1:5" x14ac:dyDescent="0.2">
      <c r="A599" s="88">
        <v>36916.875</v>
      </c>
      <c r="B599" t="s">
        <v>94</v>
      </c>
      <c r="C599">
        <v>23800</v>
      </c>
      <c r="D599">
        <v>48.27</v>
      </c>
    </row>
    <row r="600" spans="1:5" x14ac:dyDescent="0.2">
      <c r="A600" s="88">
        <v>36916.916666666664</v>
      </c>
      <c r="B600" t="s">
        <v>94</v>
      </c>
      <c r="C600">
        <v>23800</v>
      </c>
      <c r="D600">
        <v>41.34</v>
      </c>
    </row>
    <row r="601" spans="1:5" x14ac:dyDescent="0.2">
      <c r="A601" s="88">
        <v>36916.958333333336</v>
      </c>
      <c r="B601" t="s">
        <v>94</v>
      </c>
      <c r="C601">
        <v>23800</v>
      </c>
      <c r="D601">
        <v>39.770000000000003</v>
      </c>
      <c r="E601">
        <f>AVERAGE(D578:D584,D601)</f>
        <v>38.811250000000001</v>
      </c>
    </row>
    <row r="602" spans="1:5" x14ac:dyDescent="0.2">
      <c r="A602" s="88">
        <v>36917</v>
      </c>
      <c r="B602" t="s">
        <v>94</v>
      </c>
      <c r="C602">
        <v>23800</v>
      </c>
      <c r="D602">
        <v>36.96</v>
      </c>
    </row>
    <row r="603" spans="1:5" x14ac:dyDescent="0.2">
      <c r="A603" s="88">
        <v>36917.041666666664</v>
      </c>
      <c r="B603" t="s">
        <v>94</v>
      </c>
      <c r="C603">
        <v>23800</v>
      </c>
      <c r="D603">
        <v>36.630000000000003</v>
      </c>
    </row>
    <row r="604" spans="1:5" x14ac:dyDescent="0.2">
      <c r="A604" s="88">
        <v>36917.083333333336</v>
      </c>
      <c r="B604" t="s">
        <v>94</v>
      </c>
      <c r="C604">
        <v>23800</v>
      </c>
      <c r="D604">
        <v>36.83</v>
      </c>
    </row>
    <row r="605" spans="1:5" x14ac:dyDescent="0.2">
      <c r="A605" s="88">
        <v>36917.125</v>
      </c>
      <c r="B605" t="s">
        <v>94</v>
      </c>
      <c r="C605">
        <v>23800</v>
      </c>
      <c r="D605">
        <v>32.44</v>
      </c>
    </row>
    <row r="606" spans="1:5" x14ac:dyDescent="0.2">
      <c r="A606" s="88">
        <v>36917.166666666664</v>
      </c>
      <c r="B606" t="s">
        <v>94</v>
      </c>
      <c r="C606">
        <v>23800</v>
      </c>
      <c r="D606">
        <v>33.24</v>
      </c>
    </row>
    <row r="607" spans="1:5" x14ac:dyDescent="0.2">
      <c r="A607" s="88">
        <v>36917.208333333336</v>
      </c>
      <c r="B607" t="s">
        <v>94</v>
      </c>
      <c r="C607">
        <v>23800</v>
      </c>
      <c r="D607">
        <v>38.75</v>
      </c>
    </row>
    <row r="608" spans="1:5" x14ac:dyDescent="0.2">
      <c r="A608" s="88">
        <v>36917.25</v>
      </c>
      <c r="B608" t="s">
        <v>94</v>
      </c>
      <c r="C608">
        <v>23800</v>
      </c>
      <c r="D608">
        <v>45.9</v>
      </c>
    </row>
    <row r="609" spans="1:4" x14ac:dyDescent="0.2">
      <c r="A609" s="88">
        <v>36917.291666666664</v>
      </c>
      <c r="B609" t="s">
        <v>94</v>
      </c>
      <c r="C609">
        <v>23800</v>
      </c>
      <c r="D609">
        <v>50.75</v>
      </c>
    </row>
    <row r="610" spans="1:4" x14ac:dyDescent="0.2">
      <c r="A610" s="88">
        <v>36917.333333333336</v>
      </c>
      <c r="B610" t="s">
        <v>94</v>
      </c>
      <c r="C610">
        <v>23800</v>
      </c>
      <c r="D610">
        <v>50.58</v>
      </c>
    </row>
    <row r="611" spans="1:4" x14ac:dyDescent="0.2">
      <c r="A611" s="88">
        <v>36917.375</v>
      </c>
      <c r="B611" t="s">
        <v>94</v>
      </c>
      <c r="C611">
        <v>23800</v>
      </c>
      <c r="D611">
        <v>50.34</v>
      </c>
    </row>
    <row r="612" spans="1:4" x14ac:dyDescent="0.2">
      <c r="A612" s="88">
        <v>36917.416666666664</v>
      </c>
      <c r="B612" t="s">
        <v>94</v>
      </c>
      <c r="C612">
        <v>23800</v>
      </c>
      <c r="D612">
        <v>50.02</v>
      </c>
    </row>
    <row r="613" spans="1:4" x14ac:dyDescent="0.2">
      <c r="A613" s="88">
        <v>36917.458333333336</v>
      </c>
      <c r="B613" t="s">
        <v>94</v>
      </c>
      <c r="C613">
        <v>23800</v>
      </c>
      <c r="D613">
        <v>45.57</v>
      </c>
    </row>
    <row r="614" spans="1:4" x14ac:dyDescent="0.2">
      <c r="A614" s="88">
        <v>36917.5</v>
      </c>
      <c r="B614" t="s">
        <v>94</v>
      </c>
      <c r="C614">
        <v>23800</v>
      </c>
      <c r="D614">
        <v>42.06</v>
      </c>
    </row>
    <row r="615" spans="1:4" x14ac:dyDescent="0.2">
      <c r="A615" s="88">
        <v>36917.541666666664</v>
      </c>
      <c r="B615" t="s">
        <v>94</v>
      </c>
      <c r="C615">
        <v>23800</v>
      </c>
      <c r="D615">
        <v>42.02</v>
      </c>
    </row>
    <row r="616" spans="1:4" x14ac:dyDescent="0.2">
      <c r="A616" s="88">
        <v>36917.583333333336</v>
      </c>
      <c r="B616" t="s">
        <v>94</v>
      </c>
      <c r="C616">
        <v>23800</v>
      </c>
      <c r="D616">
        <v>40.56</v>
      </c>
    </row>
    <row r="617" spans="1:4" x14ac:dyDescent="0.2">
      <c r="A617" s="88">
        <v>36917.625</v>
      </c>
      <c r="B617" t="s">
        <v>94</v>
      </c>
      <c r="C617">
        <v>23800</v>
      </c>
      <c r="D617">
        <v>41.13</v>
      </c>
    </row>
    <row r="618" spans="1:4" x14ac:dyDescent="0.2">
      <c r="A618" s="88">
        <v>36917.666666666664</v>
      </c>
      <c r="B618" t="s">
        <v>94</v>
      </c>
      <c r="C618">
        <v>23800</v>
      </c>
      <c r="D618">
        <v>45.26</v>
      </c>
    </row>
    <row r="619" spans="1:4" x14ac:dyDescent="0.2">
      <c r="A619" s="88">
        <v>36917.708333333336</v>
      </c>
      <c r="B619" t="s">
        <v>94</v>
      </c>
      <c r="C619">
        <v>23800</v>
      </c>
      <c r="D619">
        <v>73.78</v>
      </c>
    </row>
    <row r="620" spans="1:4" x14ac:dyDescent="0.2">
      <c r="A620" s="88">
        <v>36917.75</v>
      </c>
      <c r="B620" t="s">
        <v>94</v>
      </c>
      <c r="C620">
        <v>23800</v>
      </c>
      <c r="D620">
        <v>72.239999999999995</v>
      </c>
    </row>
    <row r="621" spans="1:4" x14ac:dyDescent="0.2">
      <c r="A621" s="88">
        <v>36917.791666666664</v>
      </c>
      <c r="B621" t="s">
        <v>94</v>
      </c>
      <c r="C621">
        <v>23800</v>
      </c>
      <c r="D621">
        <v>50.95</v>
      </c>
    </row>
    <row r="622" spans="1:4" x14ac:dyDescent="0.2">
      <c r="A622" s="88">
        <v>36917.833333333336</v>
      </c>
      <c r="B622" t="s">
        <v>94</v>
      </c>
      <c r="C622">
        <v>23800</v>
      </c>
      <c r="D622">
        <v>47.93</v>
      </c>
    </row>
    <row r="623" spans="1:4" x14ac:dyDescent="0.2">
      <c r="A623" s="88">
        <v>36917.875</v>
      </c>
      <c r="B623" t="s">
        <v>94</v>
      </c>
      <c r="C623">
        <v>23800</v>
      </c>
      <c r="D623">
        <v>44.89</v>
      </c>
    </row>
    <row r="624" spans="1:4" x14ac:dyDescent="0.2">
      <c r="A624" s="88">
        <v>36917.916666666664</v>
      </c>
      <c r="B624" t="s">
        <v>94</v>
      </c>
      <c r="C624">
        <v>23800</v>
      </c>
      <c r="D624">
        <v>40.65</v>
      </c>
    </row>
    <row r="625" spans="1:5" x14ac:dyDescent="0.2">
      <c r="A625" s="88">
        <v>36917.958333333336</v>
      </c>
      <c r="B625" t="s">
        <v>94</v>
      </c>
      <c r="C625">
        <v>23800</v>
      </c>
      <c r="D625">
        <v>39.07</v>
      </c>
      <c r="E625">
        <f>AVERAGE(D602:D608,D625)</f>
        <v>37.477499999999999</v>
      </c>
    </row>
    <row r="626" spans="1:5" x14ac:dyDescent="0.2">
      <c r="A626" s="88">
        <v>36918</v>
      </c>
      <c r="B626" t="s">
        <v>94</v>
      </c>
      <c r="C626">
        <v>23800</v>
      </c>
      <c r="D626">
        <v>33.36</v>
      </c>
    </row>
    <row r="627" spans="1:5" x14ac:dyDescent="0.2">
      <c r="A627" s="88">
        <v>36918.041666666664</v>
      </c>
      <c r="B627" t="s">
        <v>94</v>
      </c>
      <c r="C627">
        <v>23800</v>
      </c>
      <c r="D627">
        <v>28.28</v>
      </c>
    </row>
    <row r="628" spans="1:5" x14ac:dyDescent="0.2">
      <c r="A628" s="88">
        <v>36918.083333333336</v>
      </c>
      <c r="B628" t="s">
        <v>94</v>
      </c>
      <c r="C628">
        <v>23800</v>
      </c>
      <c r="D628">
        <v>28.73</v>
      </c>
    </row>
    <row r="629" spans="1:5" x14ac:dyDescent="0.2">
      <c r="A629" s="88">
        <v>36918.125</v>
      </c>
      <c r="B629" t="s">
        <v>94</v>
      </c>
      <c r="C629">
        <v>23800</v>
      </c>
      <c r="D629">
        <v>26.31</v>
      </c>
    </row>
    <row r="630" spans="1:5" x14ac:dyDescent="0.2">
      <c r="A630" s="88">
        <v>36918.166666666664</v>
      </c>
      <c r="B630" t="s">
        <v>94</v>
      </c>
      <c r="C630">
        <v>23800</v>
      </c>
      <c r="D630">
        <v>26.99</v>
      </c>
    </row>
    <row r="631" spans="1:5" x14ac:dyDescent="0.2">
      <c r="A631" s="88">
        <v>36918.208333333336</v>
      </c>
      <c r="B631" t="s">
        <v>94</v>
      </c>
      <c r="C631">
        <v>23800</v>
      </c>
      <c r="D631">
        <v>27.62</v>
      </c>
    </row>
    <row r="632" spans="1:5" x14ac:dyDescent="0.2">
      <c r="A632" s="88">
        <v>36918.25</v>
      </c>
      <c r="B632" t="s">
        <v>94</v>
      </c>
      <c r="C632">
        <v>23800</v>
      </c>
      <c r="D632">
        <v>38.64</v>
      </c>
    </row>
    <row r="633" spans="1:5" x14ac:dyDescent="0.2">
      <c r="A633" s="88">
        <v>36918.291666666664</v>
      </c>
      <c r="B633" t="s">
        <v>94</v>
      </c>
      <c r="C633">
        <v>23800</v>
      </c>
      <c r="D633">
        <v>39.159999999999997</v>
      </c>
    </row>
    <row r="634" spans="1:5" x14ac:dyDescent="0.2">
      <c r="A634" s="88">
        <v>36918.333333333336</v>
      </c>
      <c r="B634" t="s">
        <v>94</v>
      </c>
      <c r="C634">
        <v>23800</v>
      </c>
      <c r="D634">
        <v>40.28</v>
      </c>
    </row>
    <row r="635" spans="1:5" x14ac:dyDescent="0.2">
      <c r="A635" s="88">
        <v>36918.375</v>
      </c>
      <c r="B635" t="s">
        <v>94</v>
      </c>
      <c r="C635">
        <v>23800</v>
      </c>
      <c r="D635">
        <v>41.42</v>
      </c>
    </row>
    <row r="636" spans="1:5" x14ac:dyDescent="0.2">
      <c r="A636" s="88">
        <v>36918.416666666664</v>
      </c>
      <c r="B636" t="s">
        <v>94</v>
      </c>
      <c r="C636">
        <v>23800</v>
      </c>
      <c r="D636">
        <v>41.5</v>
      </c>
    </row>
    <row r="637" spans="1:5" x14ac:dyDescent="0.2">
      <c r="A637" s="88">
        <v>36918.458333333336</v>
      </c>
      <c r="B637" t="s">
        <v>94</v>
      </c>
      <c r="C637">
        <v>23800</v>
      </c>
      <c r="D637">
        <v>39.56</v>
      </c>
    </row>
    <row r="638" spans="1:5" x14ac:dyDescent="0.2">
      <c r="A638" s="88">
        <v>36918.5</v>
      </c>
      <c r="B638" t="s">
        <v>94</v>
      </c>
      <c r="C638">
        <v>23800</v>
      </c>
      <c r="D638">
        <v>39.64</v>
      </c>
    </row>
    <row r="639" spans="1:5" x14ac:dyDescent="0.2">
      <c r="A639" s="88">
        <v>36918.541666666664</v>
      </c>
      <c r="B639" t="s">
        <v>94</v>
      </c>
      <c r="C639">
        <v>23800</v>
      </c>
      <c r="D639">
        <v>39.340000000000003</v>
      </c>
    </row>
    <row r="640" spans="1:5" x14ac:dyDescent="0.2">
      <c r="A640" s="88">
        <v>36918.583333333336</v>
      </c>
      <c r="B640" t="s">
        <v>94</v>
      </c>
      <c r="C640">
        <v>23800</v>
      </c>
      <c r="D640">
        <v>38.97</v>
      </c>
    </row>
    <row r="641" spans="1:5" x14ac:dyDescent="0.2">
      <c r="A641" s="88">
        <v>36918.625</v>
      </c>
      <c r="B641" t="s">
        <v>94</v>
      </c>
      <c r="C641">
        <v>23800</v>
      </c>
      <c r="D641">
        <v>38.74</v>
      </c>
    </row>
    <row r="642" spans="1:5" x14ac:dyDescent="0.2">
      <c r="A642" s="88">
        <v>36918.666666666664</v>
      </c>
      <c r="B642" t="s">
        <v>94</v>
      </c>
      <c r="C642">
        <v>23800</v>
      </c>
      <c r="D642">
        <v>38.33</v>
      </c>
    </row>
    <row r="643" spans="1:5" x14ac:dyDescent="0.2">
      <c r="A643" s="88">
        <v>36918.708333333336</v>
      </c>
      <c r="B643" t="s">
        <v>94</v>
      </c>
      <c r="C643">
        <v>23800</v>
      </c>
      <c r="D643">
        <v>46.28</v>
      </c>
    </row>
    <row r="644" spans="1:5" x14ac:dyDescent="0.2">
      <c r="A644" s="88">
        <v>36918.75</v>
      </c>
      <c r="B644" t="s">
        <v>94</v>
      </c>
      <c r="C644">
        <v>23800</v>
      </c>
      <c r="D644">
        <v>44.89</v>
      </c>
    </row>
    <row r="645" spans="1:5" x14ac:dyDescent="0.2">
      <c r="A645" s="88">
        <v>36918.791666666664</v>
      </c>
      <c r="B645" t="s">
        <v>94</v>
      </c>
      <c r="C645">
        <v>23800</v>
      </c>
      <c r="D645">
        <v>41.58</v>
      </c>
    </row>
    <row r="646" spans="1:5" x14ac:dyDescent="0.2">
      <c r="A646" s="88">
        <v>36918.833333333336</v>
      </c>
      <c r="B646" t="s">
        <v>94</v>
      </c>
      <c r="C646">
        <v>23800</v>
      </c>
      <c r="D646">
        <v>40.6</v>
      </c>
    </row>
    <row r="647" spans="1:5" x14ac:dyDescent="0.2">
      <c r="A647" s="88">
        <v>36918.875</v>
      </c>
      <c r="B647" t="s">
        <v>94</v>
      </c>
      <c r="C647">
        <v>23800</v>
      </c>
      <c r="D647">
        <v>39.229999999999997</v>
      </c>
    </row>
    <row r="648" spans="1:5" x14ac:dyDescent="0.2">
      <c r="A648" s="88">
        <v>36918.916666666664</v>
      </c>
      <c r="B648" t="s">
        <v>94</v>
      </c>
      <c r="C648">
        <v>23800</v>
      </c>
      <c r="D648">
        <v>38.47</v>
      </c>
    </row>
    <row r="649" spans="1:5" x14ac:dyDescent="0.2">
      <c r="A649" s="88">
        <v>36918.958333333336</v>
      </c>
      <c r="B649" t="s">
        <v>94</v>
      </c>
      <c r="C649">
        <v>23800</v>
      </c>
      <c r="D649">
        <v>37.299999999999997</v>
      </c>
      <c r="E649">
        <f>AVERAGE(D626:D632,D649)</f>
        <v>30.903750000000002</v>
      </c>
    </row>
    <row r="650" spans="1:5" x14ac:dyDescent="0.2">
      <c r="A650" s="88">
        <v>36919</v>
      </c>
      <c r="B650" t="s">
        <v>94</v>
      </c>
      <c r="C650">
        <v>23800</v>
      </c>
      <c r="D650">
        <v>35.4</v>
      </c>
    </row>
    <row r="651" spans="1:5" x14ac:dyDescent="0.2">
      <c r="A651" s="88">
        <v>36919.041666666664</v>
      </c>
      <c r="B651" t="s">
        <v>94</v>
      </c>
      <c r="C651">
        <v>23800</v>
      </c>
      <c r="D651">
        <v>34.14</v>
      </c>
    </row>
    <row r="652" spans="1:5" x14ac:dyDescent="0.2">
      <c r="A652" s="88">
        <v>36919.083333333336</v>
      </c>
      <c r="B652" t="s">
        <v>94</v>
      </c>
      <c r="C652">
        <v>23800</v>
      </c>
      <c r="D652">
        <v>26.28</v>
      </c>
    </row>
    <row r="653" spans="1:5" x14ac:dyDescent="0.2">
      <c r="A653" s="88">
        <v>36919.125</v>
      </c>
      <c r="B653" t="s">
        <v>94</v>
      </c>
      <c r="C653">
        <v>23800</v>
      </c>
      <c r="D653">
        <v>26.11</v>
      </c>
    </row>
    <row r="654" spans="1:5" x14ac:dyDescent="0.2">
      <c r="A654" s="88">
        <v>36919.166666666664</v>
      </c>
      <c r="B654" t="s">
        <v>94</v>
      </c>
      <c r="C654">
        <v>23800</v>
      </c>
      <c r="D654">
        <v>25.44</v>
      </c>
    </row>
    <row r="655" spans="1:5" x14ac:dyDescent="0.2">
      <c r="A655" s="88">
        <v>36919.208333333336</v>
      </c>
      <c r="B655" t="s">
        <v>94</v>
      </c>
      <c r="C655">
        <v>23800</v>
      </c>
      <c r="D655">
        <v>26.11</v>
      </c>
    </row>
    <row r="656" spans="1:5" x14ac:dyDescent="0.2">
      <c r="A656" s="88">
        <v>36919.25</v>
      </c>
      <c r="B656" t="s">
        <v>94</v>
      </c>
      <c r="C656">
        <v>23800</v>
      </c>
      <c r="D656">
        <v>35.96</v>
      </c>
    </row>
    <row r="657" spans="1:4" x14ac:dyDescent="0.2">
      <c r="A657" s="88">
        <v>36919.291666666664</v>
      </c>
      <c r="B657" t="s">
        <v>94</v>
      </c>
      <c r="C657">
        <v>23800</v>
      </c>
      <c r="D657">
        <v>33.24</v>
      </c>
    </row>
    <row r="658" spans="1:4" x14ac:dyDescent="0.2">
      <c r="A658" s="88">
        <v>36919.333333333336</v>
      </c>
      <c r="B658" t="s">
        <v>94</v>
      </c>
      <c r="C658">
        <v>23800</v>
      </c>
      <c r="D658">
        <v>38.159999999999997</v>
      </c>
    </row>
    <row r="659" spans="1:4" x14ac:dyDescent="0.2">
      <c r="A659" s="88">
        <v>36919.375</v>
      </c>
      <c r="B659" t="s">
        <v>94</v>
      </c>
      <c r="C659">
        <v>23800</v>
      </c>
      <c r="D659">
        <v>38.64</v>
      </c>
    </row>
    <row r="660" spans="1:4" x14ac:dyDescent="0.2">
      <c r="A660" s="88">
        <v>36919.416666666664</v>
      </c>
      <c r="B660" t="s">
        <v>94</v>
      </c>
      <c r="C660">
        <v>23800</v>
      </c>
      <c r="D660">
        <v>38.93</v>
      </c>
    </row>
    <row r="661" spans="1:4" x14ac:dyDescent="0.2">
      <c r="A661" s="88">
        <v>36919.458333333336</v>
      </c>
      <c r="B661" t="s">
        <v>94</v>
      </c>
      <c r="C661">
        <v>23800</v>
      </c>
      <c r="D661">
        <v>38.56</v>
      </c>
    </row>
    <row r="662" spans="1:4" x14ac:dyDescent="0.2">
      <c r="A662" s="88">
        <v>36919.5</v>
      </c>
      <c r="B662" t="s">
        <v>94</v>
      </c>
      <c r="C662">
        <v>23800</v>
      </c>
      <c r="D662">
        <v>38.56</v>
      </c>
    </row>
    <row r="663" spans="1:4" x14ac:dyDescent="0.2">
      <c r="A663" s="88">
        <v>36919.541666666664</v>
      </c>
      <c r="B663" t="s">
        <v>94</v>
      </c>
      <c r="C663">
        <v>23800</v>
      </c>
      <c r="D663">
        <v>38.56</v>
      </c>
    </row>
    <row r="664" spans="1:4" x14ac:dyDescent="0.2">
      <c r="A664" s="88">
        <v>36919.583333333336</v>
      </c>
      <c r="B664" t="s">
        <v>94</v>
      </c>
      <c r="C664">
        <v>23800</v>
      </c>
      <c r="D664">
        <v>38.520000000000003</v>
      </c>
    </row>
    <row r="665" spans="1:4" x14ac:dyDescent="0.2">
      <c r="A665" s="88">
        <v>36919.625</v>
      </c>
      <c r="B665" t="s">
        <v>94</v>
      </c>
      <c r="C665">
        <v>23800</v>
      </c>
      <c r="D665">
        <v>38.44</v>
      </c>
    </row>
    <row r="666" spans="1:4" x14ac:dyDescent="0.2">
      <c r="A666" s="88">
        <v>36919.666666666664</v>
      </c>
      <c r="B666" t="s">
        <v>94</v>
      </c>
      <c r="C666">
        <v>23800</v>
      </c>
      <c r="D666">
        <v>38.92</v>
      </c>
    </row>
    <row r="667" spans="1:4" x14ac:dyDescent="0.2">
      <c r="A667" s="88">
        <v>36919.708333333336</v>
      </c>
      <c r="B667" t="s">
        <v>94</v>
      </c>
      <c r="C667">
        <v>23800</v>
      </c>
      <c r="D667">
        <v>45.23</v>
      </c>
    </row>
    <row r="668" spans="1:4" x14ac:dyDescent="0.2">
      <c r="A668" s="88">
        <v>36919.75</v>
      </c>
      <c r="B668" t="s">
        <v>94</v>
      </c>
      <c r="C668">
        <v>23800</v>
      </c>
      <c r="D668">
        <v>44.33</v>
      </c>
    </row>
    <row r="669" spans="1:4" x14ac:dyDescent="0.2">
      <c r="A669" s="88">
        <v>36919.791666666664</v>
      </c>
      <c r="B669" t="s">
        <v>94</v>
      </c>
      <c r="C669">
        <v>23800</v>
      </c>
      <c r="D669">
        <v>40.869999999999997</v>
      </c>
    </row>
    <row r="670" spans="1:4" x14ac:dyDescent="0.2">
      <c r="A670" s="88">
        <v>36919.833333333336</v>
      </c>
      <c r="B670" t="s">
        <v>94</v>
      </c>
      <c r="C670">
        <v>23800</v>
      </c>
      <c r="D670">
        <v>40.67</v>
      </c>
    </row>
    <row r="671" spans="1:4" x14ac:dyDescent="0.2">
      <c r="A671" s="88">
        <v>36919.875</v>
      </c>
      <c r="B671" t="s">
        <v>94</v>
      </c>
      <c r="C671">
        <v>23800</v>
      </c>
      <c r="D671">
        <v>39.32</v>
      </c>
    </row>
    <row r="672" spans="1:4" x14ac:dyDescent="0.2">
      <c r="A672" s="88">
        <v>36919.916666666664</v>
      </c>
      <c r="B672" t="s">
        <v>94</v>
      </c>
      <c r="C672">
        <v>23800</v>
      </c>
      <c r="D672">
        <v>35.47</v>
      </c>
    </row>
    <row r="673" spans="1:5" x14ac:dyDescent="0.2">
      <c r="A673" s="88">
        <v>36919.958333333336</v>
      </c>
      <c r="B673" t="s">
        <v>94</v>
      </c>
      <c r="C673">
        <v>23800</v>
      </c>
      <c r="D673">
        <v>38.17</v>
      </c>
      <c r="E673">
        <f>AVERAGE(D650:D656,D673)</f>
        <v>30.951250000000002</v>
      </c>
    </row>
    <row r="674" spans="1:5" x14ac:dyDescent="0.2">
      <c r="A674" s="88">
        <v>36920</v>
      </c>
      <c r="B674" t="s">
        <v>94</v>
      </c>
      <c r="C674">
        <v>23800</v>
      </c>
      <c r="D674">
        <v>38.47</v>
      </c>
    </row>
    <row r="675" spans="1:5" x14ac:dyDescent="0.2">
      <c r="A675" s="88">
        <v>36920.041666666664</v>
      </c>
      <c r="B675" t="s">
        <v>94</v>
      </c>
      <c r="C675">
        <v>23800</v>
      </c>
      <c r="D675">
        <v>31.43</v>
      </c>
    </row>
    <row r="676" spans="1:5" x14ac:dyDescent="0.2">
      <c r="A676" s="88">
        <v>36920.083333333336</v>
      </c>
      <c r="B676" t="s">
        <v>94</v>
      </c>
      <c r="C676">
        <v>23800</v>
      </c>
      <c r="D676">
        <v>28.59</v>
      </c>
    </row>
    <row r="677" spans="1:5" x14ac:dyDescent="0.2">
      <c r="A677" s="88">
        <v>36920.125</v>
      </c>
      <c r="B677" t="s">
        <v>94</v>
      </c>
      <c r="C677">
        <v>23800</v>
      </c>
      <c r="D677">
        <v>30.1</v>
      </c>
    </row>
    <row r="678" spans="1:5" x14ac:dyDescent="0.2">
      <c r="A678" s="88">
        <v>36920.166666666664</v>
      </c>
      <c r="B678" t="s">
        <v>94</v>
      </c>
      <c r="C678">
        <v>23800</v>
      </c>
      <c r="D678">
        <v>31.57</v>
      </c>
    </row>
    <row r="679" spans="1:5" x14ac:dyDescent="0.2">
      <c r="A679" s="88">
        <v>36920.208333333336</v>
      </c>
      <c r="B679" t="s">
        <v>94</v>
      </c>
      <c r="C679">
        <v>23800</v>
      </c>
      <c r="D679">
        <v>36.630000000000003</v>
      </c>
    </row>
    <row r="680" spans="1:5" x14ac:dyDescent="0.2">
      <c r="A680" s="88">
        <v>36920.25</v>
      </c>
      <c r="B680" t="s">
        <v>94</v>
      </c>
      <c r="C680">
        <v>23800</v>
      </c>
      <c r="D680">
        <v>46.48</v>
      </c>
    </row>
    <row r="681" spans="1:5" x14ac:dyDescent="0.2">
      <c r="A681" s="88">
        <v>36920.291666666664</v>
      </c>
      <c r="B681" t="s">
        <v>94</v>
      </c>
      <c r="C681">
        <v>23800</v>
      </c>
      <c r="D681">
        <v>59.8</v>
      </c>
    </row>
    <row r="682" spans="1:5" x14ac:dyDescent="0.2">
      <c r="A682" s="88">
        <v>36920.333333333336</v>
      </c>
      <c r="B682" t="s">
        <v>94</v>
      </c>
      <c r="C682">
        <v>23800</v>
      </c>
      <c r="D682">
        <v>52.8</v>
      </c>
    </row>
    <row r="683" spans="1:5" x14ac:dyDescent="0.2">
      <c r="A683" s="88">
        <v>36920.375</v>
      </c>
      <c r="B683" t="s">
        <v>94</v>
      </c>
      <c r="C683">
        <v>23800</v>
      </c>
      <c r="D683">
        <v>50.15</v>
      </c>
    </row>
    <row r="684" spans="1:5" x14ac:dyDescent="0.2">
      <c r="A684" s="88">
        <v>36920.416666666664</v>
      </c>
      <c r="B684" t="s">
        <v>94</v>
      </c>
      <c r="C684">
        <v>23800</v>
      </c>
      <c r="D684">
        <v>48.8</v>
      </c>
    </row>
    <row r="685" spans="1:5" x14ac:dyDescent="0.2">
      <c r="A685" s="88">
        <v>36920.458333333336</v>
      </c>
      <c r="B685" t="s">
        <v>94</v>
      </c>
      <c r="C685">
        <v>23800</v>
      </c>
      <c r="D685">
        <v>44.71</v>
      </c>
    </row>
    <row r="686" spans="1:5" x14ac:dyDescent="0.2">
      <c r="A686" s="88">
        <v>36920.5</v>
      </c>
      <c r="B686" t="s">
        <v>94</v>
      </c>
      <c r="C686">
        <v>23800</v>
      </c>
      <c r="D686">
        <v>44.3</v>
      </c>
    </row>
    <row r="687" spans="1:5" x14ac:dyDescent="0.2">
      <c r="A687" s="88">
        <v>36920.541666666664</v>
      </c>
      <c r="B687" t="s">
        <v>94</v>
      </c>
      <c r="C687">
        <v>23800</v>
      </c>
      <c r="D687">
        <v>43.56</v>
      </c>
    </row>
    <row r="688" spans="1:5" x14ac:dyDescent="0.2">
      <c r="A688" s="88">
        <v>36920.583333333336</v>
      </c>
      <c r="B688" t="s">
        <v>94</v>
      </c>
      <c r="C688">
        <v>23800</v>
      </c>
      <c r="D688">
        <v>42.45</v>
      </c>
    </row>
    <row r="689" spans="1:5" x14ac:dyDescent="0.2">
      <c r="A689" s="88">
        <v>36920.625</v>
      </c>
      <c r="B689" t="s">
        <v>94</v>
      </c>
      <c r="C689">
        <v>23800</v>
      </c>
      <c r="D689">
        <v>44.25</v>
      </c>
    </row>
    <row r="690" spans="1:5" x14ac:dyDescent="0.2">
      <c r="A690" s="88">
        <v>36920.666666666664</v>
      </c>
      <c r="B690" t="s">
        <v>94</v>
      </c>
      <c r="C690">
        <v>23800</v>
      </c>
      <c r="D690">
        <v>50.4</v>
      </c>
    </row>
    <row r="691" spans="1:5" x14ac:dyDescent="0.2">
      <c r="A691" s="88">
        <v>36920.708333333336</v>
      </c>
      <c r="B691" t="s">
        <v>94</v>
      </c>
      <c r="C691">
        <v>23800</v>
      </c>
      <c r="D691">
        <v>75.39</v>
      </c>
    </row>
    <row r="692" spans="1:5" x14ac:dyDescent="0.2">
      <c r="A692" s="88">
        <v>36920.75</v>
      </c>
      <c r="B692" t="s">
        <v>94</v>
      </c>
      <c r="C692">
        <v>23800</v>
      </c>
      <c r="D692">
        <v>76.86</v>
      </c>
    </row>
    <row r="693" spans="1:5" x14ac:dyDescent="0.2">
      <c r="A693" s="88">
        <v>36920.791666666664</v>
      </c>
      <c r="B693" t="s">
        <v>94</v>
      </c>
      <c r="C693">
        <v>23800</v>
      </c>
      <c r="D693">
        <v>62.27</v>
      </c>
    </row>
    <row r="694" spans="1:5" x14ac:dyDescent="0.2">
      <c r="A694" s="88">
        <v>36920.833333333336</v>
      </c>
      <c r="B694" t="s">
        <v>94</v>
      </c>
      <c r="C694">
        <v>23800</v>
      </c>
      <c r="D694">
        <v>55.09</v>
      </c>
    </row>
    <row r="695" spans="1:5" x14ac:dyDescent="0.2">
      <c r="A695" s="88">
        <v>36920.875</v>
      </c>
      <c r="B695" t="s">
        <v>94</v>
      </c>
      <c r="C695">
        <v>23800</v>
      </c>
      <c r="D695">
        <v>46.51</v>
      </c>
    </row>
    <row r="696" spans="1:5" x14ac:dyDescent="0.2">
      <c r="A696" s="88">
        <v>36920.916666666664</v>
      </c>
      <c r="B696" t="s">
        <v>94</v>
      </c>
      <c r="C696">
        <v>23800</v>
      </c>
      <c r="D696">
        <v>40.090000000000003</v>
      </c>
    </row>
    <row r="697" spans="1:5" x14ac:dyDescent="0.2">
      <c r="A697" s="88">
        <v>36920.958333333336</v>
      </c>
      <c r="B697" t="s">
        <v>94</v>
      </c>
      <c r="C697">
        <v>23800</v>
      </c>
      <c r="D697">
        <v>37.74</v>
      </c>
      <c r="E697">
        <f>AVERAGE(D674:D680,D697)</f>
        <v>35.126249999999999</v>
      </c>
    </row>
    <row r="698" spans="1:5" x14ac:dyDescent="0.2">
      <c r="A698" s="88">
        <v>36921</v>
      </c>
      <c r="B698" t="s">
        <v>94</v>
      </c>
      <c r="C698">
        <v>23800</v>
      </c>
      <c r="D698">
        <v>35.67</v>
      </c>
    </row>
    <row r="699" spans="1:5" x14ac:dyDescent="0.2">
      <c r="A699" s="88">
        <v>36921.041666666664</v>
      </c>
      <c r="B699" t="s">
        <v>94</v>
      </c>
      <c r="C699">
        <v>23800</v>
      </c>
      <c r="D699">
        <v>34.51</v>
      </c>
    </row>
    <row r="700" spans="1:5" x14ac:dyDescent="0.2">
      <c r="A700" s="88">
        <v>36921.083333333336</v>
      </c>
      <c r="B700" t="s">
        <v>94</v>
      </c>
      <c r="C700">
        <v>23800</v>
      </c>
      <c r="D700">
        <v>31.71</v>
      </c>
    </row>
    <row r="701" spans="1:5" x14ac:dyDescent="0.2">
      <c r="A701" s="88">
        <v>36921.125</v>
      </c>
      <c r="B701" t="s">
        <v>94</v>
      </c>
      <c r="C701">
        <v>23800</v>
      </c>
      <c r="D701">
        <v>26.37</v>
      </c>
    </row>
    <row r="702" spans="1:5" x14ac:dyDescent="0.2">
      <c r="A702" s="88">
        <v>36921.166666666664</v>
      </c>
      <c r="B702" t="s">
        <v>94</v>
      </c>
      <c r="C702">
        <v>23800</v>
      </c>
      <c r="D702">
        <v>28.56</v>
      </c>
    </row>
    <row r="703" spans="1:5" x14ac:dyDescent="0.2">
      <c r="A703" s="88">
        <v>36921.208333333336</v>
      </c>
      <c r="B703" t="s">
        <v>94</v>
      </c>
      <c r="C703">
        <v>23800</v>
      </c>
      <c r="D703">
        <v>38.47</v>
      </c>
    </row>
    <row r="704" spans="1:5" x14ac:dyDescent="0.2">
      <c r="A704" s="88">
        <v>36921.25</v>
      </c>
      <c r="B704" t="s">
        <v>94</v>
      </c>
      <c r="C704">
        <v>23800</v>
      </c>
      <c r="D704">
        <v>46.01</v>
      </c>
    </row>
    <row r="705" spans="1:4" x14ac:dyDescent="0.2">
      <c r="A705" s="88">
        <v>36921.291666666664</v>
      </c>
      <c r="B705" t="s">
        <v>94</v>
      </c>
      <c r="C705">
        <v>23800</v>
      </c>
      <c r="D705">
        <v>49.59</v>
      </c>
    </row>
    <row r="706" spans="1:4" x14ac:dyDescent="0.2">
      <c r="A706" s="88">
        <v>36921.333333333336</v>
      </c>
      <c r="B706" t="s">
        <v>94</v>
      </c>
      <c r="C706">
        <v>23800</v>
      </c>
      <c r="D706">
        <v>49.19</v>
      </c>
    </row>
    <row r="707" spans="1:4" x14ac:dyDescent="0.2">
      <c r="A707" s="88">
        <v>36921.375</v>
      </c>
      <c r="B707" t="s">
        <v>94</v>
      </c>
      <c r="C707">
        <v>23800</v>
      </c>
      <c r="D707">
        <v>46.3</v>
      </c>
    </row>
    <row r="708" spans="1:4" x14ac:dyDescent="0.2">
      <c r="A708" s="88">
        <v>36921.416666666664</v>
      </c>
      <c r="B708" t="s">
        <v>94</v>
      </c>
      <c r="C708">
        <v>23800</v>
      </c>
      <c r="D708">
        <v>47.08</v>
      </c>
    </row>
    <row r="709" spans="1:4" x14ac:dyDescent="0.2">
      <c r="A709" s="88">
        <v>36921.458333333336</v>
      </c>
      <c r="B709" t="s">
        <v>94</v>
      </c>
      <c r="C709">
        <v>23800</v>
      </c>
      <c r="D709">
        <v>42.06</v>
      </c>
    </row>
    <row r="710" spans="1:4" x14ac:dyDescent="0.2">
      <c r="A710" s="88">
        <v>36921.5</v>
      </c>
      <c r="B710" t="s">
        <v>94</v>
      </c>
      <c r="C710">
        <v>23800</v>
      </c>
      <c r="D710">
        <v>41.41</v>
      </c>
    </row>
    <row r="711" spans="1:4" x14ac:dyDescent="0.2">
      <c r="A711" s="88">
        <v>36921.541666666664</v>
      </c>
      <c r="B711" t="s">
        <v>94</v>
      </c>
      <c r="C711">
        <v>23800</v>
      </c>
      <c r="D711">
        <v>41.17</v>
      </c>
    </row>
    <row r="712" spans="1:4" x14ac:dyDescent="0.2">
      <c r="A712" s="88">
        <v>36921.583333333336</v>
      </c>
      <c r="B712" t="s">
        <v>94</v>
      </c>
      <c r="C712">
        <v>23800</v>
      </c>
      <c r="D712">
        <v>41.13</v>
      </c>
    </row>
    <row r="713" spans="1:4" x14ac:dyDescent="0.2">
      <c r="A713" s="88">
        <v>36921.625</v>
      </c>
      <c r="B713" t="s">
        <v>94</v>
      </c>
      <c r="C713">
        <v>23800</v>
      </c>
      <c r="D713">
        <v>41</v>
      </c>
    </row>
    <row r="714" spans="1:4" x14ac:dyDescent="0.2">
      <c r="A714" s="88">
        <v>36921.666666666664</v>
      </c>
      <c r="B714" t="s">
        <v>94</v>
      </c>
      <c r="C714">
        <v>23800</v>
      </c>
      <c r="D714">
        <v>44.26</v>
      </c>
    </row>
    <row r="715" spans="1:4" x14ac:dyDescent="0.2">
      <c r="A715" s="88">
        <v>36921.708333333336</v>
      </c>
      <c r="B715" t="s">
        <v>94</v>
      </c>
      <c r="C715">
        <v>23800</v>
      </c>
      <c r="D715">
        <v>68.61</v>
      </c>
    </row>
    <row r="716" spans="1:4" x14ac:dyDescent="0.2">
      <c r="A716" s="88">
        <v>36921.75</v>
      </c>
      <c r="B716" t="s">
        <v>94</v>
      </c>
      <c r="C716">
        <v>23800</v>
      </c>
      <c r="D716">
        <v>68.02</v>
      </c>
    </row>
    <row r="717" spans="1:4" x14ac:dyDescent="0.2">
      <c r="A717" s="88">
        <v>36921.791666666664</v>
      </c>
      <c r="B717" t="s">
        <v>94</v>
      </c>
      <c r="C717">
        <v>23800</v>
      </c>
      <c r="D717">
        <v>50.07</v>
      </c>
    </row>
    <row r="718" spans="1:4" x14ac:dyDescent="0.2">
      <c r="A718" s="88">
        <v>36921.833333333336</v>
      </c>
      <c r="B718" t="s">
        <v>94</v>
      </c>
      <c r="C718">
        <v>23800</v>
      </c>
      <c r="D718">
        <v>46.86</v>
      </c>
    </row>
    <row r="719" spans="1:4" x14ac:dyDescent="0.2">
      <c r="A719" s="88">
        <v>36921.875</v>
      </c>
      <c r="B719" t="s">
        <v>94</v>
      </c>
      <c r="C719">
        <v>23800</v>
      </c>
      <c r="D719">
        <v>44.13</v>
      </c>
    </row>
    <row r="720" spans="1:4" x14ac:dyDescent="0.2">
      <c r="A720" s="88">
        <v>36921.916666666664</v>
      </c>
      <c r="B720" t="s">
        <v>94</v>
      </c>
      <c r="C720">
        <v>23800</v>
      </c>
      <c r="D720">
        <v>39.93</v>
      </c>
    </row>
    <row r="721" spans="1:5" x14ac:dyDescent="0.2">
      <c r="A721" s="88">
        <v>36921.958333333336</v>
      </c>
      <c r="B721" t="s">
        <v>94</v>
      </c>
      <c r="C721">
        <v>23800</v>
      </c>
      <c r="D721">
        <v>38.19</v>
      </c>
      <c r="E721">
        <f>AVERAGE(D698:D704,D721)</f>
        <v>34.936250000000001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5:U55"/>
  <sheetViews>
    <sheetView topLeftCell="A31" workbookViewId="0">
      <selection activeCell="E42" sqref="E42"/>
    </sheetView>
  </sheetViews>
  <sheetFormatPr defaultRowHeight="12.75" x14ac:dyDescent="0.2"/>
  <cols>
    <col min="1" max="1" width="4.85546875" customWidth="1"/>
    <col min="2" max="2" width="10.140625" customWidth="1"/>
    <col min="4" max="4" width="10.140625" bestFit="1" customWidth="1"/>
    <col min="6" max="6" width="10.28515625" bestFit="1" customWidth="1"/>
    <col min="7" max="7" width="10" customWidth="1"/>
    <col min="10" max="10" width="10" customWidth="1"/>
    <col min="17" max="17" width="11" customWidth="1"/>
  </cols>
  <sheetData>
    <row r="5" spans="1:21" x14ac:dyDescent="0.2">
      <c r="A5" s="1"/>
      <c r="B5" s="2"/>
      <c r="C5" s="3" t="s">
        <v>0</v>
      </c>
      <c r="D5" s="4">
        <v>36921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1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1" ht="38.25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1" x14ac:dyDescent="0.2">
      <c r="A8" s="1"/>
      <c r="B8" s="50">
        <f>B12</f>
        <v>36892</v>
      </c>
      <c r="C8" s="50">
        <v>36922</v>
      </c>
      <c r="D8" s="47">
        <f>F43/D43</f>
        <v>39.080161290322579</v>
      </c>
      <c r="E8" s="14">
        <v>1.6097283519311119</v>
      </c>
      <c r="F8" s="15">
        <f>(B8-D5)/365</f>
        <v>-7.9452054794520555E-2</v>
      </c>
      <c r="G8" s="16">
        <f>(C8-D5)/365.25</f>
        <v>2.7378507871321013E-3</v>
      </c>
      <c r="H8" s="17">
        <f>C8-B8+1</f>
        <v>31</v>
      </c>
      <c r="I8" s="47">
        <v>58</v>
      </c>
      <c r="J8" s="48">
        <v>6.7000000000000004E-2</v>
      </c>
      <c r="K8" s="51">
        <v>30</v>
      </c>
      <c r="L8" s="52">
        <f>AVERAGE(E12:E41)</f>
        <v>39.417833333333334</v>
      </c>
      <c r="M8" s="15">
        <f>(+C8-D5)/365</f>
        <v>2.7397260273972603E-3</v>
      </c>
      <c r="N8" s="49" t="s">
        <v>15</v>
      </c>
      <c r="O8" s="21">
        <f>_xll.ASN(D8,I8,J8,E8,L8,COUNT(B12:B42),K8,F8,G8,IF(N8="Call",1,0),0)</f>
        <v>0</v>
      </c>
      <c r="P8" s="36">
        <f>D43</f>
        <v>49600</v>
      </c>
      <c r="Q8" s="37">
        <f>-P8*O8</f>
        <v>0</v>
      </c>
    </row>
    <row r="9" spans="1:21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0" spans="1:21" x14ac:dyDescent="0.2">
      <c r="E10" t="s">
        <v>20</v>
      </c>
      <c r="F10" t="s">
        <v>21</v>
      </c>
    </row>
    <row r="11" spans="1:21" ht="25.5" x14ac:dyDescent="0.2">
      <c r="B11" s="29" t="s">
        <v>16</v>
      </c>
      <c r="C11" s="29" t="s">
        <v>17</v>
      </c>
      <c r="D11" s="29" t="s">
        <v>18</v>
      </c>
      <c r="E11" s="29" t="s">
        <v>19</v>
      </c>
      <c r="F11" s="29" t="s">
        <v>22</v>
      </c>
      <c r="G11" s="29"/>
      <c r="H11" s="46" t="s">
        <v>74</v>
      </c>
      <c r="I11" s="46"/>
      <c r="J11" s="46"/>
      <c r="K11" s="46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2">
      <c r="B12" s="27">
        <v>36892</v>
      </c>
      <c r="C12">
        <v>200</v>
      </c>
      <c r="D12" s="30">
        <f>C12*8</f>
        <v>1600</v>
      </c>
      <c r="E12" s="34">
        <f>Sithe_INDEPEND!E25</f>
        <v>42.934999999999995</v>
      </c>
      <c r="F12" s="32">
        <f>D12*E12</f>
        <v>68695.999999999985</v>
      </c>
      <c r="H12" t="s">
        <v>69</v>
      </c>
      <c r="J12" s="27">
        <f>D5</f>
        <v>36921</v>
      </c>
      <c r="K12" s="32">
        <f>Q8</f>
        <v>0</v>
      </c>
    </row>
    <row r="13" spans="1:21" x14ac:dyDescent="0.2">
      <c r="B13" s="27">
        <v>36893</v>
      </c>
      <c r="C13">
        <v>200</v>
      </c>
      <c r="D13" s="30">
        <f t="shared" ref="D13:D42" si="0">C13*8</f>
        <v>1600</v>
      </c>
      <c r="E13" s="34">
        <f>Sithe_INDEPEND!E49</f>
        <v>45.65625</v>
      </c>
      <c r="F13" s="32">
        <f t="shared" ref="F13:F42" si="1">D13*E13</f>
        <v>73050</v>
      </c>
      <c r="H13" t="s">
        <v>69</v>
      </c>
      <c r="J13" s="27">
        <f>'Prior day'!D5</f>
        <v>36920</v>
      </c>
      <c r="K13" s="33">
        <f>'Prior day'!Q8</f>
        <v>0</v>
      </c>
    </row>
    <row r="14" spans="1:21" x14ac:dyDescent="0.2">
      <c r="B14" s="27">
        <v>36894</v>
      </c>
      <c r="C14">
        <v>200</v>
      </c>
      <c r="D14" s="30">
        <f t="shared" si="0"/>
        <v>1600</v>
      </c>
      <c r="E14" s="34">
        <f>Sithe_INDEPEND!E73</f>
        <v>42.957499999999996</v>
      </c>
      <c r="F14" s="32">
        <f t="shared" si="1"/>
        <v>68732</v>
      </c>
      <c r="H14" t="s">
        <v>70</v>
      </c>
      <c r="K14" s="32">
        <f>K12-K13</f>
        <v>0</v>
      </c>
    </row>
    <row r="15" spans="1:21" x14ac:dyDescent="0.2">
      <c r="B15" s="27">
        <v>36895</v>
      </c>
      <c r="C15">
        <v>200</v>
      </c>
      <c r="D15" s="30">
        <f t="shared" si="0"/>
        <v>1600</v>
      </c>
      <c r="E15" s="34">
        <f>Sithe_INDEPEND!E97</f>
        <v>42.055</v>
      </c>
      <c r="F15" s="32">
        <f t="shared" si="1"/>
        <v>67288</v>
      </c>
    </row>
    <row r="16" spans="1:21" x14ac:dyDescent="0.2">
      <c r="B16" s="27">
        <v>36896</v>
      </c>
      <c r="C16">
        <v>200</v>
      </c>
      <c r="D16" s="30">
        <f t="shared" si="0"/>
        <v>1600</v>
      </c>
      <c r="E16" s="34">
        <f>Sithe_INDEPEND!E121</f>
        <v>42.344999999999999</v>
      </c>
      <c r="F16" s="32">
        <f t="shared" si="1"/>
        <v>67752</v>
      </c>
      <c r="H16" t="s">
        <v>66</v>
      </c>
      <c r="K16" s="32">
        <f>'Curve shift'!C3</f>
        <v>0</v>
      </c>
    </row>
    <row r="17" spans="2:11" x14ac:dyDescent="0.2">
      <c r="B17" s="27">
        <v>36897</v>
      </c>
      <c r="C17">
        <v>200</v>
      </c>
      <c r="D17" s="30">
        <f t="shared" si="0"/>
        <v>1600</v>
      </c>
      <c r="E17" s="34">
        <f>Sithe_INDEPEND!E145</f>
        <v>40.913749999999993</v>
      </c>
      <c r="F17" s="32">
        <f t="shared" si="1"/>
        <v>65461.999999999985</v>
      </c>
      <c r="H17" t="s">
        <v>67</v>
      </c>
      <c r="K17" s="32">
        <f>Theta!C3</f>
        <v>0</v>
      </c>
    </row>
    <row r="18" spans="2:11" x14ac:dyDescent="0.2">
      <c r="B18" s="27">
        <v>36898</v>
      </c>
      <c r="C18">
        <v>200</v>
      </c>
      <c r="D18" s="30">
        <f t="shared" si="0"/>
        <v>1600</v>
      </c>
      <c r="E18" s="34">
        <f>Sithe_INDEPEND!E169</f>
        <v>39.63000000000001</v>
      </c>
      <c r="F18" s="32">
        <f t="shared" si="1"/>
        <v>63408.000000000015</v>
      </c>
      <c r="H18" t="s">
        <v>71</v>
      </c>
      <c r="K18" s="32">
        <f>Volatility!C3</f>
        <v>0</v>
      </c>
    </row>
    <row r="19" spans="2:11" x14ac:dyDescent="0.2">
      <c r="B19" s="27">
        <v>36899</v>
      </c>
      <c r="C19">
        <v>200</v>
      </c>
      <c r="D19" s="30">
        <f t="shared" si="0"/>
        <v>1600</v>
      </c>
      <c r="E19" s="34">
        <f>Sithe_INDEPEND!E193</f>
        <v>45.094999999999999</v>
      </c>
      <c r="F19" s="32">
        <f t="shared" si="1"/>
        <v>72152</v>
      </c>
      <c r="H19" t="s">
        <v>10</v>
      </c>
      <c r="K19" s="32">
        <f>Other!C3</f>
        <v>0</v>
      </c>
    </row>
    <row r="20" spans="2:11" x14ac:dyDescent="0.2">
      <c r="B20" s="27">
        <v>36900</v>
      </c>
      <c r="C20">
        <v>200</v>
      </c>
      <c r="D20" s="30">
        <f t="shared" si="0"/>
        <v>1600</v>
      </c>
      <c r="E20" s="34">
        <f>Sithe_INDEPEND!E217</f>
        <v>44.454999999999998</v>
      </c>
      <c r="F20" s="32">
        <f t="shared" si="1"/>
        <v>71128</v>
      </c>
      <c r="H20" t="s">
        <v>72</v>
      </c>
      <c r="K20" s="33">
        <f>K14-SUM(K16:K19)</f>
        <v>0</v>
      </c>
    </row>
    <row r="21" spans="2:11" x14ac:dyDescent="0.2">
      <c r="B21" s="27">
        <v>36901</v>
      </c>
      <c r="C21">
        <v>200</v>
      </c>
      <c r="D21" s="30">
        <f t="shared" si="0"/>
        <v>1600</v>
      </c>
      <c r="E21" s="34">
        <f>Sithe_INDEPEND!E241</f>
        <v>44.476249999999993</v>
      </c>
      <c r="F21" s="32">
        <f t="shared" si="1"/>
        <v>71161.999999999985</v>
      </c>
      <c r="H21" t="s">
        <v>73</v>
      </c>
      <c r="K21" s="32">
        <f>SUM(K16:K20)</f>
        <v>0</v>
      </c>
    </row>
    <row r="22" spans="2:11" x14ac:dyDescent="0.2">
      <c r="B22" s="27">
        <v>36902</v>
      </c>
      <c r="C22">
        <v>200</v>
      </c>
      <c r="D22" s="30">
        <f t="shared" si="0"/>
        <v>1600</v>
      </c>
      <c r="E22" s="34">
        <f>Sithe_INDEPEND!E265</f>
        <v>41.46875</v>
      </c>
      <c r="F22" s="32">
        <f t="shared" si="1"/>
        <v>66350</v>
      </c>
    </row>
    <row r="23" spans="2:11" x14ac:dyDescent="0.2">
      <c r="B23" s="27">
        <v>36903</v>
      </c>
      <c r="C23">
        <v>200</v>
      </c>
      <c r="D23" s="30">
        <f t="shared" si="0"/>
        <v>1600</v>
      </c>
      <c r="E23" s="34">
        <f>Sithe_INDEPEND!E289</f>
        <v>41.885000000000005</v>
      </c>
      <c r="F23" s="32">
        <f t="shared" si="1"/>
        <v>67016.000000000015</v>
      </c>
      <c r="K23" s="32"/>
    </row>
    <row r="24" spans="2:11" x14ac:dyDescent="0.2">
      <c r="B24" s="27">
        <v>36904</v>
      </c>
      <c r="C24">
        <v>200</v>
      </c>
      <c r="D24" s="30">
        <f t="shared" si="0"/>
        <v>1600</v>
      </c>
      <c r="E24" s="34">
        <f>Sithe_INDEPEND!E313</f>
        <v>39.781249999999993</v>
      </c>
      <c r="F24" s="32">
        <f t="shared" si="1"/>
        <v>63649.999999999985</v>
      </c>
    </row>
    <row r="25" spans="2:11" x14ac:dyDescent="0.2">
      <c r="B25" s="27">
        <v>36905</v>
      </c>
      <c r="C25">
        <v>200</v>
      </c>
      <c r="D25" s="30">
        <f t="shared" si="0"/>
        <v>1600</v>
      </c>
      <c r="E25" s="34">
        <f>Sithe_INDEPEND!E337</f>
        <v>40.808749999999996</v>
      </c>
      <c r="F25" s="32">
        <f t="shared" si="1"/>
        <v>65293.999999999993</v>
      </c>
    </row>
    <row r="26" spans="2:11" x14ac:dyDescent="0.2">
      <c r="B26" s="27">
        <v>36906</v>
      </c>
      <c r="C26">
        <v>200</v>
      </c>
      <c r="D26" s="30">
        <f t="shared" si="0"/>
        <v>1600</v>
      </c>
      <c r="E26" s="34">
        <f>Sithe_INDEPEND!E361</f>
        <v>41.341250000000002</v>
      </c>
      <c r="F26" s="32">
        <f t="shared" si="1"/>
        <v>66146</v>
      </c>
    </row>
    <row r="27" spans="2:11" x14ac:dyDescent="0.2">
      <c r="B27" s="27">
        <v>36907</v>
      </c>
      <c r="C27">
        <v>200</v>
      </c>
      <c r="D27" s="30">
        <f t="shared" si="0"/>
        <v>1600</v>
      </c>
      <c r="E27" s="34">
        <f>Sithe_INDEPEND!E385</f>
        <v>41.47</v>
      </c>
      <c r="F27" s="32">
        <f t="shared" si="1"/>
        <v>66352</v>
      </c>
    </row>
    <row r="28" spans="2:11" x14ac:dyDescent="0.2">
      <c r="B28" s="27">
        <v>36908</v>
      </c>
      <c r="C28">
        <v>200</v>
      </c>
      <c r="D28" s="30">
        <f t="shared" si="0"/>
        <v>1600</v>
      </c>
      <c r="E28" s="34">
        <f>Sithe_INDEPEND!E409</f>
        <v>40.824999999999996</v>
      </c>
      <c r="F28" s="32">
        <f t="shared" si="1"/>
        <v>65319.999999999993</v>
      </c>
    </row>
    <row r="29" spans="2:11" x14ac:dyDescent="0.2">
      <c r="B29" s="27">
        <v>36909</v>
      </c>
      <c r="C29">
        <v>200</v>
      </c>
      <c r="D29" s="30">
        <f t="shared" si="0"/>
        <v>1600</v>
      </c>
      <c r="E29" s="34">
        <f>Sithe_INDEPEND!E433</f>
        <v>39.798749999999998</v>
      </c>
      <c r="F29" s="32">
        <f t="shared" si="1"/>
        <v>63678</v>
      </c>
    </row>
    <row r="30" spans="2:11" x14ac:dyDescent="0.2">
      <c r="B30" s="27">
        <v>36910</v>
      </c>
      <c r="C30">
        <v>200</v>
      </c>
      <c r="D30" s="30">
        <f t="shared" si="0"/>
        <v>1600</v>
      </c>
      <c r="E30" s="34">
        <f>Sithe_INDEPEND!E457</f>
        <v>32.120000000000005</v>
      </c>
      <c r="F30" s="32">
        <f t="shared" si="1"/>
        <v>51392.000000000007</v>
      </c>
    </row>
    <row r="31" spans="2:11" x14ac:dyDescent="0.2">
      <c r="B31" s="27">
        <v>36911</v>
      </c>
      <c r="C31">
        <v>200</v>
      </c>
      <c r="D31" s="30">
        <f t="shared" si="0"/>
        <v>1600</v>
      </c>
      <c r="E31" s="34">
        <f>Sithe_INDEPEND!E481</f>
        <v>37.5</v>
      </c>
      <c r="F31" s="32">
        <f t="shared" si="1"/>
        <v>60000</v>
      </c>
    </row>
    <row r="32" spans="2:11" x14ac:dyDescent="0.2">
      <c r="B32" s="27">
        <v>36912</v>
      </c>
      <c r="C32">
        <v>200</v>
      </c>
      <c r="D32" s="30">
        <f t="shared" si="0"/>
        <v>1600</v>
      </c>
      <c r="E32" s="34">
        <f>Sithe_INDEPEND!E505</f>
        <v>38.307500000000005</v>
      </c>
      <c r="F32" s="32">
        <f t="shared" si="1"/>
        <v>61292.000000000007</v>
      </c>
    </row>
    <row r="33" spans="2:6" x14ac:dyDescent="0.2">
      <c r="B33" s="27">
        <v>36913</v>
      </c>
      <c r="C33">
        <v>200</v>
      </c>
      <c r="D33" s="30">
        <f t="shared" si="0"/>
        <v>1600</v>
      </c>
      <c r="E33" s="34">
        <f>Sithe_INDEPEND!E529</f>
        <v>37.052500000000002</v>
      </c>
      <c r="F33" s="32">
        <f t="shared" si="1"/>
        <v>59284</v>
      </c>
    </row>
    <row r="34" spans="2:6" x14ac:dyDescent="0.2">
      <c r="B34" s="27">
        <v>36914</v>
      </c>
      <c r="C34">
        <v>200</v>
      </c>
      <c r="D34" s="30">
        <f t="shared" si="0"/>
        <v>1600</v>
      </c>
      <c r="E34" s="34">
        <f>Sithe_INDEPEND!E553</f>
        <v>35.791249999999998</v>
      </c>
      <c r="F34" s="32">
        <f t="shared" si="1"/>
        <v>57266</v>
      </c>
    </row>
    <row r="35" spans="2:6" x14ac:dyDescent="0.2">
      <c r="B35" s="27">
        <v>36915</v>
      </c>
      <c r="C35">
        <v>200</v>
      </c>
      <c r="D35" s="30">
        <f t="shared" si="0"/>
        <v>1600</v>
      </c>
      <c r="E35" s="34">
        <f>Sithe_INDEPEND!E577</f>
        <v>35.659999999999997</v>
      </c>
      <c r="F35" s="41">
        <f t="shared" si="1"/>
        <v>57055.999999999993</v>
      </c>
    </row>
    <row r="36" spans="2:6" x14ac:dyDescent="0.2">
      <c r="B36" s="27">
        <v>36916</v>
      </c>
      <c r="C36">
        <v>200</v>
      </c>
      <c r="D36" s="30">
        <f t="shared" si="0"/>
        <v>1600</v>
      </c>
      <c r="E36" s="34">
        <f>Sithe_INDEPEND!E601</f>
        <v>38.811250000000001</v>
      </c>
      <c r="F36" s="41">
        <f t="shared" si="1"/>
        <v>62098</v>
      </c>
    </row>
    <row r="37" spans="2:6" x14ac:dyDescent="0.2">
      <c r="B37" s="27">
        <v>36917</v>
      </c>
      <c r="C37">
        <v>200</v>
      </c>
      <c r="D37" s="30">
        <f t="shared" si="0"/>
        <v>1600</v>
      </c>
      <c r="E37" s="34">
        <f>Sithe_INDEPEND!E625</f>
        <v>37.477499999999999</v>
      </c>
      <c r="F37" s="41">
        <f t="shared" si="1"/>
        <v>59964</v>
      </c>
    </row>
    <row r="38" spans="2:6" x14ac:dyDescent="0.2">
      <c r="B38" s="27">
        <v>36918</v>
      </c>
      <c r="C38">
        <v>200</v>
      </c>
      <c r="D38" s="30">
        <f t="shared" si="0"/>
        <v>1600</v>
      </c>
      <c r="E38" s="34">
        <f>Sithe_INDEPEND!E649</f>
        <v>30.903750000000002</v>
      </c>
      <c r="F38" s="41">
        <f t="shared" si="1"/>
        <v>49446</v>
      </c>
    </row>
    <row r="39" spans="2:6" x14ac:dyDescent="0.2">
      <c r="B39" s="27">
        <v>36919</v>
      </c>
      <c r="C39">
        <v>200</v>
      </c>
      <c r="D39" s="30">
        <f t="shared" si="0"/>
        <v>1600</v>
      </c>
      <c r="E39" s="34">
        <f>Sithe_INDEPEND!E673</f>
        <v>30.951250000000002</v>
      </c>
      <c r="F39" s="41">
        <f t="shared" si="1"/>
        <v>49522</v>
      </c>
    </row>
    <row r="40" spans="2:6" x14ac:dyDescent="0.2">
      <c r="B40" s="27">
        <v>36920</v>
      </c>
      <c r="C40">
        <v>200</v>
      </c>
      <c r="D40" s="30">
        <f t="shared" si="0"/>
        <v>1600</v>
      </c>
      <c r="E40" s="34">
        <f>Sithe_INDEPEND!E697</f>
        <v>35.126249999999999</v>
      </c>
      <c r="F40" s="41">
        <f t="shared" si="1"/>
        <v>56202</v>
      </c>
    </row>
    <row r="41" spans="2:6" x14ac:dyDescent="0.2">
      <c r="B41" s="27">
        <v>36921</v>
      </c>
      <c r="C41">
        <v>200</v>
      </c>
      <c r="D41" s="30">
        <f t="shared" si="0"/>
        <v>1600</v>
      </c>
      <c r="E41" s="34">
        <f>Sithe_INDEPEND!E721</f>
        <v>34.936250000000001</v>
      </c>
      <c r="F41" s="41">
        <f t="shared" si="1"/>
        <v>55898</v>
      </c>
    </row>
    <row r="42" spans="2:6" x14ac:dyDescent="0.2">
      <c r="B42" s="27">
        <v>36922</v>
      </c>
      <c r="C42">
        <v>200</v>
      </c>
      <c r="D42" s="31">
        <f t="shared" si="0"/>
        <v>1600</v>
      </c>
      <c r="E42" s="98">
        <f>VLOOKUP(B42,'New curve'!$A$7:$G$38,7)</f>
        <v>28.95</v>
      </c>
      <c r="F42" s="33">
        <f t="shared" si="1"/>
        <v>46320</v>
      </c>
    </row>
    <row r="43" spans="2:6" x14ac:dyDescent="0.2">
      <c r="B43" s="27"/>
      <c r="D43" s="32">
        <f>SUM(D12:D42)</f>
        <v>49600</v>
      </c>
      <c r="E43" s="87">
        <f>+F43/D43</f>
        <v>39.080161290322579</v>
      </c>
      <c r="F43" s="32">
        <f>SUM(F12:F42)</f>
        <v>1938376</v>
      </c>
    </row>
    <row r="44" spans="2:6" x14ac:dyDescent="0.2">
      <c r="B44" s="27"/>
    </row>
    <row r="45" spans="2:6" x14ac:dyDescent="0.2">
      <c r="B45" s="27"/>
    </row>
    <row r="46" spans="2:6" x14ac:dyDescent="0.2">
      <c r="B46" s="27"/>
    </row>
    <row r="47" spans="2:6" x14ac:dyDescent="0.2">
      <c r="B47" s="27"/>
    </row>
    <row r="48" spans="2:6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pageSetup scale="7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Button 14">
              <controlPr defaultSize="0" print="0" autoFill="0" autoPict="0" macro="[0]!copypriorday">
                <anchor moveWithCells="1" sizeWithCells="1">
                  <from>
                    <xdr:col>2</xdr:col>
                    <xdr:colOff>47625</xdr:colOff>
                    <xdr:row>1</xdr:row>
                    <xdr:rowOff>142875</xdr:rowOff>
                  </from>
                  <to>
                    <xdr:col>4</xdr:col>
                    <xdr:colOff>9525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U55"/>
  <sheetViews>
    <sheetView topLeftCell="A3" workbookViewId="0">
      <selection activeCell="E24" sqref="E24"/>
    </sheetView>
  </sheetViews>
  <sheetFormatPr defaultRowHeight="12.75" x14ac:dyDescent="0.2"/>
  <cols>
    <col min="1" max="1" width="4.85546875" customWidth="1"/>
    <col min="2" max="2" width="10.140625" customWidth="1"/>
    <col min="4" max="4" width="10.140625" customWidth="1"/>
    <col min="7" max="7" width="10" customWidth="1"/>
    <col min="10" max="10" width="10" customWidth="1"/>
    <col min="17" max="17" width="11" customWidth="1"/>
  </cols>
  <sheetData>
    <row r="5" spans="1:21" x14ac:dyDescent="0.2">
      <c r="A5" s="1"/>
      <c r="B5" s="2"/>
      <c r="C5" s="3" t="s">
        <v>0</v>
      </c>
      <c r="D5" s="4"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1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1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1" x14ac:dyDescent="0.2">
      <c r="A8" s="1"/>
      <c r="B8" s="50">
        <v>36892</v>
      </c>
      <c r="C8" s="50">
        <v>36922</v>
      </c>
      <c r="D8" s="47">
        <v>39.271250000000002</v>
      </c>
      <c r="E8" s="14">
        <v>1.6097283519311119</v>
      </c>
      <c r="F8" s="15">
        <v>-7.6712328767123292E-2</v>
      </c>
      <c r="G8" s="16">
        <v>5.4757015742642025E-3</v>
      </c>
      <c r="H8" s="17">
        <v>31</v>
      </c>
      <c r="I8" s="47">
        <v>58</v>
      </c>
      <c r="J8" s="48">
        <v>6.7000000000000004E-2</v>
      </c>
      <c r="K8" s="51">
        <v>29</v>
      </c>
      <c r="L8" s="52">
        <v>39.572370689655173</v>
      </c>
      <c r="M8" s="15">
        <v>5.4794520547945206E-3</v>
      </c>
      <c r="N8" s="49" t="s">
        <v>15</v>
      </c>
      <c r="O8" s="21">
        <v>0</v>
      </c>
      <c r="P8" s="36">
        <v>49600</v>
      </c>
      <c r="Q8" s="37">
        <v>0</v>
      </c>
    </row>
    <row r="9" spans="1:21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0" spans="1:21" x14ac:dyDescent="0.2">
      <c r="E10" t="s">
        <v>20</v>
      </c>
      <c r="F10" t="s">
        <v>21</v>
      </c>
    </row>
    <row r="11" spans="1:21" ht="25.5" x14ac:dyDescent="0.2">
      <c r="B11" s="29" t="s">
        <v>16</v>
      </c>
      <c r="C11" s="29" t="s">
        <v>17</v>
      </c>
      <c r="D11" s="29" t="s">
        <v>18</v>
      </c>
      <c r="E11" s="29" t="s">
        <v>19</v>
      </c>
      <c r="F11" s="29" t="s">
        <v>22</v>
      </c>
      <c r="G11" s="29"/>
      <c r="H11" s="46" t="s">
        <v>74</v>
      </c>
      <c r="I11" s="46"/>
      <c r="J11" s="46"/>
      <c r="K11" s="46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2">
      <c r="B12" s="27">
        <v>36892</v>
      </c>
      <c r="C12">
        <v>200</v>
      </c>
      <c r="D12" s="30">
        <v>1600</v>
      </c>
      <c r="E12" s="34">
        <v>42.935000000000002</v>
      </c>
      <c r="F12" s="32">
        <v>68696</v>
      </c>
      <c r="H12" t="s">
        <v>69</v>
      </c>
      <c r="J12" s="27">
        <v>36920</v>
      </c>
      <c r="K12" s="32">
        <v>0</v>
      </c>
    </row>
    <row r="13" spans="1:21" x14ac:dyDescent="0.2">
      <c r="B13" s="27">
        <v>36893</v>
      </c>
      <c r="C13">
        <v>200</v>
      </c>
      <c r="D13" s="30">
        <v>1600</v>
      </c>
      <c r="E13" s="34">
        <v>45.65625</v>
      </c>
      <c r="F13" s="32">
        <v>73050</v>
      </c>
      <c r="H13" t="s">
        <v>69</v>
      </c>
      <c r="J13" s="27">
        <v>36917</v>
      </c>
      <c r="K13" s="33">
        <v>0</v>
      </c>
    </row>
    <row r="14" spans="1:21" x14ac:dyDescent="0.2">
      <c r="B14" s="27">
        <v>36894</v>
      </c>
      <c r="C14">
        <v>200</v>
      </c>
      <c r="D14" s="30">
        <v>1600</v>
      </c>
      <c r="E14" s="34">
        <v>42.957500000000003</v>
      </c>
      <c r="F14" s="32">
        <v>68732</v>
      </c>
      <c r="H14" t="s">
        <v>70</v>
      </c>
      <c r="K14" s="32">
        <v>0</v>
      </c>
    </row>
    <row r="15" spans="1:21" x14ac:dyDescent="0.2">
      <c r="B15" s="27">
        <v>36895</v>
      </c>
      <c r="C15">
        <v>200</v>
      </c>
      <c r="D15" s="30">
        <v>1600</v>
      </c>
      <c r="E15" s="34">
        <v>42.055</v>
      </c>
      <c r="F15" s="32">
        <v>67288</v>
      </c>
    </row>
    <row r="16" spans="1:21" x14ac:dyDescent="0.2">
      <c r="B16" s="27">
        <v>36896</v>
      </c>
      <c r="C16">
        <v>200</v>
      </c>
      <c r="D16" s="30">
        <v>1600</v>
      </c>
      <c r="E16" s="34">
        <v>42.344999999999999</v>
      </c>
      <c r="F16" s="32">
        <v>67752</v>
      </c>
      <c r="H16" t="s">
        <v>66</v>
      </c>
      <c r="K16" s="32">
        <v>0</v>
      </c>
    </row>
    <row r="17" spans="2:11" x14ac:dyDescent="0.2">
      <c r="B17" s="27">
        <v>36897</v>
      </c>
      <c r="C17">
        <v>200</v>
      </c>
      <c r="D17" s="30">
        <v>1600</v>
      </c>
      <c r="E17" s="34">
        <v>40.91375</v>
      </c>
      <c r="F17" s="32">
        <v>65462</v>
      </c>
      <c r="H17" t="s">
        <v>67</v>
      </c>
      <c r="K17" s="32">
        <v>0</v>
      </c>
    </row>
    <row r="18" spans="2:11" x14ac:dyDescent="0.2">
      <c r="B18" s="27">
        <v>36898</v>
      </c>
      <c r="C18">
        <v>200</v>
      </c>
      <c r="D18" s="30">
        <v>1600</v>
      </c>
      <c r="E18" s="34">
        <v>39.630000000000003</v>
      </c>
      <c r="F18" s="32">
        <v>63408</v>
      </c>
      <c r="H18" t="s">
        <v>71</v>
      </c>
      <c r="K18" s="32">
        <v>0</v>
      </c>
    </row>
    <row r="19" spans="2:11" x14ac:dyDescent="0.2">
      <c r="B19" s="27">
        <v>36899</v>
      </c>
      <c r="C19">
        <v>200</v>
      </c>
      <c r="D19" s="30">
        <v>1600</v>
      </c>
      <c r="E19" s="34">
        <v>45.094999999999999</v>
      </c>
      <c r="F19" s="32">
        <v>72152</v>
      </c>
      <c r="H19" t="s">
        <v>10</v>
      </c>
      <c r="K19" s="32">
        <v>0</v>
      </c>
    </row>
    <row r="20" spans="2:11" x14ac:dyDescent="0.2">
      <c r="B20" s="27">
        <v>36900</v>
      </c>
      <c r="C20">
        <v>200</v>
      </c>
      <c r="D20" s="30">
        <v>1600</v>
      </c>
      <c r="E20" s="34">
        <v>44.454999999999998</v>
      </c>
      <c r="F20" s="32">
        <v>71128</v>
      </c>
      <c r="H20" t="s">
        <v>72</v>
      </c>
      <c r="K20" s="33">
        <v>0</v>
      </c>
    </row>
    <row r="21" spans="2:11" x14ac:dyDescent="0.2">
      <c r="B21" s="27">
        <v>36901</v>
      </c>
      <c r="C21">
        <v>200</v>
      </c>
      <c r="D21" s="30">
        <v>1600</v>
      </c>
      <c r="E21" s="34">
        <v>44.47625</v>
      </c>
      <c r="F21" s="32">
        <v>71162</v>
      </c>
      <c r="H21" t="s">
        <v>73</v>
      </c>
      <c r="K21" s="32">
        <v>0</v>
      </c>
    </row>
    <row r="22" spans="2:11" x14ac:dyDescent="0.2">
      <c r="B22" s="27">
        <v>36902</v>
      </c>
      <c r="C22">
        <v>200</v>
      </c>
      <c r="D22" s="30">
        <v>1600</v>
      </c>
      <c r="E22" s="34">
        <v>41.46875</v>
      </c>
      <c r="F22" s="32">
        <v>66350</v>
      </c>
    </row>
    <row r="23" spans="2:11" x14ac:dyDescent="0.2">
      <c r="B23" s="27">
        <v>36903</v>
      </c>
      <c r="C23">
        <v>200</v>
      </c>
      <c r="D23" s="30">
        <v>1600</v>
      </c>
      <c r="E23" s="34">
        <v>41.884999999999998</v>
      </c>
      <c r="F23" s="32">
        <v>67016</v>
      </c>
    </row>
    <row r="24" spans="2:11" x14ac:dyDescent="0.2">
      <c r="B24" s="27">
        <v>36904</v>
      </c>
      <c r="C24">
        <v>200</v>
      </c>
      <c r="D24" s="30">
        <v>1600</v>
      </c>
      <c r="E24" s="34">
        <v>39.78125</v>
      </c>
      <c r="F24" s="32">
        <v>63650</v>
      </c>
    </row>
    <row r="25" spans="2:11" x14ac:dyDescent="0.2">
      <c r="B25" s="27">
        <v>36905</v>
      </c>
      <c r="C25">
        <v>200</v>
      </c>
      <c r="D25" s="30">
        <v>1600</v>
      </c>
      <c r="E25" s="34">
        <v>40.808750000000003</v>
      </c>
      <c r="F25" s="32">
        <v>65294</v>
      </c>
    </row>
    <row r="26" spans="2:11" x14ac:dyDescent="0.2">
      <c r="B26" s="27">
        <v>36906</v>
      </c>
      <c r="C26">
        <v>200</v>
      </c>
      <c r="D26" s="30">
        <v>1600</v>
      </c>
      <c r="E26" s="34">
        <v>41.341250000000002</v>
      </c>
      <c r="F26" s="32">
        <v>66146</v>
      </c>
    </row>
    <row r="27" spans="2:11" x14ac:dyDescent="0.2">
      <c r="B27" s="27">
        <v>36907</v>
      </c>
      <c r="C27">
        <v>200</v>
      </c>
      <c r="D27" s="30">
        <v>1600</v>
      </c>
      <c r="E27" s="34">
        <v>41.47</v>
      </c>
      <c r="F27" s="32">
        <v>66352</v>
      </c>
    </row>
    <row r="28" spans="2:11" x14ac:dyDescent="0.2">
      <c r="B28" s="27">
        <v>36908</v>
      </c>
      <c r="C28">
        <v>200</v>
      </c>
      <c r="D28" s="30">
        <v>1600</v>
      </c>
      <c r="E28" s="34">
        <v>40.825000000000003</v>
      </c>
      <c r="F28" s="32">
        <v>65320</v>
      </c>
    </row>
    <row r="29" spans="2:11" x14ac:dyDescent="0.2">
      <c r="B29" s="27">
        <v>36909</v>
      </c>
      <c r="C29">
        <v>200</v>
      </c>
      <c r="D29" s="30">
        <v>1600</v>
      </c>
      <c r="E29" s="34">
        <v>39.798749999999998</v>
      </c>
      <c r="F29" s="32">
        <v>63678</v>
      </c>
    </row>
    <row r="30" spans="2:11" x14ac:dyDescent="0.2">
      <c r="B30" s="27">
        <v>36910</v>
      </c>
      <c r="C30">
        <v>200</v>
      </c>
      <c r="D30" s="30">
        <v>1600</v>
      </c>
      <c r="E30" s="34">
        <v>32.119999999999997</v>
      </c>
      <c r="F30" s="32">
        <v>51392</v>
      </c>
    </row>
    <row r="31" spans="2:11" x14ac:dyDescent="0.2">
      <c r="B31" s="27">
        <v>36911</v>
      </c>
      <c r="C31">
        <v>200</v>
      </c>
      <c r="D31" s="30">
        <v>1600</v>
      </c>
      <c r="E31" s="34">
        <v>37.5</v>
      </c>
      <c r="F31" s="32">
        <v>60000</v>
      </c>
    </row>
    <row r="32" spans="2:11" x14ac:dyDescent="0.2">
      <c r="B32" s="27">
        <v>36912</v>
      </c>
      <c r="C32">
        <v>200</v>
      </c>
      <c r="D32" s="30">
        <v>1600</v>
      </c>
      <c r="E32" s="34">
        <v>38.307499999999997</v>
      </c>
      <c r="F32" s="32">
        <v>61292</v>
      </c>
    </row>
    <row r="33" spans="2:6" x14ac:dyDescent="0.2">
      <c r="B33" s="27">
        <v>36913</v>
      </c>
      <c r="C33">
        <v>200</v>
      </c>
      <c r="D33" s="30">
        <v>1600</v>
      </c>
      <c r="E33" s="34">
        <v>37.052500000000002</v>
      </c>
      <c r="F33" s="32">
        <v>59284</v>
      </c>
    </row>
    <row r="34" spans="2:6" x14ac:dyDescent="0.2">
      <c r="B34" s="27">
        <v>36914</v>
      </c>
      <c r="C34">
        <v>200</v>
      </c>
      <c r="D34" s="30">
        <v>1600</v>
      </c>
      <c r="E34" s="34">
        <v>35.791249999999998</v>
      </c>
      <c r="F34" s="32">
        <v>57266</v>
      </c>
    </row>
    <row r="35" spans="2:6" x14ac:dyDescent="0.2">
      <c r="B35" s="27">
        <v>36915</v>
      </c>
      <c r="C35">
        <v>200</v>
      </c>
      <c r="D35" s="30">
        <v>1600</v>
      </c>
      <c r="E35" s="34">
        <v>35.659999999999997</v>
      </c>
      <c r="F35" s="41">
        <v>57056</v>
      </c>
    </row>
    <row r="36" spans="2:6" x14ac:dyDescent="0.2">
      <c r="B36" s="27">
        <v>36916</v>
      </c>
      <c r="C36">
        <v>200</v>
      </c>
      <c r="D36" s="30">
        <v>1600</v>
      </c>
      <c r="E36" s="34">
        <v>38.811250000000001</v>
      </c>
      <c r="F36" s="41">
        <v>62098</v>
      </c>
    </row>
    <row r="37" spans="2:6" x14ac:dyDescent="0.2">
      <c r="B37" s="27">
        <v>36917</v>
      </c>
      <c r="C37">
        <v>200</v>
      </c>
      <c r="D37" s="30">
        <v>1600</v>
      </c>
      <c r="E37" s="34">
        <v>37.477499999999999</v>
      </c>
      <c r="F37" s="41">
        <v>59964</v>
      </c>
    </row>
    <row r="38" spans="2:6" x14ac:dyDescent="0.2">
      <c r="B38" s="27">
        <v>36918</v>
      </c>
      <c r="C38">
        <v>200</v>
      </c>
      <c r="D38" s="30">
        <v>1600</v>
      </c>
      <c r="E38" s="34">
        <v>30.903749999999999</v>
      </c>
      <c r="F38" s="41">
        <v>49446</v>
      </c>
    </row>
    <row r="39" spans="2:6" x14ac:dyDescent="0.2">
      <c r="B39" s="27">
        <v>36919</v>
      </c>
      <c r="C39">
        <v>200</v>
      </c>
      <c r="D39" s="30">
        <v>1600</v>
      </c>
      <c r="E39" s="34">
        <v>30.951250000000002</v>
      </c>
      <c r="F39" s="41">
        <v>49522</v>
      </c>
    </row>
    <row r="40" spans="2:6" x14ac:dyDescent="0.2">
      <c r="B40" s="27">
        <v>36920</v>
      </c>
      <c r="C40">
        <v>200</v>
      </c>
      <c r="D40" s="30">
        <v>1600</v>
      </c>
      <c r="E40" s="34">
        <v>35.126249999999999</v>
      </c>
      <c r="F40" s="41">
        <v>56202</v>
      </c>
    </row>
    <row r="41" spans="2:6" x14ac:dyDescent="0.2">
      <c r="B41" s="27">
        <v>36921</v>
      </c>
      <c r="C41">
        <v>200</v>
      </c>
      <c r="D41" s="30">
        <v>1600</v>
      </c>
      <c r="E41" s="34">
        <v>33.31</v>
      </c>
      <c r="F41" s="41">
        <v>53296</v>
      </c>
    </row>
    <row r="42" spans="2:6" x14ac:dyDescent="0.2">
      <c r="B42" s="27">
        <v>36922</v>
      </c>
      <c r="C42">
        <v>200</v>
      </c>
      <c r="D42" s="31">
        <v>1600</v>
      </c>
      <c r="E42" s="34">
        <v>36.5</v>
      </c>
      <c r="F42" s="41">
        <v>58400</v>
      </c>
    </row>
    <row r="43" spans="2:6" x14ac:dyDescent="0.2">
      <c r="B43" s="27"/>
      <c r="D43" s="32">
        <v>49600</v>
      </c>
      <c r="E43">
        <v>39.271250000000002</v>
      </c>
      <c r="F43">
        <v>1947854</v>
      </c>
    </row>
    <row r="44" spans="2:6" x14ac:dyDescent="0.2">
      <c r="B44" s="27"/>
    </row>
    <row r="45" spans="2:6" x14ac:dyDescent="0.2">
      <c r="B45" s="27"/>
    </row>
    <row r="46" spans="2:6" x14ac:dyDescent="0.2">
      <c r="B46" s="27"/>
    </row>
    <row r="47" spans="2:6" x14ac:dyDescent="0.2">
      <c r="B47" s="27"/>
    </row>
    <row r="48" spans="2:6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3:V55"/>
  <sheetViews>
    <sheetView workbookViewId="0">
      <selection activeCell="A8" sqref="A8"/>
    </sheetView>
  </sheetViews>
  <sheetFormatPr defaultRowHeight="12.75" x14ac:dyDescent="0.2"/>
  <cols>
    <col min="1" max="1" width="4.85546875" customWidth="1"/>
    <col min="2" max="2" width="10.140625" customWidth="1"/>
    <col min="3" max="3" width="9.42578125" bestFit="1" customWidth="1"/>
    <col min="4" max="4" width="10.7109375" customWidth="1"/>
    <col min="7" max="7" width="10" customWidth="1"/>
    <col min="17" max="17" width="11" customWidth="1"/>
  </cols>
  <sheetData>
    <row r="3" spans="1:22" x14ac:dyDescent="0.2">
      <c r="B3" t="s">
        <v>66</v>
      </c>
      <c r="C3" s="32">
        <f>Q8-'Prior day'!Q8</f>
        <v>0</v>
      </c>
    </row>
    <row r="5" spans="1:22" x14ac:dyDescent="0.2">
      <c r="A5" s="1"/>
      <c r="B5" s="2"/>
      <c r="C5" s="3" t="s">
        <v>0</v>
      </c>
      <c r="D5" s="4">
        <f>'Prior day'!D5</f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">
      <c r="A8" s="1"/>
      <c r="B8" s="12">
        <f>'Prior day'!B8</f>
        <v>36892</v>
      </c>
      <c r="C8" s="12">
        <f>'Prior day'!C8</f>
        <v>36922</v>
      </c>
      <c r="D8" s="13">
        <f>Model!D8</f>
        <v>39.080161290322579</v>
      </c>
      <c r="E8" s="14">
        <f>'Prior day'!E8</f>
        <v>1.6097283519311119</v>
      </c>
      <c r="F8" s="15">
        <f>'Prior day'!F8</f>
        <v>-7.6712328767123292E-2</v>
      </c>
      <c r="G8" s="16">
        <f>'Prior day'!G8</f>
        <v>5.4757015742642025E-3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'Prior day'!K8</f>
        <v>29</v>
      </c>
      <c r="L8" s="19">
        <f>'Prior day'!L8</f>
        <v>39.572370689655173</v>
      </c>
      <c r="M8" s="15">
        <f>'Prior day'!M8</f>
        <v>5.4794520547945206E-3</v>
      </c>
      <c r="N8" s="20" t="s">
        <v>15</v>
      </c>
      <c r="O8" s="21">
        <f>_xll.ASN(D8,I8,J8,E8,L8,COUNT(Model!B12:B42),K8,F8,G8,IF(N8="Call",1,0),0)</f>
        <v>0</v>
      </c>
      <c r="P8" s="36">
        <f>'Prior day'!P8</f>
        <v>49600</v>
      </c>
      <c r="Q8" s="37">
        <f>-P8*O8</f>
        <v>0</v>
      </c>
    </row>
    <row r="9" spans="1:22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0" spans="1:22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</row>
    <row r="11" spans="1:22" x14ac:dyDescent="0.2">
      <c r="A11" s="38"/>
      <c r="B11" s="42"/>
      <c r="C11" s="42"/>
      <c r="D11" s="42"/>
      <c r="E11" s="42"/>
      <c r="F11" s="42"/>
      <c r="G11" s="42"/>
      <c r="H11" s="42"/>
      <c r="I11" s="38"/>
      <c r="J11" s="4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">
      <c r="A12" s="38"/>
      <c r="B12" s="43"/>
      <c r="C12" s="44"/>
      <c r="D12" s="38"/>
      <c r="E12" s="39"/>
      <c r="F12" s="40"/>
      <c r="G12" s="41"/>
      <c r="H12" s="38"/>
      <c r="I12" s="38"/>
      <c r="J12" s="38"/>
    </row>
    <row r="13" spans="1:22" x14ac:dyDescent="0.2">
      <c r="A13" s="38"/>
      <c r="B13" s="43"/>
      <c r="C13" s="44"/>
      <c r="D13" s="38"/>
      <c r="E13" s="39"/>
      <c r="F13" s="40"/>
      <c r="G13" s="41"/>
      <c r="H13" s="38"/>
      <c r="I13" s="38"/>
      <c r="J13" s="38"/>
    </row>
    <row r="14" spans="1:22" x14ac:dyDescent="0.2">
      <c r="A14" s="38"/>
      <c r="B14" s="43"/>
      <c r="C14" s="44"/>
      <c r="D14" s="38"/>
      <c r="E14" s="39"/>
      <c r="F14" s="40"/>
      <c r="G14" s="41"/>
      <c r="H14" s="38"/>
      <c r="I14" s="38"/>
      <c r="J14" s="38"/>
    </row>
    <row r="15" spans="1:22" x14ac:dyDescent="0.2">
      <c r="A15" s="38"/>
      <c r="B15" s="43"/>
      <c r="C15" s="44"/>
      <c r="D15" s="38"/>
      <c r="E15" s="39"/>
      <c r="F15" s="40"/>
      <c r="G15" s="41"/>
      <c r="H15" s="38"/>
      <c r="I15" s="38"/>
      <c r="J15" s="38"/>
    </row>
    <row r="16" spans="1:22" x14ac:dyDescent="0.2">
      <c r="A16" s="38"/>
      <c r="B16" s="43"/>
      <c r="C16" s="44"/>
      <c r="D16" s="38"/>
      <c r="E16" s="39"/>
      <c r="F16" s="40"/>
      <c r="G16" s="41"/>
      <c r="H16" s="38"/>
      <c r="I16" s="38"/>
      <c r="J16" s="38"/>
    </row>
    <row r="17" spans="1:10" x14ac:dyDescent="0.2">
      <c r="A17" s="38"/>
      <c r="B17" s="43"/>
      <c r="C17" s="44"/>
      <c r="D17" s="38"/>
      <c r="E17" s="39"/>
      <c r="F17" s="40"/>
      <c r="G17" s="41"/>
      <c r="H17" s="38"/>
      <c r="I17" s="38"/>
      <c r="J17" s="38"/>
    </row>
    <row r="18" spans="1:10" x14ac:dyDescent="0.2">
      <c r="A18" s="38"/>
      <c r="B18" s="43"/>
      <c r="C18" s="44"/>
      <c r="D18" s="38"/>
      <c r="E18" s="39"/>
      <c r="F18" s="40"/>
      <c r="G18" s="41"/>
      <c r="H18" s="38"/>
      <c r="I18" s="38"/>
      <c r="J18" s="38"/>
    </row>
    <row r="19" spans="1:10" x14ac:dyDescent="0.2">
      <c r="A19" s="38"/>
      <c r="B19" s="43"/>
      <c r="C19" s="44"/>
      <c r="D19" s="38"/>
      <c r="E19" s="39"/>
      <c r="F19" s="40"/>
      <c r="G19" s="41"/>
      <c r="H19" s="38"/>
      <c r="I19" s="38"/>
      <c r="J19" s="38"/>
    </row>
    <row r="20" spans="1:10" x14ac:dyDescent="0.2">
      <c r="A20" s="38"/>
      <c r="B20" s="43"/>
      <c r="C20" s="44"/>
      <c r="D20" s="38"/>
      <c r="E20" s="39"/>
      <c r="F20" s="40"/>
      <c r="G20" s="41"/>
      <c r="H20" s="38"/>
      <c r="I20" s="38"/>
      <c r="J20" s="38"/>
    </row>
    <row r="21" spans="1:10" x14ac:dyDescent="0.2">
      <c r="A21" s="38"/>
      <c r="B21" s="43"/>
      <c r="C21" s="44"/>
      <c r="D21" s="38"/>
      <c r="E21" s="39"/>
      <c r="F21" s="40"/>
      <c r="G21" s="41"/>
      <c r="H21" s="38"/>
      <c r="I21" s="38"/>
      <c r="J21" s="38"/>
    </row>
    <row r="22" spans="1:10" x14ac:dyDescent="0.2">
      <c r="A22" s="38"/>
      <c r="B22" s="43"/>
      <c r="C22" s="44"/>
      <c r="D22" s="38"/>
      <c r="E22" s="39"/>
      <c r="F22" s="40"/>
      <c r="G22" s="41"/>
      <c r="H22" s="38"/>
      <c r="I22" s="38"/>
      <c r="J22" s="38"/>
    </row>
    <row r="23" spans="1:10" x14ac:dyDescent="0.2">
      <c r="A23" s="38"/>
      <c r="B23" s="43"/>
      <c r="C23" s="44"/>
      <c r="D23" s="38"/>
      <c r="E23" s="39"/>
      <c r="F23" s="40"/>
      <c r="G23" s="41"/>
      <c r="H23" s="38"/>
      <c r="I23" s="38"/>
      <c r="J23" s="38"/>
    </row>
    <row r="24" spans="1:10" x14ac:dyDescent="0.2">
      <c r="A24" s="38"/>
      <c r="B24" s="43"/>
      <c r="C24" s="44"/>
      <c r="D24" s="38"/>
      <c r="E24" s="39"/>
      <c r="F24" s="40"/>
      <c r="G24" s="41"/>
      <c r="H24" s="38"/>
      <c r="I24" s="38"/>
      <c r="J24" s="38"/>
    </row>
    <row r="25" spans="1:10" x14ac:dyDescent="0.2">
      <c r="A25" s="38"/>
      <c r="B25" s="43"/>
      <c r="C25" s="44"/>
      <c r="D25" s="38"/>
      <c r="E25" s="39"/>
      <c r="F25" s="40"/>
      <c r="G25" s="41"/>
      <c r="H25" s="38"/>
      <c r="I25" s="38"/>
      <c r="J25" s="38"/>
    </row>
    <row r="26" spans="1:10" x14ac:dyDescent="0.2">
      <c r="A26" s="38"/>
      <c r="B26" s="43"/>
      <c r="C26" s="44"/>
      <c r="D26" s="38"/>
      <c r="E26" s="39"/>
      <c r="F26" s="40"/>
      <c r="G26" s="41"/>
      <c r="H26" s="38"/>
      <c r="I26" s="38"/>
      <c r="J26" s="38"/>
    </row>
    <row r="27" spans="1:10" x14ac:dyDescent="0.2">
      <c r="A27" s="38"/>
      <c r="B27" s="43"/>
      <c r="C27" s="44"/>
      <c r="D27" s="38"/>
      <c r="E27" s="39"/>
      <c r="F27" s="40"/>
      <c r="G27" s="41"/>
      <c r="H27" s="38"/>
      <c r="I27" s="38"/>
      <c r="J27" s="38"/>
    </row>
    <row r="28" spans="1:10" x14ac:dyDescent="0.2">
      <c r="A28" s="38"/>
      <c r="B28" s="43"/>
      <c r="C28" s="44"/>
      <c r="D28" s="38"/>
      <c r="E28" s="39"/>
      <c r="F28" s="40"/>
      <c r="G28" s="41"/>
      <c r="H28" s="38"/>
      <c r="I28" s="38"/>
      <c r="J28" s="38"/>
    </row>
    <row r="29" spans="1:10" x14ac:dyDescent="0.2">
      <c r="A29" s="38"/>
      <c r="B29" s="43"/>
      <c r="C29" s="44"/>
      <c r="D29" s="38"/>
      <c r="E29" s="39"/>
      <c r="F29" s="40"/>
      <c r="G29" s="41"/>
      <c r="H29" s="38"/>
      <c r="I29" s="38"/>
      <c r="J29" s="38"/>
    </row>
    <row r="30" spans="1:10" x14ac:dyDescent="0.2">
      <c r="A30" s="38"/>
      <c r="B30" s="43"/>
      <c r="C30" s="44"/>
      <c r="D30" s="38"/>
      <c r="E30" s="39"/>
      <c r="F30" s="40"/>
      <c r="G30" s="41"/>
      <c r="H30" s="38"/>
      <c r="I30" s="38"/>
      <c r="J30" s="38"/>
    </row>
    <row r="31" spans="1:10" x14ac:dyDescent="0.2">
      <c r="A31" s="38"/>
      <c r="B31" s="43"/>
      <c r="C31" s="44"/>
      <c r="D31" s="38"/>
      <c r="E31" s="39"/>
      <c r="F31" s="40"/>
      <c r="G31" s="41"/>
      <c r="H31" s="38"/>
      <c r="I31" s="38"/>
      <c r="J31" s="38"/>
    </row>
    <row r="32" spans="1:10" x14ac:dyDescent="0.2">
      <c r="A32" s="38"/>
      <c r="B32" s="43"/>
      <c r="C32" s="44"/>
      <c r="D32" s="38"/>
      <c r="E32" s="39"/>
      <c r="F32" s="40"/>
      <c r="G32" s="41"/>
      <c r="H32" s="38"/>
      <c r="I32" s="38"/>
      <c r="J32" s="38"/>
    </row>
    <row r="33" spans="1:10" x14ac:dyDescent="0.2">
      <c r="A33" s="38"/>
      <c r="B33" s="43"/>
      <c r="C33" s="44"/>
      <c r="D33" s="38"/>
      <c r="E33" s="39"/>
      <c r="F33" s="40"/>
      <c r="G33" s="41"/>
      <c r="H33" s="38"/>
      <c r="I33" s="38"/>
      <c r="J33" s="38"/>
    </row>
    <row r="34" spans="1:10" x14ac:dyDescent="0.2">
      <c r="A34" s="38"/>
      <c r="B34" s="43"/>
      <c r="C34" s="44"/>
      <c r="D34" s="38"/>
      <c r="E34" s="39"/>
      <c r="F34" s="40"/>
      <c r="G34" s="41"/>
      <c r="H34" s="38"/>
      <c r="I34" s="38"/>
      <c r="J34" s="38"/>
    </row>
    <row r="35" spans="1:10" x14ac:dyDescent="0.2">
      <c r="A35" s="38"/>
      <c r="B35" s="43"/>
      <c r="C35" s="44"/>
      <c r="D35" s="38"/>
      <c r="E35" s="39"/>
      <c r="F35" s="40"/>
      <c r="G35" s="41"/>
      <c r="H35" s="38"/>
      <c r="I35" s="38"/>
      <c r="J35" s="38"/>
    </row>
    <row r="36" spans="1:10" x14ac:dyDescent="0.2">
      <c r="A36" s="38"/>
      <c r="B36" s="43"/>
      <c r="C36" s="44"/>
      <c r="D36" s="38"/>
      <c r="E36" s="39"/>
      <c r="F36" s="40"/>
      <c r="G36" s="41"/>
      <c r="H36" s="38"/>
      <c r="I36" s="38"/>
      <c r="J36" s="38"/>
    </row>
    <row r="37" spans="1:10" x14ac:dyDescent="0.2">
      <c r="A37" s="38"/>
      <c r="B37" s="43"/>
      <c r="C37" s="44"/>
      <c r="D37" s="38"/>
      <c r="E37" s="39"/>
      <c r="F37" s="40"/>
      <c r="G37" s="41"/>
      <c r="H37" s="38"/>
      <c r="I37" s="38"/>
      <c r="J37" s="38"/>
    </row>
    <row r="38" spans="1:10" x14ac:dyDescent="0.2">
      <c r="A38" s="38"/>
      <c r="B38" s="43"/>
      <c r="C38" s="38"/>
      <c r="D38" s="38"/>
      <c r="E38" s="39"/>
      <c r="F38" s="40"/>
      <c r="G38" s="41"/>
      <c r="H38" s="38"/>
      <c r="I38" s="38"/>
      <c r="J38" s="38"/>
    </row>
    <row r="39" spans="1:10" x14ac:dyDescent="0.2">
      <c r="A39" s="38"/>
      <c r="B39" s="43"/>
      <c r="C39" s="38"/>
      <c r="D39" s="38"/>
      <c r="E39" s="38"/>
      <c r="F39" s="38"/>
      <c r="G39" s="38"/>
      <c r="H39" s="38"/>
      <c r="I39" s="38"/>
      <c r="J39" s="38"/>
    </row>
    <row r="40" spans="1:10" x14ac:dyDescent="0.2">
      <c r="A40" s="38"/>
      <c r="B40" s="43"/>
      <c r="C40" s="38"/>
      <c r="D40" s="38"/>
      <c r="E40" s="38"/>
      <c r="F40" s="38"/>
      <c r="G40" s="38"/>
      <c r="H40" s="38"/>
      <c r="I40" s="38"/>
      <c r="J40" s="38"/>
    </row>
    <row r="41" spans="1:10" x14ac:dyDescent="0.2">
      <c r="A41" s="38"/>
      <c r="B41" s="43"/>
      <c r="C41" s="38"/>
      <c r="D41" s="38"/>
      <c r="E41" s="38"/>
      <c r="F41" s="38"/>
      <c r="G41" s="38"/>
      <c r="H41" s="38"/>
      <c r="I41" s="38"/>
      <c r="J41" s="38"/>
    </row>
    <row r="42" spans="1:10" x14ac:dyDescent="0.2">
      <c r="A42" s="38"/>
      <c r="B42" s="43"/>
      <c r="C42" s="38"/>
      <c r="D42" s="38"/>
      <c r="E42" s="38"/>
      <c r="F42" s="38"/>
      <c r="G42" s="38"/>
      <c r="H42" s="38"/>
      <c r="I42" s="38"/>
      <c r="J42" s="38"/>
    </row>
    <row r="43" spans="1:10" x14ac:dyDescent="0.2">
      <c r="A43" s="38"/>
      <c r="B43" s="43"/>
      <c r="C43" s="38"/>
      <c r="D43" s="38"/>
      <c r="E43" s="38"/>
      <c r="F43" s="38"/>
      <c r="G43" s="38"/>
      <c r="H43" s="38"/>
      <c r="I43" s="38"/>
      <c r="J43" s="38"/>
    </row>
    <row r="44" spans="1:10" x14ac:dyDescent="0.2">
      <c r="B44" s="27"/>
    </row>
    <row r="45" spans="1:10" x14ac:dyDescent="0.2">
      <c r="B45" s="27"/>
    </row>
    <row r="46" spans="1:10" x14ac:dyDescent="0.2">
      <c r="B46" s="27"/>
    </row>
    <row r="47" spans="1:10" x14ac:dyDescent="0.2">
      <c r="B47" s="27"/>
    </row>
    <row r="48" spans="1:10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3:V55"/>
  <sheetViews>
    <sheetView workbookViewId="0">
      <selection activeCell="Q9" sqref="Q9"/>
    </sheetView>
  </sheetViews>
  <sheetFormatPr defaultRowHeight="12.75" x14ac:dyDescent="0.2"/>
  <cols>
    <col min="1" max="1" width="4.85546875" customWidth="1"/>
    <col min="2" max="2" width="10.140625" customWidth="1"/>
    <col min="3" max="3" width="9.42578125" customWidth="1"/>
    <col min="4" max="4" width="11.140625" customWidth="1"/>
    <col min="7" max="7" width="10" customWidth="1"/>
    <col min="17" max="17" width="11" customWidth="1"/>
  </cols>
  <sheetData>
    <row r="3" spans="1:22" x14ac:dyDescent="0.2">
      <c r="B3" t="s">
        <v>67</v>
      </c>
      <c r="C3" s="32">
        <f>Q8-'Prior day'!Q8</f>
        <v>0</v>
      </c>
    </row>
    <row r="5" spans="1:22" x14ac:dyDescent="0.2">
      <c r="A5" s="1"/>
      <c r="B5" s="2"/>
      <c r="C5" s="3" t="s">
        <v>0</v>
      </c>
      <c r="D5" s="4">
        <f>Model!D5</f>
        <v>36921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">
      <c r="A8" s="1"/>
      <c r="B8" s="12">
        <f>'Prior day'!B8</f>
        <v>36892</v>
      </c>
      <c r="C8" s="12">
        <f>'Prior day'!C8</f>
        <v>36922</v>
      </c>
      <c r="D8" s="13">
        <f>'Prior day'!D8</f>
        <v>39.271250000000002</v>
      </c>
      <c r="E8" s="14">
        <f>'Prior day'!E8</f>
        <v>1.6097283519311119</v>
      </c>
      <c r="F8" s="15">
        <f>Model!F8</f>
        <v>-7.9452054794520555E-2</v>
      </c>
      <c r="G8" s="16">
        <f>Model!G8</f>
        <v>2.7378507871321013E-3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'Prior day'!K8</f>
        <v>29</v>
      </c>
      <c r="L8" s="19">
        <f>'Prior day'!L8</f>
        <v>39.572370689655173</v>
      </c>
      <c r="M8" s="15">
        <f>Model!M8</f>
        <v>2.7397260273972603E-3</v>
      </c>
      <c r="N8" s="20" t="s">
        <v>15</v>
      </c>
      <c r="O8" s="21">
        <f>_xll.ASN(D8,I8,J8,E8,L8,COUNT('Prior day'!B12:B42),K8,F8,G8,IF(N8="Call",1,0),0)</f>
        <v>0</v>
      </c>
      <c r="P8" s="36">
        <f>'Prior day'!P8</f>
        <v>49600</v>
      </c>
      <c r="Q8" s="37">
        <f>-P8*O8</f>
        <v>0</v>
      </c>
    </row>
    <row r="9" spans="1:22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1" spans="1:22" x14ac:dyDescent="0.2">
      <c r="B11" s="29"/>
      <c r="C11" s="29"/>
      <c r="D11" s="29"/>
      <c r="E11" s="29"/>
      <c r="F11" s="29"/>
      <c r="G11" s="29"/>
      <c r="H11" s="45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">
      <c r="B12" s="27"/>
      <c r="C12" s="28"/>
      <c r="E12" s="30"/>
      <c r="F12" s="34"/>
      <c r="G12" s="32"/>
      <c r="H12" s="32"/>
    </row>
    <row r="13" spans="1:22" x14ac:dyDescent="0.2">
      <c r="B13" s="27"/>
      <c r="C13" s="28"/>
      <c r="E13" s="30"/>
      <c r="F13" s="34"/>
      <c r="G13" s="32"/>
    </row>
    <row r="14" spans="1:22" x14ac:dyDescent="0.2">
      <c r="B14" s="27"/>
      <c r="C14" s="28"/>
      <c r="E14" s="30"/>
      <c r="F14" s="34"/>
      <c r="G14" s="32"/>
    </row>
    <row r="15" spans="1:22" x14ac:dyDescent="0.2">
      <c r="B15" s="27"/>
      <c r="C15" s="28"/>
      <c r="E15" s="30"/>
      <c r="F15" s="34"/>
      <c r="G15" s="32"/>
    </row>
    <row r="16" spans="1:22" x14ac:dyDescent="0.2">
      <c r="B16" s="27"/>
      <c r="C16" s="28"/>
      <c r="E16" s="30"/>
      <c r="F16" s="34"/>
      <c r="G16" s="32"/>
    </row>
    <row r="17" spans="2:7" x14ac:dyDescent="0.2">
      <c r="B17" s="27"/>
      <c r="C17" s="28"/>
      <c r="E17" s="30"/>
      <c r="F17" s="34"/>
      <c r="G17" s="32"/>
    </row>
    <row r="18" spans="2:7" x14ac:dyDescent="0.2">
      <c r="B18" s="27"/>
      <c r="C18" s="28"/>
      <c r="E18" s="30"/>
      <c r="F18" s="34"/>
      <c r="G18" s="32"/>
    </row>
    <row r="19" spans="2:7" x14ac:dyDescent="0.2">
      <c r="B19" s="27"/>
      <c r="C19" s="28"/>
      <c r="E19" s="30"/>
      <c r="F19" s="34"/>
      <c r="G19" s="32"/>
    </row>
    <row r="20" spans="2:7" x14ac:dyDescent="0.2">
      <c r="B20" s="27"/>
      <c r="C20" s="28"/>
      <c r="E20" s="30"/>
      <c r="F20" s="34"/>
      <c r="G20" s="32"/>
    </row>
    <row r="21" spans="2:7" x14ac:dyDescent="0.2">
      <c r="B21" s="27"/>
      <c r="C21" s="28"/>
      <c r="E21" s="30"/>
      <c r="F21" s="34"/>
      <c r="G21" s="32"/>
    </row>
    <row r="22" spans="2:7" x14ac:dyDescent="0.2">
      <c r="B22" s="27"/>
      <c r="C22" s="28"/>
      <c r="E22" s="30"/>
      <c r="F22" s="34"/>
      <c r="G22" s="32"/>
    </row>
    <row r="23" spans="2:7" x14ac:dyDescent="0.2">
      <c r="B23" s="27"/>
      <c r="C23" s="28"/>
      <c r="E23" s="30"/>
      <c r="F23" s="34"/>
      <c r="G23" s="32"/>
    </row>
    <row r="24" spans="2:7" x14ac:dyDescent="0.2">
      <c r="B24" s="27"/>
      <c r="C24" s="28"/>
      <c r="E24" s="30"/>
      <c r="F24" s="34"/>
      <c r="G24" s="32"/>
    </row>
    <row r="25" spans="2:7" x14ac:dyDescent="0.2">
      <c r="B25" s="27"/>
      <c r="C25" s="28"/>
      <c r="E25" s="30"/>
      <c r="F25" s="34"/>
      <c r="G25" s="32"/>
    </row>
    <row r="26" spans="2:7" x14ac:dyDescent="0.2">
      <c r="B26" s="27"/>
      <c r="C26" s="28"/>
      <c r="E26" s="30"/>
      <c r="F26" s="34"/>
      <c r="G26" s="32"/>
    </row>
    <row r="27" spans="2:7" x14ac:dyDescent="0.2">
      <c r="B27" s="27"/>
      <c r="C27" s="28"/>
      <c r="E27" s="30"/>
      <c r="F27" s="34"/>
      <c r="G27" s="32"/>
    </row>
    <row r="28" spans="2:7" x14ac:dyDescent="0.2">
      <c r="B28" s="27"/>
      <c r="C28" s="28"/>
      <c r="E28" s="30"/>
      <c r="F28" s="34"/>
      <c r="G28" s="32"/>
    </row>
    <row r="29" spans="2:7" x14ac:dyDescent="0.2">
      <c r="B29" s="27"/>
      <c r="C29" s="28"/>
      <c r="E29" s="30"/>
      <c r="F29" s="34"/>
      <c r="G29" s="32"/>
    </row>
    <row r="30" spans="2:7" x14ac:dyDescent="0.2">
      <c r="B30" s="27"/>
      <c r="C30" s="28"/>
      <c r="E30" s="30"/>
      <c r="F30" s="34"/>
      <c r="G30" s="32"/>
    </row>
    <row r="31" spans="2:7" x14ac:dyDescent="0.2">
      <c r="B31" s="27"/>
      <c r="C31" s="28"/>
      <c r="E31" s="30"/>
      <c r="F31" s="34"/>
      <c r="G31" s="32"/>
    </row>
    <row r="32" spans="2:7" x14ac:dyDescent="0.2">
      <c r="B32" s="27"/>
      <c r="C32" s="28"/>
      <c r="E32" s="30"/>
      <c r="F32" s="34"/>
      <c r="G32" s="32"/>
    </row>
    <row r="33" spans="2:9" x14ac:dyDescent="0.2">
      <c r="B33" s="27"/>
      <c r="C33" s="28"/>
      <c r="D33" s="38"/>
      <c r="E33" s="39"/>
      <c r="F33" s="40"/>
      <c r="G33" s="41"/>
      <c r="H33" s="38"/>
      <c r="I33" s="38"/>
    </row>
    <row r="34" spans="2:9" x14ac:dyDescent="0.2">
      <c r="B34" s="27"/>
      <c r="C34" s="28"/>
      <c r="D34" s="38"/>
      <c r="E34" s="39"/>
      <c r="F34" s="40"/>
      <c r="G34" s="41"/>
      <c r="H34" s="38"/>
      <c r="I34" s="38"/>
    </row>
    <row r="35" spans="2:9" x14ac:dyDescent="0.2">
      <c r="B35" s="27"/>
      <c r="C35" s="28"/>
      <c r="D35" s="38"/>
      <c r="E35" s="39"/>
      <c r="F35" s="40"/>
      <c r="G35" s="41"/>
      <c r="H35" s="38"/>
      <c r="I35" s="38"/>
    </row>
    <row r="36" spans="2:9" x14ac:dyDescent="0.2">
      <c r="B36" s="27"/>
      <c r="C36" s="28"/>
      <c r="D36" s="38"/>
      <c r="E36" s="39"/>
      <c r="F36" s="40"/>
      <c r="G36" s="41"/>
      <c r="H36" s="38"/>
      <c r="I36" s="38"/>
    </row>
    <row r="37" spans="2:9" x14ac:dyDescent="0.2">
      <c r="B37" s="27"/>
      <c r="C37" s="28"/>
      <c r="D37" s="38"/>
      <c r="E37" s="39"/>
      <c r="F37" s="40"/>
      <c r="G37" s="41"/>
      <c r="H37" s="38"/>
      <c r="I37" s="38"/>
    </row>
    <row r="38" spans="2:9" x14ac:dyDescent="0.2">
      <c r="B38" s="27"/>
      <c r="D38" s="38"/>
      <c r="E38" s="39"/>
      <c r="F38" s="40"/>
      <c r="G38" s="41"/>
      <c r="H38" s="38"/>
      <c r="I38" s="38"/>
    </row>
    <row r="39" spans="2:9" x14ac:dyDescent="0.2">
      <c r="B39" s="27"/>
      <c r="D39" s="38"/>
      <c r="E39" s="38"/>
      <c r="F39" s="38"/>
      <c r="G39" s="38"/>
      <c r="H39" s="38"/>
      <c r="I39" s="38"/>
    </row>
    <row r="40" spans="2:9" x14ac:dyDescent="0.2">
      <c r="B40" s="27"/>
      <c r="D40" s="38"/>
      <c r="E40" s="38"/>
      <c r="F40" s="38"/>
      <c r="G40" s="38"/>
      <c r="H40" s="38"/>
      <c r="I40" s="38"/>
    </row>
    <row r="41" spans="2:9" x14ac:dyDescent="0.2">
      <c r="B41" s="27"/>
      <c r="D41" s="38"/>
      <c r="E41" s="38"/>
      <c r="F41" s="38"/>
      <c r="G41" s="38"/>
      <c r="H41" s="38"/>
      <c r="I41" s="38"/>
    </row>
    <row r="42" spans="2:9" x14ac:dyDescent="0.2">
      <c r="B42" s="27"/>
      <c r="D42" s="38"/>
      <c r="E42" s="38"/>
      <c r="F42" s="38"/>
      <c r="G42" s="38"/>
      <c r="H42" s="38"/>
      <c r="I42" s="38"/>
    </row>
    <row r="43" spans="2:9" x14ac:dyDescent="0.2">
      <c r="B43" s="27"/>
    </row>
    <row r="44" spans="2:9" x14ac:dyDescent="0.2">
      <c r="B44" s="27"/>
    </row>
    <row r="45" spans="2:9" x14ac:dyDescent="0.2">
      <c r="B45" s="27"/>
    </row>
    <row r="46" spans="2:9" x14ac:dyDescent="0.2">
      <c r="B46" s="27"/>
    </row>
    <row r="47" spans="2:9" x14ac:dyDescent="0.2">
      <c r="B47" s="27"/>
    </row>
    <row r="48" spans="2:9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V55"/>
  <sheetViews>
    <sheetView workbookViewId="0">
      <selection activeCell="Q9" sqref="Q9"/>
    </sheetView>
  </sheetViews>
  <sheetFormatPr defaultRowHeight="12.75" x14ac:dyDescent="0.2"/>
  <cols>
    <col min="1" max="1" width="4.85546875" customWidth="1"/>
    <col min="2" max="2" width="10.140625" customWidth="1"/>
    <col min="3" max="3" width="9.42578125" customWidth="1"/>
    <col min="4" max="4" width="10.140625" customWidth="1"/>
    <col min="7" max="7" width="10" customWidth="1"/>
    <col min="17" max="17" width="11" customWidth="1"/>
  </cols>
  <sheetData>
    <row r="3" spans="1:22" x14ac:dyDescent="0.2">
      <c r="B3" t="s">
        <v>71</v>
      </c>
      <c r="C3" s="32">
        <f>Q8-'Prior day'!Q8</f>
        <v>0</v>
      </c>
    </row>
    <row r="5" spans="1:22" x14ac:dyDescent="0.2">
      <c r="A5" s="1"/>
      <c r="B5" s="2"/>
      <c r="C5" s="3" t="s">
        <v>0</v>
      </c>
      <c r="D5" s="4">
        <f>'Prior day'!D5</f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">
      <c r="A8" s="1"/>
      <c r="B8" s="12">
        <f>'Prior day'!B8</f>
        <v>36892</v>
      </c>
      <c r="C8" s="12">
        <f>'Prior day'!C8</f>
        <v>36922</v>
      </c>
      <c r="D8" s="13">
        <f>'Prior day'!D8</f>
        <v>39.271250000000002</v>
      </c>
      <c r="E8" s="14">
        <f>Model!E8</f>
        <v>1.6097283519311119</v>
      </c>
      <c r="F8" s="15">
        <f>'Prior day'!F8</f>
        <v>-7.6712328767123292E-2</v>
      </c>
      <c r="G8" s="16">
        <f>'Prior day'!G8</f>
        <v>5.4757015742642025E-3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'Prior day'!K8</f>
        <v>29</v>
      </c>
      <c r="L8" s="19">
        <f>'Prior day'!L8</f>
        <v>39.572370689655173</v>
      </c>
      <c r="M8" s="15">
        <f>'Prior day'!M8</f>
        <v>5.4794520547945206E-3</v>
      </c>
      <c r="N8" s="20" t="s">
        <v>15</v>
      </c>
      <c r="O8" s="21">
        <f>_xll.ASN(D8,I8,J8,E8,L8,COUNT('Prior day'!B12:B42),K8,F8,G8,IF(N8="Call",1,0),0)</f>
        <v>0</v>
      </c>
      <c r="P8" s="36">
        <f>'Prior day'!P8</f>
        <v>49600</v>
      </c>
      <c r="Q8" s="37">
        <f>-P8*O8</f>
        <v>0</v>
      </c>
    </row>
    <row r="9" spans="1:22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1" spans="1:22" x14ac:dyDescent="0.2">
      <c r="B11" s="29"/>
      <c r="C11" s="29"/>
      <c r="D11" s="29"/>
      <c r="E11" s="29"/>
      <c r="F11" s="29"/>
      <c r="G11" s="29"/>
      <c r="H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">
      <c r="B12" s="27"/>
      <c r="C12" s="28"/>
      <c r="E12" s="30"/>
      <c r="F12" s="34"/>
      <c r="G12" s="32"/>
    </row>
    <row r="13" spans="1:22" x14ac:dyDescent="0.2">
      <c r="B13" s="27"/>
      <c r="C13" s="28"/>
      <c r="E13" s="30"/>
      <c r="F13" s="34"/>
      <c r="G13" s="32"/>
    </row>
    <row r="14" spans="1:22" x14ac:dyDescent="0.2">
      <c r="B14" s="27"/>
      <c r="C14" s="28"/>
      <c r="E14" s="30"/>
      <c r="F14" s="34"/>
      <c r="G14" s="32"/>
    </row>
    <row r="15" spans="1:22" x14ac:dyDescent="0.2">
      <c r="B15" s="27"/>
      <c r="C15" s="28"/>
      <c r="E15" s="30"/>
      <c r="F15" s="34"/>
      <c r="G15" s="32"/>
    </row>
    <row r="16" spans="1:22" x14ac:dyDescent="0.2">
      <c r="B16" s="27"/>
      <c r="C16" s="28"/>
      <c r="E16" s="30"/>
      <c r="F16" s="34"/>
      <c r="G16" s="32"/>
    </row>
    <row r="17" spans="2:7" x14ac:dyDescent="0.2">
      <c r="B17" s="27"/>
      <c r="C17" s="28"/>
      <c r="E17" s="30"/>
      <c r="F17" s="34"/>
      <c r="G17" s="32"/>
    </row>
    <row r="18" spans="2:7" x14ac:dyDescent="0.2">
      <c r="B18" s="27"/>
      <c r="C18" s="28"/>
      <c r="E18" s="30"/>
      <c r="F18" s="34"/>
      <c r="G18" s="32"/>
    </row>
    <row r="19" spans="2:7" x14ac:dyDescent="0.2">
      <c r="B19" s="27"/>
      <c r="C19" s="28"/>
      <c r="E19" s="30"/>
      <c r="F19" s="34"/>
      <c r="G19" s="32"/>
    </row>
    <row r="20" spans="2:7" x14ac:dyDescent="0.2">
      <c r="B20" s="27"/>
      <c r="C20" s="28"/>
      <c r="E20" s="30"/>
      <c r="F20" s="34"/>
      <c r="G20" s="32"/>
    </row>
    <row r="21" spans="2:7" x14ac:dyDescent="0.2">
      <c r="B21" s="27"/>
      <c r="C21" s="28"/>
      <c r="E21" s="30"/>
      <c r="F21" s="34"/>
      <c r="G21" s="32"/>
    </row>
    <row r="22" spans="2:7" x14ac:dyDescent="0.2">
      <c r="B22" s="27"/>
      <c r="C22" s="28"/>
      <c r="E22" s="30"/>
      <c r="F22" s="34"/>
      <c r="G22" s="32"/>
    </row>
    <row r="23" spans="2:7" x14ac:dyDescent="0.2">
      <c r="B23" s="27"/>
      <c r="C23" s="28"/>
      <c r="E23" s="30"/>
      <c r="F23" s="34"/>
      <c r="G23" s="32"/>
    </row>
    <row r="24" spans="2:7" x14ac:dyDescent="0.2">
      <c r="B24" s="27"/>
      <c r="C24" s="28"/>
      <c r="E24" s="30"/>
      <c r="F24" s="34"/>
      <c r="G24" s="32"/>
    </row>
    <row r="25" spans="2:7" x14ac:dyDescent="0.2">
      <c r="B25" s="27"/>
      <c r="C25" s="28"/>
      <c r="E25" s="30"/>
      <c r="F25" s="34"/>
      <c r="G25" s="32"/>
    </row>
    <row r="26" spans="2:7" x14ac:dyDescent="0.2">
      <c r="B26" s="27"/>
      <c r="C26" s="28"/>
      <c r="E26" s="30"/>
      <c r="F26" s="34"/>
      <c r="G26" s="32"/>
    </row>
    <row r="27" spans="2:7" x14ac:dyDescent="0.2">
      <c r="B27" s="27"/>
      <c r="C27" s="28"/>
      <c r="E27" s="30"/>
      <c r="F27" s="34"/>
      <c r="G27" s="32"/>
    </row>
    <row r="28" spans="2:7" x14ac:dyDescent="0.2">
      <c r="B28" s="27"/>
      <c r="C28" s="28"/>
      <c r="E28" s="30"/>
      <c r="F28" s="34"/>
      <c r="G28" s="32"/>
    </row>
    <row r="29" spans="2:7" x14ac:dyDescent="0.2">
      <c r="B29" s="27"/>
      <c r="C29" s="28"/>
      <c r="E29" s="30"/>
      <c r="F29" s="34"/>
      <c r="G29" s="32"/>
    </row>
    <row r="30" spans="2:7" x14ac:dyDescent="0.2">
      <c r="B30" s="27"/>
      <c r="C30" s="28"/>
      <c r="E30" s="30"/>
      <c r="F30" s="34"/>
      <c r="G30" s="32"/>
    </row>
    <row r="31" spans="2:7" x14ac:dyDescent="0.2">
      <c r="B31" s="27"/>
      <c r="C31" s="28"/>
      <c r="E31" s="30"/>
      <c r="F31" s="34"/>
      <c r="G31" s="32"/>
    </row>
    <row r="32" spans="2:7" x14ac:dyDescent="0.2">
      <c r="B32" s="27"/>
      <c r="C32" s="28"/>
      <c r="E32" s="30"/>
      <c r="F32" s="34"/>
      <c r="G32" s="32"/>
    </row>
    <row r="33" spans="2:9" x14ac:dyDescent="0.2">
      <c r="B33" s="27"/>
      <c r="C33" s="28"/>
      <c r="D33" s="38"/>
      <c r="E33" s="39"/>
      <c r="F33" s="40"/>
      <c r="G33" s="41"/>
      <c r="H33" s="38"/>
      <c r="I33" s="38"/>
    </row>
    <row r="34" spans="2:9" x14ac:dyDescent="0.2">
      <c r="B34" s="27"/>
      <c r="C34" s="28"/>
      <c r="D34" s="38"/>
      <c r="E34" s="39"/>
      <c r="F34" s="40"/>
      <c r="G34" s="41"/>
      <c r="H34" s="38"/>
      <c r="I34" s="38"/>
    </row>
    <row r="35" spans="2:9" x14ac:dyDescent="0.2">
      <c r="B35" s="27"/>
      <c r="C35" s="28"/>
      <c r="D35" s="38"/>
      <c r="E35" s="39"/>
      <c r="F35" s="40"/>
      <c r="G35" s="41"/>
      <c r="H35" s="38"/>
      <c r="I35" s="38"/>
    </row>
    <row r="36" spans="2:9" x14ac:dyDescent="0.2">
      <c r="B36" s="27"/>
      <c r="C36" s="28"/>
      <c r="D36" s="38"/>
      <c r="E36" s="39"/>
      <c r="F36" s="40"/>
      <c r="G36" s="41"/>
      <c r="H36" s="38"/>
      <c r="I36" s="38"/>
    </row>
    <row r="37" spans="2:9" x14ac:dyDescent="0.2">
      <c r="B37" s="27"/>
      <c r="C37" s="28"/>
      <c r="D37" s="38"/>
      <c r="E37" s="39"/>
      <c r="F37" s="40"/>
      <c r="G37" s="41"/>
      <c r="H37" s="38"/>
      <c r="I37" s="38"/>
    </row>
    <row r="38" spans="2:9" x14ac:dyDescent="0.2">
      <c r="B38" s="27"/>
      <c r="D38" s="38"/>
      <c r="E38" s="39"/>
      <c r="F38" s="40"/>
      <c r="G38" s="41"/>
      <c r="H38" s="38"/>
      <c r="I38" s="38"/>
    </row>
    <row r="39" spans="2:9" x14ac:dyDescent="0.2">
      <c r="B39" s="27"/>
      <c r="D39" s="38"/>
      <c r="E39" s="38"/>
      <c r="F39" s="38"/>
      <c r="G39" s="38"/>
      <c r="H39" s="38"/>
      <c r="I39" s="38"/>
    </row>
    <row r="40" spans="2:9" x14ac:dyDescent="0.2">
      <c r="B40" s="27"/>
      <c r="D40" s="38"/>
      <c r="E40" s="38"/>
      <c r="F40" s="38"/>
      <c r="G40" s="38"/>
      <c r="H40" s="38"/>
      <c r="I40" s="38"/>
    </row>
    <row r="41" spans="2:9" x14ac:dyDescent="0.2">
      <c r="B41" s="27"/>
      <c r="D41" s="38"/>
      <c r="E41" s="38"/>
      <c r="F41" s="38"/>
      <c r="G41" s="38"/>
      <c r="H41" s="38"/>
      <c r="I41" s="38"/>
    </row>
    <row r="42" spans="2:9" x14ac:dyDescent="0.2">
      <c r="B42" s="27"/>
      <c r="D42" s="38"/>
      <c r="E42" s="38"/>
      <c r="F42" s="38"/>
      <c r="G42" s="38"/>
      <c r="H42" s="38"/>
      <c r="I42" s="38"/>
    </row>
    <row r="43" spans="2:9" x14ac:dyDescent="0.2">
      <c r="B43" s="27"/>
    </row>
    <row r="44" spans="2:9" x14ac:dyDescent="0.2">
      <c r="B44" s="27"/>
    </row>
    <row r="45" spans="2:9" x14ac:dyDescent="0.2">
      <c r="B45" s="27"/>
    </row>
    <row r="46" spans="2:9" x14ac:dyDescent="0.2">
      <c r="B46" s="27"/>
    </row>
    <row r="47" spans="2:9" x14ac:dyDescent="0.2">
      <c r="B47" s="27"/>
    </row>
    <row r="48" spans="2:9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V55"/>
  <sheetViews>
    <sheetView workbookViewId="0">
      <selection activeCell="D5" sqref="D5"/>
    </sheetView>
  </sheetViews>
  <sheetFormatPr defaultRowHeight="12.75" x14ac:dyDescent="0.2"/>
  <cols>
    <col min="1" max="1" width="4.85546875" customWidth="1"/>
    <col min="2" max="2" width="10.140625" customWidth="1"/>
    <col min="3" max="3" width="9.42578125" customWidth="1"/>
    <col min="4" max="4" width="11.85546875" customWidth="1"/>
    <col min="7" max="7" width="10" customWidth="1"/>
    <col min="17" max="17" width="11" customWidth="1"/>
  </cols>
  <sheetData>
    <row r="3" spans="1:22" x14ac:dyDescent="0.2">
      <c r="B3" t="s">
        <v>68</v>
      </c>
      <c r="C3" s="32">
        <f>Q8-'Prior day'!Q8</f>
        <v>0</v>
      </c>
    </row>
    <row r="5" spans="1:22" x14ac:dyDescent="0.2">
      <c r="A5" s="1"/>
      <c r="B5" s="2"/>
      <c r="C5" s="3" t="s">
        <v>0</v>
      </c>
      <c r="D5" s="4">
        <f>'Prior day'!D5</f>
        <v>36920</v>
      </c>
      <c r="E5" s="1"/>
      <c r="F5" s="5"/>
      <c r="G5" s="5"/>
      <c r="H5" s="5"/>
      <c r="I5" s="1"/>
      <c r="J5" s="1"/>
      <c r="K5" s="6"/>
      <c r="L5" s="7"/>
      <c r="M5" s="1"/>
      <c r="N5" s="1"/>
      <c r="O5" s="1"/>
    </row>
    <row r="6" spans="1:22" x14ac:dyDescent="0.2">
      <c r="A6" s="1"/>
      <c r="B6" s="5"/>
      <c r="C6" s="1"/>
      <c r="D6" s="1"/>
      <c r="E6" s="8"/>
      <c r="F6" s="8"/>
      <c r="G6" s="8"/>
      <c r="H6" s="8"/>
      <c r="I6" s="9"/>
      <c r="J6" s="9"/>
      <c r="K6" s="8"/>
      <c r="L6" s="8"/>
      <c r="M6" s="8"/>
      <c r="N6" s="5"/>
      <c r="O6" s="1"/>
    </row>
    <row r="7" spans="1:22" ht="48" x14ac:dyDescent="0.2">
      <c r="A7" s="1"/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1" t="s">
        <v>14</v>
      </c>
      <c r="P7" s="11" t="s">
        <v>64</v>
      </c>
      <c r="Q7" s="35" t="s">
        <v>65</v>
      </c>
    </row>
    <row r="8" spans="1:22" x14ac:dyDescent="0.2">
      <c r="A8" s="1"/>
      <c r="B8" s="12">
        <f>'Prior day'!B8</f>
        <v>36892</v>
      </c>
      <c r="C8" s="12">
        <f>'Prior day'!C8</f>
        <v>36922</v>
      </c>
      <c r="D8" s="13">
        <f>'Prior day'!D8</f>
        <v>39.271250000000002</v>
      </c>
      <c r="E8" s="14">
        <f>'Prior day'!E8</f>
        <v>1.6097283519311119</v>
      </c>
      <c r="F8" s="15">
        <f>'Prior day'!F8</f>
        <v>-7.6712328767123292E-2</v>
      </c>
      <c r="G8" s="16">
        <f>'Prior day'!G8</f>
        <v>5.4757015742642025E-3</v>
      </c>
      <c r="H8" s="17">
        <f>'Prior day'!H8</f>
        <v>31</v>
      </c>
      <c r="I8" s="13">
        <f>'Prior day'!I8</f>
        <v>58</v>
      </c>
      <c r="J8" s="14">
        <f>'Prior day'!J8</f>
        <v>6.7000000000000004E-2</v>
      </c>
      <c r="K8" s="18">
        <f>Model!K8</f>
        <v>30</v>
      </c>
      <c r="L8" s="19">
        <f>Model!L8</f>
        <v>39.417833333333334</v>
      </c>
      <c r="M8" s="15">
        <f>'Prior day'!M8</f>
        <v>5.4794520547945206E-3</v>
      </c>
      <c r="N8" s="20" t="s">
        <v>15</v>
      </c>
      <c r="O8" s="21">
        <f>_xll.ASN(D8,I8,J8,E8,L8,COUNT('Prior day'!B12:B42),K8,F8,G8,IF(N8="Call",1,0),0)</f>
        <v>0</v>
      </c>
      <c r="P8" s="36">
        <f>'Prior day'!P8</f>
        <v>49600</v>
      </c>
      <c r="Q8" s="37">
        <f>-P8*O8</f>
        <v>0</v>
      </c>
    </row>
    <row r="9" spans="1:22" x14ac:dyDescent="0.2">
      <c r="A9" s="1"/>
      <c r="B9" s="1"/>
      <c r="C9" s="22"/>
      <c r="D9" s="22"/>
      <c r="E9" s="23"/>
      <c r="F9" s="7"/>
      <c r="G9" s="24"/>
      <c r="H9" s="25"/>
      <c r="I9" s="1"/>
      <c r="J9" s="1"/>
      <c r="K9" s="1"/>
      <c r="L9" s="1"/>
      <c r="M9" s="1"/>
      <c r="N9" s="1"/>
      <c r="O9" s="26"/>
    </row>
    <row r="11" spans="1:22" x14ac:dyDescent="0.2">
      <c r="B11" s="29"/>
      <c r="C11" s="29"/>
      <c r="D11" s="29"/>
      <c r="E11" s="29"/>
      <c r="F11" s="29"/>
      <c r="G11" s="29"/>
      <c r="H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x14ac:dyDescent="0.2">
      <c r="B12" s="27"/>
      <c r="C12" s="28"/>
      <c r="E12" s="30"/>
      <c r="F12" s="34"/>
      <c r="G12" s="32"/>
    </row>
    <row r="13" spans="1:22" x14ac:dyDescent="0.2">
      <c r="B13" s="27"/>
      <c r="C13" s="28"/>
      <c r="E13" s="30"/>
      <c r="F13" s="34"/>
      <c r="G13" s="32"/>
    </row>
    <row r="14" spans="1:22" x14ac:dyDescent="0.2">
      <c r="B14" s="27"/>
      <c r="C14" s="28"/>
      <c r="E14" s="30"/>
      <c r="F14" s="34"/>
      <c r="G14" s="32"/>
    </row>
    <row r="15" spans="1:22" x14ac:dyDescent="0.2">
      <c r="B15" s="27"/>
      <c r="C15" s="28"/>
      <c r="E15" s="30"/>
      <c r="F15" s="34"/>
      <c r="G15" s="32"/>
    </row>
    <row r="16" spans="1:22" x14ac:dyDescent="0.2">
      <c r="B16" s="27"/>
      <c r="C16" s="28"/>
      <c r="E16" s="30"/>
      <c r="F16" s="34"/>
      <c r="G16" s="32"/>
    </row>
    <row r="17" spans="2:7" x14ac:dyDescent="0.2">
      <c r="B17" s="27"/>
      <c r="C17" s="28"/>
      <c r="E17" s="30"/>
      <c r="F17" s="34"/>
      <c r="G17" s="32"/>
    </row>
    <row r="18" spans="2:7" x14ac:dyDescent="0.2">
      <c r="B18" s="27"/>
      <c r="C18" s="28"/>
      <c r="E18" s="30"/>
      <c r="F18" s="34"/>
      <c r="G18" s="32"/>
    </row>
    <row r="19" spans="2:7" x14ac:dyDescent="0.2">
      <c r="B19" s="27"/>
      <c r="C19" s="28"/>
      <c r="E19" s="30"/>
      <c r="F19" s="34"/>
      <c r="G19" s="32"/>
    </row>
    <row r="20" spans="2:7" x14ac:dyDescent="0.2">
      <c r="B20" s="27"/>
      <c r="C20" s="28"/>
      <c r="E20" s="30"/>
      <c r="F20" s="34"/>
      <c r="G20" s="32"/>
    </row>
    <row r="21" spans="2:7" x14ac:dyDescent="0.2">
      <c r="B21" s="27"/>
      <c r="C21" s="28"/>
      <c r="E21" s="30"/>
      <c r="F21" s="34"/>
      <c r="G21" s="32"/>
    </row>
    <row r="22" spans="2:7" x14ac:dyDescent="0.2">
      <c r="B22" s="27"/>
      <c r="C22" s="28"/>
      <c r="E22" s="30"/>
      <c r="F22" s="34"/>
      <c r="G22" s="32"/>
    </row>
    <row r="23" spans="2:7" x14ac:dyDescent="0.2">
      <c r="B23" s="27"/>
      <c r="C23" s="28"/>
      <c r="E23" s="30"/>
      <c r="F23" s="34"/>
      <c r="G23" s="32"/>
    </row>
    <row r="24" spans="2:7" x14ac:dyDescent="0.2">
      <c r="B24" s="27"/>
      <c r="C24" s="28"/>
      <c r="E24" s="30"/>
      <c r="F24" s="34"/>
      <c r="G24" s="32"/>
    </row>
    <row r="25" spans="2:7" x14ac:dyDescent="0.2">
      <c r="B25" s="27"/>
      <c r="C25" s="28"/>
      <c r="E25" s="30"/>
      <c r="F25" s="34"/>
      <c r="G25" s="32"/>
    </row>
    <row r="26" spans="2:7" x14ac:dyDescent="0.2">
      <c r="B26" s="27"/>
      <c r="C26" s="28"/>
      <c r="E26" s="30"/>
      <c r="F26" s="34"/>
      <c r="G26" s="32"/>
    </row>
    <row r="27" spans="2:7" x14ac:dyDescent="0.2">
      <c r="B27" s="27"/>
      <c r="C27" s="28"/>
      <c r="E27" s="30"/>
      <c r="F27" s="34"/>
      <c r="G27" s="32"/>
    </row>
    <row r="28" spans="2:7" x14ac:dyDescent="0.2">
      <c r="B28" s="27"/>
      <c r="C28" s="28"/>
      <c r="E28" s="30"/>
      <c r="F28" s="34"/>
      <c r="G28" s="32"/>
    </row>
    <row r="29" spans="2:7" x14ac:dyDescent="0.2">
      <c r="B29" s="27"/>
      <c r="C29" s="28"/>
      <c r="E29" s="30"/>
      <c r="F29" s="34"/>
      <c r="G29" s="32"/>
    </row>
    <row r="30" spans="2:7" x14ac:dyDescent="0.2">
      <c r="B30" s="27"/>
      <c r="C30" s="28"/>
      <c r="E30" s="30"/>
      <c r="F30" s="34"/>
      <c r="G30" s="32"/>
    </row>
    <row r="31" spans="2:7" x14ac:dyDescent="0.2">
      <c r="B31" s="27"/>
      <c r="C31" s="28"/>
      <c r="E31" s="30"/>
      <c r="F31" s="34"/>
      <c r="G31" s="32"/>
    </row>
    <row r="32" spans="2:7" x14ac:dyDescent="0.2">
      <c r="B32" s="27"/>
      <c r="C32" s="28"/>
      <c r="E32" s="30"/>
      <c r="F32" s="34"/>
      <c r="G32" s="32"/>
    </row>
    <row r="33" spans="2:9" x14ac:dyDescent="0.2">
      <c r="B33" s="27"/>
      <c r="C33" s="28"/>
      <c r="D33" s="38"/>
      <c r="E33" s="39"/>
      <c r="F33" s="40"/>
      <c r="G33" s="41"/>
      <c r="H33" s="38"/>
      <c r="I33" s="38"/>
    </row>
    <row r="34" spans="2:9" x14ac:dyDescent="0.2">
      <c r="B34" s="27"/>
      <c r="C34" s="28"/>
      <c r="D34" s="38"/>
      <c r="E34" s="39"/>
      <c r="F34" s="40"/>
      <c r="G34" s="41"/>
      <c r="H34" s="38"/>
      <c r="I34" s="38"/>
    </row>
    <row r="35" spans="2:9" x14ac:dyDescent="0.2">
      <c r="B35" s="27"/>
      <c r="C35" s="28"/>
      <c r="D35" s="38"/>
      <c r="E35" s="39"/>
      <c r="F35" s="40"/>
      <c r="G35" s="41"/>
      <c r="H35" s="38"/>
      <c r="I35" s="38"/>
    </row>
    <row r="36" spans="2:9" x14ac:dyDescent="0.2">
      <c r="B36" s="27"/>
      <c r="C36" s="28"/>
      <c r="D36" s="38"/>
      <c r="E36" s="39"/>
      <c r="F36" s="40"/>
      <c r="G36" s="41"/>
      <c r="H36" s="38"/>
      <c r="I36" s="38"/>
    </row>
    <row r="37" spans="2:9" x14ac:dyDescent="0.2">
      <c r="B37" s="27"/>
      <c r="C37" s="28"/>
      <c r="D37" s="38"/>
      <c r="E37" s="39"/>
      <c r="F37" s="40"/>
      <c r="G37" s="41"/>
      <c r="H37" s="38"/>
      <c r="I37" s="38"/>
    </row>
    <row r="38" spans="2:9" x14ac:dyDescent="0.2">
      <c r="B38" s="27"/>
      <c r="D38" s="38"/>
      <c r="E38" s="39"/>
      <c r="F38" s="40"/>
      <c r="G38" s="41"/>
      <c r="H38" s="38"/>
      <c r="I38" s="38"/>
    </row>
    <row r="39" spans="2:9" x14ac:dyDescent="0.2">
      <c r="B39" s="27"/>
      <c r="D39" s="38"/>
      <c r="E39" s="38"/>
      <c r="F39" s="38"/>
      <c r="G39" s="38"/>
      <c r="H39" s="38"/>
      <c r="I39" s="38"/>
    </row>
    <row r="40" spans="2:9" x14ac:dyDescent="0.2">
      <c r="B40" s="27"/>
      <c r="D40" s="38"/>
      <c r="E40" s="38"/>
      <c r="F40" s="38"/>
      <c r="G40" s="38"/>
      <c r="H40" s="38"/>
      <c r="I40" s="38"/>
    </row>
    <row r="41" spans="2:9" x14ac:dyDescent="0.2">
      <c r="B41" s="27"/>
      <c r="D41" s="38"/>
      <c r="E41" s="38"/>
      <c r="F41" s="38"/>
      <c r="G41" s="38"/>
      <c r="H41" s="38"/>
      <c r="I41" s="38"/>
    </row>
    <row r="42" spans="2:9" x14ac:dyDescent="0.2">
      <c r="B42" s="27"/>
      <c r="D42" s="38"/>
      <c r="E42" s="38"/>
      <c r="F42" s="38"/>
      <c r="G42" s="38"/>
      <c r="H42" s="38"/>
      <c r="I42" s="38"/>
    </row>
    <row r="43" spans="2:9" x14ac:dyDescent="0.2">
      <c r="B43" s="27"/>
    </row>
    <row r="44" spans="2:9" x14ac:dyDescent="0.2">
      <c r="B44" s="27"/>
    </row>
    <row r="45" spans="2:9" x14ac:dyDescent="0.2">
      <c r="B45" s="27"/>
    </row>
    <row r="46" spans="2:9" x14ac:dyDescent="0.2">
      <c r="B46" s="27"/>
    </row>
    <row r="47" spans="2:9" x14ac:dyDescent="0.2">
      <c r="B47" s="27"/>
    </row>
    <row r="48" spans="2:9" x14ac:dyDescent="0.2">
      <c r="B48" s="27"/>
    </row>
    <row r="49" spans="2:2" x14ac:dyDescent="0.2">
      <c r="B49" s="27"/>
    </row>
    <row r="50" spans="2:2" x14ac:dyDescent="0.2">
      <c r="B50" s="27"/>
    </row>
    <row r="51" spans="2:2" x14ac:dyDescent="0.2">
      <c r="B51" s="27"/>
    </row>
    <row r="52" spans="2:2" x14ac:dyDescent="0.2">
      <c r="B52" s="27"/>
    </row>
    <row r="53" spans="2:2" x14ac:dyDescent="0.2">
      <c r="B53" s="27"/>
    </row>
    <row r="54" spans="2:2" x14ac:dyDescent="0.2">
      <c r="B54" s="27"/>
    </row>
    <row r="55" spans="2:2" x14ac:dyDescent="0.2">
      <c r="B55" s="27"/>
    </row>
  </sheetData>
  <dataValidations count="1">
    <dataValidation type="list" allowBlank="1" showInputMessage="1" showErrorMessage="1" sqref="N8">
      <formula1>$AP$1:$AP$2</formula1>
    </dataValidation>
  </dataValidations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F259"/>
  <sheetViews>
    <sheetView workbookViewId="0">
      <selection activeCell="G7" sqref="G7"/>
    </sheetView>
  </sheetViews>
  <sheetFormatPr defaultRowHeight="12.75" x14ac:dyDescent="0.2"/>
  <cols>
    <col min="1" max="1" width="12.5703125" style="60" customWidth="1"/>
    <col min="2" max="3" width="9.140625" style="60"/>
    <col min="4" max="4" width="14.28515625" style="60" customWidth="1"/>
    <col min="5" max="9" width="9.140625" style="60"/>
    <col min="10" max="10" width="9.42578125" style="62" customWidth="1"/>
    <col min="11" max="56" width="9.140625" style="60"/>
    <col min="57" max="57" width="9.42578125" style="62" customWidth="1"/>
    <col min="58" max="16384" width="9.140625" style="60"/>
  </cols>
  <sheetData>
    <row r="1" spans="1:58" x14ac:dyDescent="0.2">
      <c r="A1" s="55" t="s">
        <v>23</v>
      </c>
      <c r="B1" s="56" t="s">
        <v>24</v>
      </c>
      <c r="C1" s="57"/>
      <c r="D1" s="58">
        <v>36921</v>
      </c>
      <c r="E1" s="59"/>
      <c r="I1" s="61"/>
    </row>
    <row r="2" spans="1:58" x14ac:dyDescent="0.2">
      <c r="A2" s="63"/>
      <c r="B2" s="57"/>
      <c r="C2" s="57"/>
      <c r="D2" s="57"/>
      <c r="E2" s="61"/>
      <c r="I2" s="61"/>
      <c r="W2" s="60" t="s">
        <v>25</v>
      </c>
      <c r="AE2" s="60" t="s">
        <v>26</v>
      </c>
    </row>
    <row r="3" spans="1:58" x14ac:dyDescent="0.2">
      <c r="A3" s="61"/>
      <c r="B3" s="61"/>
      <c r="C3" s="61" t="s">
        <v>27</v>
      </c>
      <c r="D3" s="61"/>
      <c r="E3" s="61"/>
      <c r="F3" s="61"/>
      <c r="G3" s="61" t="s">
        <v>28</v>
      </c>
      <c r="H3" s="61"/>
      <c r="I3" s="61"/>
      <c r="K3" s="61"/>
      <c r="L3" s="61" t="s">
        <v>29</v>
      </c>
      <c r="M3" s="61"/>
      <c r="N3" s="61"/>
      <c r="O3" s="61"/>
      <c r="P3" s="61" t="s">
        <v>30</v>
      </c>
      <c r="Q3" s="61"/>
      <c r="R3" s="61"/>
      <c r="S3" s="61"/>
      <c r="T3" s="61" t="s">
        <v>31</v>
      </c>
      <c r="U3" s="61"/>
      <c r="W3" s="61"/>
      <c r="X3" s="61" t="s">
        <v>32</v>
      </c>
      <c r="Y3" s="61"/>
      <c r="AA3" s="61"/>
      <c r="AB3" s="61" t="s">
        <v>33</v>
      </c>
      <c r="AC3" s="61"/>
      <c r="AE3" s="61"/>
      <c r="AF3" s="61" t="s">
        <v>32</v>
      </c>
      <c r="AG3" s="61"/>
      <c r="AI3" s="61"/>
      <c r="AJ3" s="61" t="s">
        <v>33</v>
      </c>
      <c r="AK3" s="61"/>
      <c r="AM3" s="61" t="s">
        <v>34</v>
      </c>
      <c r="AN3" s="61" t="s">
        <v>35</v>
      </c>
      <c r="BF3" s="61" t="s">
        <v>86</v>
      </c>
    </row>
    <row r="4" spans="1:58" x14ac:dyDescent="0.2">
      <c r="A4" s="64"/>
      <c r="B4" s="65" t="s">
        <v>36</v>
      </c>
      <c r="C4" s="65" t="s">
        <v>37</v>
      </c>
      <c r="D4" s="66" t="s">
        <v>38</v>
      </c>
      <c r="E4" s="67"/>
      <c r="F4" s="68" t="s">
        <v>36</v>
      </c>
      <c r="G4" s="68" t="s">
        <v>37</v>
      </c>
      <c r="H4" s="68" t="s">
        <v>38</v>
      </c>
      <c r="I4" s="61"/>
      <c r="K4" s="65" t="s">
        <v>36</v>
      </c>
      <c r="L4" s="65" t="s">
        <v>37</v>
      </c>
      <c r="M4" s="69" t="s">
        <v>38</v>
      </c>
      <c r="N4" s="66"/>
      <c r="O4" s="65" t="s">
        <v>36</v>
      </c>
      <c r="P4" s="65" t="s">
        <v>37</v>
      </c>
      <c r="Q4" s="69" t="s">
        <v>38</v>
      </c>
      <c r="R4" s="66"/>
      <c r="S4" s="65" t="s">
        <v>36</v>
      </c>
      <c r="T4" s="65" t="s">
        <v>37</v>
      </c>
      <c r="U4" s="66" t="s">
        <v>38</v>
      </c>
      <c r="W4" s="65" t="s">
        <v>36</v>
      </c>
      <c r="X4" s="65" t="s">
        <v>37</v>
      </c>
      <c r="Y4" s="66" t="s">
        <v>38</v>
      </c>
      <c r="AA4" s="65" t="s">
        <v>36</v>
      </c>
      <c r="AB4" s="65" t="s">
        <v>37</v>
      </c>
      <c r="AC4" s="66" t="s">
        <v>38</v>
      </c>
      <c r="AE4" s="65" t="s">
        <v>36</v>
      </c>
      <c r="AF4" s="65" t="s">
        <v>37</v>
      </c>
      <c r="AG4" s="66" t="s">
        <v>38</v>
      </c>
      <c r="AI4" s="65" t="s">
        <v>36</v>
      </c>
      <c r="AJ4" s="65" t="s">
        <v>37</v>
      </c>
      <c r="AK4" s="66" t="s">
        <v>38</v>
      </c>
      <c r="AM4" s="61" t="s">
        <v>39</v>
      </c>
      <c r="AN4" s="61" t="s">
        <v>40</v>
      </c>
      <c r="AP4" s="61"/>
      <c r="AQ4" s="57" t="s">
        <v>41</v>
      </c>
      <c r="AR4" s="57" t="s">
        <v>42</v>
      </c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F4" s="61" t="s">
        <v>87</v>
      </c>
    </row>
    <row r="5" spans="1:58" x14ac:dyDescent="0.2">
      <c r="A5" s="61"/>
      <c r="B5" s="61" t="s">
        <v>43</v>
      </c>
      <c r="C5" s="61" t="s">
        <v>43</v>
      </c>
      <c r="D5" s="61" t="s">
        <v>43</v>
      </c>
      <c r="E5" s="67"/>
      <c r="F5" s="67" t="s">
        <v>43</v>
      </c>
      <c r="G5" s="67" t="s">
        <v>43</v>
      </c>
      <c r="H5" s="67" t="s">
        <v>43</v>
      </c>
      <c r="I5" s="61"/>
      <c r="K5" s="61" t="s">
        <v>43</v>
      </c>
      <c r="L5" s="61" t="s">
        <v>43</v>
      </c>
      <c r="M5" s="61" t="s">
        <v>43</v>
      </c>
      <c r="N5" s="61"/>
      <c r="O5" s="61" t="s">
        <v>43</v>
      </c>
      <c r="P5" s="61" t="s">
        <v>43</v>
      </c>
      <c r="Q5" s="61" t="s">
        <v>43</v>
      </c>
      <c r="R5" s="61"/>
      <c r="S5" s="61" t="s">
        <v>43</v>
      </c>
      <c r="T5" s="61" t="s">
        <v>43</v>
      </c>
      <c r="U5" s="61" t="s">
        <v>43</v>
      </c>
      <c r="W5" s="61"/>
      <c r="X5" s="61"/>
      <c r="Y5" s="61"/>
      <c r="AA5" s="61"/>
      <c r="AB5" s="61"/>
      <c r="AC5" s="61"/>
      <c r="AE5" s="61"/>
      <c r="AF5" s="61"/>
      <c r="AG5" s="61"/>
      <c r="AI5" s="61"/>
      <c r="AJ5" s="61"/>
      <c r="AK5" s="61"/>
      <c r="AP5" s="69" t="s">
        <v>32</v>
      </c>
      <c r="AQ5" s="70">
        <v>800</v>
      </c>
      <c r="AR5" s="70">
        <v>2300</v>
      </c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spans="1:58" x14ac:dyDescent="0.2">
      <c r="A6" s="57" t="s">
        <v>44</v>
      </c>
      <c r="B6" s="57"/>
      <c r="C6" s="57"/>
      <c r="D6" s="57"/>
      <c r="E6" s="69"/>
      <c r="F6" s="57"/>
      <c r="G6" s="69"/>
      <c r="H6" s="69"/>
      <c r="I6" s="61"/>
      <c r="J6" s="62" t="s">
        <v>44</v>
      </c>
      <c r="AP6" s="71" t="s">
        <v>45</v>
      </c>
      <c r="AQ6" s="72"/>
      <c r="AR6" s="72"/>
      <c r="AS6" s="72"/>
      <c r="AT6" s="72"/>
      <c r="AU6" s="68"/>
      <c r="AV6" s="68"/>
      <c r="AW6" s="72"/>
      <c r="AX6" s="72"/>
      <c r="AY6" s="72"/>
      <c r="AZ6" s="72"/>
      <c r="BA6" s="72"/>
      <c r="BB6" s="72"/>
      <c r="BC6" s="72"/>
      <c r="BE6" s="62" t="s">
        <v>44</v>
      </c>
    </row>
    <row r="7" spans="1:58" x14ac:dyDescent="0.2">
      <c r="A7" s="73">
        <v>36922</v>
      </c>
      <c r="B7" s="74">
        <v>39.549999999999997</v>
      </c>
      <c r="C7" s="74">
        <v>40.15</v>
      </c>
      <c r="D7" s="74">
        <v>40.75</v>
      </c>
      <c r="E7" s="69"/>
      <c r="F7" s="74">
        <v>28.65</v>
      </c>
      <c r="G7" s="74">
        <v>28.95</v>
      </c>
      <c r="H7" s="74">
        <v>29.25</v>
      </c>
      <c r="I7" s="61"/>
      <c r="J7" s="62">
        <v>36892</v>
      </c>
      <c r="K7" s="75">
        <v>0</v>
      </c>
      <c r="L7" s="75">
        <v>0</v>
      </c>
      <c r="M7" s="75">
        <v>0</v>
      </c>
      <c r="O7" s="75">
        <v>0</v>
      </c>
      <c r="P7" s="75">
        <v>0</v>
      </c>
      <c r="Q7" s="75">
        <v>0</v>
      </c>
      <c r="S7" s="75">
        <v>1</v>
      </c>
      <c r="T7" s="75">
        <v>1</v>
      </c>
      <c r="U7" s="75">
        <v>1</v>
      </c>
      <c r="W7" s="75">
        <v>0.30499999999999999</v>
      </c>
      <c r="X7" s="75">
        <v>0.61</v>
      </c>
      <c r="Y7" s="75">
        <v>0.91500000000000004</v>
      </c>
      <c r="AA7" s="75">
        <v>0.4</v>
      </c>
      <c r="AB7" s="75">
        <v>0.8</v>
      </c>
      <c r="AC7" s="75">
        <v>1.2</v>
      </c>
      <c r="AE7" s="75">
        <v>-0.75</v>
      </c>
      <c r="AF7" s="75">
        <v>2.75</v>
      </c>
      <c r="AG7" s="75">
        <v>0.75</v>
      </c>
      <c r="AI7" s="75">
        <v>-0.15</v>
      </c>
      <c r="AJ7" s="75">
        <v>1.5</v>
      </c>
      <c r="AK7" s="75">
        <v>0.2</v>
      </c>
      <c r="AM7" s="76">
        <v>1</v>
      </c>
      <c r="AN7" s="77">
        <v>0</v>
      </c>
      <c r="AP7" s="78"/>
      <c r="AQ7" s="78" t="s">
        <v>46</v>
      </c>
      <c r="AR7" s="78" t="s">
        <v>47</v>
      </c>
      <c r="AS7" s="78" t="s">
        <v>48</v>
      </c>
      <c r="AT7" s="78" t="s">
        <v>49</v>
      </c>
      <c r="AU7" s="78" t="s">
        <v>50</v>
      </c>
      <c r="AV7" s="78" t="s">
        <v>51</v>
      </c>
      <c r="AW7" s="78" t="s">
        <v>52</v>
      </c>
      <c r="AX7" s="78" t="s">
        <v>53</v>
      </c>
      <c r="AY7" s="78" t="s">
        <v>54</v>
      </c>
      <c r="AZ7" s="78" t="s">
        <v>55</v>
      </c>
      <c r="BA7" s="78" t="s">
        <v>56</v>
      </c>
      <c r="BB7" s="78" t="s">
        <v>57</v>
      </c>
      <c r="BC7" s="78"/>
      <c r="BE7" s="62">
        <v>36892</v>
      </c>
      <c r="BF7" s="76">
        <v>0.75</v>
      </c>
    </row>
    <row r="8" spans="1:58" x14ac:dyDescent="0.2">
      <c r="A8" s="73">
        <v>36923</v>
      </c>
      <c r="B8" s="74">
        <v>40.4</v>
      </c>
      <c r="C8" s="74">
        <v>41</v>
      </c>
      <c r="D8" s="74">
        <v>41.6</v>
      </c>
      <c r="E8" s="69"/>
      <c r="F8" s="74">
        <v>33.700000000000003</v>
      </c>
      <c r="G8" s="74">
        <v>34</v>
      </c>
      <c r="H8" s="74">
        <v>34.299999999999997</v>
      </c>
      <c r="I8" s="61"/>
      <c r="J8" s="62">
        <v>36923</v>
      </c>
      <c r="K8" s="75">
        <v>0</v>
      </c>
      <c r="L8" s="75">
        <v>0</v>
      </c>
      <c r="M8" s="75">
        <v>0</v>
      </c>
      <c r="O8" s="75">
        <v>0</v>
      </c>
      <c r="P8" s="75">
        <v>0</v>
      </c>
      <c r="Q8" s="75">
        <v>0</v>
      </c>
      <c r="S8" s="75">
        <v>1</v>
      </c>
      <c r="T8" s="75">
        <v>1</v>
      </c>
      <c r="U8" s="75">
        <v>1</v>
      </c>
      <c r="W8" s="75">
        <v>0.28937499999999999</v>
      </c>
      <c r="X8" s="75">
        <v>0.57874999999999999</v>
      </c>
      <c r="Y8" s="75">
        <v>0.86812500000000004</v>
      </c>
      <c r="AA8" s="75">
        <v>0.4</v>
      </c>
      <c r="AB8" s="75">
        <v>0.8</v>
      </c>
      <c r="AC8" s="75">
        <v>1.2</v>
      </c>
      <c r="AE8" s="75">
        <v>-0.75</v>
      </c>
      <c r="AF8" s="75">
        <v>2.75</v>
      </c>
      <c r="AG8" s="75">
        <v>0.75</v>
      </c>
      <c r="AI8" s="75">
        <v>-0.15</v>
      </c>
      <c r="AJ8" s="75">
        <v>1.5</v>
      </c>
      <c r="AK8" s="75">
        <v>0.2</v>
      </c>
      <c r="AM8" s="76">
        <v>1</v>
      </c>
      <c r="AN8" s="77">
        <v>0</v>
      </c>
      <c r="AP8" s="69" t="s">
        <v>58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 t="s">
        <v>59</v>
      </c>
      <c r="BE8" s="62">
        <v>36923</v>
      </c>
      <c r="BF8" s="76">
        <v>0.75</v>
      </c>
    </row>
    <row r="9" spans="1:58" x14ac:dyDescent="0.2">
      <c r="A9" s="73">
        <v>36924</v>
      </c>
      <c r="B9" s="74">
        <v>40.4</v>
      </c>
      <c r="C9" s="74">
        <v>41</v>
      </c>
      <c r="D9" s="74">
        <v>41.6</v>
      </c>
      <c r="E9" s="69"/>
      <c r="F9" s="74">
        <v>33.700000000000003</v>
      </c>
      <c r="G9" s="74">
        <v>34</v>
      </c>
      <c r="H9" s="74">
        <v>34.299999999999997</v>
      </c>
      <c r="I9" s="61"/>
      <c r="J9" s="62">
        <v>36951</v>
      </c>
      <c r="K9" s="75">
        <v>35.700000000000003</v>
      </c>
      <c r="L9" s="75">
        <v>36</v>
      </c>
      <c r="M9" s="75">
        <v>36.299999999999997</v>
      </c>
      <c r="O9" s="75">
        <v>33.5</v>
      </c>
      <c r="P9" s="75">
        <v>36</v>
      </c>
      <c r="Q9" s="75">
        <v>38.5</v>
      </c>
      <c r="S9" s="75">
        <v>1</v>
      </c>
      <c r="T9" s="75">
        <v>1</v>
      </c>
      <c r="U9" s="75">
        <v>1</v>
      </c>
      <c r="W9" s="75">
        <v>0.21437500000000001</v>
      </c>
      <c r="X9" s="75">
        <v>0.42875000000000002</v>
      </c>
      <c r="Y9" s="75">
        <v>0.64312499999999995</v>
      </c>
      <c r="AA9" s="75">
        <v>0.4</v>
      </c>
      <c r="AB9" s="75">
        <v>0.8</v>
      </c>
      <c r="AC9" s="75">
        <v>1.2</v>
      </c>
      <c r="AE9" s="75">
        <v>-0.25</v>
      </c>
      <c r="AF9" s="75">
        <v>1.2</v>
      </c>
      <c r="AG9" s="75">
        <v>0.3</v>
      </c>
      <c r="AI9" s="75">
        <v>-0.15</v>
      </c>
      <c r="AJ9" s="75">
        <v>1.5</v>
      </c>
      <c r="AK9" s="75">
        <v>0.2</v>
      </c>
      <c r="AM9" s="76">
        <v>1</v>
      </c>
      <c r="AN9" s="77">
        <v>0</v>
      </c>
      <c r="AP9" s="61">
        <v>100</v>
      </c>
      <c r="AQ9" s="79">
        <v>0.92009140360859498</v>
      </c>
      <c r="AR9" s="79">
        <v>0.92009140360859498</v>
      </c>
      <c r="AS9" s="79">
        <v>0.88009140360859495</v>
      </c>
      <c r="AT9" s="79">
        <v>0.93009140360859499</v>
      </c>
      <c r="AU9" s="79">
        <v>0.99487413888798193</v>
      </c>
      <c r="AV9" s="79">
        <v>1.1566015393724096</v>
      </c>
      <c r="AW9" s="79">
        <v>1.1151212088270464</v>
      </c>
      <c r="AX9" s="79">
        <v>1.091611616602268</v>
      </c>
      <c r="AY9" s="79">
        <v>0.99664578191253639</v>
      </c>
      <c r="AZ9" s="79">
        <v>0.94950000000000001</v>
      </c>
      <c r="BA9" s="79">
        <v>0.92949999999999999</v>
      </c>
      <c r="BB9" s="79">
        <v>0.92949999999999999</v>
      </c>
      <c r="BC9" s="63" t="s">
        <v>60</v>
      </c>
      <c r="BE9" s="62">
        <v>36951</v>
      </c>
      <c r="BF9" s="76">
        <v>0.75</v>
      </c>
    </row>
    <row r="10" spans="1:58" x14ac:dyDescent="0.2">
      <c r="A10" s="73">
        <v>36925</v>
      </c>
      <c r="B10" s="74">
        <v>36.4</v>
      </c>
      <c r="C10" s="74">
        <v>37</v>
      </c>
      <c r="D10" s="74">
        <v>37.6</v>
      </c>
      <c r="E10" s="69"/>
      <c r="F10" s="74">
        <v>33.700000000000003</v>
      </c>
      <c r="G10" s="74">
        <v>34</v>
      </c>
      <c r="H10" s="74">
        <v>34.299999999999997</v>
      </c>
      <c r="I10" s="61"/>
      <c r="J10" s="62">
        <v>36982</v>
      </c>
      <c r="K10" s="75">
        <v>35.8125</v>
      </c>
      <c r="L10" s="75">
        <v>36</v>
      </c>
      <c r="M10" s="75">
        <v>36.1875</v>
      </c>
      <c r="O10" s="75">
        <v>33.5</v>
      </c>
      <c r="P10" s="75">
        <v>36</v>
      </c>
      <c r="Q10" s="75">
        <v>38.5</v>
      </c>
      <c r="S10" s="75">
        <v>0.7</v>
      </c>
      <c r="T10" s="75">
        <v>0.7</v>
      </c>
      <c r="U10" s="75">
        <v>0.7</v>
      </c>
      <c r="W10" s="75">
        <v>0.21437500000000001</v>
      </c>
      <c r="X10" s="75">
        <v>0.42875000000000002</v>
      </c>
      <c r="Y10" s="75">
        <v>0.64312499999999995</v>
      </c>
      <c r="AA10" s="75">
        <v>0.4</v>
      </c>
      <c r="AB10" s="75">
        <v>0.8</v>
      </c>
      <c r="AC10" s="75">
        <v>1.2</v>
      </c>
      <c r="AE10" s="75">
        <v>-0.25</v>
      </c>
      <c r="AF10" s="75">
        <v>1.3</v>
      </c>
      <c r="AG10" s="75">
        <v>0.3</v>
      </c>
      <c r="AI10" s="75">
        <v>-0.15</v>
      </c>
      <c r="AJ10" s="75">
        <v>1.5</v>
      </c>
      <c r="AK10" s="75">
        <v>0.2</v>
      </c>
      <c r="AM10" s="76">
        <v>2</v>
      </c>
      <c r="AN10" s="77">
        <v>0</v>
      </c>
      <c r="AP10" s="61">
        <v>200</v>
      </c>
      <c r="AQ10" s="79">
        <v>0.90216545967600503</v>
      </c>
      <c r="AR10" s="79">
        <v>0.90216545967600503</v>
      </c>
      <c r="AS10" s="79">
        <v>0.83216545967600497</v>
      </c>
      <c r="AT10" s="79">
        <v>0.88216545967600501</v>
      </c>
      <c r="AU10" s="79">
        <v>0.89614417708707417</v>
      </c>
      <c r="AV10" s="79">
        <v>0.95825932504440481</v>
      </c>
      <c r="AW10" s="79">
        <v>1.0185889770627239</v>
      </c>
      <c r="AX10" s="79">
        <v>0.98541692633678146</v>
      </c>
      <c r="AY10" s="79">
        <v>0.87437503955445783</v>
      </c>
      <c r="AZ10" s="79">
        <v>0.9012</v>
      </c>
      <c r="BA10" s="79">
        <v>0.88119999999999998</v>
      </c>
      <c r="BB10" s="79">
        <v>0.88119999999999998</v>
      </c>
      <c r="BC10" s="63" t="s">
        <v>60</v>
      </c>
      <c r="BE10" s="62">
        <v>36982</v>
      </c>
      <c r="BF10" s="76">
        <v>0.75</v>
      </c>
    </row>
    <row r="11" spans="1:58" x14ac:dyDescent="0.2">
      <c r="A11" s="73">
        <v>36926</v>
      </c>
      <c r="B11" s="74">
        <v>36.4</v>
      </c>
      <c r="C11" s="74">
        <v>37</v>
      </c>
      <c r="D11" s="74">
        <v>37.6</v>
      </c>
      <c r="E11" s="69"/>
      <c r="F11" s="74">
        <v>33.700000000000003</v>
      </c>
      <c r="G11" s="74">
        <v>34</v>
      </c>
      <c r="H11" s="74">
        <v>34.299999999999997</v>
      </c>
      <c r="I11" s="61"/>
      <c r="J11" s="62">
        <v>37012</v>
      </c>
      <c r="K11" s="75">
        <v>35.4</v>
      </c>
      <c r="L11" s="75">
        <v>36</v>
      </c>
      <c r="M11" s="75">
        <v>36.6</v>
      </c>
      <c r="O11" s="75">
        <v>33.5</v>
      </c>
      <c r="P11" s="75">
        <v>36</v>
      </c>
      <c r="Q11" s="75">
        <v>38.5</v>
      </c>
      <c r="S11" s="75">
        <v>0.7</v>
      </c>
      <c r="T11" s="75">
        <v>0.7</v>
      </c>
      <c r="U11" s="75">
        <v>0.7</v>
      </c>
      <c r="W11" s="75">
        <v>0.25968750000000002</v>
      </c>
      <c r="X11" s="75">
        <v>0.51937500000000003</v>
      </c>
      <c r="Y11" s="75">
        <v>0.77906249999999999</v>
      </c>
      <c r="AA11" s="75">
        <v>0.4</v>
      </c>
      <c r="AB11" s="75">
        <v>0.8</v>
      </c>
      <c r="AC11" s="75">
        <v>1.2</v>
      </c>
      <c r="AE11" s="75">
        <v>-0.25</v>
      </c>
      <c r="AF11" s="75">
        <v>2</v>
      </c>
      <c r="AG11" s="75">
        <v>0.3</v>
      </c>
      <c r="AI11" s="75">
        <v>-0.15</v>
      </c>
      <c r="AJ11" s="75">
        <v>1.5</v>
      </c>
      <c r="AK11" s="75">
        <v>0.2</v>
      </c>
      <c r="AM11" s="76">
        <v>2</v>
      </c>
      <c r="AN11" s="77">
        <v>0</v>
      </c>
      <c r="AP11" s="61">
        <v>300</v>
      </c>
      <c r="AQ11" s="79">
        <v>0.82669983553583493</v>
      </c>
      <c r="AR11" s="79">
        <v>0.82669983553583493</v>
      </c>
      <c r="AS11" s="79">
        <v>0.7966998355358349</v>
      </c>
      <c r="AT11" s="79">
        <v>0.84669983553583494</v>
      </c>
      <c r="AU11" s="79">
        <v>0.84808514806229396</v>
      </c>
      <c r="AV11" s="79">
        <v>0.80550621669626976</v>
      </c>
      <c r="AW11" s="79">
        <v>0.97054027611696914</v>
      </c>
      <c r="AX11" s="79">
        <v>0.88495575221238931</v>
      </c>
      <c r="AY11" s="79">
        <v>0.81994810455034439</v>
      </c>
      <c r="AZ11" s="79">
        <v>0.86570000000000003</v>
      </c>
      <c r="BA11" s="79">
        <v>0.84570000000000001</v>
      </c>
      <c r="BB11" s="79">
        <v>0.84570000000000001</v>
      </c>
      <c r="BC11" s="63" t="s">
        <v>60</v>
      </c>
      <c r="BE11" s="62">
        <v>37012</v>
      </c>
      <c r="BF11" s="76">
        <v>0.75</v>
      </c>
    </row>
    <row r="12" spans="1:58" x14ac:dyDescent="0.2">
      <c r="A12" s="73">
        <v>36927</v>
      </c>
      <c r="B12" s="74">
        <v>43.65</v>
      </c>
      <c r="C12" s="74">
        <v>44.25</v>
      </c>
      <c r="D12" s="74">
        <v>44.85</v>
      </c>
      <c r="E12" s="69"/>
      <c r="F12" s="74">
        <v>33.700000000000003</v>
      </c>
      <c r="G12" s="74">
        <v>34</v>
      </c>
      <c r="H12" s="74">
        <v>34.299999999999997</v>
      </c>
      <c r="I12" s="61"/>
      <c r="J12" s="62">
        <v>37043</v>
      </c>
      <c r="K12" s="75">
        <v>34.274999999999999</v>
      </c>
      <c r="L12" s="75">
        <v>36</v>
      </c>
      <c r="M12" s="75">
        <v>37.725000000000001</v>
      </c>
      <c r="O12" s="75">
        <v>33.5</v>
      </c>
      <c r="P12" s="75">
        <v>36</v>
      </c>
      <c r="Q12" s="75">
        <v>38.5</v>
      </c>
      <c r="S12" s="75">
        <v>0.7</v>
      </c>
      <c r="T12" s="75">
        <v>0.7</v>
      </c>
      <c r="U12" s="75">
        <v>0.7</v>
      </c>
      <c r="W12" s="75">
        <v>0.32874999999999999</v>
      </c>
      <c r="X12" s="75">
        <v>0.65749999999999997</v>
      </c>
      <c r="Y12" s="75">
        <v>0.98624999999999996</v>
      </c>
      <c r="AA12" s="75">
        <v>0.4</v>
      </c>
      <c r="AB12" s="75">
        <v>0.8</v>
      </c>
      <c r="AC12" s="75">
        <v>1.2</v>
      </c>
      <c r="AE12" s="75">
        <v>-0.35</v>
      </c>
      <c r="AF12" s="75">
        <v>2.5</v>
      </c>
      <c r="AG12" s="75">
        <v>0.3</v>
      </c>
      <c r="AI12" s="75">
        <v>-0.15</v>
      </c>
      <c r="AJ12" s="75">
        <v>1.5</v>
      </c>
      <c r="AK12" s="75">
        <v>0.2</v>
      </c>
      <c r="AM12" s="76">
        <v>2</v>
      </c>
      <c r="AN12" s="77">
        <v>0</v>
      </c>
      <c r="AP12" s="61">
        <v>400</v>
      </c>
      <c r="AQ12" s="79">
        <v>0.82620000000000005</v>
      </c>
      <c r="AR12" s="79">
        <v>0.82620000000000005</v>
      </c>
      <c r="AS12" s="79">
        <v>0.79719995084774298</v>
      </c>
      <c r="AT12" s="79">
        <v>0.84719995084774302</v>
      </c>
      <c r="AU12" s="79">
        <v>0.82222730092396068</v>
      </c>
      <c r="AV12" s="79">
        <v>0.74777975133214913</v>
      </c>
      <c r="AW12" s="79">
        <v>0.87400804435264667</v>
      </c>
      <c r="AX12" s="79">
        <v>0.83260625701109281</v>
      </c>
      <c r="AY12" s="79">
        <v>0.83209923422568155</v>
      </c>
      <c r="AZ12" s="79">
        <v>0.86619999999999997</v>
      </c>
      <c r="BA12" s="79">
        <v>0.84619999999999995</v>
      </c>
      <c r="BB12" s="79">
        <v>0.84619999999999995</v>
      </c>
      <c r="BC12" s="63" t="s">
        <v>60</v>
      </c>
      <c r="BE12" s="62">
        <v>37043</v>
      </c>
      <c r="BF12" s="76">
        <v>0.75</v>
      </c>
    </row>
    <row r="13" spans="1:58" x14ac:dyDescent="0.2">
      <c r="A13" s="73">
        <v>36928</v>
      </c>
      <c r="B13" s="74">
        <v>43.65</v>
      </c>
      <c r="C13" s="74">
        <v>44.25</v>
      </c>
      <c r="D13" s="74">
        <v>44.85</v>
      </c>
      <c r="E13" s="69"/>
      <c r="F13" s="74">
        <v>33.700000000000003</v>
      </c>
      <c r="G13" s="74">
        <v>34</v>
      </c>
      <c r="H13" s="74">
        <v>34.299999999999997</v>
      </c>
      <c r="I13" s="61"/>
      <c r="J13" s="62">
        <v>37073</v>
      </c>
      <c r="K13" s="75">
        <v>33.75</v>
      </c>
      <c r="L13" s="75">
        <v>36</v>
      </c>
      <c r="M13" s="75">
        <v>38.25</v>
      </c>
      <c r="O13" s="75">
        <v>33.5</v>
      </c>
      <c r="P13" s="75">
        <v>36</v>
      </c>
      <c r="Q13" s="75">
        <v>38.5</v>
      </c>
      <c r="S13" s="75">
        <v>0.7</v>
      </c>
      <c r="T13" s="75">
        <v>0.7</v>
      </c>
      <c r="U13" s="75">
        <v>0.7</v>
      </c>
      <c r="W13" s="75">
        <v>0.3725</v>
      </c>
      <c r="X13" s="75">
        <v>0.745</v>
      </c>
      <c r="Y13" s="75">
        <v>1.1174999999999999</v>
      </c>
      <c r="AA13" s="75">
        <v>0.4</v>
      </c>
      <c r="AB13" s="75">
        <v>0.8</v>
      </c>
      <c r="AC13" s="75">
        <v>1.2</v>
      </c>
      <c r="AE13" s="75">
        <v>-0.35</v>
      </c>
      <c r="AF13" s="75">
        <v>2</v>
      </c>
      <c r="AG13" s="75">
        <v>0.5</v>
      </c>
      <c r="AI13" s="75">
        <v>-0.15</v>
      </c>
      <c r="AJ13" s="75">
        <v>1.5</v>
      </c>
      <c r="AK13" s="75">
        <v>0.2</v>
      </c>
      <c r="AM13" s="76">
        <v>3</v>
      </c>
      <c r="AN13" s="77">
        <v>0.15</v>
      </c>
      <c r="AP13" s="61">
        <v>500</v>
      </c>
      <c r="AQ13" s="79">
        <v>0.84650000000000003</v>
      </c>
      <c r="AR13" s="79">
        <v>0.84650000000000003</v>
      </c>
      <c r="AS13" s="79">
        <v>0.85749044781089889</v>
      </c>
      <c r="AT13" s="79">
        <v>0.90749044781089894</v>
      </c>
      <c r="AU13" s="79">
        <v>0.89013679845897664</v>
      </c>
      <c r="AV13" s="79">
        <v>0.81113084665482538</v>
      </c>
      <c r="AW13" s="79">
        <v>0.8296553973257963</v>
      </c>
      <c r="AX13" s="79">
        <v>0.86426523744235273</v>
      </c>
      <c r="AY13" s="79">
        <v>0.89842415037022905</v>
      </c>
      <c r="AZ13" s="79">
        <v>0.92649999999999999</v>
      </c>
      <c r="BA13" s="79">
        <v>0.90649999999999997</v>
      </c>
      <c r="BB13" s="79">
        <v>0.90649999999999997</v>
      </c>
      <c r="BC13" s="63" t="s">
        <v>60</v>
      </c>
      <c r="BE13" s="62">
        <v>37073</v>
      </c>
      <c r="BF13" s="76">
        <v>0.75</v>
      </c>
    </row>
    <row r="14" spans="1:58" x14ac:dyDescent="0.2">
      <c r="A14" s="73">
        <v>36929</v>
      </c>
      <c r="B14" s="74">
        <v>43.65</v>
      </c>
      <c r="C14" s="74">
        <v>44.25</v>
      </c>
      <c r="D14" s="74">
        <v>44.85</v>
      </c>
      <c r="E14" s="69"/>
      <c r="F14" s="74">
        <v>33.700000000000003</v>
      </c>
      <c r="G14" s="74">
        <v>34</v>
      </c>
      <c r="H14" s="74">
        <v>34.299999999999997</v>
      </c>
      <c r="I14" s="61"/>
      <c r="J14" s="62">
        <v>37104</v>
      </c>
      <c r="K14" s="75">
        <v>33.75</v>
      </c>
      <c r="L14" s="75">
        <v>36</v>
      </c>
      <c r="M14" s="75">
        <v>38.25</v>
      </c>
      <c r="O14" s="75">
        <v>33.5</v>
      </c>
      <c r="P14" s="75">
        <v>36</v>
      </c>
      <c r="Q14" s="75">
        <v>38.5</v>
      </c>
      <c r="S14" s="75">
        <v>1.2</v>
      </c>
      <c r="T14" s="75">
        <v>1.2</v>
      </c>
      <c r="U14" s="75">
        <v>1.2</v>
      </c>
      <c r="W14" s="75">
        <v>0.36312499999999998</v>
      </c>
      <c r="X14" s="75">
        <v>0.72624999999999995</v>
      </c>
      <c r="Y14" s="75">
        <v>1.089375</v>
      </c>
      <c r="AA14" s="75">
        <v>0.4</v>
      </c>
      <c r="AB14" s="75">
        <v>0.8</v>
      </c>
      <c r="AC14" s="75">
        <v>1.2</v>
      </c>
      <c r="AE14" s="75">
        <v>-0.35</v>
      </c>
      <c r="AF14" s="75">
        <v>2</v>
      </c>
      <c r="AG14" s="75">
        <v>0.5</v>
      </c>
      <c r="AI14" s="75">
        <v>-0.15</v>
      </c>
      <c r="AJ14" s="75">
        <v>1.5</v>
      </c>
      <c r="AK14" s="75">
        <v>0.2</v>
      </c>
      <c r="AM14" s="76">
        <v>3</v>
      </c>
      <c r="AN14" s="77">
        <v>0.15</v>
      </c>
      <c r="AP14" s="61">
        <v>600</v>
      </c>
      <c r="AQ14" s="79">
        <v>0.90339999999999998</v>
      </c>
      <c r="AR14" s="79">
        <v>0.90339999999999998</v>
      </c>
      <c r="AS14" s="79">
        <v>0.99535202187631988</v>
      </c>
      <c r="AT14" s="79">
        <v>1.0453520218763199</v>
      </c>
      <c r="AU14" s="79">
        <v>1.079238630056482</v>
      </c>
      <c r="AV14" s="79">
        <v>0.98963883955002951</v>
      </c>
      <c r="AW14" s="79">
        <v>0.91466463746059334</v>
      </c>
      <c r="AX14" s="79">
        <v>0.960239311978063</v>
      </c>
      <c r="AY14" s="79">
        <v>1.0396810328460215</v>
      </c>
      <c r="AZ14" s="79">
        <v>1.0644</v>
      </c>
      <c r="BA14" s="79">
        <v>1.0444</v>
      </c>
      <c r="BB14" s="79">
        <v>1.0444</v>
      </c>
      <c r="BC14" s="63" t="s">
        <v>60</v>
      </c>
      <c r="BE14" s="62">
        <v>37104</v>
      </c>
      <c r="BF14" s="76">
        <v>0.75</v>
      </c>
    </row>
    <row r="15" spans="1:58" x14ac:dyDescent="0.2">
      <c r="A15" s="73">
        <v>36930</v>
      </c>
      <c r="B15" s="74">
        <v>43.65</v>
      </c>
      <c r="C15" s="74">
        <v>44.25</v>
      </c>
      <c r="D15" s="74">
        <v>44.85</v>
      </c>
      <c r="E15" s="69"/>
      <c r="F15" s="74">
        <v>33.700000000000003</v>
      </c>
      <c r="G15" s="74">
        <v>34</v>
      </c>
      <c r="H15" s="74">
        <v>34.299999999999997</v>
      </c>
      <c r="I15" s="61"/>
      <c r="J15" s="62">
        <v>37135</v>
      </c>
      <c r="K15" s="75">
        <v>35.475000000000001</v>
      </c>
      <c r="L15" s="75">
        <v>36</v>
      </c>
      <c r="M15" s="75">
        <v>36.524999999999999</v>
      </c>
      <c r="O15" s="75">
        <v>33.5</v>
      </c>
      <c r="P15" s="75">
        <v>36</v>
      </c>
      <c r="Q15" s="75">
        <v>38.5</v>
      </c>
      <c r="S15" s="75">
        <v>1.2</v>
      </c>
      <c r="T15" s="75">
        <v>1.2</v>
      </c>
      <c r="U15" s="75">
        <v>1.2</v>
      </c>
      <c r="W15" s="75">
        <v>0.26187500000000002</v>
      </c>
      <c r="X15" s="75">
        <v>0.52375000000000005</v>
      </c>
      <c r="Y15" s="75">
        <v>0.78562500000000002</v>
      </c>
      <c r="AA15" s="75">
        <v>0.4</v>
      </c>
      <c r="AB15" s="75">
        <v>0.8</v>
      </c>
      <c r="AC15" s="75">
        <v>1.2</v>
      </c>
      <c r="AE15" s="75">
        <v>-0.35</v>
      </c>
      <c r="AF15" s="75">
        <v>1.9</v>
      </c>
      <c r="AG15" s="75">
        <v>0.3</v>
      </c>
      <c r="AI15" s="75">
        <v>-0.15</v>
      </c>
      <c r="AJ15" s="75">
        <v>1.5</v>
      </c>
      <c r="AK15" s="75">
        <v>0.2</v>
      </c>
      <c r="AM15" s="76">
        <v>3</v>
      </c>
      <c r="AN15" s="77">
        <v>0.15</v>
      </c>
      <c r="AP15" s="61">
        <v>700</v>
      </c>
      <c r="AQ15" s="79">
        <v>1.73</v>
      </c>
      <c r="AR15" s="79">
        <v>1.73</v>
      </c>
      <c r="AS15" s="79">
        <v>1.7959999999999998</v>
      </c>
      <c r="AT15" s="79">
        <v>1.4909756812084298</v>
      </c>
      <c r="AU15" s="79">
        <v>1.2913252146658396</v>
      </c>
      <c r="AV15" s="79">
        <v>1.134695085849615</v>
      </c>
      <c r="AW15" s="79">
        <v>1.0157625828894443</v>
      </c>
      <c r="AX15" s="79">
        <v>1.1172877975819515</v>
      </c>
      <c r="AY15" s="79">
        <v>1.4138345674324397</v>
      </c>
      <c r="AZ15" s="79">
        <v>1.3759999999999999</v>
      </c>
      <c r="BA15" s="79">
        <v>1.496</v>
      </c>
      <c r="BB15" s="79">
        <v>1.496</v>
      </c>
      <c r="BC15" s="63" t="s">
        <v>60</v>
      </c>
      <c r="BE15" s="62">
        <v>37135</v>
      </c>
      <c r="BF15" s="76">
        <v>0.75</v>
      </c>
    </row>
    <row r="16" spans="1:58" x14ac:dyDescent="0.2">
      <c r="A16" s="73">
        <v>36931</v>
      </c>
      <c r="B16" s="74">
        <v>43.65</v>
      </c>
      <c r="C16" s="74">
        <v>44.25</v>
      </c>
      <c r="D16" s="74">
        <v>44.85</v>
      </c>
      <c r="E16" s="69"/>
      <c r="F16" s="74">
        <v>33.700000000000003</v>
      </c>
      <c r="G16" s="74">
        <v>34</v>
      </c>
      <c r="H16" s="74">
        <v>34.299999999999997</v>
      </c>
      <c r="I16" s="61"/>
      <c r="J16" s="62">
        <v>37165</v>
      </c>
      <c r="K16" s="75">
        <v>34.587499999999999</v>
      </c>
      <c r="L16" s="75">
        <v>35</v>
      </c>
      <c r="M16" s="75">
        <v>35.412500000000001</v>
      </c>
      <c r="O16" s="75">
        <v>32.5</v>
      </c>
      <c r="P16" s="75">
        <v>35</v>
      </c>
      <c r="Q16" s="75">
        <v>37.5</v>
      </c>
      <c r="S16" s="75">
        <v>1.2</v>
      </c>
      <c r="T16" s="75">
        <v>1.2</v>
      </c>
      <c r="U16" s="75">
        <v>1.2</v>
      </c>
      <c r="W16" s="75">
        <v>0.1915625</v>
      </c>
      <c r="X16" s="75">
        <v>0.38312499999999999</v>
      </c>
      <c r="Y16" s="75">
        <v>0.57468750000000002</v>
      </c>
      <c r="AA16" s="75">
        <v>0.4</v>
      </c>
      <c r="AB16" s="75">
        <v>0.8</v>
      </c>
      <c r="AC16" s="75">
        <v>1.2</v>
      </c>
      <c r="AE16" s="75">
        <v>-0.25</v>
      </c>
      <c r="AF16" s="75">
        <v>1.75</v>
      </c>
      <c r="AG16" s="75">
        <v>0.3</v>
      </c>
      <c r="AI16" s="75">
        <v>-0.15</v>
      </c>
      <c r="AJ16" s="75">
        <v>1.5</v>
      </c>
      <c r="AK16" s="75">
        <v>0.2</v>
      </c>
      <c r="AM16" s="76">
        <v>4</v>
      </c>
      <c r="AN16" s="77">
        <v>0.15</v>
      </c>
      <c r="AP16" s="61">
        <v>800</v>
      </c>
      <c r="AQ16" s="79">
        <v>1.1458848137090256</v>
      </c>
      <c r="AR16" s="79">
        <v>1.1458848137090256</v>
      </c>
      <c r="AS16" s="79">
        <v>1.1358999999999999</v>
      </c>
      <c r="AT16" s="79">
        <v>1.1232726508202047</v>
      </c>
      <c r="AU16" s="79">
        <v>0.95286212503963064</v>
      </c>
      <c r="AV16" s="79">
        <v>0.65105901103049102</v>
      </c>
      <c r="AW16" s="79">
        <v>0.58625176867694417</v>
      </c>
      <c r="AX16" s="79">
        <v>0.66493857390129607</v>
      </c>
      <c r="AY16" s="79">
        <v>0.77710435244355791</v>
      </c>
      <c r="AZ16" s="79">
        <v>1.0615000000000001</v>
      </c>
      <c r="BA16" s="79">
        <v>1.0714999999999999</v>
      </c>
      <c r="BB16" s="79">
        <v>1.0874999999999999</v>
      </c>
      <c r="BC16" s="63" t="s">
        <v>61</v>
      </c>
      <c r="BE16" s="62">
        <v>37165</v>
      </c>
      <c r="BF16" s="76">
        <v>0.75</v>
      </c>
    </row>
    <row r="17" spans="1:58" x14ac:dyDescent="0.2">
      <c r="A17" s="73">
        <v>36932</v>
      </c>
      <c r="B17" s="74">
        <v>36.4</v>
      </c>
      <c r="C17" s="74">
        <v>37</v>
      </c>
      <c r="D17" s="74">
        <v>37.6</v>
      </c>
      <c r="E17" s="69"/>
      <c r="F17" s="74">
        <v>33.700000000000003</v>
      </c>
      <c r="G17" s="74">
        <v>34</v>
      </c>
      <c r="H17" s="74">
        <v>34.299999999999997</v>
      </c>
      <c r="I17" s="61"/>
      <c r="J17" s="62">
        <v>37196</v>
      </c>
      <c r="K17" s="75">
        <v>34.587499999999999</v>
      </c>
      <c r="L17" s="75">
        <v>35</v>
      </c>
      <c r="M17" s="75">
        <v>35.412500000000001</v>
      </c>
      <c r="O17" s="75">
        <v>32.5</v>
      </c>
      <c r="P17" s="75">
        <v>35</v>
      </c>
      <c r="Q17" s="75">
        <v>37.5</v>
      </c>
      <c r="S17" s="75">
        <v>1.2</v>
      </c>
      <c r="T17" s="75">
        <v>1.2</v>
      </c>
      <c r="U17" s="75">
        <v>1.2</v>
      </c>
      <c r="W17" s="75">
        <v>0.1915625</v>
      </c>
      <c r="X17" s="75">
        <v>0.38312499999999999</v>
      </c>
      <c r="Y17" s="75">
        <v>0.57468750000000002</v>
      </c>
      <c r="AA17" s="75">
        <v>0.4</v>
      </c>
      <c r="AB17" s="75">
        <v>0.8</v>
      </c>
      <c r="AC17" s="75">
        <v>1.2</v>
      </c>
      <c r="AE17" s="75">
        <v>-0.25</v>
      </c>
      <c r="AF17" s="75">
        <v>1.75</v>
      </c>
      <c r="AG17" s="75">
        <v>0.3</v>
      </c>
      <c r="AI17" s="75">
        <v>-0.15</v>
      </c>
      <c r="AJ17" s="75">
        <v>1.5</v>
      </c>
      <c r="AK17" s="75">
        <v>0.2</v>
      </c>
      <c r="AM17" s="76">
        <v>4</v>
      </c>
      <c r="AN17" s="77">
        <v>0.15</v>
      </c>
      <c r="AP17" s="61">
        <v>900</v>
      </c>
      <c r="AQ17" s="79">
        <v>1.1998117566192825</v>
      </c>
      <c r="AR17" s="79">
        <v>1.1998117566192825</v>
      </c>
      <c r="AS17" s="79">
        <v>1.1898</v>
      </c>
      <c r="AT17" s="79">
        <v>1.1413154461256174</v>
      </c>
      <c r="AU17" s="79">
        <v>1.0425355656238169</v>
      </c>
      <c r="AV17" s="79">
        <v>0.7656754603028143</v>
      </c>
      <c r="AW17" s="79">
        <v>0.64707720807596325</v>
      </c>
      <c r="AX17" s="79">
        <v>0.72465065225651215</v>
      </c>
      <c r="AY17" s="79">
        <v>0.75981909069269282</v>
      </c>
      <c r="AZ17" s="79">
        <v>1.1326000000000001</v>
      </c>
      <c r="BA17" s="79">
        <v>1.1426000000000001</v>
      </c>
      <c r="BB17" s="79">
        <v>1.1637999999999999</v>
      </c>
      <c r="BC17" s="63" t="s">
        <v>61</v>
      </c>
      <c r="BE17" s="62">
        <v>37196</v>
      </c>
      <c r="BF17" s="76">
        <v>0.75</v>
      </c>
    </row>
    <row r="18" spans="1:58" x14ac:dyDescent="0.2">
      <c r="A18" s="73">
        <v>36933</v>
      </c>
      <c r="B18" s="74">
        <v>36.4</v>
      </c>
      <c r="C18" s="74">
        <v>37</v>
      </c>
      <c r="D18" s="74">
        <v>37.6</v>
      </c>
      <c r="E18" s="69"/>
      <c r="F18" s="74">
        <v>33.700000000000003</v>
      </c>
      <c r="G18" s="74">
        <v>34</v>
      </c>
      <c r="H18" s="74">
        <v>34.299999999999997</v>
      </c>
      <c r="I18" s="61"/>
      <c r="J18" s="62">
        <v>37226</v>
      </c>
      <c r="K18" s="75">
        <v>36.137499237060545</v>
      </c>
      <c r="L18" s="75">
        <v>36.549999237060547</v>
      </c>
      <c r="M18" s="75">
        <v>36.962499237060548</v>
      </c>
      <c r="O18" s="75">
        <v>34.049999237060547</v>
      </c>
      <c r="P18" s="75">
        <v>36.549999237060547</v>
      </c>
      <c r="Q18" s="75">
        <v>39.049999237060547</v>
      </c>
      <c r="S18" s="75">
        <v>1.2</v>
      </c>
      <c r="T18" s="75">
        <v>1.2</v>
      </c>
      <c r="U18" s="75">
        <v>1.2</v>
      </c>
      <c r="W18" s="75">
        <v>0.19218750000000001</v>
      </c>
      <c r="X18" s="75">
        <v>0.38437500000000002</v>
      </c>
      <c r="Y18" s="75">
        <v>0.57656249999999998</v>
      </c>
      <c r="AA18" s="75">
        <v>0.4</v>
      </c>
      <c r="AB18" s="75">
        <v>0.8</v>
      </c>
      <c r="AC18" s="75">
        <v>1.2</v>
      </c>
      <c r="AE18" s="75">
        <v>-0.25</v>
      </c>
      <c r="AF18" s="75">
        <v>1.75</v>
      </c>
      <c r="AG18" s="75">
        <v>0.35</v>
      </c>
      <c r="AI18" s="75">
        <v>-0.15</v>
      </c>
      <c r="AJ18" s="75">
        <v>1.5</v>
      </c>
      <c r="AK18" s="75">
        <v>0.2</v>
      </c>
      <c r="AM18" s="76">
        <v>4</v>
      </c>
      <c r="AN18" s="77">
        <v>0.15</v>
      </c>
      <c r="AP18" s="61">
        <v>1000</v>
      </c>
      <c r="AQ18" s="79">
        <v>1.1961600115620716</v>
      </c>
      <c r="AR18" s="79">
        <v>1.1961600115620716</v>
      </c>
      <c r="AS18" s="79">
        <v>1.1861999999999999</v>
      </c>
      <c r="AT18" s="79">
        <v>1.0937861200445436</v>
      </c>
      <c r="AU18" s="79">
        <v>1.0610266218026732</v>
      </c>
      <c r="AV18" s="79">
        <v>0.85640229836849369</v>
      </c>
      <c r="AW18" s="79">
        <v>0.77472880286852364</v>
      </c>
      <c r="AX18" s="79">
        <v>0.92931988010301025</v>
      </c>
      <c r="AY18" s="79">
        <v>0.94849211726145832</v>
      </c>
      <c r="AZ18" s="79">
        <v>1.1291</v>
      </c>
      <c r="BA18" s="79">
        <v>1.1352</v>
      </c>
      <c r="BB18" s="79">
        <v>1.1578999999999999</v>
      </c>
      <c r="BC18" s="63" t="s">
        <v>61</v>
      </c>
      <c r="BE18" s="62">
        <v>37226</v>
      </c>
      <c r="BF18" s="76">
        <v>0.75</v>
      </c>
    </row>
    <row r="19" spans="1:58" x14ac:dyDescent="0.2">
      <c r="A19" s="73">
        <v>36934</v>
      </c>
      <c r="B19" s="74">
        <v>43.65</v>
      </c>
      <c r="C19" s="74">
        <v>44.25</v>
      </c>
      <c r="D19" s="74">
        <v>44.85</v>
      </c>
      <c r="E19" s="69"/>
      <c r="F19" s="74">
        <v>33.700000000000003</v>
      </c>
      <c r="G19" s="74">
        <v>34</v>
      </c>
      <c r="H19" s="74">
        <v>34.299999999999997</v>
      </c>
      <c r="I19" s="61"/>
      <c r="J19" s="62">
        <v>37257</v>
      </c>
      <c r="K19" s="75">
        <v>25.07374725341797</v>
      </c>
      <c r="L19" s="75">
        <v>25.598747253417969</v>
      </c>
      <c r="M19" s="75">
        <v>26.123747253417967</v>
      </c>
      <c r="O19" s="75">
        <v>23.102499008178711</v>
      </c>
      <c r="P19" s="75">
        <v>26.102499008178711</v>
      </c>
      <c r="Q19" s="75">
        <v>29.102499008178711</v>
      </c>
      <c r="S19" s="75">
        <v>1.2</v>
      </c>
      <c r="T19" s="75">
        <v>1.2</v>
      </c>
      <c r="U19" s="75">
        <v>1.2</v>
      </c>
      <c r="W19" s="75">
        <v>0.22062499999999999</v>
      </c>
      <c r="X19" s="75">
        <v>0.44124999999999998</v>
      </c>
      <c r="Y19" s="75">
        <v>0.66187499999999999</v>
      </c>
      <c r="AA19" s="75">
        <v>0.4</v>
      </c>
      <c r="AB19" s="75">
        <v>0.8</v>
      </c>
      <c r="AC19" s="75">
        <v>1.2</v>
      </c>
      <c r="AE19" s="75">
        <v>-0.75</v>
      </c>
      <c r="AF19" s="75">
        <v>2</v>
      </c>
      <c r="AG19" s="75">
        <v>0.75</v>
      </c>
      <c r="AI19" s="75">
        <v>-0.15</v>
      </c>
      <c r="AJ19" s="75">
        <v>1.5</v>
      </c>
      <c r="AK19" s="75">
        <v>0.2</v>
      </c>
      <c r="AM19" s="76">
        <v>5</v>
      </c>
      <c r="AN19" s="77">
        <v>0.15</v>
      </c>
      <c r="AP19" s="61">
        <v>1100</v>
      </c>
      <c r="AQ19" s="79">
        <v>1.1752854504703492</v>
      </c>
      <c r="AR19" s="79">
        <v>1.1752854504703492</v>
      </c>
      <c r="AS19" s="79">
        <v>1.1653</v>
      </c>
      <c r="AT19" s="79">
        <v>1.1163355903593366</v>
      </c>
      <c r="AU19" s="79">
        <v>1.1254998619307197</v>
      </c>
      <c r="AV19" s="79">
        <v>0.98511093402675809</v>
      </c>
      <c r="AW19" s="79">
        <v>0.88155973155887868</v>
      </c>
      <c r="AX19" s="79">
        <v>1.0488791320133406</v>
      </c>
      <c r="AY19" s="79">
        <v>1.012945635654515</v>
      </c>
      <c r="AZ19" s="79">
        <v>1.1227</v>
      </c>
      <c r="BA19" s="79">
        <v>1.1133</v>
      </c>
      <c r="BB19" s="79">
        <v>1.1327</v>
      </c>
      <c r="BC19" s="63" t="s">
        <v>61</v>
      </c>
      <c r="BE19" s="62">
        <v>37257</v>
      </c>
      <c r="BF19" s="76">
        <v>0.75</v>
      </c>
    </row>
    <row r="20" spans="1:58" x14ac:dyDescent="0.2">
      <c r="A20" s="73">
        <v>36935</v>
      </c>
      <c r="B20" s="74">
        <v>43.65</v>
      </c>
      <c r="C20" s="74">
        <v>44.25</v>
      </c>
      <c r="D20" s="74">
        <v>44.85</v>
      </c>
      <c r="E20" s="69"/>
      <c r="F20" s="74">
        <v>33.700000000000003</v>
      </c>
      <c r="G20" s="74">
        <v>34</v>
      </c>
      <c r="H20" s="74">
        <v>34.299999999999997</v>
      </c>
      <c r="I20" s="61"/>
      <c r="J20" s="62">
        <v>37288</v>
      </c>
      <c r="K20" s="75">
        <v>24.071248626708986</v>
      </c>
      <c r="L20" s="75">
        <v>24.596248626708984</v>
      </c>
      <c r="M20" s="75">
        <v>25.121248626708983</v>
      </c>
      <c r="O20" s="75">
        <v>21.097497940063477</v>
      </c>
      <c r="P20" s="75">
        <v>24.097497940063477</v>
      </c>
      <c r="Q20" s="75">
        <v>27.097497940063477</v>
      </c>
      <c r="S20" s="75">
        <v>0.7</v>
      </c>
      <c r="T20" s="75">
        <v>0.7</v>
      </c>
      <c r="U20" s="75">
        <v>0.7</v>
      </c>
      <c r="W20" s="75">
        <v>0.22062499999999999</v>
      </c>
      <c r="X20" s="75">
        <v>0.44124999999999998</v>
      </c>
      <c r="Y20" s="75">
        <v>0.66187499999999999</v>
      </c>
      <c r="AA20" s="75">
        <v>0.4</v>
      </c>
      <c r="AB20" s="75">
        <v>0.8</v>
      </c>
      <c r="AC20" s="75">
        <v>1.2</v>
      </c>
      <c r="AE20" s="75">
        <v>-0.75</v>
      </c>
      <c r="AF20" s="75">
        <v>2</v>
      </c>
      <c r="AG20" s="75">
        <v>0.75</v>
      </c>
      <c r="AI20" s="75">
        <v>-0.15</v>
      </c>
      <c r="AJ20" s="75">
        <v>1.5</v>
      </c>
      <c r="AK20" s="75">
        <v>0.2</v>
      </c>
      <c r="AM20" s="76">
        <v>5</v>
      </c>
      <c r="AN20" s="77">
        <v>0.15</v>
      </c>
      <c r="AP20" s="61">
        <v>1200</v>
      </c>
      <c r="AQ20" s="79">
        <v>0.88039999999999996</v>
      </c>
      <c r="AR20" s="79">
        <v>0.88039999999999996</v>
      </c>
      <c r="AS20" s="79">
        <v>0.89039999999999997</v>
      </c>
      <c r="AT20" s="79">
        <v>1.1185245467924647</v>
      </c>
      <c r="AU20" s="79">
        <v>1.1169907033351396</v>
      </c>
      <c r="AV20" s="79">
        <v>1.0624166422010652</v>
      </c>
      <c r="AW20" s="79">
        <v>1.0539439364924221</v>
      </c>
      <c r="AX20" s="79">
        <v>1.0933254527800058</v>
      </c>
      <c r="AY20" s="79">
        <v>1.0793034625455484</v>
      </c>
      <c r="AZ20" s="79">
        <v>0.94740000000000002</v>
      </c>
      <c r="BA20" s="79">
        <v>0.93740000000000001</v>
      </c>
      <c r="BB20" s="79">
        <v>0.9204</v>
      </c>
      <c r="BC20" s="63" t="s">
        <v>61</v>
      </c>
      <c r="BE20" s="62">
        <v>37288</v>
      </c>
      <c r="BF20" s="76">
        <v>0.75</v>
      </c>
    </row>
    <row r="21" spans="1:58" x14ac:dyDescent="0.2">
      <c r="A21" s="73">
        <v>36936</v>
      </c>
      <c r="B21" s="74">
        <v>43.65</v>
      </c>
      <c r="C21" s="74">
        <v>44.25</v>
      </c>
      <c r="D21" s="74">
        <v>44.85</v>
      </c>
      <c r="E21" s="69"/>
      <c r="F21" s="74">
        <v>33.700000000000003</v>
      </c>
      <c r="G21" s="74">
        <v>34</v>
      </c>
      <c r="H21" s="74">
        <v>34.299999999999997</v>
      </c>
      <c r="I21" s="61"/>
      <c r="J21" s="62">
        <v>37316</v>
      </c>
      <c r="K21" s="75">
        <v>17.44724807739258</v>
      </c>
      <c r="L21" s="75">
        <v>17.784748077392578</v>
      </c>
      <c r="M21" s="75">
        <v>18.122248077392577</v>
      </c>
      <c r="O21" s="75">
        <v>16.414497375488281</v>
      </c>
      <c r="P21" s="75">
        <v>19.414497375488281</v>
      </c>
      <c r="Q21" s="75">
        <v>22.414497375488281</v>
      </c>
      <c r="S21" s="75">
        <v>0.7</v>
      </c>
      <c r="T21" s="75">
        <v>0.7</v>
      </c>
      <c r="U21" s="75">
        <v>0.7</v>
      </c>
      <c r="W21" s="75">
        <v>0.18312500000000001</v>
      </c>
      <c r="X21" s="75">
        <v>0.36625000000000002</v>
      </c>
      <c r="Y21" s="75">
        <v>0.54937499999999995</v>
      </c>
      <c r="AA21" s="75">
        <v>0.06</v>
      </c>
      <c r="AB21" s="75">
        <v>0.12</v>
      </c>
      <c r="AC21" s="75">
        <v>0.18</v>
      </c>
      <c r="AE21" s="75">
        <v>-0.25</v>
      </c>
      <c r="AF21" s="75">
        <v>1.4</v>
      </c>
      <c r="AG21" s="75">
        <v>0.3</v>
      </c>
      <c r="AI21" s="75">
        <v>-0.15</v>
      </c>
      <c r="AJ21" s="75">
        <v>0.5</v>
      </c>
      <c r="AK21" s="75">
        <v>0.2</v>
      </c>
      <c r="AM21" s="76">
        <v>5</v>
      </c>
      <c r="AN21" s="77">
        <v>0.15</v>
      </c>
      <c r="AP21" s="61">
        <v>1300</v>
      </c>
      <c r="AQ21" s="79">
        <v>0.8548</v>
      </c>
      <c r="AR21" s="79">
        <v>0.8548</v>
      </c>
      <c r="AS21" s="79">
        <v>0.86480000000000001</v>
      </c>
      <c r="AT21" s="79">
        <v>1.0164322625621052</v>
      </c>
      <c r="AU21" s="79">
        <v>1.0525174632070931</v>
      </c>
      <c r="AV21" s="79">
        <v>1.1040221448643206</v>
      </c>
      <c r="AW21" s="79">
        <v>1.1615931446365755</v>
      </c>
      <c r="AX21" s="79">
        <v>1.0846793599864903</v>
      </c>
      <c r="AY21" s="79">
        <v>1.0205628696464217</v>
      </c>
      <c r="AZ21" s="79">
        <v>0.88990000000000002</v>
      </c>
      <c r="BA21" s="79">
        <v>0.88290000000000002</v>
      </c>
      <c r="BB21" s="79">
        <v>0.87490000000000001</v>
      </c>
      <c r="BC21" s="63" t="s">
        <v>61</v>
      </c>
      <c r="BE21" s="62">
        <v>37316</v>
      </c>
      <c r="BF21" s="76">
        <v>0.75</v>
      </c>
    </row>
    <row r="22" spans="1:58" x14ac:dyDescent="0.2">
      <c r="A22" s="73">
        <v>36937</v>
      </c>
      <c r="B22" s="74">
        <v>43.65</v>
      </c>
      <c r="C22" s="74">
        <v>44.25</v>
      </c>
      <c r="D22" s="74">
        <v>44.85</v>
      </c>
      <c r="E22" s="69"/>
      <c r="F22" s="74">
        <v>33.700000000000003</v>
      </c>
      <c r="G22" s="74">
        <v>34</v>
      </c>
      <c r="H22" s="74">
        <v>34.299999999999997</v>
      </c>
      <c r="I22" s="61"/>
      <c r="J22" s="62">
        <v>37347</v>
      </c>
      <c r="K22" s="75">
        <v>18.242498779296874</v>
      </c>
      <c r="L22" s="75">
        <v>18.467498779296875</v>
      </c>
      <c r="M22" s="75">
        <v>18.692498779296876</v>
      </c>
      <c r="O22" s="75">
        <v>16.18499755859375</v>
      </c>
      <c r="P22" s="75">
        <v>19.18499755859375</v>
      </c>
      <c r="Q22" s="75">
        <v>22.18499755859375</v>
      </c>
      <c r="S22" s="75">
        <v>0.7</v>
      </c>
      <c r="T22" s="75">
        <v>0.7</v>
      </c>
      <c r="U22" s="75">
        <v>0.7</v>
      </c>
      <c r="W22" s="75">
        <v>0.18312500000000001</v>
      </c>
      <c r="X22" s="75">
        <v>0.36625000000000002</v>
      </c>
      <c r="Y22" s="75">
        <v>0.54937499999999995</v>
      </c>
      <c r="AA22" s="75">
        <v>0.06</v>
      </c>
      <c r="AB22" s="75">
        <v>0.12</v>
      </c>
      <c r="AC22" s="75">
        <v>0.18</v>
      </c>
      <c r="AE22" s="75">
        <v>-0.25</v>
      </c>
      <c r="AF22" s="75">
        <v>1.4</v>
      </c>
      <c r="AG22" s="75">
        <v>0.3</v>
      </c>
      <c r="AI22" s="75">
        <v>-0.15</v>
      </c>
      <c r="AJ22" s="75">
        <v>0.5</v>
      </c>
      <c r="AK22" s="75">
        <v>0.2</v>
      </c>
      <c r="AM22" s="76">
        <v>6</v>
      </c>
      <c r="AN22" s="77">
        <v>0.15</v>
      </c>
      <c r="AP22" s="61">
        <v>1400</v>
      </c>
      <c r="AQ22" s="79">
        <v>0.82720000000000005</v>
      </c>
      <c r="AR22" s="79">
        <v>0.82720000000000005</v>
      </c>
      <c r="AS22" s="79">
        <v>0.83720000000000006</v>
      </c>
      <c r="AT22" s="79">
        <v>1.0175267407786688</v>
      </c>
      <c r="AU22" s="79">
        <v>1.0575902308313812</v>
      </c>
      <c r="AV22" s="79">
        <v>1.2209201862181771</v>
      </c>
      <c r="AW22" s="79">
        <v>1.2006887185402797</v>
      </c>
      <c r="AX22" s="79">
        <v>1.1907290919069531</v>
      </c>
      <c r="AY22" s="79">
        <v>1.1047918993646206</v>
      </c>
      <c r="AZ22" s="79">
        <v>0.86519999999999997</v>
      </c>
      <c r="BA22" s="79">
        <v>0.85919999999999996</v>
      </c>
      <c r="BB22" s="79">
        <v>0.83720000000000006</v>
      </c>
      <c r="BC22" s="63" t="s">
        <v>61</v>
      </c>
      <c r="BE22" s="62">
        <v>37347</v>
      </c>
      <c r="BF22" s="76">
        <v>0.75</v>
      </c>
    </row>
    <row r="23" spans="1:58" x14ac:dyDescent="0.2">
      <c r="A23" s="73">
        <v>36938</v>
      </c>
      <c r="B23" s="74">
        <v>43.65</v>
      </c>
      <c r="C23" s="74">
        <v>44.25</v>
      </c>
      <c r="D23" s="74">
        <v>44.85</v>
      </c>
      <c r="E23" s="69"/>
      <c r="F23" s="74">
        <v>33.700000000000003</v>
      </c>
      <c r="G23" s="74">
        <v>34</v>
      </c>
      <c r="H23" s="74">
        <v>34.299999999999997</v>
      </c>
      <c r="I23" s="61"/>
      <c r="J23" s="62">
        <v>37377</v>
      </c>
      <c r="K23" s="75">
        <v>17.832498550415039</v>
      </c>
      <c r="L23" s="75">
        <v>18.582498550415039</v>
      </c>
      <c r="M23" s="75">
        <v>19.332498550415039</v>
      </c>
      <c r="O23" s="75">
        <v>16.714998245239258</v>
      </c>
      <c r="P23" s="75">
        <v>19.714998245239258</v>
      </c>
      <c r="Q23" s="75">
        <v>22.714998245239258</v>
      </c>
      <c r="S23" s="75">
        <v>0.7</v>
      </c>
      <c r="T23" s="75">
        <v>0.7</v>
      </c>
      <c r="U23" s="75">
        <v>0.7</v>
      </c>
      <c r="W23" s="75">
        <v>0.19218750000000001</v>
      </c>
      <c r="X23" s="75">
        <v>0.38437500000000002</v>
      </c>
      <c r="Y23" s="75">
        <v>0.57656249999999998</v>
      </c>
      <c r="AA23" s="75">
        <v>0.06</v>
      </c>
      <c r="AB23" s="75">
        <v>0.12</v>
      </c>
      <c r="AC23" s="75">
        <v>0.18</v>
      </c>
      <c r="AE23" s="75">
        <v>-0.25</v>
      </c>
      <c r="AF23" s="75">
        <v>1.5</v>
      </c>
      <c r="AG23" s="75">
        <v>0.3</v>
      </c>
      <c r="AI23" s="75">
        <v>-0.15</v>
      </c>
      <c r="AJ23" s="75">
        <v>0.5</v>
      </c>
      <c r="AK23" s="75">
        <v>0.2</v>
      </c>
      <c r="AM23" s="76">
        <v>6</v>
      </c>
      <c r="AN23" s="77">
        <v>0.15</v>
      </c>
      <c r="AP23" s="61">
        <v>1500</v>
      </c>
      <c r="AQ23" s="79">
        <v>0.78510000000000002</v>
      </c>
      <c r="AR23" s="79">
        <v>0.78510000000000002</v>
      </c>
      <c r="AS23" s="79">
        <v>0.79510000000000003</v>
      </c>
      <c r="AT23" s="79">
        <v>0.95436890957577869</v>
      </c>
      <c r="AU23" s="79">
        <v>1.0258445237632567</v>
      </c>
      <c r="AV23" s="79">
        <v>1.2303149771421382</v>
      </c>
      <c r="AW23" s="79">
        <v>1.2506946851612968</v>
      </c>
      <c r="AX23" s="79">
        <v>1.26057331025457</v>
      </c>
      <c r="AY23" s="79">
        <v>1.087360152344681</v>
      </c>
      <c r="AZ23" s="79">
        <v>0.84509999999999996</v>
      </c>
      <c r="BA23" s="79">
        <v>0.83909999999999996</v>
      </c>
      <c r="BB23" s="79">
        <v>0.79510000000000003</v>
      </c>
      <c r="BC23" s="63" t="s">
        <v>61</v>
      </c>
      <c r="BE23" s="62">
        <v>37377</v>
      </c>
      <c r="BF23" s="76">
        <v>0.75</v>
      </c>
    </row>
    <row r="24" spans="1:58" x14ac:dyDescent="0.2">
      <c r="A24" s="73">
        <v>36939</v>
      </c>
      <c r="B24" s="74">
        <v>36.4</v>
      </c>
      <c r="C24" s="74">
        <v>37</v>
      </c>
      <c r="D24" s="74">
        <v>37.6</v>
      </c>
      <c r="E24" s="69"/>
      <c r="F24" s="74">
        <v>33.700000000000003</v>
      </c>
      <c r="G24" s="74">
        <v>34</v>
      </c>
      <c r="H24" s="74">
        <v>34.299999999999997</v>
      </c>
      <c r="I24" s="61"/>
      <c r="J24" s="62">
        <v>37408</v>
      </c>
      <c r="K24" s="75">
        <v>20.83374900817871</v>
      </c>
      <c r="L24" s="75">
        <v>23.008749008178711</v>
      </c>
      <c r="M24" s="75">
        <v>25.183749008178712</v>
      </c>
      <c r="O24" s="75">
        <v>15.492498397827148</v>
      </c>
      <c r="P24" s="75">
        <v>18.492498397827148</v>
      </c>
      <c r="Q24" s="75">
        <v>21.492498397827148</v>
      </c>
      <c r="S24" s="75">
        <v>0.7</v>
      </c>
      <c r="T24" s="75">
        <v>0.7</v>
      </c>
      <c r="U24" s="75">
        <v>0.7</v>
      </c>
      <c r="W24" s="75">
        <v>0.233125</v>
      </c>
      <c r="X24" s="75">
        <v>0.46625</v>
      </c>
      <c r="Y24" s="75">
        <v>0.69937499999999997</v>
      </c>
      <c r="AA24" s="75">
        <v>0.06</v>
      </c>
      <c r="AB24" s="75">
        <v>0.12</v>
      </c>
      <c r="AC24" s="75">
        <v>0.18</v>
      </c>
      <c r="AE24" s="75">
        <v>-0.35</v>
      </c>
      <c r="AF24" s="75">
        <v>3</v>
      </c>
      <c r="AG24" s="75">
        <v>0.3</v>
      </c>
      <c r="AI24" s="75">
        <v>-0.15</v>
      </c>
      <c r="AJ24" s="75">
        <v>0.5</v>
      </c>
      <c r="AK24" s="75">
        <v>0.2</v>
      </c>
      <c r="AM24" s="76">
        <v>6</v>
      </c>
      <c r="AN24" s="77">
        <v>0.15</v>
      </c>
      <c r="AP24" s="61">
        <v>1600</v>
      </c>
      <c r="AQ24" s="79">
        <v>0.76929999999999998</v>
      </c>
      <c r="AR24" s="79">
        <v>0.76929999999999998</v>
      </c>
      <c r="AS24" s="79">
        <v>0.77929999999999999</v>
      </c>
      <c r="AT24" s="79">
        <v>0.89196755596374933</v>
      </c>
      <c r="AU24" s="79">
        <v>0.98591693343015174</v>
      </c>
      <c r="AV24" s="79">
        <v>1.2323281466258438</v>
      </c>
      <c r="AW24" s="79">
        <v>1.3273401940004199</v>
      </c>
      <c r="AX24" s="79">
        <v>1.2430109342677418</v>
      </c>
      <c r="AY24" s="79">
        <v>1.0533755699192509</v>
      </c>
      <c r="AZ24" s="79">
        <v>0.83930000000000005</v>
      </c>
      <c r="BA24" s="79">
        <v>0.82530000000000003</v>
      </c>
      <c r="BB24" s="79">
        <v>0.78129999999999999</v>
      </c>
      <c r="BC24" s="63" t="s">
        <v>61</v>
      </c>
      <c r="BE24" s="62">
        <v>37408</v>
      </c>
      <c r="BF24" s="76">
        <v>0.75</v>
      </c>
    </row>
    <row r="25" spans="1:58" x14ac:dyDescent="0.2">
      <c r="A25" s="73">
        <v>36940</v>
      </c>
      <c r="B25" s="74">
        <v>36.4</v>
      </c>
      <c r="C25" s="74">
        <v>37</v>
      </c>
      <c r="D25" s="74">
        <v>37.6</v>
      </c>
      <c r="E25" s="69"/>
      <c r="F25" s="74">
        <v>33.700000000000003</v>
      </c>
      <c r="G25" s="74">
        <v>34</v>
      </c>
      <c r="H25" s="74">
        <v>34.299999999999997</v>
      </c>
      <c r="I25" s="61"/>
      <c r="J25" s="62">
        <v>37438</v>
      </c>
      <c r="K25" s="75">
        <v>33.711250305175781</v>
      </c>
      <c r="L25" s="75">
        <v>36.711250305175781</v>
      </c>
      <c r="M25" s="75">
        <v>39.711250305175781</v>
      </c>
      <c r="O25" s="75">
        <v>25.197498321533203</v>
      </c>
      <c r="P25" s="75">
        <v>28.197498321533203</v>
      </c>
      <c r="Q25" s="75">
        <v>31.197498321533203</v>
      </c>
      <c r="S25" s="75">
        <v>0.7</v>
      </c>
      <c r="T25" s="75">
        <v>0.7</v>
      </c>
      <c r="U25" s="75">
        <v>0.7</v>
      </c>
      <c r="W25" s="75">
        <v>0.26937499999999998</v>
      </c>
      <c r="X25" s="75">
        <v>0.53874999999999995</v>
      </c>
      <c r="Y25" s="75">
        <v>0.80812499999999998</v>
      </c>
      <c r="AA25" s="75">
        <v>0.06</v>
      </c>
      <c r="AB25" s="75">
        <v>0.12</v>
      </c>
      <c r="AC25" s="75">
        <v>0.18</v>
      </c>
      <c r="AE25" s="75">
        <v>-0.35</v>
      </c>
      <c r="AF25" s="75">
        <v>3</v>
      </c>
      <c r="AG25" s="75">
        <v>0.5</v>
      </c>
      <c r="AI25" s="75">
        <v>-0.15</v>
      </c>
      <c r="AJ25" s="75">
        <v>0.5</v>
      </c>
      <c r="AK25" s="75">
        <v>0.2</v>
      </c>
      <c r="AM25" s="76">
        <v>7</v>
      </c>
      <c r="AN25" s="77">
        <v>0.2</v>
      </c>
      <c r="AP25" s="61">
        <v>1700</v>
      </c>
      <c r="AQ25" s="79">
        <v>0.83960000000000001</v>
      </c>
      <c r="AR25" s="79">
        <v>0.83960000000000001</v>
      </c>
      <c r="AS25" s="79">
        <v>0.84960000000000002</v>
      </c>
      <c r="AT25" s="79">
        <v>0.87001361056090987</v>
      </c>
      <c r="AU25" s="79">
        <v>0.9993352219847198</v>
      </c>
      <c r="AV25" s="79">
        <v>1.2523256301639896</v>
      </c>
      <c r="AW25" s="79">
        <v>1.3538888162792144</v>
      </c>
      <c r="AX25" s="79">
        <v>1.2150462278887151</v>
      </c>
      <c r="AY25" s="79">
        <v>1.1345284089868721</v>
      </c>
      <c r="AZ25" s="79">
        <v>0.88959999999999995</v>
      </c>
      <c r="BA25" s="79">
        <v>0.88660000000000005</v>
      </c>
      <c r="BB25" s="79">
        <v>0.87960000000000005</v>
      </c>
      <c r="BC25" s="63" t="s">
        <v>61</v>
      </c>
      <c r="BE25" s="62">
        <v>37438</v>
      </c>
      <c r="BF25" s="76">
        <v>0.75</v>
      </c>
    </row>
    <row r="26" spans="1:58" x14ac:dyDescent="0.2">
      <c r="A26" s="73">
        <v>36941</v>
      </c>
      <c r="B26" s="74">
        <v>43.65</v>
      </c>
      <c r="C26" s="74">
        <v>44.25</v>
      </c>
      <c r="D26" s="74">
        <v>44.85</v>
      </c>
      <c r="E26" s="69"/>
      <c r="F26" s="74">
        <v>33.700000000000003</v>
      </c>
      <c r="G26" s="74">
        <v>34</v>
      </c>
      <c r="H26" s="74">
        <v>34.299999999999997</v>
      </c>
      <c r="I26" s="61"/>
      <c r="J26" s="62">
        <v>37469</v>
      </c>
      <c r="K26" s="75">
        <v>35.972499847412109</v>
      </c>
      <c r="L26" s="75">
        <v>38.972499847412109</v>
      </c>
      <c r="M26" s="75">
        <v>41.972499847412109</v>
      </c>
      <c r="O26" s="75">
        <v>26.694999694824219</v>
      </c>
      <c r="P26" s="75">
        <v>29.694999694824219</v>
      </c>
      <c r="Q26" s="75">
        <v>32.694999694824219</v>
      </c>
      <c r="S26" s="75">
        <v>1.2</v>
      </c>
      <c r="T26" s="75">
        <v>1.2</v>
      </c>
      <c r="U26" s="75">
        <v>1.2</v>
      </c>
      <c r="W26" s="75">
        <v>0.26937499999999998</v>
      </c>
      <c r="X26" s="75">
        <v>0.53874999999999995</v>
      </c>
      <c r="Y26" s="75">
        <v>0.80812499999999998</v>
      </c>
      <c r="AA26" s="75">
        <v>0.06</v>
      </c>
      <c r="AB26" s="75">
        <v>0.12</v>
      </c>
      <c r="AC26" s="75">
        <v>0.18</v>
      </c>
      <c r="AE26" s="75">
        <v>-0.35</v>
      </c>
      <c r="AF26" s="75">
        <v>3</v>
      </c>
      <c r="AG26" s="75">
        <v>0.5</v>
      </c>
      <c r="AI26" s="75">
        <v>-0.15</v>
      </c>
      <c r="AJ26" s="75">
        <v>0.5</v>
      </c>
      <c r="AK26" s="75">
        <v>0.2</v>
      </c>
      <c r="AM26" s="76">
        <v>7</v>
      </c>
      <c r="AN26" s="77">
        <v>0.2</v>
      </c>
      <c r="AP26" s="61">
        <v>1800</v>
      </c>
      <c r="AQ26" s="79">
        <v>1.1682669241080017</v>
      </c>
      <c r="AR26" s="79">
        <v>1.1682669241080017</v>
      </c>
      <c r="AS26" s="79">
        <v>1.1583000000000001</v>
      </c>
      <c r="AT26" s="79">
        <v>0.8586986372337867</v>
      </c>
      <c r="AU26" s="79">
        <v>0.96038945764341233</v>
      </c>
      <c r="AV26" s="79">
        <v>1.2151491003648869</v>
      </c>
      <c r="AW26" s="79">
        <v>1.3203393586734773</v>
      </c>
      <c r="AX26" s="79">
        <v>1.125207919956094</v>
      </c>
      <c r="AY26" s="79">
        <v>1.1066962078625975</v>
      </c>
      <c r="AZ26" s="79">
        <v>1.2000999999999999</v>
      </c>
      <c r="BA26" s="79">
        <v>1.2171000000000001</v>
      </c>
      <c r="BB26" s="79">
        <v>1.2396592528631896</v>
      </c>
      <c r="BC26" s="63" t="s">
        <v>61</v>
      </c>
      <c r="BE26" s="62">
        <v>37469</v>
      </c>
      <c r="BF26" s="76">
        <v>0.75</v>
      </c>
    </row>
    <row r="27" spans="1:58" x14ac:dyDescent="0.2">
      <c r="A27" s="73">
        <v>36942</v>
      </c>
      <c r="B27" s="74">
        <v>43.65</v>
      </c>
      <c r="C27" s="74">
        <v>44.25</v>
      </c>
      <c r="D27" s="74">
        <v>44.85</v>
      </c>
      <c r="E27" s="69"/>
      <c r="F27" s="74">
        <v>33.700000000000003</v>
      </c>
      <c r="G27" s="74">
        <v>34</v>
      </c>
      <c r="H27" s="74">
        <v>34.299999999999997</v>
      </c>
      <c r="I27" s="61"/>
      <c r="J27" s="62">
        <v>37500</v>
      </c>
      <c r="K27" s="75">
        <v>29.499998474121092</v>
      </c>
      <c r="L27" s="75">
        <v>30.099998474121094</v>
      </c>
      <c r="M27" s="75">
        <v>30.699998474121095</v>
      </c>
      <c r="O27" s="75">
        <v>27.099998474121094</v>
      </c>
      <c r="P27" s="75">
        <v>30.099998474121094</v>
      </c>
      <c r="Q27" s="75">
        <v>33.099998474121094</v>
      </c>
      <c r="S27" s="75">
        <v>1.2</v>
      </c>
      <c r="T27" s="75">
        <v>1.2</v>
      </c>
      <c r="U27" s="75">
        <v>1.2</v>
      </c>
      <c r="W27" s="75">
        <v>0.19968749999999999</v>
      </c>
      <c r="X27" s="75">
        <v>0.39937499999999998</v>
      </c>
      <c r="Y27" s="75">
        <v>0.59906250000000005</v>
      </c>
      <c r="AA27" s="75">
        <v>0.06</v>
      </c>
      <c r="AB27" s="75">
        <v>0.12</v>
      </c>
      <c r="AC27" s="75">
        <v>0.18</v>
      </c>
      <c r="AE27" s="75">
        <v>-0.35</v>
      </c>
      <c r="AF27" s="75">
        <v>1.2</v>
      </c>
      <c r="AG27" s="75">
        <v>0.3</v>
      </c>
      <c r="AI27" s="75">
        <v>-0.15</v>
      </c>
      <c r="AJ27" s="75">
        <v>0.5</v>
      </c>
      <c r="AK27" s="75">
        <v>0.2</v>
      </c>
      <c r="AM27" s="80">
        <v>7</v>
      </c>
      <c r="AN27" s="77">
        <v>0.2</v>
      </c>
      <c r="AP27" s="61">
        <v>1900</v>
      </c>
      <c r="AQ27" s="79">
        <v>1.2818992289435116</v>
      </c>
      <c r="AR27" s="79">
        <v>1.2818992289435116</v>
      </c>
      <c r="AS27" s="79">
        <v>1.2719</v>
      </c>
      <c r="AT27" s="79">
        <v>0.85409539061706241</v>
      </c>
      <c r="AU27" s="79">
        <v>0.832097528048518</v>
      </c>
      <c r="AV27" s="79">
        <v>1.0375875519020257</v>
      </c>
      <c r="AW27" s="79">
        <v>1.1027679439023967</v>
      </c>
      <c r="AX27" s="79">
        <v>0.91716131211212903</v>
      </c>
      <c r="AY27" s="79">
        <v>0.90645084503689632</v>
      </c>
      <c r="AZ27" s="79">
        <v>1.2095</v>
      </c>
      <c r="BA27" s="79">
        <v>1.2269000000000001</v>
      </c>
      <c r="BB27" s="79">
        <v>1.2314000000000001</v>
      </c>
      <c r="BC27" s="63" t="s">
        <v>61</v>
      </c>
      <c r="BE27" s="62">
        <v>37500</v>
      </c>
      <c r="BF27" s="76">
        <v>0.75</v>
      </c>
    </row>
    <row r="28" spans="1:58" x14ac:dyDescent="0.2">
      <c r="A28" s="73">
        <v>36943</v>
      </c>
      <c r="B28" s="74">
        <v>43.65</v>
      </c>
      <c r="C28" s="74">
        <v>44.25</v>
      </c>
      <c r="D28" s="74">
        <v>44.85</v>
      </c>
      <c r="E28" s="69"/>
      <c r="F28" s="74">
        <v>33.700000000000003</v>
      </c>
      <c r="G28" s="74">
        <v>34</v>
      </c>
      <c r="H28" s="74">
        <v>34.299999999999997</v>
      </c>
      <c r="I28" s="61"/>
      <c r="J28" s="62">
        <v>37530</v>
      </c>
      <c r="K28" s="75">
        <v>29.612498474121093</v>
      </c>
      <c r="L28" s="75">
        <v>30.099998474121094</v>
      </c>
      <c r="M28" s="75">
        <v>30.587498474121094</v>
      </c>
      <c r="O28" s="75">
        <v>27.099998474121094</v>
      </c>
      <c r="P28" s="75">
        <v>30.099998474121094</v>
      </c>
      <c r="Q28" s="75">
        <v>33.099998474121094</v>
      </c>
      <c r="S28" s="75">
        <v>1.2</v>
      </c>
      <c r="T28" s="75">
        <v>1.2</v>
      </c>
      <c r="U28" s="75">
        <v>1.2</v>
      </c>
      <c r="W28" s="75">
        <v>0.1746875</v>
      </c>
      <c r="X28" s="75">
        <v>0.34937499999999999</v>
      </c>
      <c r="Y28" s="75">
        <v>0.52406249999999999</v>
      </c>
      <c r="AA28" s="75">
        <v>0.06</v>
      </c>
      <c r="AB28" s="75">
        <v>0.12</v>
      </c>
      <c r="AC28" s="75">
        <v>0.18</v>
      </c>
      <c r="AE28" s="75">
        <v>-0.25</v>
      </c>
      <c r="AF28" s="75">
        <v>1.3</v>
      </c>
      <c r="AG28" s="75">
        <v>0.3</v>
      </c>
      <c r="AI28" s="75">
        <v>-0.15</v>
      </c>
      <c r="AJ28" s="75">
        <v>0.5</v>
      </c>
      <c r="AK28" s="75">
        <v>0.2</v>
      </c>
      <c r="AM28" s="80">
        <v>8</v>
      </c>
      <c r="AN28" s="77">
        <v>0.2</v>
      </c>
      <c r="AP28" s="61">
        <v>2000</v>
      </c>
      <c r="AQ28" s="79">
        <v>1.2270000000000001</v>
      </c>
      <c r="AR28" s="79">
        <v>1.2270000000000001</v>
      </c>
      <c r="AS28" s="79">
        <v>1.2170000000000001</v>
      </c>
      <c r="AT28" s="79">
        <v>0.93680897230708571</v>
      </c>
      <c r="AU28" s="79">
        <v>0.82997023839962336</v>
      </c>
      <c r="AV28" s="79">
        <v>0.82969424988466234</v>
      </c>
      <c r="AW28" s="79">
        <v>0.81600645531569072</v>
      </c>
      <c r="AX28" s="79">
        <v>0.83502343057373252</v>
      </c>
      <c r="AY28" s="79">
        <v>1.184626371010566</v>
      </c>
      <c r="AZ28" s="79">
        <v>1.1567000000000001</v>
      </c>
      <c r="BA28" s="79">
        <v>1.1767000000000001</v>
      </c>
      <c r="BB28" s="79">
        <v>1.1889963083145296</v>
      </c>
      <c r="BC28" s="63" t="s">
        <v>61</v>
      </c>
      <c r="BE28" s="62">
        <v>37530</v>
      </c>
      <c r="BF28" s="76">
        <v>0.75</v>
      </c>
    </row>
    <row r="29" spans="1:58" x14ac:dyDescent="0.2">
      <c r="A29" s="73">
        <v>36944</v>
      </c>
      <c r="B29" s="74">
        <v>43.65</v>
      </c>
      <c r="C29" s="74">
        <v>44.25</v>
      </c>
      <c r="D29" s="74">
        <v>44.85</v>
      </c>
      <c r="E29" s="69"/>
      <c r="F29" s="74">
        <v>33.700000000000003</v>
      </c>
      <c r="G29" s="74">
        <v>34</v>
      </c>
      <c r="H29" s="74">
        <v>34.299999999999997</v>
      </c>
      <c r="I29" s="61"/>
      <c r="J29" s="62">
        <v>37561</v>
      </c>
      <c r="K29" s="75">
        <v>29.612498474121093</v>
      </c>
      <c r="L29" s="75">
        <v>30.099998474121094</v>
      </c>
      <c r="M29" s="75">
        <v>30.587498474121094</v>
      </c>
      <c r="O29" s="75">
        <v>27.099998474121094</v>
      </c>
      <c r="P29" s="75">
        <v>30.099998474121094</v>
      </c>
      <c r="Q29" s="75">
        <v>33.099998474121094</v>
      </c>
      <c r="S29" s="75">
        <v>1.2</v>
      </c>
      <c r="T29" s="75">
        <v>1.2</v>
      </c>
      <c r="U29" s="75">
        <v>1.2</v>
      </c>
      <c r="W29" s="75">
        <v>0.1746875</v>
      </c>
      <c r="X29" s="75">
        <v>0.34937499999999999</v>
      </c>
      <c r="Y29" s="75">
        <v>0.52406249999999999</v>
      </c>
      <c r="AA29" s="75">
        <v>5.7623999999999995E-2</v>
      </c>
      <c r="AB29" s="75">
        <v>0.11524799999999999</v>
      </c>
      <c r="AC29" s="75">
        <v>0.17287199999999997</v>
      </c>
      <c r="AE29" s="75">
        <v>-0.25</v>
      </c>
      <c r="AF29" s="75">
        <v>1.3</v>
      </c>
      <c r="AG29" s="75">
        <v>0.3</v>
      </c>
      <c r="AI29" s="75">
        <v>-0.15</v>
      </c>
      <c r="AJ29" s="75">
        <v>0.5</v>
      </c>
      <c r="AK29" s="75">
        <v>0.2</v>
      </c>
      <c r="AM29" s="80">
        <v>8</v>
      </c>
      <c r="AN29" s="77">
        <v>0.2</v>
      </c>
      <c r="AP29" s="61">
        <v>2100</v>
      </c>
      <c r="AQ29" s="79">
        <v>1.1550523732727651</v>
      </c>
      <c r="AR29" s="79">
        <v>1.1550523732727651</v>
      </c>
      <c r="AS29" s="79">
        <v>1.1451</v>
      </c>
      <c r="AT29" s="79">
        <v>1.1543365178491491</v>
      </c>
      <c r="AU29" s="79">
        <v>1.0876995612465097</v>
      </c>
      <c r="AV29" s="79">
        <v>0.90163150610241982</v>
      </c>
      <c r="AW29" s="79">
        <v>0.90256223753970599</v>
      </c>
      <c r="AX29" s="79">
        <v>1.0506353696120232</v>
      </c>
      <c r="AY29" s="79">
        <v>1.1944408840385996</v>
      </c>
      <c r="AZ29" s="79">
        <v>1.0689</v>
      </c>
      <c r="BA29" s="79">
        <v>1.0889</v>
      </c>
      <c r="BB29" s="79">
        <v>1.1550523732727651</v>
      </c>
      <c r="BC29" s="63" t="s">
        <v>61</v>
      </c>
      <c r="BE29" s="62">
        <v>37561</v>
      </c>
      <c r="BF29" s="76">
        <v>0.75</v>
      </c>
    </row>
    <row r="30" spans="1:58" x14ac:dyDescent="0.2">
      <c r="A30" s="73">
        <v>36945</v>
      </c>
      <c r="B30" s="74">
        <v>43.65</v>
      </c>
      <c r="C30" s="74">
        <v>44.25</v>
      </c>
      <c r="D30" s="74">
        <v>44.85</v>
      </c>
      <c r="E30" s="69"/>
      <c r="F30" s="74">
        <v>33.700000000000003</v>
      </c>
      <c r="G30" s="74">
        <v>34</v>
      </c>
      <c r="H30" s="74">
        <v>34.299999999999997</v>
      </c>
      <c r="I30" s="61"/>
      <c r="J30" s="62">
        <v>37591</v>
      </c>
      <c r="K30" s="75">
        <v>34.862502288818362</v>
      </c>
      <c r="L30" s="75">
        <v>35.350002288818359</v>
      </c>
      <c r="M30" s="75">
        <v>35.837502288818357</v>
      </c>
      <c r="O30" s="75">
        <v>32.350002288818359</v>
      </c>
      <c r="P30" s="75">
        <v>35.350002288818359</v>
      </c>
      <c r="Q30" s="75">
        <v>38.350002288818359</v>
      </c>
      <c r="S30" s="75">
        <v>1.2</v>
      </c>
      <c r="T30" s="75">
        <v>1.2</v>
      </c>
      <c r="U30" s="75">
        <v>1.2</v>
      </c>
      <c r="W30" s="75">
        <v>0.17531250000000001</v>
      </c>
      <c r="X30" s="75">
        <v>0.35062500000000002</v>
      </c>
      <c r="Y30" s="75">
        <v>0.52593749999999995</v>
      </c>
      <c r="AA30" s="75">
        <v>0.06</v>
      </c>
      <c r="AB30" s="75">
        <v>0.12</v>
      </c>
      <c r="AC30" s="75">
        <v>0.18</v>
      </c>
      <c r="AE30" s="75">
        <v>-0.25</v>
      </c>
      <c r="AF30" s="75">
        <v>1.3</v>
      </c>
      <c r="AG30" s="75">
        <v>0.35</v>
      </c>
      <c r="AI30" s="75">
        <v>-0.15</v>
      </c>
      <c r="AJ30" s="75">
        <v>0.5</v>
      </c>
      <c r="AK30" s="75">
        <v>0.2</v>
      </c>
      <c r="AM30" s="80">
        <v>8</v>
      </c>
      <c r="AN30" s="77">
        <v>0.2</v>
      </c>
      <c r="AP30" s="61">
        <v>2200</v>
      </c>
      <c r="AQ30" s="79">
        <v>0.82150000000000001</v>
      </c>
      <c r="AR30" s="79">
        <v>0.82150000000000001</v>
      </c>
      <c r="AS30" s="79">
        <v>0.83150000000000002</v>
      </c>
      <c r="AT30" s="79">
        <v>0.98358182079729883</v>
      </c>
      <c r="AU30" s="79">
        <v>1.0374627979995292</v>
      </c>
      <c r="AV30" s="79">
        <v>0.91867634106446339</v>
      </c>
      <c r="AW30" s="79">
        <v>0.95638684161178289</v>
      </c>
      <c r="AX30" s="79">
        <v>0.89338455692996166</v>
      </c>
      <c r="AY30" s="79">
        <v>0.90908757988024858</v>
      </c>
      <c r="AZ30" s="79">
        <v>0.88670000000000004</v>
      </c>
      <c r="BA30" s="79">
        <v>0.86619999999999997</v>
      </c>
      <c r="BB30" s="79">
        <v>0.85150000000000003</v>
      </c>
      <c r="BC30" s="63" t="s">
        <v>61</v>
      </c>
      <c r="BE30" s="62">
        <v>37591</v>
      </c>
      <c r="BF30" s="76">
        <v>0.75</v>
      </c>
    </row>
    <row r="31" spans="1:58" x14ac:dyDescent="0.2">
      <c r="A31" s="73">
        <v>36946</v>
      </c>
      <c r="B31" s="74">
        <v>36.4</v>
      </c>
      <c r="C31" s="74">
        <v>37</v>
      </c>
      <c r="D31" s="74">
        <v>37.6</v>
      </c>
      <c r="E31" s="69"/>
      <c r="F31" s="74">
        <v>33.700000000000003</v>
      </c>
      <c r="G31" s="74">
        <v>34</v>
      </c>
      <c r="H31" s="74">
        <v>34.299999999999997</v>
      </c>
      <c r="I31" s="61"/>
      <c r="J31" s="62">
        <v>37622</v>
      </c>
      <c r="K31" s="75">
        <v>25.498747253417967</v>
      </c>
      <c r="L31" s="75">
        <v>26.098747253417969</v>
      </c>
      <c r="M31" s="75">
        <v>26.69874725341797</v>
      </c>
      <c r="O31" s="75">
        <v>23.30249900817871</v>
      </c>
      <c r="P31" s="75">
        <v>26.602499008178711</v>
      </c>
      <c r="Q31" s="75">
        <v>29.902499008178712</v>
      </c>
      <c r="S31" s="75">
        <v>1.1000000000000001</v>
      </c>
      <c r="T31" s="75">
        <v>1.1000000000000001</v>
      </c>
      <c r="U31" s="75">
        <v>1.1000000000000001</v>
      </c>
      <c r="W31" s="75">
        <v>0.2159375</v>
      </c>
      <c r="X31" s="75">
        <v>0.43187500000000001</v>
      </c>
      <c r="Y31" s="75">
        <v>0.64781250000000001</v>
      </c>
      <c r="AA31" s="75">
        <v>0.06</v>
      </c>
      <c r="AB31" s="75">
        <v>0.12</v>
      </c>
      <c r="AC31" s="75">
        <v>0.18</v>
      </c>
      <c r="AE31" s="75">
        <v>-0.75</v>
      </c>
      <c r="AF31" s="75">
        <v>1.5</v>
      </c>
      <c r="AG31" s="75">
        <v>0.75</v>
      </c>
      <c r="AI31" s="75">
        <v>-0.15</v>
      </c>
      <c r="AJ31" s="75">
        <v>0.3</v>
      </c>
      <c r="AK31" s="75">
        <v>0.2</v>
      </c>
      <c r="AM31" s="80">
        <v>9</v>
      </c>
      <c r="AN31" s="77">
        <v>0.2</v>
      </c>
      <c r="AP31" s="61">
        <v>2300</v>
      </c>
      <c r="AQ31" s="79">
        <v>0.67249999999999999</v>
      </c>
      <c r="AR31" s="79">
        <v>0.67249999999999999</v>
      </c>
      <c r="AS31" s="79">
        <v>0.6825</v>
      </c>
      <c r="AT31" s="79">
        <v>0.86893522761223685</v>
      </c>
      <c r="AU31" s="79">
        <v>0.83226116571381781</v>
      </c>
      <c r="AV31" s="79">
        <v>0.73668581973744907</v>
      </c>
      <c r="AW31" s="79">
        <v>0.6641701566664201</v>
      </c>
      <c r="AX31" s="79">
        <v>0.72343479545742373</v>
      </c>
      <c r="AY31" s="79">
        <v>0.72041455331148319</v>
      </c>
      <c r="AZ31" s="79">
        <v>0.75600000000000001</v>
      </c>
      <c r="BA31" s="79">
        <v>0.73050000000000004</v>
      </c>
      <c r="BB31" s="79">
        <v>0.70250000000000001</v>
      </c>
      <c r="BC31" s="63" t="s">
        <v>61</v>
      </c>
      <c r="BE31" s="62">
        <v>37622</v>
      </c>
      <c r="BF31" s="76">
        <v>0.75</v>
      </c>
    </row>
    <row r="32" spans="1:58" x14ac:dyDescent="0.2">
      <c r="A32" s="73">
        <v>36947</v>
      </c>
      <c r="B32" s="74">
        <v>36.4</v>
      </c>
      <c r="C32" s="74">
        <v>37</v>
      </c>
      <c r="D32" s="74">
        <v>37.6</v>
      </c>
      <c r="E32" s="69"/>
      <c r="F32" s="74">
        <v>33.700000000000003</v>
      </c>
      <c r="G32" s="74">
        <v>34</v>
      </c>
      <c r="H32" s="74">
        <v>34.299999999999997</v>
      </c>
      <c r="I32" s="61"/>
      <c r="J32" s="62">
        <v>37653</v>
      </c>
      <c r="K32" s="75">
        <v>24.496248626708983</v>
      </c>
      <c r="L32" s="75">
        <v>25.096248626708984</v>
      </c>
      <c r="M32" s="75">
        <v>25.696248626708986</v>
      </c>
      <c r="O32" s="75">
        <v>21.297497940063476</v>
      </c>
      <c r="P32" s="75">
        <v>24.597497940063477</v>
      </c>
      <c r="Q32" s="75">
        <v>27.897497940063477</v>
      </c>
      <c r="S32" s="75">
        <v>0.6</v>
      </c>
      <c r="T32" s="75">
        <v>0.6</v>
      </c>
      <c r="U32" s="75">
        <v>0.6</v>
      </c>
      <c r="W32" s="75">
        <v>0.2159375</v>
      </c>
      <c r="X32" s="75">
        <v>0.43187500000000001</v>
      </c>
      <c r="Y32" s="75">
        <v>0.64781250000000001</v>
      </c>
      <c r="AA32" s="75">
        <v>0.06</v>
      </c>
      <c r="AB32" s="75">
        <v>0.12</v>
      </c>
      <c r="AC32" s="75">
        <v>0.18</v>
      </c>
      <c r="AE32" s="75">
        <v>-0.75</v>
      </c>
      <c r="AF32" s="75">
        <v>1.5</v>
      </c>
      <c r="AG32" s="75">
        <v>0.75</v>
      </c>
      <c r="AI32" s="75">
        <v>-0.15</v>
      </c>
      <c r="AJ32" s="75">
        <v>0.3</v>
      </c>
      <c r="AK32" s="75">
        <v>0.2</v>
      </c>
      <c r="AM32" s="80">
        <v>9</v>
      </c>
      <c r="AN32" s="77">
        <v>0.2</v>
      </c>
      <c r="AP32" s="61">
        <v>2400</v>
      </c>
      <c r="AQ32" s="79">
        <v>1.0449999999999999</v>
      </c>
      <c r="AR32" s="79">
        <v>1.0449999999999999</v>
      </c>
      <c r="AS32" s="79">
        <v>1.0449999999999999</v>
      </c>
      <c r="AT32" s="79">
        <v>1.0496274949890501</v>
      </c>
      <c r="AU32" s="79">
        <v>1.1779685918573899</v>
      </c>
      <c r="AV32" s="79">
        <v>1.3963883955002958</v>
      </c>
      <c r="AW32" s="79">
        <v>1.2616588759647784</v>
      </c>
      <c r="AX32" s="79">
        <v>1.2636171008350987</v>
      </c>
      <c r="AY32" s="79">
        <v>1.1249920891082836</v>
      </c>
      <c r="AZ32" s="79">
        <v>1.0505</v>
      </c>
      <c r="BA32" s="79">
        <v>1.0505</v>
      </c>
      <c r="BB32" s="79">
        <v>1.0505</v>
      </c>
      <c r="BC32" s="63" t="s">
        <v>60</v>
      </c>
      <c r="BE32" s="62">
        <v>37653</v>
      </c>
      <c r="BF32" s="76">
        <v>0.75</v>
      </c>
    </row>
    <row r="33" spans="1:58" x14ac:dyDescent="0.2">
      <c r="A33" s="73">
        <v>36948</v>
      </c>
      <c r="B33" s="74">
        <v>43.65</v>
      </c>
      <c r="C33" s="74">
        <v>44.25</v>
      </c>
      <c r="D33" s="74">
        <v>44.85</v>
      </c>
      <c r="E33" s="69"/>
      <c r="F33" s="74">
        <v>33.700000000000003</v>
      </c>
      <c r="G33" s="74">
        <v>34</v>
      </c>
      <c r="H33" s="74">
        <v>34.299999999999997</v>
      </c>
      <c r="I33" s="61"/>
      <c r="J33" s="62">
        <v>37681</v>
      </c>
      <c r="K33" s="75">
        <v>17.909748077392578</v>
      </c>
      <c r="L33" s="75">
        <v>18.284748077392578</v>
      </c>
      <c r="M33" s="75">
        <v>18.659748077392578</v>
      </c>
      <c r="O33" s="75">
        <v>16.614497375488281</v>
      </c>
      <c r="P33" s="75">
        <v>19.914497375488281</v>
      </c>
      <c r="Q33" s="75">
        <v>23.214497375488282</v>
      </c>
      <c r="S33" s="75">
        <v>0.6</v>
      </c>
      <c r="T33" s="75">
        <v>0.6</v>
      </c>
      <c r="U33" s="75">
        <v>0.6</v>
      </c>
      <c r="W33" s="75">
        <v>0.1784375</v>
      </c>
      <c r="X33" s="75">
        <v>0.356875</v>
      </c>
      <c r="Y33" s="75">
        <v>0.53531249999999997</v>
      </c>
      <c r="AA33" s="75">
        <v>0.06</v>
      </c>
      <c r="AB33" s="75">
        <v>0.12</v>
      </c>
      <c r="AC33" s="75">
        <v>0.18</v>
      </c>
      <c r="AE33" s="75">
        <v>-0.25</v>
      </c>
      <c r="AF33" s="75">
        <v>1</v>
      </c>
      <c r="AG33" s="75">
        <v>0.3</v>
      </c>
      <c r="AI33" s="75">
        <v>-0.15</v>
      </c>
      <c r="AJ33" s="75">
        <v>0.3</v>
      </c>
      <c r="AK33" s="75">
        <v>0.2</v>
      </c>
      <c r="AM33" s="80">
        <v>9</v>
      </c>
      <c r="AN33" s="77">
        <v>0.2</v>
      </c>
      <c r="BE33" s="62">
        <v>37681</v>
      </c>
      <c r="BF33" s="76">
        <v>0.75</v>
      </c>
    </row>
    <row r="34" spans="1:58" x14ac:dyDescent="0.2">
      <c r="A34" s="73">
        <v>36949</v>
      </c>
      <c r="B34" s="74">
        <v>43.65</v>
      </c>
      <c r="C34" s="74">
        <v>44.25</v>
      </c>
      <c r="D34" s="74">
        <v>44.85</v>
      </c>
      <c r="E34" s="69"/>
      <c r="F34" s="74">
        <v>33.700000000000003</v>
      </c>
      <c r="G34" s="74">
        <v>34</v>
      </c>
      <c r="H34" s="74">
        <v>34.299999999999997</v>
      </c>
      <c r="I34" s="61"/>
      <c r="J34" s="62">
        <v>37712</v>
      </c>
      <c r="K34" s="75">
        <v>18.704998779296876</v>
      </c>
      <c r="L34" s="75">
        <v>18.967498779296875</v>
      </c>
      <c r="M34" s="75">
        <v>19.229998779296874</v>
      </c>
      <c r="O34" s="75">
        <v>16.384997558593749</v>
      </c>
      <c r="P34" s="75">
        <v>19.68499755859375</v>
      </c>
      <c r="Q34" s="75">
        <v>22.984997558593751</v>
      </c>
      <c r="S34" s="75">
        <v>0.6</v>
      </c>
      <c r="T34" s="75">
        <v>0.6</v>
      </c>
      <c r="U34" s="75">
        <v>0.6</v>
      </c>
      <c r="W34" s="75">
        <v>0.1784375</v>
      </c>
      <c r="X34" s="75">
        <v>0.356875</v>
      </c>
      <c r="Y34" s="75">
        <v>0.53531249999999997</v>
      </c>
      <c r="AA34" s="75">
        <v>0.06</v>
      </c>
      <c r="AB34" s="75">
        <v>0.12</v>
      </c>
      <c r="AC34" s="75">
        <v>0.18</v>
      </c>
      <c r="AE34" s="75">
        <v>-0.25</v>
      </c>
      <c r="AF34" s="75">
        <v>0.9</v>
      </c>
      <c r="AG34" s="75">
        <v>0.3</v>
      </c>
      <c r="AI34" s="75">
        <v>-0.15</v>
      </c>
      <c r="AJ34" s="75">
        <v>0.3</v>
      </c>
      <c r="AK34" s="75">
        <v>0.2</v>
      </c>
      <c r="AM34" s="80">
        <v>10</v>
      </c>
      <c r="AN34" s="77">
        <v>0.2</v>
      </c>
      <c r="AP34" s="61" t="s">
        <v>62</v>
      </c>
      <c r="AS34" s="61" t="s">
        <v>63</v>
      </c>
      <c r="BE34" s="62">
        <v>37712</v>
      </c>
      <c r="BF34" s="76">
        <v>0.75</v>
      </c>
    </row>
    <row r="35" spans="1:58" x14ac:dyDescent="0.2">
      <c r="A35" s="73">
        <v>36950</v>
      </c>
      <c r="B35" s="74">
        <v>43.65</v>
      </c>
      <c r="C35" s="74">
        <v>44.25</v>
      </c>
      <c r="D35" s="74">
        <v>44.85</v>
      </c>
      <c r="E35" s="69"/>
      <c r="F35" s="74">
        <v>33.700000000000003</v>
      </c>
      <c r="G35" s="74">
        <v>34</v>
      </c>
      <c r="H35" s="74">
        <v>34.299999999999997</v>
      </c>
      <c r="I35" s="61"/>
      <c r="J35" s="62">
        <v>37742</v>
      </c>
      <c r="K35" s="75">
        <v>18.144998550415039</v>
      </c>
      <c r="L35" s="75">
        <v>19.082498550415039</v>
      </c>
      <c r="M35" s="75">
        <v>20.019998550415039</v>
      </c>
      <c r="O35" s="75">
        <v>16.914998245239257</v>
      </c>
      <c r="P35" s="75">
        <v>20.214998245239258</v>
      </c>
      <c r="Q35" s="75">
        <v>23.514998245239259</v>
      </c>
      <c r="S35" s="75">
        <v>0.6</v>
      </c>
      <c r="T35" s="75">
        <v>0.6</v>
      </c>
      <c r="U35" s="75">
        <v>0.6</v>
      </c>
      <c r="W35" s="75">
        <v>0.19093750000000001</v>
      </c>
      <c r="X35" s="75">
        <v>0.38187500000000002</v>
      </c>
      <c r="Y35" s="75">
        <v>0.57281249999999995</v>
      </c>
      <c r="AA35" s="75">
        <v>0.06</v>
      </c>
      <c r="AB35" s="75">
        <v>0.12</v>
      </c>
      <c r="AC35" s="75">
        <v>0.18</v>
      </c>
      <c r="AE35" s="75">
        <v>-0.25</v>
      </c>
      <c r="AF35" s="75">
        <v>0.9</v>
      </c>
      <c r="AG35" s="75">
        <v>0.3</v>
      </c>
      <c r="AI35" s="75">
        <v>-0.15</v>
      </c>
      <c r="AJ35" s="75">
        <v>0.3</v>
      </c>
      <c r="AK35" s="75">
        <v>0.2</v>
      </c>
      <c r="AM35" s="80">
        <v>10</v>
      </c>
      <c r="AN35" s="77">
        <v>0.2</v>
      </c>
      <c r="AP35" s="77">
        <v>-5</v>
      </c>
      <c r="AQ35" s="81">
        <v>1.4999999999999999E-2</v>
      </c>
      <c r="AS35" s="77">
        <v>1</v>
      </c>
      <c r="BE35" s="62">
        <v>37742</v>
      </c>
      <c r="BF35" s="76">
        <v>0.75</v>
      </c>
    </row>
    <row r="36" spans="1:58" x14ac:dyDescent="0.2">
      <c r="A36" s="73">
        <v>36951</v>
      </c>
      <c r="B36" s="74">
        <v>42.1</v>
      </c>
      <c r="C36" s="74">
        <v>42.5</v>
      </c>
      <c r="D36" s="74">
        <v>42.9</v>
      </c>
      <c r="E36" s="69"/>
      <c r="F36" s="74">
        <v>33.799999999999997</v>
      </c>
      <c r="G36" s="74">
        <v>34</v>
      </c>
      <c r="H36" s="74">
        <v>34.200000000000003</v>
      </c>
      <c r="I36" s="61"/>
      <c r="J36" s="62">
        <v>37773</v>
      </c>
      <c r="K36" s="75">
        <v>20.786249008178711</v>
      </c>
      <c r="L36" s="75">
        <v>23.508749008178711</v>
      </c>
      <c r="M36" s="75">
        <v>26.231249008178711</v>
      </c>
      <c r="O36" s="75">
        <v>15.692498397827148</v>
      </c>
      <c r="P36" s="75">
        <v>18.992498397827148</v>
      </c>
      <c r="Q36" s="75">
        <v>22.292498397827149</v>
      </c>
      <c r="S36" s="75">
        <v>0.6</v>
      </c>
      <c r="T36" s="75">
        <v>0.6</v>
      </c>
      <c r="U36" s="75">
        <v>0.6</v>
      </c>
      <c r="W36" s="75">
        <v>0.2238</v>
      </c>
      <c r="X36" s="75">
        <v>0.4476</v>
      </c>
      <c r="Y36" s="75">
        <v>0.6714</v>
      </c>
      <c r="AA36" s="75">
        <v>0.06</v>
      </c>
      <c r="AB36" s="75">
        <v>0.12</v>
      </c>
      <c r="AC36" s="75">
        <v>0.18</v>
      </c>
      <c r="AE36" s="75">
        <v>-0.35</v>
      </c>
      <c r="AF36" s="75">
        <v>1.2</v>
      </c>
      <c r="AG36" s="75">
        <v>0.3</v>
      </c>
      <c r="AI36" s="75">
        <v>-0.15</v>
      </c>
      <c r="AJ36" s="75">
        <v>0.3</v>
      </c>
      <c r="AK36" s="75">
        <v>0.2</v>
      </c>
      <c r="AM36" s="80">
        <v>10</v>
      </c>
      <c r="AN36" s="77">
        <v>0.2</v>
      </c>
      <c r="AP36" s="77">
        <v>-4.5</v>
      </c>
      <c r="AQ36" s="76">
        <v>1.4999999999999999E-2</v>
      </c>
      <c r="AS36" s="77">
        <v>2</v>
      </c>
      <c r="BE36" s="62">
        <v>37773</v>
      </c>
      <c r="BF36" s="76">
        <v>0.75</v>
      </c>
    </row>
    <row r="37" spans="1:58" x14ac:dyDescent="0.2">
      <c r="A37" s="73">
        <v>36952</v>
      </c>
      <c r="B37" s="74">
        <v>42.1</v>
      </c>
      <c r="C37" s="74">
        <v>42.5</v>
      </c>
      <c r="D37" s="74">
        <v>42.9</v>
      </c>
      <c r="E37" s="69"/>
      <c r="F37" s="74">
        <v>33.799999999999997</v>
      </c>
      <c r="G37" s="74">
        <v>34</v>
      </c>
      <c r="H37" s="74">
        <v>34.200000000000003</v>
      </c>
      <c r="I37" s="61"/>
      <c r="J37" s="62">
        <v>37803</v>
      </c>
      <c r="K37" s="75">
        <v>33.711250305175781</v>
      </c>
      <c r="L37" s="75">
        <v>36.711250305175781</v>
      </c>
      <c r="M37" s="75">
        <v>39.711250305175781</v>
      </c>
      <c r="O37" s="75">
        <v>24.897498321533202</v>
      </c>
      <c r="P37" s="75">
        <v>28.197498321533203</v>
      </c>
      <c r="Q37" s="75">
        <v>31.497498321533204</v>
      </c>
      <c r="S37" s="75">
        <v>0.6</v>
      </c>
      <c r="T37" s="75">
        <v>0.6</v>
      </c>
      <c r="U37" s="75">
        <v>0.6</v>
      </c>
      <c r="W37" s="75">
        <v>0.2586</v>
      </c>
      <c r="X37" s="75">
        <v>0.51719999999999999</v>
      </c>
      <c r="Y37" s="75">
        <v>0.77580000000000005</v>
      </c>
      <c r="AA37" s="75">
        <v>0.06</v>
      </c>
      <c r="AB37" s="75">
        <v>0.12</v>
      </c>
      <c r="AC37" s="75">
        <v>0.18</v>
      </c>
      <c r="AE37" s="75">
        <v>-0.35</v>
      </c>
      <c r="AF37" s="75">
        <v>1.5</v>
      </c>
      <c r="AG37" s="75">
        <v>0.5</v>
      </c>
      <c r="AI37" s="75">
        <v>-0.15</v>
      </c>
      <c r="AJ37" s="75">
        <v>0.3</v>
      </c>
      <c r="AK37" s="75">
        <v>0.2</v>
      </c>
      <c r="AM37" s="80">
        <v>11</v>
      </c>
      <c r="AN37" s="77">
        <v>0.3</v>
      </c>
      <c r="AP37" s="82">
        <v>-4</v>
      </c>
      <c r="AQ37" s="81">
        <v>1.2500000000000001E-2</v>
      </c>
      <c r="AS37" s="77">
        <v>3</v>
      </c>
      <c r="BE37" s="62">
        <v>37803</v>
      </c>
      <c r="BF37" s="76">
        <v>0.75</v>
      </c>
    </row>
    <row r="38" spans="1:58" x14ac:dyDescent="0.2">
      <c r="A38" s="73">
        <v>36981</v>
      </c>
      <c r="B38" s="74">
        <v>42.1</v>
      </c>
      <c r="C38" s="74">
        <v>42.5</v>
      </c>
      <c r="D38" s="74">
        <v>42.9</v>
      </c>
      <c r="E38" s="69"/>
      <c r="F38" s="74">
        <v>35.799999999999997</v>
      </c>
      <c r="G38" s="74">
        <v>36</v>
      </c>
      <c r="H38" s="74">
        <v>36.200000000000003</v>
      </c>
      <c r="I38" s="61"/>
      <c r="J38" s="62">
        <v>37834</v>
      </c>
      <c r="K38" s="75">
        <v>35.972499847412109</v>
      </c>
      <c r="L38" s="75">
        <v>38.972499847412109</v>
      </c>
      <c r="M38" s="75">
        <v>41.972499847412109</v>
      </c>
      <c r="O38" s="75">
        <v>26.394999694824218</v>
      </c>
      <c r="P38" s="75">
        <v>29.694999694824219</v>
      </c>
      <c r="Q38" s="75">
        <v>32.994999694824216</v>
      </c>
      <c r="S38" s="75">
        <v>1.1000000000000001</v>
      </c>
      <c r="T38" s="75">
        <v>1.1000000000000001</v>
      </c>
      <c r="U38" s="75">
        <v>1.1000000000000001</v>
      </c>
      <c r="W38" s="75">
        <v>0.2586</v>
      </c>
      <c r="X38" s="75">
        <v>0.51719999999999999</v>
      </c>
      <c r="Y38" s="75">
        <v>0.77580000000000005</v>
      </c>
      <c r="AA38" s="75">
        <v>0.06</v>
      </c>
      <c r="AB38" s="75">
        <v>0.12</v>
      </c>
      <c r="AC38" s="75">
        <v>0.18</v>
      </c>
      <c r="AE38" s="75">
        <v>-0.35</v>
      </c>
      <c r="AF38" s="75">
        <v>1.5</v>
      </c>
      <c r="AG38" s="75">
        <v>0.5</v>
      </c>
      <c r="AI38" s="75">
        <v>-0.15</v>
      </c>
      <c r="AJ38" s="75">
        <v>0.3</v>
      </c>
      <c r="AK38" s="75">
        <v>0.2</v>
      </c>
      <c r="AM38" s="80">
        <v>11</v>
      </c>
      <c r="AN38" s="77">
        <v>0.3</v>
      </c>
      <c r="AP38" s="77">
        <v>-3.5</v>
      </c>
      <c r="AQ38" s="81">
        <v>1.2500000000000001E-2</v>
      </c>
      <c r="AS38" s="77">
        <v>4</v>
      </c>
      <c r="BE38" s="62">
        <v>37834</v>
      </c>
      <c r="BF38" s="76">
        <v>0.75</v>
      </c>
    </row>
    <row r="39" spans="1:58" x14ac:dyDescent="0.2">
      <c r="A39" s="73">
        <v>36982</v>
      </c>
      <c r="B39" s="74">
        <v>41.5</v>
      </c>
      <c r="C39" s="74">
        <v>41.75</v>
      </c>
      <c r="D39" s="74">
        <v>42</v>
      </c>
      <c r="E39" s="69"/>
      <c r="F39" s="74">
        <v>35.875</v>
      </c>
      <c r="G39" s="74">
        <v>36</v>
      </c>
      <c r="H39" s="74">
        <v>36.125</v>
      </c>
      <c r="I39" s="61"/>
      <c r="J39" s="62">
        <v>37865</v>
      </c>
      <c r="K39" s="75">
        <v>29.924998474121093</v>
      </c>
      <c r="L39" s="75">
        <v>30.599998474121094</v>
      </c>
      <c r="M39" s="75">
        <v>31.274998474121094</v>
      </c>
      <c r="O39" s="75">
        <v>27.299998474121093</v>
      </c>
      <c r="P39" s="75">
        <v>30.599998474121094</v>
      </c>
      <c r="Q39" s="75">
        <v>33.899998474121091</v>
      </c>
      <c r="S39" s="75">
        <v>1.1000000000000001</v>
      </c>
      <c r="T39" s="75">
        <v>1.1000000000000001</v>
      </c>
      <c r="U39" s="75">
        <v>1.1000000000000001</v>
      </c>
      <c r="W39" s="75">
        <v>0.19169999999999998</v>
      </c>
      <c r="X39" s="75">
        <v>0.38339999999999996</v>
      </c>
      <c r="Y39" s="75">
        <v>0.57509999999999994</v>
      </c>
      <c r="AA39" s="75">
        <v>0.06</v>
      </c>
      <c r="AB39" s="75">
        <v>0.12</v>
      </c>
      <c r="AC39" s="75">
        <v>0.18</v>
      </c>
      <c r="AE39" s="75">
        <v>-0.35</v>
      </c>
      <c r="AF39" s="75">
        <v>0.9</v>
      </c>
      <c r="AG39" s="75">
        <v>0.3</v>
      </c>
      <c r="AI39" s="75">
        <v>-0.15</v>
      </c>
      <c r="AJ39" s="75">
        <v>0.3</v>
      </c>
      <c r="AK39" s="75">
        <v>0.2</v>
      </c>
      <c r="AM39" s="80">
        <v>11</v>
      </c>
      <c r="AN39" s="77">
        <v>0.3</v>
      </c>
      <c r="AP39" s="77">
        <v>-3</v>
      </c>
      <c r="AQ39" s="81">
        <v>0.01</v>
      </c>
      <c r="AS39" s="77">
        <v>10</v>
      </c>
      <c r="BE39" s="62">
        <v>37865</v>
      </c>
      <c r="BF39" s="76">
        <v>0.75</v>
      </c>
    </row>
    <row r="40" spans="1:58" x14ac:dyDescent="0.2">
      <c r="A40" s="73">
        <v>37012</v>
      </c>
      <c r="B40" s="74">
        <v>43.7</v>
      </c>
      <c r="C40" s="74">
        <v>44.5</v>
      </c>
      <c r="D40" s="74">
        <v>45.3</v>
      </c>
      <c r="E40" s="69"/>
      <c r="F40" s="74">
        <v>35.6</v>
      </c>
      <c r="G40" s="74">
        <v>36</v>
      </c>
      <c r="H40" s="74">
        <v>36.4</v>
      </c>
      <c r="I40" s="61"/>
      <c r="J40" s="62">
        <v>37895</v>
      </c>
      <c r="K40" s="75">
        <v>30.037498474121094</v>
      </c>
      <c r="L40" s="75">
        <v>30.599998474121094</v>
      </c>
      <c r="M40" s="75">
        <v>31.162498474121094</v>
      </c>
      <c r="O40" s="75">
        <v>27.299998474121093</v>
      </c>
      <c r="P40" s="75">
        <v>30.599998474121094</v>
      </c>
      <c r="Q40" s="75">
        <v>33.899998474121091</v>
      </c>
      <c r="S40" s="75">
        <v>1.1000000000000001</v>
      </c>
      <c r="T40" s="75">
        <v>1.1000000000000001</v>
      </c>
      <c r="U40" s="75">
        <v>1.1000000000000001</v>
      </c>
      <c r="W40" s="75">
        <v>0.16770000000000002</v>
      </c>
      <c r="X40" s="75">
        <v>0.33540000000000003</v>
      </c>
      <c r="Y40" s="75">
        <v>0.5031000000000001</v>
      </c>
      <c r="AA40" s="75">
        <v>0.06</v>
      </c>
      <c r="AB40" s="75">
        <v>0.12</v>
      </c>
      <c r="AC40" s="75">
        <v>0.18</v>
      </c>
      <c r="AE40" s="75">
        <v>-0.25</v>
      </c>
      <c r="AF40" s="75">
        <v>1</v>
      </c>
      <c r="AG40" s="75">
        <v>0.3</v>
      </c>
      <c r="AI40" s="75">
        <v>-0.15</v>
      </c>
      <c r="AJ40" s="75">
        <v>0.3</v>
      </c>
      <c r="AK40" s="75">
        <v>0.2</v>
      </c>
      <c r="AM40" s="80">
        <v>12</v>
      </c>
      <c r="AN40" s="77">
        <v>0.3</v>
      </c>
      <c r="AP40" s="77">
        <v>-2.5</v>
      </c>
      <c r="AQ40" s="76">
        <v>5.0000000000000001E-3</v>
      </c>
      <c r="AS40" s="77">
        <v>0</v>
      </c>
      <c r="BE40" s="62">
        <v>37895</v>
      </c>
      <c r="BF40" s="76">
        <v>0.75</v>
      </c>
    </row>
    <row r="41" spans="1:58" x14ac:dyDescent="0.2">
      <c r="A41" s="73">
        <v>37043</v>
      </c>
      <c r="B41" s="74">
        <v>52.7</v>
      </c>
      <c r="C41" s="74">
        <v>55</v>
      </c>
      <c r="D41" s="74">
        <v>57.3</v>
      </c>
      <c r="E41" s="69"/>
      <c r="F41" s="74">
        <v>34.85</v>
      </c>
      <c r="G41" s="74">
        <v>36</v>
      </c>
      <c r="H41" s="74">
        <v>37.15</v>
      </c>
      <c r="I41" s="61"/>
      <c r="J41" s="62">
        <v>37926</v>
      </c>
      <c r="K41" s="75">
        <v>30.037498474121094</v>
      </c>
      <c r="L41" s="75">
        <v>30.599998474121094</v>
      </c>
      <c r="M41" s="75">
        <v>31.162498474121094</v>
      </c>
      <c r="O41" s="75">
        <v>27.299998474121093</v>
      </c>
      <c r="P41" s="75">
        <v>30.599998474121094</v>
      </c>
      <c r="Q41" s="75">
        <v>33.899998474121091</v>
      </c>
      <c r="S41" s="75">
        <v>1.1000000000000001</v>
      </c>
      <c r="T41" s="75">
        <v>1.1000000000000001</v>
      </c>
      <c r="U41" s="75">
        <v>1.1000000000000001</v>
      </c>
      <c r="W41" s="75">
        <v>0.16770000000000002</v>
      </c>
      <c r="X41" s="75">
        <v>0.33540000000000003</v>
      </c>
      <c r="Y41" s="75">
        <v>0.5031000000000001</v>
      </c>
      <c r="AA41" s="75">
        <v>0.06</v>
      </c>
      <c r="AB41" s="75">
        <v>0.12</v>
      </c>
      <c r="AC41" s="75">
        <v>0.18</v>
      </c>
      <c r="AE41" s="75">
        <v>-0.25</v>
      </c>
      <c r="AF41" s="75">
        <v>1</v>
      </c>
      <c r="AG41" s="75">
        <v>0.3</v>
      </c>
      <c r="AI41" s="75">
        <v>-0.15</v>
      </c>
      <c r="AJ41" s="75">
        <v>0.3</v>
      </c>
      <c r="AK41" s="75">
        <v>0.2</v>
      </c>
      <c r="AM41" s="80">
        <v>12</v>
      </c>
      <c r="AN41" s="77">
        <v>0.3</v>
      </c>
      <c r="AP41" s="77">
        <v>-2</v>
      </c>
      <c r="AQ41" s="76">
        <v>2.5000000000000001E-3</v>
      </c>
      <c r="AS41" s="77">
        <v>0</v>
      </c>
      <c r="BE41" s="62">
        <v>37926</v>
      </c>
      <c r="BF41" s="76">
        <v>0.75</v>
      </c>
    </row>
    <row r="42" spans="1:58" x14ac:dyDescent="0.2">
      <c r="A42" s="73">
        <v>37073</v>
      </c>
      <c r="B42" s="74">
        <v>71</v>
      </c>
      <c r="C42" s="74">
        <v>74</v>
      </c>
      <c r="D42" s="74">
        <v>77</v>
      </c>
      <c r="E42" s="69"/>
      <c r="F42" s="74">
        <v>34.5</v>
      </c>
      <c r="G42" s="74">
        <v>36</v>
      </c>
      <c r="H42" s="74">
        <v>37.5</v>
      </c>
      <c r="I42" s="61"/>
      <c r="J42" s="62">
        <v>37956</v>
      </c>
      <c r="K42" s="75">
        <v>35.287502288818359</v>
      </c>
      <c r="L42" s="75">
        <v>35.850002288818359</v>
      </c>
      <c r="M42" s="75">
        <v>36.412502288818359</v>
      </c>
      <c r="O42" s="75">
        <v>32.550002288818362</v>
      </c>
      <c r="P42" s="75">
        <v>35.850002288818359</v>
      </c>
      <c r="Q42" s="75">
        <v>39.150002288818357</v>
      </c>
      <c r="S42" s="75">
        <v>1.2</v>
      </c>
      <c r="T42" s="75">
        <v>1.2</v>
      </c>
      <c r="U42" s="75">
        <v>1.2</v>
      </c>
      <c r="W42" s="75">
        <v>0.16830000000000001</v>
      </c>
      <c r="X42" s="75">
        <v>0.33660000000000001</v>
      </c>
      <c r="Y42" s="75">
        <v>0.50490000000000002</v>
      </c>
      <c r="AA42" s="75">
        <v>0.06</v>
      </c>
      <c r="AB42" s="75">
        <v>0.12</v>
      </c>
      <c r="AC42" s="75">
        <v>0.18</v>
      </c>
      <c r="AE42" s="75">
        <v>-0.25</v>
      </c>
      <c r="AF42" s="75">
        <v>1</v>
      </c>
      <c r="AG42" s="75">
        <v>0.35</v>
      </c>
      <c r="AI42" s="75">
        <v>-0.15</v>
      </c>
      <c r="AJ42" s="75">
        <v>0.3</v>
      </c>
      <c r="AK42" s="75">
        <v>0.2</v>
      </c>
      <c r="AM42" s="80">
        <v>12</v>
      </c>
      <c r="AN42" s="77">
        <v>0.3</v>
      </c>
      <c r="AP42" s="77">
        <v>-1.5</v>
      </c>
      <c r="AQ42" s="76">
        <v>0</v>
      </c>
      <c r="AS42" s="77">
        <v>0</v>
      </c>
      <c r="BE42" s="62">
        <v>37956</v>
      </c>
      <c r="BF42" s="76">
        <v>0.75</v>
      </c>
    </row>
    <row r="43" spans="1:58" x14ac:dyDescent="0.2">
      <c r="A43" s="73">
        <v>37104</v>
      </c>
      <c r="B43" s="74">
        <v>71</v>
      </c>
      <c r="C43" s="74">
        <v>74</v>
      </c>
      <c r="D43" s="74">
        <v>77</v>
      </c>
      <c r="E43" s="69"/>
      <c r="F43" s="74">
        <v>34.5</v>
      </c>
      <c r="G43" s="74">
        <v>36</v>
      </c>
      <c r="H43" s="74">
        <v>37.5</v>
      </c>
      <c r="I43" s="61"/>
      <c r="J43" s="62">
        <v>37987</v>
      </c>
      <c r="K43" s="75">
        <v>23.873747253417967</v>
      </c>
      <c r="L43" s="75">
        <v>24.548747253417968</v>
      </c>
      <c r="M43" s="75">
        <v>25.223747253417969</v>
      </c>
      <c r="O43" s="75">
        <v>21.75249900817871</v>
      </c>
      <c r="P43" s="75">
        <v>25.05249900817871</v>
      </c>
      <c r="Q43" s="75">
        <v>28.352499008178711</v>
      </c>
      <c r="S43" s="75">
        <v>1</v>
      </c>
      <c r="T43" s="75">
        <v>1</v>
      </c>
      <c r="U43" s="75">
        <v>1</v>
      </c>
      <c r="W43" s="75">
        <v>0.20730000000000001</v>
      </c>
      <c r="X43" s="75">
        <v>0.41460000000000002</v>
      </c>
      <c r="Y43" s="75">
        <v>0.62190000000000001</v>
      </c>
      <c r="AA43" s="75">
        <v>0.06</v>
      </c>
      <c r="AB43" s="75">
        <v>0.12</v>
      </c>
      <c r="AC43" s="75">
        <v>0.18</v>
      </c>
      <c r="AE43" s="75">
        <v>-0.75</v>
      </c>
      <c r="AF43" s="75">
        <v>1.5</v>
      </c>
      <c r="AG43" s="75">
        <v>0.75</v>
      </c>
      <c r="AI43" s="75">
        <v>-0.15</v>
      </c>
      <c r="AJ43" s="75">
        <v>0.3</v>
      </c>
      <c r="AK43" s="75">
        <v>0.2</v>
      </c>
      <c r="AM43" s="80">
        <v>13</v>
      </c>
      <c r="AN43" s="77">
        <v>0.3</v>
      </c>
      <c r="AP43" s="77">
        <v>-1</v>
      </c>
      <c r="AQ43" s="76">
        <v>0</v>
      </c>
      <c r="AS43" s="77">
        <v>0</v>
      </c>
      <c r="BE43" s="62">
        <v>37987</v>
      </c>
      <c r="BF43" s="76">
        <v>0.75</v>
      </c>
    </row>
    <row r="44" spans="1:58" x14ac:dyDescent="0.2">
      <c r="A44" s="73">
        <v>37135</v>
      </c>
      <c r="B44" s="74">
        <v>42.3</v>
      </c>
      <c r="C44" s="74">
        <v>43</v>
      </c>
      <c r="D44" s="74">
        <v>43.7</v>
      </c>
      <c r="E44" s="69"/>
      <c r="F44" s="74">
        <v>35.65</v>
      </c>
      <c r="G44" s="74">
        <v>36</v>
      </c>
      <c r="H44" s="74">
        <v>36.35</v>
      </c>
      <c r="I44" s="61"/>
      <c r="J44" s="62">
        <v>38018</v>
      </c>
      <c r="K44" s="75">
        <v>22.871248626708983</v>
      </c>
      <c r="L44" s="75">
        <v>23.546248626708984</v>
      </c>
      <c r="M44" s="75">
        <v>24.221248626708984</v>
      </c>
      <c r="O44" s="75">
        <v>19.747497940063475</v>
      </c>
      <c r="P44" s="75">
        <v>23.047497940063476</v>
      </c>
      <c r="Q44" s="75">
        <v>26.347497940063477</v>
      </c>
      <c r="S44" s="75">
        <v>0.5</v>
      </c>
      <c r="T44" s="75">
        <v>0.5</v>
      </c>
      <c r="U44" s="75">
        <v>0.5</v>
      </c>
      <c r="W44" s="75">
        <v>0.20730000000000001</v>
      </c>
      <c r="X44" s="75">
        <v>0.41460000000000002</v>
      </c>
      <c r="Y44" s="75">
        <v>0.62190000000000001</v>
      </c>
      <c r="AA44" s="75">
        <v>0.06</v>
      </c>
      <c r="AB44" s="75">
        <v>0.12</v>
      </c>
      <c r="AC44" s="75">
        <v>0.18</v>
      </c>
      <c r="AE44" s="75">
        <v>-0.75</v>
      </c>
      <c r="AF44" s="75">
        <v>1.5</v>
      </c>
      <c r="AG44" s="75">
        <v>0.75</v>
      </c>
      <c r="AI44" s="75">
        <v>-0.15</v>
      </c>
      <c r="AJ44" s="75">
        <v>0.3</v>
      </c>
      <c r="AK44" s="75">
        <v>0.2</v>
      </c>
      <c r="AM44" s="80">
        <v>13</v>
      </c>
      <c r="AN44" s="77">
        <v>0.3</v>
      </c>
      <c r="AP44" s="77">
        <v>-0.5</v>
      </c>
      <c r="AQ44" s="76">
        <v>0</v>
      </c>
      <c r="AS44" s="77">
        <v>0</v>
      </c>
      <c r="BE44" s="62">
        <v>38018</v>
      </c>
      <c r="BF44" s="76">
        <v>0.75</v>
      </c>
    </row>
    <row r="45" spans="1:58" x14ac:dyDescent="0.2">
      <c r="A45" s="73">
        <v>37165</v>
      </c>
      <c r="B45" s="74">
        <v>40.950000000000003</v>
      </c>
      <c r="C45" s="74">
        <v>41.5</v>
      </c>
      <c r="D45" s="74">
        <v>42.05</v>
      </c>
      <c r="E45" s="69"/>
      <c r="F45" s="74">
        <v>34.725000000000001</v>
      </c>
      <c r="G45" s="74">
        <v>35</v>
      </c>
      <c r="H45" s="74">
        <v>35.274999999999999</v>
      </c>
      <c r="I45" s="61"/>
      <c r="J45" s="62">
        <v>38047</v>
      </c>
      <c r="K45" s="75">
        <v>16.322248077392576</v>
      </c>
      <c r="L45" s="75">
        <v>16.734748077392577</v>
      </c>
      <c r="M45" s="75">
        <v>17.147248077392579</v>
      </c>
      <c r="O45" s="75">
        <v>15.06449737548828</v>
      </c>
      <c r="P45" s="75">
        <v>18.364497375488281</v>
      </c>
      <c r="Q45" s="75">
        <v>21.664497375488281</v>
      </c>
      <c r="S45" s="75">
        <v>0.5</v>
      </c>
      <c r="T45" s="75">
        <v>0.5</v>
      </c>
      <c r="U45" s="75">
        <v>0.5</v>
      </c>
      <c r="W45" s="75">
        <v>0.17130000000000004</v>
      </c>
      <c r="X45" s="75">
        <v>0.34260000000000007</v>
      </c>
      <c r="Y45" s="75">
        <v>0.51390000000000013</v>
      </c>
      <c r="AA45" s="75">
        <v>0.06</v>
      </c>
      <c r="AB45" s="75">
        <v>0.12</v>
      </c>
      <c r="AC45" s="75">
        <v>0.18</v>
      </c>
      <c r="AE45" s="75">
        <v>-0.25</v>
      </c>
      <c r="AF45" s="75">
        <v>1</v>
      </c>
      <c r="AG45" s="75">
        <v>0.3</v>
      </c>
      <c r="AI45" s="75">
        <v>-0.15</v>
      </c>
      <c r="AJ45" s="75">
        <v>0.3</v>
      </c>
      <c r="AK45" s="75">
        <v>0.2</v>
      </c>
      <c r="AM45" s="80">
        <v>13</v>
      </c>
      <c r="AN45" s="77">
        <v>0.3</v>
      </c>
      <c r="AP45" s="77">
        <v>0</v>
      </c>
      <c r="AQ45" s="76">
        <v>0</v>
      </c>
      <c r="AS45" s="77">
        <v>0</v>
      </c>
      <c r="BE45" s="62">
        <v>38047</v>
      </c>
      <c r="BF45" s="76">
        <v>0.75</v>
      </c>
    </row>
    <row r="46" spans="1:58" x14ac:dyDescent="0.2">
      <c r="A46" s="73">
        <v>37196</v>
      </c>
      <c r="B46" s="74">
        <v>40.950000000000003</v>
      </c>
      <c r="C46" s="74">
        <v>41.5</v>
      </c>
      <c r="D46" s="74">
        <v>42.05</v>
      </c>
      <c r="E46" s="69"/>
      <c r="F46" s="74">
        <v>34.725000000000001</v>
      </c>
      <c r="G46" s="74">
        <v>35</v>
      </c>
      <c r="H46" s="74">
        <v>35.274999999999999</v>
      </c>
      <c r="I46" s="61"/>
      <c r="J46" s="62">
        <v>38078</v>
      </c>
      <c r="K46" s="75">
        <v>17.117498779296874</v>
      </c>
      <c r="L46" s="75">
        <v>17.417498779296874</v>
      </c>
      <c r="M46" s="75">
        <v>17.717498779296875</v>
      </c>
      <c r="O46" s="75">
        <v>14.834997558593749</v>
      </c>
      <c r="P46" s="75">
        <v>18.134997558593749</v>
      </c>
      <c r="Q46" s="75">
        <v>21.43499755859375</v>
      </c>
      <c r="S46" s="75">
        <v>0.5</v>
      </c>
      <c r="T46" s="75">
        <v>0.5</v>
      </c>
      <c r="U46" s="75">
        <v>0.5</v>
      </c>
      <c r="W46" s="75">
        <v>0.17130000000000004</v>
      </c>
      <c r="X46" s="75">
        <v>0.34260000000000007</v>
      </c>
      <c r="Y46" s="75">
        <v>0.51390000000000013</v>
      </c>
      <c r="AA46" s="75">
        <v>0.06</v>
      </c>
      <c r="AB46" s="75">
        <v>0.12</v>
      </c>
      <c r="AC46" s="75">
        <v>0.18</v>
      </c>
      <c r="AE46" s="75">
        <v>-0.25</v>
      </c>
      <c r="AF46" s="75">
        <v>0.9</v>
      </c>
      <c r="AG46" s="75">
        <v>0.3</v>
      </c>
      <c r="AI46" s="75">
        <v>-0.15</v>
      </c>
      <c r="AJ46" s="75">
        <v>0.3</v>
      </c>
      <c r="AK46" s="75">
        <v>0.2</v>
      </c>
      <c r="AM46" s="80">
        <v>14</v>
      </c>
      <c r="AN46" s="77">
        <v>0.3</v>
      </c>
      <c r="AP46" s="77">
        <v>1</v>
      </c>
      <c r="AQ46" s="76">
        <v>0</v>
      </c>
      <c r="AS46" s="77">
        <v>0</v>
      </c>
      <c r="BE46" s="62">
        <v>38078</v>
      </c>
      <c r="BF46" s="76">
        <v>0.75</v>
      </c>
    </row>
    <row r="47" spans="1:58" x14ac:dyDescent="0.2">
      <c r="A47" s="73">
        <v>37226</v>
      </c>
      <c r="B47" s="74">
        <v>40.950000000000003</v>
      </c>
      <c r="C47" s="74">
        <v>41.5</v>
      </c>
      <c r="D47" s="74">
        <v>42.05</v>
      </c>
      <c r="E47" s="69"/>
      <c r="F47" s="74">
        <v>34.725000000000001</v>
      </c>
      <c r="G47" s="74">
        <v>35</v>
      </c>
      <c r="H47" s="74">
        <v>35.274999999999999</v>
      </c>
      <c r="I47" s="61"/>
      <c r="J47" s="62">
        <v>38108</v>
      </c>
      <c r="K47" s="75">
        <v>16.497498550415038</v>
      </c>
      <c r="L47" s="75">
        <v>17.532498550415038</v>
      </c>
      <c r="M47" s="75">
        <v>18.567498550415038</v>
      </c>
      <c r="O47" s="75">
        <v>15.364998245239256</v>
      </c>
      <c r="P47" s="75">
        <v>18.664998245239257</v>
      </c>
      <c r="Q47" s="75">
        <v>21.964998245239258</v>
      </c>
      <c r="S47" s="75">
        <v>0.5</v>
      </c>
      <c r="T47" s="75">
        <v>0.5</v>
      </c>
      <c r="U47" s="75">
        <v>0.5</v>
      </c>
      <c r="W47" s="75">
        <v>0.18329999999999999</v>
      </c>
      <c r="X47" s="75">
        <v>0.36659999999999998</v>
      </c>
      <c r="Y47" s="75">
        <v>0.54989999999999994</v>
      </c>
      <c r="AA47" s="75">
        <v>0.06</v>
      </c>
      <c r="AB47" s="75">
        <v>0.12</v>
      </c>
      <c r="AC47" s="75">
        <v>0.18</v>
      </c>
      <c r="AE47" s="75">
        <v>-0.25</v>
      </c>
      <c r="AF47" s="75">
        <v>0.9</v>
      </c>
      <c r="AG47" s="75">
        <v>0.3</v>
      </c>
      <c r="AI47" s="75">
        <v>-0.15</v>
      </c>
      <c r="AJ47" s="75">
        <v>0.3</v>
      </c>
      <c r="AK47" s="75">
        <v>0.2</v>
      </c>
      <c r="AM47" s="80">
        <v>14</v>
      </c>
      <c r="AN47" s="77">
        <v>0.3</v>
      </c>
      <c r="AP47" s="77">
        <v>2</v>
      </c>
      <c r="AQ47" s="76">
        <v>0</v>
      </c>
      <c r="AS47" s="77">
        <v>0</v>
      </c>
      <c r="BE47" s="62">
        <v>38108</v>
      </c>
      <c r="BF47" s="76">
        <v>0.75</v>
      </c>
    </row>
    <row r="48" spans="1:58" x14ac:dyDescent="0.2">
      <c r="A48" s="73">
        <v>37257</v>
      </c>
      <c r="B48" s="74">
        <v>40.799999999999997</v>
      </c>
      <c r="C48" s="74">
        <v>41.5</v>
      </c>
      <c r="D48" s="74">
        <v>42.2</v>
      </c>
      <c r="E48" s="69"/>
      <c r="F48" s="74">
        <v>39.300001525878905</v>
      </c>
      <c r="G48" s="74">
        <v>39.650001525878906</v>
      </c>
      <c r="H48" s="74">
        <v>40.000001525878908</v>
      </c>
      <c r="I48" s="61"/>
      <c r="J48" s="62">
        <v>38139</v>
      </c>
      <c r="K48" s="75">
        <v>18.95874900817871</v>
      </c>
      <c r="L48" s="75">
        <v>21.95874900817871</v>
      </c>
      <c r="M48" s="75">
        <v>24.95874900817871</v>
      </c>
      <c r="O48" s="75">
        <v>14.142498397827147</v>
      </c>
      <c r="P48" s="75">
        <v>17.442498397827148</v>
      </c>
      <c r="Q48" s="75">
        <v>20.742498397827148</v>
      </c>
      <c r="S48" s="75">
        <v>0.5</v>
      </c>
      <c r="T48" s="75">
        <v>0.5</v>
      </c>
      <c r="U48" s="75">
        <v>0.5</v>
      </c>
      <c r="W48" s="75">
        <v>0.21484799999999998</v>
      </c>
      <c r="X48" s="75">
        <v>0.42969599999999997</v>
      </c>
      <c r="Y48" s="75">
        <v>0.64454400000000001</v>
      </c>
      <c r="AA48" s="75">
        <v>0.06</v>
      </c>
      <c r="AB48" s="75">
        <v>0.12</v>
      </c>
      <c r="AC48" s="75">
        <v>0.18</v>
      </c>
      <c r="AE48" s="75">
        <v>-0.35</v>
      </c>
      <c r="AF48" s="75">
        <v>1.2</v>
      </c>
      <c r="AG48" s="75">
        <v>0.3</v>
      </c>
      <c r="AI48" s="75">
        <v>-0.15</v>
      </c>
      <c r="AJ48" s="75">
        <v>0.3</v>
      </c>
      <c r="AK48" s="75">
        <v>0.2</v>
      </c>
      <c r="AM48" s="80">
        <v>14</v>
      </c>
      <c r="AN48" s="77">
        <v>0.3</v>
      </c>
      <c r="AP48" s="77">
        <v>3</v>
      </c>
      <c r="AQ48" s="76">
        <v>0.01</v>
      </c>
      <c r="AS48" s="77">
        <v>0</v>
      </c>
      <c r="BE48" s="62">
        <v>38139</v>
      </c>
      <c r="BF48" s="76">
        <v>0.75</v>
      </c>
    </row>
    <row r="49" spans="1:58" x14ac:dyDescent="0.2">
      <c r="A49" s="73">
        <v>37288</v>
      </c>
      <c r="B49" s="74">
        <v>46.8</v>
      </c>
      <c r="C49" s="74">
        <v>47.5</v>
      </c>
      <c r="D49" s="74">
        <v>48.2</v>
      </c>
      <c r="E49" s="69"/>
      <c r="F49" s="74">
        <v>36.15</v>
      </c>
      <c r="G49" s="74">
        <v>36.5</v>
      </c>
      <c r="H49" s="74">
        <v>36.85</v>
      </c>
      <c r="I49" s="61"/>
      <c r="J49" s="62">
        <v>38169</v>
      </c>
      <c r="K49" s="75">
        <v>32.161250305175784</v>
      </c>
      <c r="L49" s="75">
        <v>35.161250305175784</v>
      </c>
      <c r="M49" s="75">
        <v>38.161250305175784</v>
      </c>
      <c r="O49" s="75">
        <v>23.347498321533202</v>
      </c>
      <c r="P49" s="75">
        <v>26.647498321533202</v>
      </c>
      <c r="Q49" s="75">
        <v>29.947498321533203</v>
      </c>
      <c r="S49" s="75">
        <v>0.5</v>
      </c>
      <c r="T49" s="75">
        <v>0.5</v>
      </c>
      <c r="U49" s="75">
        <v>0.5</v>
      </c>
      <c r="W49" s="75">
        <v>0.248256</v>
      </c>
      <c r="X49" s="75">
        <v>0.49651200000000001</v>
      </c>
      <c r="Y49" s="75">
        <v>0.74476799999999999</v>
      </c>
      <c r="AA49" s="75">
        <v>0.06</v>
      </c>
      <c r="AB49" s="75">
        <v>0.12</v>
      </c>
      <c r="AC49" s="75">
        <v>0.18</v>
      </c>
      <c r="AE49" s="75">
        <v>-0.35</v>
      </c>
      <c r="AF49" s="75">
        <v>1.5</v>
      </c>
      <c r="AG49" s="75">
        <v>0.5</v>
      </c>
      <c r="AI49" s="75">
        <v>-0.15</v>
      </c>
      <c r="AJ49" s="75">
        <v>0.3</v>
      </c>
      <c r="AK49" s="75">
        <v>0.2</v>
      </c>
      <c r="AM49" s="80">
        <v>15</v>
      </c>
      <c r="AN49" s="77">
        <v>0.4</v>
      </c>
      <c r="AP49" s="77">
        <v>4</v>
      </c>
      <c r="AQ49" s="76">
        <v>1.4999999999999999E-2</v>
      </c>
      <c r="AS49" s="77">
        <v>0</v>
      </c>
      <c r="BE49" s="62">
        <v>38169</v>
      </c>
      <c r="BF49" s="76">
        <v>0.75</v>
      </c>
    </row>
    <row r="50" spans="1:58" x14ac:dyDescent="0.2">
      <c r="A50" s="73">
        <v>37316</v>
      </c>
      <c r="B50" s="74">
        <v>47.05</v>
      </c>
      <c r="C50" s="74">
        <v>47.5</v>
      </c>
      <c r="D50" s="74">
        <v>47.95</v>
      </c>
      <c r="E50" s="69"/>
      <c r="F50" s="74">
        <v>32.274999999999999</v>
      </c>
      <c r="G50" s="74">
        <v>32.5</v>
      </c>
      <c r="H50" s="74">
        <v>32.725000000000001</v>
      </c>
      <c r="I50" s="61"/>
      <c r="J50" s="62">
        <v>38200</v>
      </c>
      <c r="K50" s="75">
        <v>34.422499847412112</v>
      </c>
      <c r="L50" s="75">
        <v>37.422499847412112</v>
      </c>
      <c r="M50" s="75">
        <v>40.422499847412112</v>
      </c>
      <c r="O50" s="75">
        <v>24.844999694824217</v>
      </c>
      <c r="P50" s="75">
        <v>28.144999694824218</v>
      </c>
      <c r="Q50" s="75">
        <v>31.444999694824219</v>
      </c>
      <c r="S50" s="75">
        <v>1</v>
      </c>
      <c r="T50" s="75">
        <v>1</v>
      </c>
      <c r="U50" s="75">
        <v>1</v>
      </c>
      <c r="W50" s="75">
        <v>0.248256</v>
      </c>
      <c r="X50" s="75">
        <v>0.49651200000000001</v>
      </c>
      <c r="Y50" s="75">
        <v>0.74476799999999999</v>
      </c>
      <c r="AA50" s="75">
        <v>0.06</v>
      </c>
      <c r="AB50" s="75">
        <v>0.12</v>
      </c>
      <c r="AC50" s="75">
        <v>0.18</v>
      </c>
      <c r="AE50" s="75">
        <v>-0.35</v>
      </c>
      <c r="AF50" s="75">
        <v>1.5</v>
      </c>
      <c r="AG50" s="75">
        <v>0.5</v>
      </c>
      <c r="AI50" s="75">
        <v>-0.15</v>
      </c>
      <c r="AJ50" s="75">
        <v>0.3</v>
      </c>
      <c r="AK50" s="75">
        <v>0.2</v>
      </c>
      <c r="AM50" s="80">
        <v>15</v>
      </c>
      <c r="AN50" s="77">
        <v>0.4</v>
      </c>
      <c r="AP50" s="77">
        <v>5</v>
      </c>
      <c r="AQ50" s="76">
        <v>1.7500000000000002E-2</v>
      </c>
      <c r="AS50" s="77">
        <v>0</v>
      </c>
      <c r="BE50" s="62">
        <v>38200</v>
      </c>
      <c r="BF50" s="76">
        <v>0.75</v>
      </c>
    </row>
    <row r="51" spans="1:58" x14ac:dyDescent="0.2">
      <c r="A51" s="73">
        <v>37347</v>
      </c>
      <c r="B51" s="74">
        <v>39.700000000000003</v>
      </c>
      <c r="C51" s="74">
        <v>40</v>
      </c>
      <c r="D51" s="74">
        <v>40.299999999999997</v>
      </c>
      <c r="E51" s="69"/>
      <c r="F51" s="74">
        <v>32.35</v>
      </c>
      <c r="G51" s="74">
        <v>32.5</v>
      </c>
      <c r="H51" s="74">
        <v>32.65</v>
      </c>
      <c r="I51" s="61"/>
      <c r="J51" s="62">
        <v>38231</v>
      </c>
      <c r="K51" s="75">
        <v>28.299998474121093</v>
      </c>
      <c r="L51" s="75">
        <v>29.049998474121093</v>
      </c>
      <c r="M51" s="75">
        <v>29.799998474121093</v>
      </c>
      <c r="O51" s="75">
        <v>25.749998474121092</v>
      </c>
      <c r="P51" s="75">
        <v>29.049998474121093</v>
      </c>
      <c r="Q51" s="75">
        <v>32.349998474121094</v>
      </c>
      <c r="S51" s="75">
        <v>1</v>
      </c>
      <c r="T51" s="75">
        <v>1</v>
      </c>
      <c r="U51" s="75">
        <v>1</v>
      </c>
      <c r="W51" s="75">
        <v>0.18403199999999997</v>
      </c>
      <c r="X51" s="75">
        <v>0.36806399999999995</v>
      </c>
      <c r="Y51" s="75">
        <v>0.55209599999999992</v>
      </c>
      <c r="AA51" s="75">
        <v>0.06</v>
      </c>
      <c r="AB51" s="75">
        <v>0.12</v>
      </c>
      <c r="AC51" s="75">
        <v>0.18</v>
      </c>
      <c r="AE51" s="75">
        <v>-0.35</v>
      </c>
      <c r="AF51" s="75">
        <v>0.9</v>
      </c>
      <c r="AG51" s="75">
        <v>0.3</v>
      </c>
      <c r="AI51" s="75">
        <v>-0.15</v>
      </c>
      <c r="AJ51" s="75">
        <v>0.3</v>
      </c>
      <c r="AK51" s="75">
        <v>0.2</v>
      </c>
      <c r="AM51" s="80">
        <v>15</v>
      </c>
      <c r="AN51" s="77">
        <v>0.4</v>
      </c>
      <c r="AP51" s="77">
        <v>6</v>
      </c>
      <c r="AQ51" s="76">
        <v>2.5000000000000001E-2</v>
      </c>
      <c r="AS51" s="77">
        <v>0</v>
      </c>
      <c r="BE51" s="62">
        <v>38231</v>
      </c>
      <c r="BF51" s="76">
        <v>0.75</v>
      </c>
    </row>
    <row r="52" spans="1:58" x14ac:dyDescent="0.2">
      <c r="A52" s="73">
        <v>37377</v>
      </c>
      <c r="B52" s="74">
        <v>37</v>
      </c>
      <c r="C52" s="74">
        <v>38</v>
      </c>
      <c r="D52" s="74">
        <v>39</v>
      </c>
      <c r="E52" s="69"/>
      <c r="F52" s="74">
        <v>32</v>
      </c>
      <c r="G52" s="74">
        <v>32.5</v>
      </c>
      <c r="H52" s="74">
        <v>33</v>
      </c>
      <c r="I52" s="61"/>
      <c r="J52" s="62">
        <v>38261</v>
      </c>
      <c r="K52" s="75">
        <v>28.412498474121094</v>
      </c>
      <c r="L52" s="75">
        <v>29.049998474121093</v>
      </c>
      <c r="M52" s="75">
        <v>29.687498474121092</v>
      </c>
      <c r="O52" s="75">
        <v>25.749998474121092</v>
      </c>
      <c r="P52" s="75">
        <v>29.049998474121093</v>
      </c>
      <c r="Q52" s="75">
        <v>32.349998474121094</v>
      </c>
      <c r="S52" s="75">
        <v>1</v>
      </c>
      <c r="T52" s="75">
        <v>1</v>
      </c>
      <c r="U52" s="75">
        <v>1</v>
      </c>
      <c r="W52" s="75">
        <v>0.16099200000000002</v>
      </c>
      <c r="X52" s="75">
        <v>0.32198400000000005</v>
      </c>
      <c r="Y52" s="75">
        <v>0.48297600000000007</v>
      </c>
      <c r="AA52" s="75">
        <v>0.06</v>
      </c>
      <c r="AB52" s="75">
        <v>0.12</v>
      </c>
      <c r="AC52" s="75">
        <v>0.18</v>
      </c>
      <c r="AE52" s="75">
        <v>-0.25</v>
      </c>
      <c r="AF52" s="75">
        <v>1</v>
      </c>
      <c r="AG52" s="75">
        <v>0.3</v>
      </c>
      <c r="AI52" s="75">
        <v>-0.15</v>
      </c>
      <c r="AJ52" s="75">
        <v>0.3</v>
      </c>
      <c r="AK52" s="75">
        <v>0.2</v>
      </c>
      <c r="AM52" s="80">
        <v>16</v>
      </c>
      <c r="AN52" s="77">
        <v>0.4</v>
      </c>
      <c r="AP52" s="77">
        <v>7</v>
      </c>
      <c r="AQ52" s="76">
        <v>3.5000000000000003E-2</v>
      </c>
      <c r="AS52" s="77">
        <v>0</v>
      </c>
      <c r="BE52" s="62">
        <v>38261</v>
      </c>
      <c r="BF52" s="76">
        <v>0.75</v>
      </c>
    </row>
    <row r="53" spans="1:58" x14ac:dyDescent="0.2">
      <c r="A53" s="73">
        <v>37408</v>
      </c>
      <c r="B53" s="74">
        <v>37.1</v>
      </c>
      <c r="C53" s="74">
        <v>40</v>
      </c>
      <c r="D53" s="74">
        <v>42.9</v>
      </c>
      <c r="E53" s="69"/>
      <c r="F53" s="74">
        <v>31.05</v>
      </c>
      <c r="G53" s="74">
        <v>32.5</v>
      </c>
      <c r="H53" s="74">
        <v>33.950000000000003</v>
      </c>
      <c r="I53" s="61"/>
      <c r="J53" s="62">
        <v>38292</v>
      </c>
      <c r="K53" s="75">
        <v>28.412498474121094</v>
      </c>
      <c r="L53" s="75">
        <v>29.049998474121093</v>
      </c>
      <c r="M53" s="75">
        <v>29.687498474121092</v>
      </c>
      <c r="O53" s="75">
        <v>25.749998474121092</v>
      </c>
      <c r="P53" s="75">
        <v>29.049998474121093</v>
      </c>
      <c r="Q53" s="75">
        <v>32.349998474121094</v>
      </c>
      <c r="S53" s="75">
        <v>1</v>
      </c>
      <c r="T53" s="75">
        <v>1</v>
      </c>
      <c r="U53" s="75">
        <v>1</v>
      </c>
      <c r="W53" s="75">
        <v>0.16099200000000002</v>
      </c>
      <c r="X53" s="75">
        <v>0.32198400000000005</v>
      </c>
      <c r="Y53" s="75">
        <v>0.48297600000000007</v>
      </c>
      <c r="AA53" s="75">
        <v>0.06</v>
      </c>
      <c r="AB53" s="75">
        <v>0.12</v>
      </c>
      <c r="AC53" s="75">
        <v>0.18</v>
      </c>
      <c r="AE53" s="75">
        <v>-0.25</v>
      </c>
      <c r="AF53" s="75">
        <v>1</v>
      </c>
      <c r="AG53" s="75">
        <v>0.3</v>
      </c>
      <c r="AI53" s="75">
        <v>-0.15</v>
      </c>
      <c r="AJ53" s="75">
        <v>0.3</v>
      </c>
      <c r="AK53" s="75">
        <v>0.2</v>
      </c>
      <c r="AM53" s="80">
        <v>16</v>
      </c>
      <c r="AN53" s="77">
        <v>0.4</v>
      </c>
      <c r="AP53" s="77">
        <v>8</v>
      </c>
      <c r="AQ53" s="76">
        <v>0.04</v>
      </c>
      <c r="AS53" s="77">
        <v>0</v>
      </c>
      <c r="BE53" s="62">
        <v>38292</v>
      </c>
      <c r="BF53" s="76">
        <v>0.75</v>
      </c>
    </row>
    <row r="54" spans="1:58" x14ac:dyDescent="0.2">
      <c r="A54" s="73">
        <v>37438</v>
      </c>
      <c r="B54" s="74">
        <v>48.5</v>
      </c>
      <c r="C54" s="74">
        <v>52.5</v>
      </c>
      <c r="D54" s="74">
        <v>56.5</v>
      </c>
      <c r="E54" s="69"/>
      <c r="F54" s="74">
        <v>30.5</v>
      </c>
      <c r="G54" s="74">
        <v>32.5</v>
      </c>
      <c r="H54" s="74">
        <v>34.5</v>
      </c>
      <c r="I54" s="61"/>
      <c r="J54" s="62">
        <v>38322</v>
      </c>
      <c r="K54" s="75">
        <v>33.662502288818359</v>
      </c>
      <c r="L54" s="75">
        <v>34.300002288818362</v>
      </c>
      <c r="M54" s="75">
        <v>34.937502288818365</v>
      </c>
      <c r="O54" s="75">
        <v>31.000002288818362</v>
      </c>
      <c r="P54" s="75">
        <v>34.300002288818362</v>
      </c>
      <c r="Q54" s="75">
        <v>37.600002288818359</v>
      </c>
      <c r="S54" s="75">
        <v>1.2</v>
      </c>
      <c r="T54" s="75">
        <v>1.2</v>
      </c>
      <c r="U54" s="75">
        <v>1.2</v>
      </c>
      <c r="W54" s="75">
        <v>0.16156799999999999</v>
      </c>
      <c r="X54" s="75">
        <v>0.32313599999999998</v>
      </c>
      <c r="Y54" s="75">
        <v>0.48470399999999997</v>
      </c>
      <c r="AA54" s="75">
        <v>0.06</v>
      </c>
      <c r="AB54" s="75">
        <v>0.12</v>
      </c>
      <c r="AC54" s="75">
        <v>0.18</v>
      </c>
      <c r="AE54" s="75">
        <v>-0.25</v>
      </c>
      <c r="AF54" s="75">
        <v>1</v>
      </c>
      <c r="AG54" s="75">
        <v>0.35</v>
      </c>
      <c r="AI54" s="75">
        <v>-0.15</v>
      </c>
      <c r="AJ54" s="75">
        <v>0.3</v>
      </c>
      <c r="AK54" s="75">
        <v>0.2</v>
      </c>
      <c r="AM54" s="80">
        <v>16</v>
      </c>
      <c r="AN54" s="77">
        <v>0.4</v>
      </c>
      <c r="AP54" s="77">
        <v>9</v>
      </c>
      <c r="AQ54" s="76">
        <v>5.5E-2</v>
      </c>
      <c r="AS54" s="77">
        <v>0</v>
      </c>
      <c r="BE54" s="62">
        <v>38322</v>
      </c>
      <c r="BF54" s="76">
        <v>0.75</v>
      </c>
    </row>
    <row r="55" spans="1:58" x14ac:dyDescent="0.2">
      <c r="A55" s="73">
        <v>37469</v>
      </c>
      <c r="B55" s="74">
        <v>62.5</v>
      </c>
      <c r="C55" s="74">
        <v>66.5</v>
      </c>
      <c r="D55" s="74">
        <v>70.5</v>
      </c>
      <c r="E55" s="69"/>
      <c r="F55" s="74">
        <v>30.5</v>
      </c>
      <c r="G55" s="74">
        <v>32.5</v>
      </c>
      <c r="H55" s="74">
        <v>34.5</v>
      </c>
      <c r="I55" s="61"/>
      <c r="J55" s="62">
        <v>38353</v>
      </c>
      <c r="K55" s="75">
        <v>23.248747253417967</v>
      </c>
      <c r="L55" s="75">
        <v>23.998747253417967</v>
      </c>
      <c r="M55" s="75">
        <v>24.748747253417967</v>
      </c>
      <c r="O55" s="75">
        <v>21.202499008178709</v>
      </c>
      <c r="P55" s="75">
        <v>24.50249900817871</v>
      </c>
      <c r="Q55" s="75">
        <v>27.80249900817871</v>
      </c>
      <c r="S55" s="75">
        <v>0.9</v>
      </c>
      <c r="T55" s="75">
        <v>0.9</v>
      </c>
      <c r="U55" s="75">
        <v>0.9</v>
      </c>
      <c r="W55" s="75">
        <v>0.19900799999999999</v>
      </c>
      <c r="X55" s="75">
        <v>0.39801599999999998</v>
      </c>
      <c r="Y55" s="75">
        <v>0.597024</v>
      </c>
      <c r="AA55" s="75">
        <v>0.06</v>
      </c>
      <c r="AB55" s="75">
        <v>0.12</v>
      </c>
      <c r="AC55" s="75">
        <v>0.18</v>
      </c>
      <c r="AE55" s="75">
        <v>-0.75</v>
      </c>
      <c r="AF55" s="75">
        <v>1.5</v>
      </c>
      <c r="AG55" s="75">
        <v>0.75</v>
      </c>
      <c r="AI55" s="75">
        <v>-0.15</v>
      </c>
      <c r="AJ55" s="75">
        <v>0.3</v>
      </c>
      <c r="AK55" s="75">
        <v>0.2</v>
      </c>
      <c r="AM55" s="80">
        <v>17</v>
      </c>
      <c r="AN55" s="77">
        <v>0.4</v>
      </c>
      <c r="AP55" s="77">
        <v>10</v>
      </c>
      <c r="AQ55" s="76">
        <v>7.0000000000000007E-2</v>
      </c>
      <c r="BE55" s="62">
        <v>38353</v>
      </c>
      <c r="BF55" s="76">
        <v>0.75</v>
      </c>
    </row>
    <row r="56" spans="1:58" x14ac:dyDescent="0.2">
      <c r="A56" s="73">
        <v>37500</v>
      </c>
      <c r="B56" s="74">
        <v>65.7</v>
      </c>
      <c r="C56" s="74">
        <v>66.5</v>
      </c>
      <c r="D56" s="74">
        <v>67.3</v>
      </c>
      <c r="E56" s="69"/>
      <c r="F56" s="74">
        <v>32.1</v>
      </c>
      <c r="G56" s="74">
        <v>32.5</v>
      </c>
      <c r="H56" s="74">
        <v>32.9</v>
      </c>
      <c r="I56" s="61"/>
      <c r="J56" s="62">
        <v>38384</v>
      </c>
      <c r="K56" s="75">
        <v>22.246248626708983</v>
      </c>
      <c r="L56" s="75">
        <v>22.996248626708983</v>
      </c>
      <c r="M56" s="75">
        <v>23.746248626708983</v>
      </c>
      <c r="O56" s="75">
        <v>19.197497940063474</v>
      </c>
      <c r="P56" s="75">
        <v>22.497497940063475</v>
      </c>
      <c r="Q56" s="75">
        <v>25.797497940063476</v>
      </c>
      <c r="S56" s="75">
        <v>0.4</v>
      </c>
      <c r="T56" s="75">
        <v>0.4</v>
      </c>
      <c r="U56" s="75">
        <v>0.4</v>
      </c>
      <c r="W56" s="75">
        <v>0.19900799999999999</v>
      </c>
      <c r="X56" s="75">
        <v>0.39801599999999998</v>
      </c>
      <c r="Y56" s="75">
        <v>0.597024</v>
      </c>
      <c r="AA56" s="75">
        <v>0.06</v>
      </c>
      <c r="AB56" s="75">
        <v>0.12</v>
      </c>
      <c r="AC56" s="75">
        <v>0.18</v>
      </c>
      <c r="AE56" s="75">
        <v>-0.75</v>
      </c>
      <c r="AF56" s="75">
        <v>1.5</v>
      </c>
      <c r="AG56" s="75">
        <v>0.75</v>
      </c>
      <c r="AI56" s="75">
        <v>-0.15</v>
      </c>
      <c r="AJ56" s="75">
        <v>0.3</v>
      </c>
      <c r="AK56" s="75">
        <v>0.2</v>
      </c>
      <c r="AM56" s="80">
        <v>17</v>
      </c>
      <c r="AN56" s="77">
        <v>0.4</v>
      </c>
      <c r="BE56" s="62">
        <v>38384</v>
      </c>
      <c r="BF56" s="76">
        <v>0.75</v>
      </c>
    </row>
    <row r="57" spans="1:58" x14ac:dyDescent="0.2">
      <c r="A57" s="73">
        <v>37530</v>
      </c>
      <c r="B57" s="74">
        <v>37.35</v>
      </c>
      <c r="C57" s="74">
        <v>38</v>
      </c>
      <c r="D57" s="74">
        <v>38.65</v>
      </c>
      <c r="E57" s="69"/>
      <c r="F57" s="74">
        <v>31.174998092651368</v>
      </c>
      <c r="G57" s="74">
        <v>31.499998092651367</v>
      </c>
      <c r="H57" s="74">
        <v>31.824998092651366</v>
      </c>
      <c r="I57" s="61"/>
      <c r="J57" s="62">
        <v>38412</v>
      </c>
      <c r="K57" s="75">
        <v>15.734748077392577</v>
      </c>
      <c r="L57" s="75">
        <v>16.184748077392577</v>
      </c>
      <c r="M57" s="75">
        <v>16.634748077392576</v>
      </c>
      <c r="O57" s="75">
        <v>14.514497375488279</v>
      </c>
      <c r="P57" s="75">
        <v>17.81449737548828</v>
      </c>
      <c r="Q57" s="75">
        <v>21.114497375488281</v>
      </c>
      <c r="S57" s="75">
        <v>0.4</v>
      </c>
      <c r="T57" s="75">
        <v>0.4</v>
      </c>
      <c r="U57" s="75">
        <v>0.4</v>
      </c>
      <c r="W57" s="75">
        <v>0.16444800000000004</v>
      </c>
      <c r="X57" s="75">
        <v>0.32889600000000008</v>
      </c>
      <c r="Y57" s="75">
        <v>0.49334400000000012</v>
      </c>
      <c r="AA57" s="75">
        <v>0.06</v>
      </c>
      <c r="AB57" s="75">
        <v>0.12</v>
      </c>
      <c r="AC57" s="75">
        <v>0.18</v>
      </c>
      <c r="AE57" s="75">
        <v>-0.25</v>
      </c>
      <c r="AF57" s="75">
        <v>1</v>
      </c>
      <c r="AG57" s="75">
        <v>0.3</v>
      </c>
      <c r="AI57" s="75">
        <v>-0.15</v>
      </c>
      <c r="AJ57" s="75">
        <v>0.3</v>
      </c>
      <c r="AK57" s="75">
        <v>0.2</v>
      </c>
      <c r="AM57" s="80">
        <v>17</v>
      </c>
      <c r="AN57" s="77">
        <v>0.4</v>
      </c>
      <c r="BE57" s="62">
        <v>38412</v>
      </c>
      <c r="BF57" s="76">
        <v>0.75</v>
      </c>
    </row>
    <row r="58" spans="1:58" x14ac:dyDescent="0.2">
      <c r="A58" s="73">
        <v>37561</v>
      </c>
      <c r="B58" s="74">
        <v>35.85</v>
      </c>
      <c r="C58" s="74">
        <v>36.5</v>
      </c>
      <c r="D58" s="74">
        <v>37.15</v>
      </c>
      <c r="E58" s="69"/>
      <c r="F58" s="74">
        <v>31.174998092651368</v>
      </c>
      <c r="G58" s="74">
        <v>31.499998092651367</v>
      </c>
      <c r="H58" s="74">
        <v>31.824998092651366</v>
      </c>
      <c r="I58" s="61"/>
      <c r="J58" s="62">
        <v>38443</v>
      </c>
      <c r="K58" s="75">
        <v>16.529998779296875</v>
      </c>
      <c r="L58" s="75">
        <v>16.867498779296874</v>
      </c>
      <c r="M58" s="75">
        <v>17.204998779296872</v>
      </c>
      <c r="O58" s="75">
        <v>14.284997558593748</v>
      </c>
      <c r="P58" s="75">
        <v>17.584997558593749</v>
      </c>
      <c r="Q58" s="75">
        <v>20.884997558593749</v>
      </c>
      <c r="S58" s="75">
        <v>0.4</v>
      </c>
      <c r="T58" s="75">
        <v>0.4</v>
      </c>
      <c r="U58" s="75">
        <v>0.4</v>
      </c>
      <c r="W58" s="75">
        <v>0.16444800000000004</v>
      </c>
      <c r="X58" s="75">
        <v>0.32889600000000008</v>
      </c>
      <c r="Y58" s="75">
        <v>0.49334400000000012</v>
      </c>
      <c r="AA58" s="75">
        <v>0.06</v>
      </c>
      <c r="AB58" s="75">
        <v>0.12</v>
      </c>
      <c r="AC58" s="75">
        <v>0.18</v>
      </c>
      <c r="AE58" s="75">
        <v>-0.25</v>
      </c>
      <c r="AF58" s="75">
        <v>0.9</v>
      </c>
      <c r="AG58" s="75">
        <v>0.3</v>
      </c>
      <c r="AI58" s="75">
        <v>-0.15</v>
      </c>
      <c r="AJ58" s="75">
        <v>0.3</v>
      </c>
      <c r="AK58" s="75">
        <v>0.2</v>
      </c>
      <c r="AM58" s="80">
        <v>18</v>
      </c>
      <c r="AN58" s="77">
        <v>0.4</v>
      </c>
      <c r="BE58" s="62">
        <v>38443</v>
      </c>
      <c r="BF58" s="76">
        <v>0.75</v>
      </c>
    </row>
    <row r="59" spans="1:58" x14ac:dyDescent="0.2">
      <c r="A59" s="73">
        <v>37591</v>
      </c>
      <c r="B59" s="74">
        <v>35.85</v>
      </c>
      <c r="C59" s="74">
        <v>36.5</v>
      </c>
      <c r="D59" s="74">
        <v>37.15</v>
      </c>
      <c r="E59" s="69"/>
      <c r="F59" s="74">
        <v>31.174998092651368</v>
      </c>
      <c r="G59" s="74">
        <v>31.499998092651367</v>
      </c>
      <c r="H59" s="74">
        <v>31.824998092651366</v>
      </c>
      <c r="I59" s="61"/>
      <c r="J59" s="62">
        <v>38473</v>
      </c>
      <c r="K59" s="75">
        <v>15.842498550415037</v>
      </c>
      <c r="L59" s="75">
        <v>16.982498550415038</v>
      </c>
      <c r="M59" s="75">
        <v>18.122498550415038</v>
      </c>
      <c r="O59" s="75">
        <v>14.814998245239256</v>
      </c>
      <c r="P59" s="75">
        <v>18.114998245239256</v>
      </c>
      <c r="Q59" s="75">
        <v>21.414998245239257</v>
      </c>
      <c r="S59" s="75">
        <v>0.4</v>
      </c>
      <c r="T59" s="75">
        <v>0.4</v>
      </c>
      <c r="U59" s="75">
        <v>0.4</v>
      </c>
      <c r="W59" s="75">
        <v>0.17596799999999999</v>
      </c>
      <c r="X59" s="75">
        <v>0.35193599999999997</v>
      </c>
      <c r="Y59" s="75">
        <v>0.52790399999999993</v>
      </c>
      <c r="AA59" s="75">
        <v>0.06</v>
      </c>
      <c r="AB59" s="75">
        <v>0.12</v>
      </c>
      <c r="AC59" s="75">
        <v>0.18</v>
      </c>
      <c r="AE59" s="75">
        <v>-0.25</v>
      </c>
      <c r="AF59" s="75">
        <v>0.9</v>
      </c>
      <c r="AG59" s="75">
        <v>0.3</v>
      </c>
      <c r="AI59" s="75">
        <v>-0.15</v>
      </c>
      <c r="AJ59" s="75">
        <v>0.3</v>
      </c>
      <c r="AK59" s="75">
        <v>0.2</v>
      </c>
      <c r="AM59" s="80">
        <v>18</v>
      </c>
      <c r="AN59" s="77">
        <v>0.4</v>
      </c>
      <c r="BE59" s="62">
        <v>38473</v>
      </c>
      <c r="BF59" s="76">
        <v>0.75</v>
      </c>
    </row>
    <row r="60" spans="1:58" x14ac:dyDescent="0.2">
      <c r="A60" s="73">
        <v>37622</v>
      </c>
      <c r="B60" s="74">
        <v>35.700000000000003</v>
      </c>
      <c r="C60" s="74">
        <v>36.5</v>
      </c>
      <c r="D60" s="74">
        <v>37.299999999999997</v>
      </c>
      <c r="E60" s="69"/>
      <c r="F60" s="74">
        <v>39.750001525878908</v>
      </c>
      <c r="G60" s="74">
        <v>40.150001525878906</v>
      </c>
      <c r="H60" s="74">
        <v>40.550001525878905</v>
      </c>
      <c r="I60" s="61"/>
      <c r="J60" s="62">
        <v>38504</v>
      </c>
      <c r="K60" s="75">
        <v>18.108749008178709</v>
      </c>
      <c r="L60" s="75">
        <v>21.40874900817871</v>
      </c>
      <c r="M60" s="75">
        <v>24.70874900817871</v>
      </c>
      <c r="O60" s="75">
        <v>13.592498397827146</v>
      </c>
      <c r="P60" s="75">
        <v>16.892498397827147</v>
      </c>
      <c r="Q60" s="75">
        <v>20.192498397827148</v>
      </c>
      <c r="S60" s="75">
        <v>0.4</v>
      </c>
      <c r="T60" s="75">
        <v>0.4</v>
      </c>
      <c r="U60" s="75">
        <v>0.4</v>
      </c>
      <c r="W60" s="75">
        <v>0.20625407999999998</v>
      </c>
      <c r="X60" s="75">
        <v>0.41250815999999996</v>
      </c>
      <c r="Y60" s="75">
        <v>0.61876223999999991</v>
      </c>
      <c r="AA60" s="75">
        <v>0.06</v>
      </c>
      <c r="AB60" s="75">
        <v>0.12</v>
      </c>
      <c r="AC60" s="75">
        <v>0.18</v>
      </c>
      <c r="AE60" s="75">
        <v>-0.35</v>
      </c>
      <c r="AF60" s="75">
        <v>1.2</v>
      </c>
      <c r="AG60" s="75">
        <v>0.3</v>
      </c>
      <c r="AI60" s="75">
        <v>-0.15</v>
      </c>
      <c r="AJ60" s="75">
        <v>0.3</v>
      </c>
      <c r="AK60" s="75">
        <v>0.2</v>
      </c>
      <c r="AM60" s="80">
        <v>18</v>
      </c>
      <c r="AN60" s="77">
        <v>0.4</v>
      </c>
      <c r="BE60" s="62">
        <v>38504</v>
      </c>
      <c r="BF60" s="76">
        <v>0.75</v>
      </c>
    </row>
    <row r="61" spans="1:58" x14ac:dyDescent="0.2">
      <c r="A61" s="73">
        <v>37653</v>
      </c>
      <c r="B61" s="74">
        <v>40.200000000000003</v>
      </c>
      <c r="C61" s="74">
        <v>41</v>
      </c>
      <c r="D61" s="74">
        <v>41.8</v>
      </c>
      <c r="E61" s="69"/>
      <c r="F61" s="74">
        <v>36.6</v>
      </c>
      <c r="G61" s="74">
        <v>37</v>
      </c>
      <c r="H61" s="74">
        <v>37.4</v>
      </c>
      <c r="I61" s="61"/>
      <c r="J61" s="62">
        <v>38534</v>
      </c>
      <c r="K61" s="75">
        <v>31.611250305175787</v>
      </c>
      <c r="L61" s="75">
        <v>34.611250305175787</v>
      </c>
      <c r="M61" s="75">
        <v>37.611250305175787</v>
      </c>
      <c r="O61" s="75">
        <v>22.797498321533201</v>
      </c>
      <c r="P61" s="75">
        <v>26.097498321533202</v>
      </c>
      <c r="Q61" s="75">
        <v>29.397498321533202</v>
      </c>
      <c r="S61" s="75">
        <v>0.4</v>
      </c>
      <c r="T61" s="75">
        <v>0.4</v>
      </c>
      <c r="U61" s="75">
        <v>0.4</v>
      </c>
      <c r="W61" s="75">
        <v>0.23832575999999997</v>
      </c>
      <c r="X61" s="75">
        <v>0.47665151999999994</v>
      </c>
      <c r="Y61" s="75">
        <v>0.71497727999999994</v>
      </c>
      <c r="AA61" s="75">
        <v>0.06</v>
      </c>
      <c r="AB61" s="75">
        <v>0.12</v>
      </c>
      <c r="AC61" s="75">
        <v>0.18</v>
      </c>
      <c r="AE61" s="75">
        <v>-0.35</v>
      </c>
      <c r="AF61" s="75">
        <v>1.5</v>
      </c>
      <c r="AG61" s="75">
        <v>0.5</v>
      </c>
      <c r="AI61" s="75">
        <v>-0.15</v>
      </c>
      <c r="AJ61" s="75">
        <v>0.3</v>
      </c>
      <c r="AK61" s="75">
        <v>0.2</v>
      </c>
      <c r="AM61" s="80">
        <v>19</v>
      </c>
      <c r="AN61" s="77">
        <v>0.4</v>
      </c>
      <c r="BE61" s="62">
        <v>38534</v>
      </c>
      <c r="BF61" s="76">
        <v>0.75</v>
      </c>
    </row>
    <row r="62" spans="1:58" x14ac:dyDescent="0.2">
      <c r="A62" s="73">
        <v>37681</v>
      </c>
      <c r="B62" s="74">
        <v>45.1</v>
      </c>
      <c r="C62" s="74">
        <v>45.6</v>
      </c>
      <c r="D62" s="74">
        <v>46.1</v>
      </c>
      <c r="E62" s="69"/>
      <c r="F62" s="74">
        <v>32.75</v>
      </c>
      <c r="G62" s="74">
        <v>33</v>
      </c>
      <c r="H62" s="74">
        <v>33.25</v>
      </c>
      <c r="I62" s="61"/>
      <c r="J62" s="62">
        <v>38565</v>
      </c>
      <c r="K62" s="75">
        <v>33.872499847412115</v>
      </c>
      <c r="L62" s="75">
        <v>36.872499847412115</v>
      </c>
      <c r="M62" s="75">
        <v>39.872499847412115</v>
      </c>
      <c r="O62" s="75">
        <v>24.294999694824217</v>
      </c>
      <c r="P62" s="75">
        <v>27.594999694824217</v>
      </c>
      <c r="Q62" s="75">
        <v>30.894999694824218</v>
      </c>
      <c r="S62" s="75">
        <v>0.9</v>
      </c>
      <c r="T62" s="75">
        <v>0.9</v>
      </c>
      <c r="U62" s="75">
        <v>0.9</v>
      </c>
      <c r="W62" s="75">
        <v>0.23832575999999997</v>
      </c>
      <c r="X62" s="75">
        <v>0.47665151999999994</v>
      </c>
      <c r="Y62" s="75">
        <v>0.71497727999999994</v>
      </c>
      <c r="AA62" s="75">
        <v>0.06</v>
      </c>
      <c r="AB62" s="75">
        <v>0.12</v>
      </c>
      <c r="AC62" s="75">
        <v>0.18</v>
      </c>
      <c r="AE62" s="75">
        <v>-0.35</v>
      </c>
      <c r="AF62" s="75">
        <v>1.5</v>
      </c>
      <c r="AG62" s="75">
        <v>0.5</v>
      </c>
      <c r="AI62" s="75">
        <v>-0.15</v>
      </c>
      <c r="AJ62" s="75">
        <v>0.3</v>
      </c>
      <c r="AK62" s="75">
        <v>0.2</v>
      </c>
      <c r="AM62" s="80">
        <v>19</v>
      </c>
      <c r="AN62" s="77">
        <v>0.4</v>
      </c>
      <c r="BE62" s="62">
        <v>38565</v>
      </c>
      <c r="BF62" s="76">
        <v>0.75</v>
      </c>
    </row>
    <row r="63" spans="1:58" x14ac:dyDescent="0.2">
      <c r="A63" s="73">
        <v>37712</v>
      </c>
      <c r="B63" s="74">
        <v>36.75</v>
      </c>
      <c r="C63" s="74">
        <v>37.1</v>
      </c>
      <c r="D63" s="74">
        <v>37.450000000000003</v>
      </c>
      <c r="E63" s="69"/>
      <c r="F63" s="74">
        <v>32.825000000000003</v>
      </c>
      <c r="G63" s="74">
        <v>33</v>
      </c>
      <c r="H63" s="74">
        <v>33.174999999999997</v>
      </c>
      <c r="I63" s="61"/>
      <c r="J63" s="62">
        <v>38596</v>
      </c>
      <c r="K63" s="75">
        <v>27.674998474121093</v>
      </c>
      <c r="L63" s="75">
        <v>28.499998474121092</v>
      </c>
      <c r="M63" s="75">
        <v>29.324998474121092</v>
      </c>
      <c r="O63" s="75">
        <v>25.199998474121092</v>
      </c>
      <c r="P63" s="75">
        <v>28.499998474121092</v>
      </c>
      <c r="Q63" s="75">
        <v>31.799998474121093</v>
      </c>
      <c r="S63" s="75">
        <v>0.9</v>
      </c>
      <c r="T63" s="75">
        <v>0.9</v>
      </c>
      <c r="U63" s="75">
        <v>0.9</v>
      </c>
      <c r="W63" s="75">
        <v>0.17667072</v>
      </c>
      <c r="X63" s="75">
        <v>0.35334144000000001</v>
      </c>
      <c r="Y63" s="75">
        <v>0.53001216000000007</v>
      </c>
      <c r="AA63" s="75">
        <v>0.06</v>
      </c>
      <c r="AB63" s="75">
        <v>0.12</v>
      </c>
      <c r="AC63" s="75">
        <v>0.18</v>
      </c>
      <c r="AE63" s="75">
        <v>-0.35</v>
      </c>
      <c r="AF63" s="75">
        <v>0.9</v>
      </c>
      <c r="AG63" s="75">
        <v>0.3</v>
      </c>
      <c r="AI63" s="75">
        <v>-0.15</v>
      </c>
      <c r="AJ63" s="75">
        <v>0.3</v>
      </c>
      <c r="AK63" s="75">
        <v>0.2</v>
      </c>
      <c r="AM63" s="80">
        <v>19</v>
      </c>
      <c r="AN63" s="77">
        <v>0.4</v>
      </c>
      <c r="BE63" s="62">
        <v>38596</v>
      </c>
      <c r="BF63" s="76">
        <v>0.75</v>
      </c>
    </row>
    <row r="64" spans="1:58" x14ac:dyDescent="0.2">
      <c r="A64" s="73">
        <v>37742</v>
      </c>
      <c r="B64" s="74">
        <v>33.85</v>
      </c>
      <c r="C64" s="74">
        <v>35.1</v>
      </c>
      <c r="D64" s="74">
        <v>36.35</v>
      </c>
      <c r="E64" s="69"/>
      <c r="F64" s="74">
        <v>32.375</v>
      </c>
      <c r="G64" s="74">
        <v>33</v>
      </c>
      <c r="H64" s="74">
        <v>33.625</v>
      </c>
      <c r="I64" s="61"/>
      <c r="J64" s="62">
        <v>38626</v>
      </c>
      <c r="K64" s="75">
        <v>27.787498474121094</v>
      </c>
      <c r="L64" s="75">
        <v>28.499998474121092</v>
      </c>
      <c r="M64" s="75">
        <v>29.212498474121091</v>
      </c>
      <c r="O64" s="75">
        <v>25.199998474121092</v>
      </c>
      <c r="P64" s="75">
        <v>28.499998474121092</v>
      </c>
      <c r="Q64" s="75">
        <v>31.799998474121093</v>
      </c>
      <c r="S64" s="75">
        <v>0.9</v>
      </c>
      <c r="T64" s="75">
        <v>0.9</v>
      </c>
      <c r="U64" s="75">
        <v>0.9</v>
      </c>
      <c r="W64" s="75">
        <v>0.15455232000000002</v>
      </c>
      <c r="X64" s="75">
        <v>0.30910464000000004</v>
      </c>
      <c r="Y64" s="75">
        <v>0.46365696000000006</v>
      </c>
      <c r="AA64" s="75">
        <v>0.06</v>
      </c>
      <c r="AB64" s="75">
        <v>0.12</v>
      </c>
      <c r="AC64" s="75">
        <v>0.18</v>
      </c>
      <c r="AE64" s="75">
        <v>-0.25</v>
      </c>
      <c r="AF64" s="75">
        <v>1</v>
      </c>
      <c r="AG64" s="75">
        <v>0.3</v>
      </c>
      <c r="AI64" s="75">
        <v>-0.15</v>
      </c>
      <c r="AJ64" s="75">
        <v>0.3</v>
      </c>
      <c r="AK64" s="75">
        <v>0.2</v>
      </c>
      <c r="AM64" s="80">
        <v>20</v>
      </c>
      <c r="AN64" s="77">
        <v>0.4</v>
      </c>
      <c r="BE64" s="62">
        <v>38626</v>
      </c>
      <c r="BF64" s="76">
        <v>0.75</v>
      </c>
    </row>
    <row r="65" spans="1:58" x14ac:dyDescent="0.2">
      <c r="A65" s="73">
        <v>37773</v>
      </c>
      <c r="B65" s="74">
        <v>33.07</v>
      </c>
      <c r="C65" s="74">
        <v>36.700000000000003</v>
      </c>
      <c r="D65" s="74">
        <v>40.33</v>
      </c>
      <c r="E65" s="69"/>
      <c r="F65" s="74">
        <v>31.184999999999999</v>
      </c>
      <c r="G65" s="74">
        <v>33</v>
      </c>
      <c r="H65" s="74">
        <v>34.814999999999998</v>
      </c>
      <c r="I65" s="61"/>
      <c r="J65" s="62">
        <v>38657</v>
      </c>
      <c r="K65" s="75">
        <v>27.787498474121094</v>
      </c>
      <c r="L65" s="75">
        <v>28.499998474121092</v>
      </c>
      <c r="M65" s="75">
        <v>29.212498474121091</v>
      </c>
      <c r="O65" s="75">
        <v>25.199998474121092</v>
      </c>
      <c r="P65" s="75">
        <v>28.499998474121092</v>
      </c>
      <c r="Q65" s="75">
        <v>31.799998474121093</v>
      </c>
      <c r="S65" s="75">
        <v>0.9</v>
      </c>
      <c r="T65" s="75">
        <v>0.9</v>
      </c>
      <c r="U65" s="75">
        <v>0.9</v>
      </c>
      <c r="W65" s="75">
        <v>0.15455232000000002</v>
      </c>
      <c r="X65" s="75">
        <v>0.30910464000000004</v>
      </c>
      <c r="Y65" s="75">
        <v>0.46365696000000006</v>
      </c>
      <c r="AA65" s="75">
        <v>0.06</v>
      </c>
      <c r="AB65" s="75">
        <v>0.12</v>
      </c>
      <c r="AC65" s="75">
        <v>0.18</v>
      </c>
      <c r="AE65" s="75">
        <v>-0.25</v>
      </c>
      <c r="AF65" s="75">
        <v>1</v>
      </c>
      <c r="AG65" s="75">
        <v>0.3</v>
      </c>
      <c r="AI65" s="75">
        <v>-0.15</v>
      </c>
      <c r="AJ65" s="75">
        <v>0.3</v>
      </c>
      <c r="AK65" s="75">
        <v>0.2</v>
      </c>
      <c r="AM65" s="80">
        <v>20</v>
      </c>
      <c r="AN65" s="77">
        <v>0.4</v>
      </c>
      <c r="BE65" s="62">
        <v>38657</v>
      </c>
      <c r="BF65" s="76">
        <v>0.75</v>
      </c>
    </row>
    <row r="66" spans="1:58" x14ac:dyDescent="0.2">
      <c r="A66" s="73">
        <v>37803</v>
      </c>
      <c r="B66" s="74">
        <v>43.95</v>
      </c>
      <c r="C66" s="74">
        <v>47.95</v>
      </c>
      <c r="D66" s="74">
        <v>51.95</v>
      </c>
      <c r="E66" s="69"/>
      <c r="F66" s="74">
        <v>31</v>
      </c>
      <c r="G66" s="74">
        <v>33</v>
      </c>
      <c r="H66" s="74">
        <v>35</v>
      </c>
      <c r="I66" s="61"/>
      <c r="J66" s="62">
        <v>38687</v>
      </c>
      <c r="K66" s="75">
        <v>33.037502288818366</v>
      </c>
      <c r="L66" s="75">
        <v>33.750002288818365</v>
      </c>
      <c r="M66" s="75">
        <v>34.462502288818364</v>
      </c>
      <c r="O66" s="75">
        <v>30.450002288818364</v>
      </c>
      <c r="P66" s="75">
        <v>33.750002288818365</v>
      </c>
      <c r="Q66" s="75">
        <v>37.050002288818362</v>
      </c>
      <c r="S66" s="75">
        <v>1.2</v>
      </c>
      <c r="T66" s="75">
        <v>1.2</v>
      </c>
      <c r="U66" s="75">
        <v>1.2</v>
      </c>
      <c r="W66" s="75">
        <v>0.15510527999999998</v>
      </c>
      <c r="X66" s="75">
        <v>0.31021055999999997</v>
      </c>
      <c r="Y66" s="75">
        <v>0.46531583999999993</v>
      </c>
      <c r="AA66" s="75">
        <v>0.06</v>
      </c>
      <c r="AB66" s="75">
        <v>0.12</v>
      </c>
      <c r="AC66" s="75">
        <v>0.18</v>
      </c>
      <c r="AE66" s="75">
        <v>-0.25</v>
      </c>
      <c r="AF66" s="75">
        <v>1</v>
      </c>
      <c r="AG66" s="75">
        <v>0.35</v>
      </c>
      <c r="AI66" s="75">
        <v>-0.15</v>
      </c>
      <c r="AJ66" s="75">
        <v>0.3</v>
      </c>
      <c r="AK66" s="75">
        <v>0.2</v>
      </c>
      <c r="AM66" s="80">
        <v>20</v>
      </c>
      <c r="AN66" s="77">
        <v>0.4</v>
      </c>
      <c r="BE66" s="62">
        <v>38687</v>
      </c>
      <c r="BF66" s="76">
        <v>0.75</v>
      </c>
    </row>
    <row r="67" spans="1:58" x14ac:dyDescent="0.2">
      <c r="A67" s="73">
        <v>37834</v>
      </c>
      <c r="B67" s="74">
        <v>57.95</v>
      </c>
      <c r="C67" s="74">
        <v>61.95</v>
      </c>
      <c r="D67" s="74">
        <v>65.95</v>
      </c>
      <c r="E67" s="69"/>
      <c r="F67" s="74">
        <v>31</v>
      </c>
      <c r="G67" s="74">
        <v>33</v>
      </c>
      <c r="H67" s="74">
        <v>35</v>
      </c>
      <c r="I67" s="61"/>
      <c r="J67" s="62">
        <v>38718</v>
      </c>
      <c r="K67" s="75">
        <v>23.373747253417967</v>
      </c>
      <c r="L67" s="75">
        <v>24.198747253417967</v>
      </c>
      <c r="M67" s="75">
        <v>25.023747253417966</v>
      </c>
      <c r="O67" s="75">
        <v>21.402499008178708</v>
      </c>
      <c r="P67" s="75">
        <v>24.702499008178709</v>
      </c>
      <c r="Q67" s="75">
        <v>28.00249900817871</v>
      </c>
      <c r="S67" s="75">
        <v>0.8</v>
      </c>
      <c r="T67" s="75">
        <v>0.8</v>
      </c>
      <c r="U67" s="75">
        <v>0.8</v>
      </c>
      <c r="W67" s="75">
        <v>0.19104767999999997</v>
      </c>
      <c r="X67" s="75">
        <v>0.38209535999999994</v>
      </c>
      <c r="Y67" s="75">
        <v>0.57314303999999994</v>
      </c>
      <c r="AA67" s="75">
        <v>0.06</v>
      </c>
      <c r="AB67" s="75">
        <v>0.12</v>
      </c>
      <c r="AC67" s="75">
        <v>0.18</v>
      </c>
      <c r="AE67" s="75">
        <v>-0.75</v>
      </c>
      <c r="AF67" s="75">
        <v>1.5</v>
      </c>
      <c r="AG67" s="75">
        <v>0.75</v>
      </c>
      <c r="AI67" s="75">
        <v>-0.15</v>
      </c>
      <c r="AJ67" s="75">
        <v>0.3</v>
      </c>
      <c r="AK67" s="75">
        <v>0.2</v>
      </c>
      <c r="AM67" s="80">
        <v>21</v>
      </c>
      <c r="AN67" s="77">
        <v>0.4</v>
      </c>
      <c r="BE67" s="62">
        <v>38718</v>
      </c>
      <c r="BF67" s="76">
        <v>0.75</v>
      </c>
    </row>
    <row r="68" spans="1:58" x14ac:dyDescent="0.2">
      <c r="A68" s="73">
        <v>37865</v>
      </c>
      <c r="B68" s="74">
        <v>62.2</v>
      </c>
      <c r="C68" s="74">
        <v>63.1</v>
      </c>
      <c r="D68" s="74">
        <v>64</v>
      </c>
      <c r="E68" s="69"/>
      <c r="F68" s="74">
        <v>32.549999999999997</v>
      </c>
      <c r="G68" s="74">
        <v>33</v>
      </c>
      <c r="H68" s="74">
        <v>33.450000000000003</v>
      </c>
      <c r="I68" s="61"/>
      <c r="J68" s="62">
        <v>38749</v>
      </c>
      <c r="K68" s="75">
        <v>22.371248626708983</v>
      </c>
      <c r="L68" s="75">
        <v>23.196248626708982</v>
      </c>
      <c r="M68" s="75">
        <v>24.021248626708982</v>
      </c>
      <c r="O68" s="75">
        <v>19.397497940063474</v>
      </c>
      <c r="P68" s="75">
        <v>22.697497940063474</v>
      </c>
      <c r="Q68" s="75">
        <v>25.997497940063475</v>
      </c>
      <c r="S68" s="75">
        <v>0.3</v>
      </c>
      <c r="T68" s="75">
        <v>0.3</v>
      </c>
      <c r="U68" s="75">
        <v>0.3</v>
      </c>
      <c r="W68" s="75">
        <v>0.19104767999999997</v>
      </c>
      <c r="X68" s="75">
        <v>0.38209535999999994</v>
      </c>
      <c r="Y68" s="75">
        <v>0.57314303999999994</v>
      </c>
      <c r="AA68" s="75">
        <v>0.06</v>
      </c>
      <c r="AB68" s="75">
        <v>0.12</v>
      </c>
      <c r="AC68" s="75">
        <v>0.18</v>
      </c>
      <c r="AE68" s="75">
        <v>-0.75</v>
      </c>
      <c r="AF68" s="75">
        <v>1.5</v>
      </c>
      <c r="AG68" s="75">
        <v>0.75</v>
      </c>
      <c r="AI68" s="75">
        <v>-0.15</v>
      </c>
      <c r="AJ68" s="75">
        <v>0.3</v>
      </c>
      <c r="AK68" s="75">
        <v>0.2</v>
      </c>
      <c r="AM68" s="80">
        <v>21</v>
      </c>
      <c r="AN68" s="77">
        <v>0.4</v>
      </c>
      <c r="BE68" s="62">
        <v>38749</v>
      </c>
      <c r="BF68" s="76">
        <v>0.75</v>
      </c>
    </row>
    <row r="69" spans="1:58" x14ac:dyDescent="0.2">
      <c r="A69" s="73">
        <v>37895</v>
      </c>
      <c r="B69" s="74">
        <v>34.35</v>
      </c>
      <c r="C69" s="74">
        <v>35.1</v>
      </c>
      <c r="D69" s="74">
        <v>35.85</v>
      </c>
      <c r="E69" s="69"/>
      <c r="F69" s="74">
        <v>31.624998092651367</v>
      </c>
      <c r="G69" s="74">
        <v>31.999998092651367</v>
      </c>
      <c r="H69" s="74">
        <v>32.374998092651367</v>
      </c>
      <c r="I69" s="61"/>
      <c r="J69" s="62">
        <v>38777</v>
      </c>
      <c r="K69" s="75">
        <v>15.897248077392575</v>
      </c>
      <c r="L69" s="75">
        <v>16.384748077392576</v>
      </c>
      <c r="M69" s="75">
        <v>16.872248077392577</v>
      </c>
      <c r="O69" s="75">
        <v>14.714497375488278</v>
      </c>
      <c r="P69" s="75">
        <v>18.014497375488279</v>
      </c>
      <c r="Q69" s="75">
        <v>21.31449737548828</v>
      </c>
      <c r="S69" s="75">
        <v>0.3</v>
      </c>
      <c r="T69" s="75">
        <v>0.3</v>
      </c>
      <c r="U69" s="75">
        <v>0.3</v>
      </c>
      <c r="W69" s="75">
        <v>0.15787008000000002</v>
      </c>
      <c r="X69" s="75">
        <v>0.31574016000000005</v>
      </c>
      <c r="Y69" s="75">
        <v>0.47361024000000007</v>
      </c>
      <c r="AA69" s="75">
        <v>0.06</v>
      </c>
      <c r="AB69" s="75">
        <v>0.12</v>
      </c>
      <c r="AC69" s="75">
        <v>0.18</v>
      </c>
      <c r="AE69" s="75">
        <v>-0.25</v>
      </c>
      <c r="AF69" s="75">
        <v>1</v>
      </c>
      <c r="AG69" s="75">
        <v>0.3</v>
      </c>
      <c r="AI69" s="75">
        <v>-0.15</v>
      </c>
      <c r="AJ69" s="75">
        <v>0.3</v>
      </c>
      <c r="AK69" s="75">
        <v>0.2</v>
      </c>
      <c r="AM69" s="80">
        <v>21</v>
      </c>
      <c r="AN69" s="77">
        <v>0.4</v>
      </c>
      <c r="BE69" s="62">
        <v>38777</v>
      </c>
      <c r="BF69" s="76">
        <v>0.75</v>
      </c>
    </row>
    <row r="70" spans="1:58" x14ac:dyDescent="0.2">
      <c r="A70" s="73">
        <v>37926</v>
      </c>
      <c r="B70" s="74">
        <v>32.85</v>
      </c>
      <c r="C70" s="74">
        <v>33.6</v>
      </c>
      <c r="D70" s="74">
        <v>34.35</v>
      </c>
      <c r="E70" s="69"/>
      <c r="F70" s="74">
        <v>31.624998092651367</v>
      </c>
      <c r="G70" s="74">
        <v>31.999998092651367</v>
      </c>
      <c r="H70" s="74">
        <v>32.374998092651367</v>
      </c>
      <c r="I70" s="61"/>
      <c r="J70" s="62">
        <v>38808</v>
      </c>
      <c r="K70" s="75">
        <v>16.692498779296873</v>
      </c>
      <c r="L70" s="75">
        <v>17.067498779296873</v>
      </c>
      <c r="M70" s="75">
        <v>17.442498779296873</v>
      </c>
      <c r="O70" s="75">
        <v>14.484997558593747</v>
      </c>
      <c r="P70" s="75">
        <v>17.784997558593748</v>
      </c>
      <c r="Q70" s="75">
        <v>21.084997558593749</v>
      </c>
      <c r="S70" s="75">
        <v>0.3</v>
      </c>
      <c r="T70" s="75">
        <v>0.3</v>
      </c>
      <c r="U70" s="75">
        <v>0.3</v>
      </c>
      <c r="W70" s="75">
        <v>0.15787008000000002</v>
      </c>
      <c r="X70" s="75">
        <v>0.31574016000000005</v>
      </c>
      <c r="Y70" s="75">
        <v>0.47361024000000007</v>
      </c>
      <c r="AA70" s="75">
        <v>0.06</v>
      </c>
      <c r="AB70" s="75">
        <v>0.12</v>
      </c>
      <c r="AC70" s="75">
        <v>0.18</v>
      </c>
      <c r="AE70" s="75">
        <v>-0.25</v>
      </c>
      <c r="AF70" s="75">
        <v>0.9</v>
      </c>
      <c r="AG70" s="75">
        <v>0.3</v>
      </c>
      <c r="AI70" s="75">
        <v>-0.15</v>
      </c>
      <c r="AJ70" s="75">
        <v>0.3</v>
      </c>
      <c r="AK70" s="75">
        <v>0.2</v>
      </c>
      <c r="AM70" s="80">
        <v>22</v>
      </c>
      <c r="AN70" s="77">
        <v>0.4</v>
      </c>
      <c r="BE70" s="62">
        <v>38808</v>
      </c>
      <c r="BF70" s="76">
        <v>0.75</v>
      </c>
    </row>
    <row r="71" spans="1:58" x14ac:dyDescent="0.2">
      <c r="A71" s="73">
        <v>37956</v>
      </c>
      <c r="B71" s="74">
        <v>32.85</v>
      </c>
      <c r="C71" s="74">
        <v>33.6</v>
      </c>
      <c r="D71" s="74">
        <v>34.35</v>
      </c>
      <c r="E71" s="69"/>
      <c r="F71" s="74">
        <v>31.624998092651367</v>
      </c>
      <c r="G71" s="74">
        <v>31.999998092651367</v>
      </c>
      <c r="H71" s="74">
        <v>32.374998092651367</v>
      </c>
      <c r="I71" s="61"/>
      <c r="J71" s="62">
        <v>38838</v>
      </c>
      <c r="K71" s="75">
        <v>15.922498550415037</v>
      </c>
      <c r="L71" s="75">
        <v>17.182498550415037</v>
      </c>
      <c r="M71" s="75">
        <v>18.442498550415038</v>
      </c>
      <c r="O71" s="75">
        <v>15.014998245239255</v>
      </c>
      <c r="P71" s="75">
        <v>18.314998245239256</v>
      </c>
      <c r="Q71" s="75">
        <v>21.614998245239256</v>
      </c>
      <c r="S71" s="75">
        <v>0.3</v>
      </c>
      <c r="T71" s="75">
        <v>0.3</v>
      </c>
      <c r="U71" s="75">
        <v>0.3</v>
      </c>
      <c r="W71" s="75">
        <v>0.16892927999999999</v>
      </c>
      <c r="X71" s="75">
        <v>0.33785855999999997</v>
      </c>
      <c r="Y71" s="75">
        <v>0.50678783999999999</v>
      </c>
      <c r="AA71" s="75">
        <v>0.06</v>
      </c>
      <c r="AB71" s="75">
        <v>0.12</v>
      </c>
      <c r="AC71" s="75">
        <v>0.18</v>
      </c>
      <c r="AE71" s="75">
        <v>-0.25</v>
      </c>
      <c r="AF71" s="75">
        <v>0.9</v>
      </c>
      <c r="AG71" s="75">
        <v>0.3</v>
      </c>
      <c r="AI71" s="75">
        <v>-0.15</v>
      </c>
      <c r="AJ71" s="75">
        <v>0.3</v>
      </c>
      <c r="AK71" s="75">
        <v>0.2</v>
      </c>
      <c r="AM71" s="80">
        <v>22</v>
      </c>
      <c r="AN71" s="77">
        <v>0.4</v>
      </c>
      <c r="BE71" s="62">
        <v>38838</v>
      </c>
      <c r="BF71" s="76">
        <v>0.75</v>
      </c>
    </row>
    <row r="72" spans="1:58" x14ac:dyDescent="0.2">
      <c r="A72" s="73">
        <v>37987</v>
      </c>
      <c r="B72" s="74">
        <v>36.4</v>
      </c>
      <c r="C72" s="74">
        <v>37.299999999999997</v>
      </c>
      <c r="D72" s="74">
        <v>38.200000000000003</v>
      </c>
      <c r="E72" s="69"/>
      <c r="F72" s="74">
        <v>37.950001525878903</v>
      </c>
      <c r="G72" s="74">
        <v>38.400001525878906</v>
      </c>
      <c r="H72" s="74">
        <v>38.850001525878909</v>
      </c>
      <c r="I72" s="61"/>
      <c r="J72" s="62">
        <v>38869</v>
      </c>
      <c r="K72" s="75">
        <v>17.97874900817871</v>
      </c>
      <c r="L72" s="75">
        <v>21.608749008178709</v>
      </c>
      <c r="M72" s="75">
        <v>25.238749008178708</v>
      </c>
      <c r="O72" s="75">
        <v>13.792498397827146</v>
      </c>
      <c r="P72" s="75">
        <v>17.092498397827146</v>
      </c>
      <c r="Q72" s="75">
        <v>20.392498397827147</v>
      </c>
      <c r="S72" s="75">
        <v>0.3</v>
      </c>
      <c r="T72" s="75">
        <v>0.3</v>
      </c>
      <c r="U72" s="75">
        <v>0.3</v>
      </c>
      <c r="W72" s="75">
        <v>0.19800391679999998</v>
      </c>
      <c r="X72" s="75">
        <v>0.39600783359999997</v>
      </c>
      <c r="Y72" s="75">
        <v>0.59401175039999998</v>
      </c>
      <c r="AA72" s="75">
        <v>0.06</v>
      </c>
      <c r="AB72" s="75">
        <v>0.12</v>
      </c>
      <c r="AC72" s="75">
        <v>0.18</v>
      </c>
      <c r="AE72" s="75">
        <v>-0.35</v>
      </c>
      <c r="AF72" s="75">
        <v>1.2</v>
      </c>
      <c r="AG72" s="75">
        <v>0.3</v>
      </c>
      <c r="AI72" s="75">
        <v>-0.15</v>
      </c>
      <c r="AJ72" s="75">
        <v>0.3</v>
      </c>
      <c r="AK72" s="75">
        <v>0.2</v>
      </c>
      <c r="AM72" s="80">
        <v>22</v>
      </c>
      <c r="AN72" s="77">
        <v>0.4</v>
      </c>
      <c r="BE72" s="62">
        <v>38869</v>
      </c>
      <c r="BF72" s="76">
        <v>0.75</v>
      </c>
    </row>
    <row r="73" spans="1:58" x14ac:dyDescent="0.2">
      <c r="A73" s="73">
        <v>38018</v>
      </c>
      <c r="B73" s="74">
        <v>40.9</v>
      </c>
      <c r="C73" s="74">
        <v>41.8</v>
      </c>
      <c r="D73" s="74">
        <v>42.7</v>
      </c>
      <c r="E73" s="69"/>
      <c r="F73" s="74">
        <v>34.799999999999997</v>
      </c>
      <c r="G73" s="74">
        <v>35.25</v>
      </c>
      <c r="H73" s="74">
        <v>35.700000000000003</v>
      </c>
      <c r="I73" s="61"/>
      <c r="J73" s="62">
        <v>38899</v>
      </c>
      <c r="K73" s="75">
        <v>31.81125030517579</v>
      </c>
      <c r="L73" s="75">
        <v>34.81125030517579</v>
      </c>
      <c r="M73" s="75">
        <v>37.81125030517579</v>
      </c>
      <c r="O73" s="75">
        <v>22.9974983215332</v>
      </c>
      <c r="P73" s="75">
        <v>26.297498321533201</v>
      </c>
      <c r="Q73" s="75">
        <v>29.597498321533202</v>
      </c>
      <c r="S73" s="75">
        <v>0.3</v>
      </c>
      <c r="T73" s="75">
        <v>0.3</v>
      </c>
      <c r="U73" s="75">
        <v>0.3</v>
      </c>
      <c r="W73" s="75">
        <v>0.22879272959999997</v>
      </c>
      <c r="X73" s="75">
        <v>0.45758545919999993</v>
      </c>
      <c r="Y73" s="75">
        <v>0.6863781887999999</v>
      </c>
      <c r="AA73" s="75">
        <v>0.06</v>
      </c>
      <c r="AB73" s="75">
        <v>0.12</v>
      </c>
      <c r="AC73" s="75">
        <v>0.18</v>
      </c>
      <c r="AE73" s="75">
        <v>-0.35</v>
      </c>
      <c r="AF73" s="75">
        <v>1.5</v>
      </c>
      <c r="AG73" s="75">
        <v>0.5</v>
      </c>
      <c r="AI73" s="75">
        <v>-0.15</v>
      </c>
      <c r="AJ73" s="75">
        <v>0.3</v>
      </c>
      <c r="AK73" s="75">
        <v>0.2</v>
      </c>
      <c r="AM73" s="80">
        <v>23</v>
      </c>
      <c r="AN73" s="77">
        <v>0.4</v>
      </c>
      <c r="BE73" s="62">
        <v>38899</v>
      </c>
      <c r="BF73" s="76">
        <v>0.75</v>
      </c>
    </row>
    <row r="74" spans="1:58" x14ac:dyDescent="0.2">
      <c r="A74" s="73">
        <v>38047</v>
      </c>
      <c r="B74" s="74">
        <v>45.85</v>
      </c>
      <c r="C74" s="74">
        <v>46.4</v>
      </c>
      <c r="D74" s="74">
        <v>46.95</v>
      </c>
      <c r="E74" s="69"/>
      <c r="F74" s="74">
        <v>30.975000000000001</v>
      </c>
      <c r="G74" s="74">
        <v>31.25</v>
      </c>
      <c r="H74" s="74">
        <v>31.524999999999999</v>
      </c>
      <c r="I74" s="61"/>
      <c r="J74" s="62">
        <v>38930</v>
      </c>
      <c r="K74" s="75">
        <v>34.072499847412118</v>
      </c>
      <c r="L74" s="75">
        <v>37.072499847412118</v>
      </c>
      <c r="M74" s="75">
        <v>40.072499847412118</v>
      </c>
      <c r="O74" s="75">
        <v>24.494999694824216</v>
      </c>
      <c r="P74" s="75">
        <v>27.794999694824217</v>
      </c>
      <c r="Q74" s="75">
        <v>31.094999694824217</v>
      </c>
      <c r="S74" s="75">
        <v>0.8</v>
      </c>
      <c r="T74" s="75">
        <v>0.8</v>
      </c>
      <c r="U74" s="75">
        <v>0.8</v>
      </c>
      <c r="W74" s="75">
        <v>0.22879272959999997</v>
      </c>
      <c r="X74" s="75">
        <v>0.45758545919999993</v>
      </c>
      <c r="Y74" s="75">
        <v>0.6863781887999999</v>
      </c>
      <c r="AA74" s="75">
        <v>0.06</v>
      </c>
      <c r="AB74" s="75">
        <v>0.12</v>
      </c>
      <c r="AC74" s="75">
        <v>0.18</v>
      </c>
      <c r="AE74" s="75">
        <v>-0.35</v>
      </c>
      <c r="AF74" s="75">
        <v>1.5</v>
      </c>
      <c r="AG74" s="75">
        <v>0.5</v>
      </c>
      <c r="AI74" s="75">
        <v>-0.15</v>
      </c>
      <c r="AJ74" s="75">
        <v>0.3</v>
      </c>
      <c r="AK74" s="75">
        <v>0.2</v>
      </c>
      <c r="AM74" s="80">
        <v>23</v>
      </c>
      <c r="AN74" s="77">
        <v>0.4</v>
      </c>
      <c r="BE74" s="62">
        <v>38930</v>
      </c>
      <c r="BF74" s="76">
        <v>0.75</v>
      </c>
    </row>
    <row r="75" spans="1:58" x14ac:dyDescent="0.2">
      <c r="A75" s="73">
        <v>38078</v>
      </c>
      <c r="B75" s="74">
        <v>37.5</v>
      </c>
      <c r="C75" s="74">
        <v>37.9</v>
      </c>
      <c r="D75" s="74">
        <v>38.299999999999997</v>
      </c>
      <c r="E75" s="69"/>
      <c r="F75" s="74">
        <v>31.05</v>
      </c>
      <c r="G75" s="74">
        <v>31.25</v>
      </c>
      <c r="H75" s="74">
        <v>31.45</v>
      </c>
      <c r="I75" s="61"/>
      <c r="J75" s="62">
        <v>38961</v>
      </c>
      <c r="K75" s="75">
        <v>27.799998474121093</v>
      </c>
      <c r="L75" s="75">
        <v>28.699998474121092</v>
      </c>
      <c r="M75" s="75">
        <v>29.59999847412109</v>
      </c>
      <c r="O75" s="75">
        <v>25.399998474121091</v>
      </c>
      <c r="P75" s="75">
        <v>28.699998474121092</v>
      </c>
      <c r="Q75" s="75">
        <v>31.999998474121092</v>
      </c>
      <c r="S75" s="75">
        <v>0.8</v>
      </c>
      <c r="T75" s="75">
        <v>0.8</v>
      </c>
      <c r="U75" s="75">
        <v>0.8</v>
      </c>
      <c r="W75" s="75">
        <v>0.1696038912</v>
      </c>
      <c r="X75" s="75">
        <v>0.33920778239999999</v>
      </c>
      <c r="Y75" s="75">
        <v>0.50881167360000001</v>
      </c>
      <c r="AA75" s="75">
        <v>0.06</v>
      </c>
      <c r="AB75" s="75">
        <v>0.12</v>
      </c>
      <c r="AC75" s="75">
        <v>0.18</v>
      </c>
      <c r="AE75" s="75">
        <v>-0.35</v>
      </c>
      <c r="AF75" s="75">
        <v>0.9</v>
      </c>
      <c r="AG75" s="75">
        <v>0.3</v>
      </c>
      <c r="AI75" s="75">
        <v>-0.15</v>
      </c>
      <c r="AJ75" s="75">
        <v>0.3</v>
      </c>
      <c r="AK75" s="75">
        <v>0.2</v>
      </c>
      <c r="AM75" s="80">
        <v>23</v>
      </c>
      <c r="AN75" s="77">
        <v>0.4</v>
      </c>
      <c r="BE75" s="62">
        <v>38961</v>
      </c>
      <c r="BF75" s="76">
        <v>0.75</v>
      </c>
    </row>
    <row r="76" spans="1:58" x14ac:dyDescent="0.2">
      <c r="A76" s="73">
        <v>38108</v>
      </c>
      <c r="B76" s="74">
        <v>34.520000000000003</v>
      </c>
      <c r="C76" s="74">
        <v>35.9</v>
      </c>
      <c r="D76" s="74">
        <v>37.28</v>
      </c>
      <c r="E76" s="69"/>
      <c r="F76" s="74">
        <v>30.56</v>
      </c>
      <c r="G76" s="74">
        <v>31.25</v>
      </c>
      <c r="H76" s="74">
        <v>31.94</v>
      </c>
      <c r="I76" s="61"/>
      <c r="J76" s="62">
        <v>38991</v>
      </c>
      <c r="K76" s="75">
        <v>27.91249847412109</v>
      </c>
      <c r="L76" s="75">
        <v>28.699998474121092</v>
      </c>
      <c r="M76" s="75">
        <v>29.487498474121093</v>
      </c>
      <c r="O76" s="75">
        <v>25.399998474121091</v>
      </c>
      <c r="P76" s="75">
        <v>28.699998474121092</v>
      </c>
      <c r="Q76" s="75">
        <v>31.999998474121092</v>
      </c>
      <c r="S76" s="75">
        <v>0.8</v>
      </c>
      <c r="T76" s="75">
        <v>0.8</v>
      </c>
      <c r="U76" s="75">
        <v>0.8</v>
      </c>
      <c r="W76" s="75">
        <v>0.14837022720000001</v>
      </c>
      <c r="X76" s="75">
        <v>0.29674045440000002</v>
      </c>
      <c r="Y76" s="75">
        <v>0.4451106816</v>
      </c>
      <c r="AA76" s="75">
        <v>0.06</v>
      </c>
      <c r="AB76" s="75">
        <v>0.12</v>
      </c>
      <c r="AC76" s="75">
        <v>0.18</v>
      </c>
      <c r="AE76" s="75">
        <v>-0.25</v>
      </c>
      <c r="AF76" s="75">
        <v>1</v>
      </c>
      <c r="AG76" s="75">
        <v>0.3</v>
      </c>
      <c r="AI76" s="75">
        <v>-0.15</v>
      </c>
      <c r="AJ76" s="75">
        <v>0.3</v>
      </c>
      <c r="AK76" s="75">
        <v>0.2</v>
      </c>
      <c r="AM76" s="80">
        <v>24</v>
      </c>
      <c r="AN76" s="77">
        <v>0.4</v>
      </c>
      <c r="BE76" s="62">
        <v>38991</v>
      </c>
      <c r="BF76" s="76">
        <v>0.75</v>
      </c>
    </row>
    <row r="77" spans="1:58" x14ac:dyDescent="0.2">
      <c r="A77" s="73">
        <v>38139</v>
      </c>
      <c r="B77" s="74">
        <v>33.25</v>
      </c>
      <c r="C77" s="74">
        <v>37.25</v>
      </c>
      <c r="D77" s="74">
        <v>41.25</v>
      </c>
      <c r="E77" s="69"/>
      <c r="F77" s="74">
        <v>29.25</v>
      </c>
      <c r="G77" s="74">
        <v>31.25</v>
      </c>
      <c r="H77" s="74">
        <v>33.25</v>
      </c>
      <c r="I77" s="61"/>
      <c r="J77" s="62">
        <v>39022</v>
      </c>
      <c r="K77" s="75">
        <v>27.91249847412109</v>
      </c>
      <c r="L77" s="75">
        <v>28.699998474121092</v>
      </c>
      <c r="M77" s="75">
        <v>29.487498474121093</v>
      </c>
      <c r="O77" s="75">
        <v>25.399998474121091</v>
      </c>
      <c r="P77" s="75">
        <v>28.699998474121092</v>
      </c>
      <c r="Q77" s="75">
        <v>31.999998474121092</v>
      </c>
      <c r="S77" s="75">
        <v>0.8</v>
      </c>
      <c r="T77" s="75">
        <v>0.8</v>
      </c>
      <c r="U77" s="75">
        <v>0.8</v>
      </c>
      <c r="W77" s="75">
        <v>0.14837022720000001</v>
      </c>
      <c r="X77" s="75">
        <v>0.29674045440000002</v>
      </c>
      <c r="Y77" s="75">
        <v>0.4451106816</v>
      </c>
      <c r="AA77" s="75">
        <v>0.06</v>
      </c>
      <c r="AB77" s="75">
        <v>0.12</v>
      </c>
      <c r="AC77" s="75">
        <v>0.18</v>
      </c>
      <c r="AE77" s="75">
        <v>-0.25</v>
      </c>
      <c r="AF77" s="75">
        <v>1</v>
      </c>
      <c r="AG77" s="75">
        <v>0.3</v>
      </c>
      <c r="AI77" s="75">
        <v>-0.15</v>
      </c>
      <c r="AJ77" s="75">
        <v>0.3</v>
      </c>
      <c r="AK77" s="75">
        <v>0.2</v>
      </c>
      <c r="AM77" s="80">
        <v>24</v>
      </c>
      <c r="AN77" s="77">
        <v>0.4</v>
      </c>
      <c r="BE77" s="62">
        <v>39022</v>
      </c>
      <c r="BF77" s="76">
        <v>0.75</v>
      </c>
    </row>
    <row r="78" spans="1:58" x14ac:dyDescent="0.2">
      <c r="A78" s="73">
        <v>38169</v>
      </c>
      <c r="B78" s="74">
        <v>42.75</v>
      </c>
      <c r="C78" s="74">
        <v>46.75</v>
      </c>
      <c r="D78" s="74">
        <v>50.75</v>
      </c>
      <c r="E78" s="69"/>
      <c r="F78" s="74">
        <v>29.25</v>
      </c>
      <c r="G78" s="74">
        <v>31.25</v>
      </c>
      <c r="H78" s="74">
        <v>33.25</v>
      </c>
      <c r="I78" s="61"/>
      <c r="J78" s="62">
        <v>39052</v>
      </c>
      <c r="K78" s="75">
        <v>33.162502288818366</v>
      </c>
      <c r="L78" s="75">
        <v>33.950002288818368</v>
      </c>
      <c r="M78" s="75">
        <v>34.737502288818369</v>
      </c>
      <c r="O78" s="75">
        <v>30.650002288818367</v>
      </c>
      <c r="P78" s="75">
        <v>33.950002288818368</v>
      </c>
      <c r="Q78" s="75">
        <v>37.250002288818365</v>
      </c>
      <c r="S78" s="75">
        <v>1.2</v>
      </c>
      <c r="T78" s="75">
        <v>1.2</v>
      </c>
      <c r="U78" s="75">
        <v>1.2</v>
      </c>
      <c r="W78" s="75">
        <v>0.14890106879999998</v>
      </c>
      <c r="X78" s="75">
        <v>0.29780213759999996</v>
      </c>
      <c r="Y78" s="75">
        <v>0.44670320639999994</v>
      </c>
      <c r="AA78" s="75">
        <v>0.06</v>
      </c>
      <c r="AB78" s="75">
        <v>0.12</v>
      </c>
      <c r="AC78" s="75">
        <v>0.18</v>
      </c>
      <c r="AE78" s="75">
        <v>-0.25</v>
      </c>
      <c r="AF78" s="75">
        <v>1</v>
      </c>
      <c r="AG78" s="75">
        <v>0.35</v>
      </c>
      <c r="AI78" s="75">
        <v>-0.15</v>
      </c>
      <c r="AJ78" s="75">
        <v>0.3</v>
      </c>
      <c r="AK78" s="75">
        <v>0.2</v>
      </c>
      <c r="AM78" s="80">
        <v>24</v>
      </c>
      <c r="AN78" s="77">
        <v>0.4</v>
      </c>
      <c r="BE78" s="62">
        <v>39052</v>
      </c>
      <c r="BF78" s="76">
        <v>0.75</v>
      </c>
    </row>
    <row r="79" spans="1:58" x14ac:dyDescent="0.2">
      <c r="A79" s="73">
        <v>38200</v>
      </c>
      <c r="B79" s="74">
        <v>56.75</v>
      </c>
      <c r="C79" s="74">
        <v>60.75</v>
      </c>
      <c r="D79" s="74">
        <v>64.75</v>
      </c>
      <c r="E79" s="69"/>
      <c r="F79" s="74">
        <v>29.25</v>
      </c>
      <c r="G79" s="74">
        <v>31.25</v>
      </c>
      <c r="H79" s="74">
        <v>33.25</v>
      </c>
      <c r="I79" s="61"/>
      <c r="J79" s="62">
        <v>39083</v>
      </c>
      <c r="K79" s="75">
        <v>23.498747253417967</v>
      </c>
      <c r="L79" s="75">
        <v>24.398747253417966</v>
      </c>
      <c r="M79" s="75">
        <v>25.298747253417964</v>
      </c>
      <c r="O79" s="75">
        <v>21.602499008178707</v>
      </c>
      <c r="P79" s="75">
        <v>24.902499008178708</v>
      </c>
      <c r="Q79" s="75">
        <v>28.202499008178709</v>
      </c>
      <c r="S79" s="75">
        <v>0.8</v>
      </c>
      <c r="T79" s="75">
        <v>0.8</v>
      </c>
      <c r="U79" s="75">
        <v>0.8</v>
      </c>
      <c r="W79" s="75">
        <v>0.18340577279999995</v>
      </c>
      <c r="X79" s="75">
        <v>0.3668115455999999</v>
      </c>
      <c r="Y79" s="75">
        <v>0.55021731839999988</v>
      </c>
      <c r="AA79" s="75">
        <v>0.06</v>
      </c>
      <c r="AB79" s="75">
        <v>0.12</v>
      </c>
      <c r="AC79" s="75">
        <v>0.18</v>
      </c>
      <c r="AE79" s="75">
        <v>-0.75</v>
      </c>
      <c r="AF79" s="75">
        <v>1.5</v>
      </c>
      <c r="AG79" s="75">
        <v>0.75</v>
      </c>
      <c r="AI79" s="75">
        <v>-0.15</v>
      </c>
      <c r="AJ79" s="75">
        <v>0.3</v>
      </c>
      <c r="AK79" s="75">
        <v>0.2</v>
      </c>
      <c r="AM79" s="80">
        <v>25</v>
      </c>
      <c r="AN79" s="77">
        <v>0.4</v>
      </c>
      <c r="BE79" s="62">
        <v>39083</v>
      </c>
      <c r="BF79" s="76">
        <v>0.75</v>
      </c>
    </row>
    <row r="80" spans="1:58" x14ac:dyDescent="0.2">
      <c r="A80" s="73">
        <v>38231</v>
      </c>
      <c r="B80" s="74">
        <v>62.9</v>
      </c>
      <c r="C80" s="74">
        <v>63.9</v>
      </c>
      <c r="D80" s="74">
        <v>64.900000000000006</v>
      </c>
      <c r="E80" s="69"/>
      <c r="F80" s="74">
        <v>30.75</v>
      </c>
      <c r="G80" s="74">
        <v>31.25</v>
      </c>
      <c r="H80" s="74">
        <v>31.75</v>
      </c>
      <c r="I80" s="61"/>
      <c r="J80" s="62">
        <v>39114</v>
      </c>
      <c r="K80" s="75">
        <v>22.496248626708983</v>
      </c>
      <c r="L80" s="75">
        <v>23.396248626708982</v>
      </c>
      <c r="M80" s="75">
        <v>24.29624862670898</v>
      </c>
      <c r="O80" s="75">
        <v>19.597497940063473</v>
      </c>
      <c r="P80" s="75">
        <v>22.897497940063474</v>
      </c>
      <c r="Q80" s="75">
        <v>26.197497940063474</v>
      </c>
      <c r="S80" s="75">
        <v>0.3</v>
      </c>
      <c r="T80" s="75">
        <v>0.3</v>
      </c>
      <c r="U80" s="75">
        <v>0.3</v>
      </c>
      <c r="W80" s="75">
        <v>0.18340577279999995</v>
      </c>
      <c r="X80" s="75">
        <v>0.3668115455999999</v>
      </c>
      <c r="Y80" s="75">
        <v>0.55021731839999988</v>
      </c>
      <c r="AA80" s="75">
        <v>0.06</v>
      </c>
      <c r="AB80" s="75">
        <v>0.12</v>
      </c>
      <c r="AC80" s="75">
        <v>0.18</v>
      </c>
      <c r="AE80" s="75">
        <v>-0.75</v>
      </c>
      <c r="AF80" s="75">
        <v>1.5</v>
      </c>
      <c r="AG80" s="75">
        <v>0.75</v>
      </c>
      <c r="AI80" s="75">
        <v>-0.15</v>
      </c>
      <c r="AJ80" s="75">
        <v>0.3</v>
      </c>
      <c r="AK80" s="75">
        <v>0.2</v>
      </c>
      <c r="AM80" s="80">
        <v>25</v>
      </c>
      <c r="AN80" s="77">
        <v>0.4</v>
      </c>
      <c r="BE80" s="62">
        <v>39114</v>
      </c>
      <c r="BF80" s="76">
        <v>0.75</v>
      </c>
    </row>
    <row r="81" spans="1:58" x14ac:dyDescent="0.2">
      <c r="A81" s="73">
        <v>38261</v>
      </c>
      <c r="B81" s="74">
        <v>35.049999999999997</v>
      </c>
      <c r="C81" s="74">
        <v>35.9</v>
      </c>
      <c r="D81" s="74">
        <v>36.75</v>
      </c>
      <c r="E81" s="69"/>
      <c r="F81" s="74">
        <v>29.824998092651366</v>
      </c>
      <c r="G81" s="74">
        <v>30.249998092651367</v>
      </c>
      <c r="H81" s="74">
        <v>30.674998092651368</v>
      </c>
      <c r="I81" s="61"/>
      <c r="J81" s="62">
        <v>39142</v>
      </c>
      <c r="K81" s="75">
        <v>16.059748077392577</v>
      </c>
      <c r="L81" s="75">
        <v>16.584748077392575</v>
      </c>
      <c r="M81" s="75">
        <v>17.109748077392574</v>
      </c>
      <c r="O81" s="75">
        <v>14.914497375488278</v>
      </c>
      <c r="P81" s="75">
        <v>18.214497375488278</v>
      </c>
      <c r="Q81" s="75">
        <v>21.514497375488279</v>
      </c>
      <c r="S81" s="75">
        <v>0.3</v>
      </c>
      <c r="T81" s="75">
        <v>0.3</v>
      </c>
      <c r="U81" s="75">
        <v>0.3</v>
      </c>
      <c r="W81" s="75">
        <v>0.1515552768</v>
      </c>
      <c r="X81" s="75">
        <v>0.3031105536</v>
      </c>
      <c r="Y81" s="75">
        <v>0.45466583039999997</v>
      </c>
      <c r="AA81" s="75">
        <v>0.06</v>
      </c>
      <c r="AB81" s="75">
        <v>0.12</v>
      </c>
      <c r="AC81" s="75">
        <v>0.18</v>
      </c>
      <c r="AE81" s="75">
        <v>-0.25</v>
      </c>
      <c r="AF81" s="75">
        <v>1</v>
      </c>
      <c r="AG81" s="75">
        <v>0.3</v>
      </c>
      <c r="AI81" s="75">
        <v>-0.15</v>
      </c>
      <c r="AJ81" s="75">
        <v>0.3</v>
      </c>
      <c r="AK81" s="75">
        <v>0.2</v>
      </c>
      <c r="AM81" s="80">
        <v>25</v>
      </c>
      <c r="AN81" s="77">
        <v>0.4</v>
      </c>
      <c r="BE81" s="62">
        <v>39142</v>
      </c>
      <c r="BF81" s="76">
        <v>0.75</v>
      </c>
    </row>
    <row r="82" spans="1:58" x14ac:dyDescent="0.2">
      <c r="A82" s="73">
        <v>38292</v>
      </c>
      <c r="B82" s="74">
        <v>33.549999999999997</v>
      </c>
      <c r="C82" s="74">
        <v>34.4</v>
      </c>
      <c r="D82" s="74">
        <v>35.25</v>
      </c>
      <c r="E82" s="69"/>
      <c r="F82" s="74">
        <v>29.824998092651366</v>
      </c>
      <c r="G82" s="74">
        <v>30.249998092651367</v>
      </c>
      <c r="H82" s="74">
        <v>30.674998092651368</v>
      </c>
      <c r="I82" s="61"/>
      <c r="J82" s="62">
        <v>39173</v>
      </c>
      <c r="K82" s="75">
        <v>16.854998779296871</v>
      </c>
      <c r="L82" s="75">
        <v>17.267498779296872</v>
      </c>
      <c r="M82" s="75">
        <v>17.679998779296874</v>
      </c>
      <c r="O82" s="75">
        <v>14.684997558593746</v>
      </c>
      <c r="P82" s="75">
        <v>17.984997558593747</v>
      </c>
      <c r="Q82" s="75">
        <v>21.284997558593748</v>
      </c>
      <c r="S82" s="75">
        <v>0.3</v>
      </c>
      <c r="T82" s="75">
        <v>0.3</v>
      </c>
      <c r="U82" s="75">
        <v>0.3</v>
      </c>
      <c r="W82" s="75">
        <v>0.1515552768</v>
      </c>
      <c r="X82" s="75">
        <v>0.3031105536</v>
      </c>
      <c r="Y82" s="75">
        <v>0.45466583039999997</v>
      </c>
      <c r="AA82" s="75">
        <v>0.06</v>
      </c>
      <c r="AB82" s="75">
        <v>0.12</v>
      </c>
      <c r="AC82" s="75">
        <v>0.18</v>
      </c>
      <c r="AE82" s="75">
        <v>-0.25</v>
      </c>
      <c r="AF82" s="75">
        <v>0.9</v>
      </c>
      <c r="AG82" s="75">
        <v>0.3</v>
      </c>
      <c r="AI82" s="75">
        <v>-0.15</v>
      </c>
      <c r="AJ82" s="75">
        <v>0.3</v>
      </c>
      <c r="AK82" s="75">
        <v>0.2</v>
      </c>
      <c r="AM82" s="80">
        <v>26</v>
      </c>
      <c r="AN82" s="77">
        <v>0.4</v>
      </c>
      <c r="BE82" s="62">
        <v>39173</v>
      </c>
      <c r="BF82" s="76">
        <v>0.75</v>
      </c>
    </row>
    <row r="83" spans="1:58" x14ac:dyDescent="0.2">
      <c r="A83" s="73">
        <v>38322</v>
      </c>
      <c r="B83" s="74">
        <v>33.549999999999997</v>
      </c>
      <c r="C83" s="74">
        <v>34.4</v>
      </c>
      <c r="D83" s="74">
        <v>35.25</v>
      </c>
      <c r="E83" s="69"/>
      <c r="F83" s="74">
        <v>29.824998092651366</v>
      </c>
      <c r="G83" s="74">
        <v>30.249998092651367</v>
      </c>
      <c r="H83" s="74">
        <v>30.674998092651368</v>
      </c>
      <c r="I83" s="61"/>
      <c r="J83" s="62">
        <v>39203</v>
      </c>
      <c r="K83" s="75">
        <v>15.994998550415037</v>
      </c>
      <c r="L83" s="75">
        <v>17.382498550415036</v>
      </c>
      <c r="M83" s="75">
        <v>18.769998550415036</v>
      </c>
      <c r="O83" s="75">
        <v>15.214998245239254</v>
      </c>
      <c r="P83" s="75">
        <v>18.514998245239255</v>
      </c>
      <c r="Q83" s="75">
        <v>21.814998245239256</v>
      </c>
      <c r="S83" s="75">
        <v>0.3</v>
      </c>
      <c r="T83" s="75">
        <v>0.3</v>
      </c>
      <c r="U83" s="75">
        <v>0.3</v>
      </c>
      <c r="W83" s="75">
        <v>0.16217210879999999</v>
      </c>
      <c r="X83" s="75">
        <v>0.32434421759999998</v>
      </c>
      <c r="Y83" s="75">
        <v>0.48651632639999998</v>
      </c>
      <c r="AA83" s="75">
        <v>0.06</v>
      </c>
      <c r="AB83" s="75">
        <v>0.12</v>
      </c>
      <c r="AC83" s="75">
        <v>0.18</v>
      </c>
      <c r="AE83" s="75">
        <v>-0.25</v>
      </c>
      <c r="AF83" s="75">
        <v>0.9</v>
      </c>
      <c r="AG83" s="75">
        <v>0.3</v>
      </c>
      <c r="AI83" s="75">
        <v>-0.15</v>
      </c>
      <c r="AJ83" s="75">
        <v>0.3</v>
      </c>
      <c r="AK83" s="75">
        <v>0.2</v>
      </c>
      <c r="AM83" s="80">
        <v>26</v>
      </c>
      <c r="AN83" s="77">
        <v>0.4</v>
      </c>
      <c r="BE83" s="62">
        <v>39203</v>
      </c>
      <c r="BF83" s="76">
        <v>0.75</v>
      </c>
    </row>
    <row r="84" spans="1:58" x14ac:dyDescent="0.2">
      <c r="A84" s="73">
        <v>38353</v>
      </c>
      <c r="B84" s="74">
        <v>35.799999999999997</v>
      </c>
      <c r="C84" s="74">
        <v>36.799999999999997</v>
      </c>
      <c r="D84" s="74">
        <v>37.799999999999997</v>
      </c>
      <c r="E84" s="69"/>
      <c r="F84" s="74">
        <v>37.150001525878906</v>
      </c>
      <c r="G84" s="74">
        <v>37.650001525878906</v>
      </c>
      <c r="H84" s="74">
        <v>38.150001525878906</v>
      </c>
      <c r="I84" s="61"/>
      <c r="J84" s="62">
        <v>39234</v>
      </c>
      <c r="K84" s="75">
        <v>17.811249008178709</v>
      </c>
      <c r="L84" s="75">
        <v>21.808749008178708</v>
      </c>
      <c r="M84" s="75">
        <v>25.806249008178707</v>
      </c>
      <c r="O84" s="75">
        <v>13.992498397827145</v>
      </c>
      <c r="P84" s="75">
        <v>17.292498397827146</v>
      </c>
      <c r="Q84" s="75">
        <v>20.592498397827146</v>
      </c>
      <c r="S84" s="75">
        <v>0.3</v>
      </c>
      <c r="T84" s="75">
        <v>0.3</v>
      </c>
      <c r="U84" s="75">
        <v>0.3</v>
      </c>
      <c r="W84" s="75">
        <v>0.19008376012799999</v>
      </c>
      <c r="X84" s="75">
        <v>0.38016752025599998</v>
      </c>
      <c r="Y84" s="75">
        <v>0.57025128038399997</v>
      </c>
      <c r="AA84" s="75">
        <v>0.06</v>
      </c>
      <c r="AB84" s="75">
        <v>0.12</v>
      </c>
      <c r="AC84" s="75">
        <v>0.18</v>
      </c>
      <c r="AE84" s="75">
        <v>-0.35</v>
      </c>
      <c r="AF84" s="75">
        <v>1.2</v>
      </c>
      <c r="AG84" s="75">
        <v>0.3</v>
      </c>
      <c r="AI84" s="75">
        <v>-0.15</v>
      </c>
      <c r="AJ84" s="75">
        <v>0.3</v>
      </c>
      <c r="AK84" s="75">
        <v>0.2</v>
      </c>
      <c r="AM84" s="80">
        <v>26</v>
      </c>
      <c r="AN84" s="77">
        <v>0.4</v>
      </c>
      <c r="BE84" s="62">
        <v>39234</v>
      </c>
      <c r="BF84" s="76">
        <v>0.75</v>
      </c>
    </row>
    <row r="85" spans="1:58" x14ac:dyDescent="0.2">
      <c r="A85" s="73">
        <v>38384</v>
      </c>
      <c r="B85" s="74">
        <v>40.299999999999997</v>
      </c>
      <c r="C85" s="74">
        <v>41.3</v>
      </c>
      <c r="D85" s="74">
        <v>42.3</v>
      </c>
      <c r="E85" s="69"/>
      <c r="F85" s="74">
        <v>34</v>
      </c>
      <c r="G85" s="74">
        <v>34.5</v>
      </c>
      <c r="H85" s="74">
        <v>35</v>
      </c>
      <c r="I85" s="61"/>
      <c r="J85" s="62">
        <v>39264</v>
      </c>
      <c r="K85" s="75">
        <v>31.261250305175793</v>
      </c>
      <c r="L85" s="75">
        <v>35.011250305175793</v>
      </c>
      <c r="M85" s="75">
        <v>38.761250305175793</v>
      </c>
      <c r="O85" s="75">
        <v>23.1974983215332</v>
      </c>
      <c r="P85" s="75">
        <v>26.4974983215332</v>
      </c>
      <c r="Q85" s="75">
        <v>29.797498321533201</v>
      </c>
      <c r="S85" s="75">
        <v>0.3</v>
      </c>
      <c r="T85" s="75">
        <v>0.3</v>
      </c>
      <c r="U85" s="75">
        <v>0.3</v>
      </c>
      <c r="W85" s="75">
        <v>0.21964102041599992</v>
      </c>
      <c r="X85" s="75">
        <v>0.43928204083199984</v>
      </c>
      <c r="Y85" s="75">
        <v>0.65892306124799971</v>
      </c>
      <c r="AA85" s="75">
        <v>0.06</v>
      </c>
      <c r="AB85" s="75">
        <v>0.12</v>
      </c>
      <c r="AC85" s="75">
        <v>0.18</v>
      </c>
      <c r="AE85" s="75">
        <v>-0.35</v>
      </c>
      <c r="AF85" s="75">
        <v>1.5</v>
      </c>
      <c r="AG85" s="75">
        <v>0.5</v>
      </c>
      <c r="AI85" s="75">
        <v>-0.15</v>
      </c>
      <c r="AJ85" s="75">
        <v>0.3</v>
      </c>
      <c r="AK85" s="75">
        <v>0.2</v>
      </c>
      <c r="AM85" s="80">
        <v>27</v>
      </c>
      <c r="AN85" s="77">
        <v>0.4</v>
      </c>
      <c r="BE85" s="62">
        <v>39264</v>
      </c>
      <c r="BF85" s="76">
        <v>0.75</v>
      </c>
    </row>
    <row r="86" spans="1:58" x14ac:dyDescent="0.2">
      <c r="A86" s="73">
        <v>38412</v>
      </c>
      <c r="B86" s="74">
        <v>45.3</v>
      </c>
      <c r="C86" s="74">
        <v>45.9</v>
      </c>
      <c r="D86" s="74">
        <v>46.5</v>
      </c>
      <c r="E86" s="69"/>
      <c r="F86" s="74">
        <v>30.2</v>
      </c>
      <c r="G86" s="74">
        <v>30.5</v>
      </c>
      <c r="H86" s="74">
        <v>30.8</v>
      </c>
      <c r="I86" s="61"/>
      <c r="J86" s="62">
        <v>39295</v>
      </c>
      <c r="K86" s="75">
        <v>33.522499847412121</v>
      </c>
      <c r="L86" s="75">
        <v>37.272499847412121</v>
      </c>
      <c r="M86" s="75">
        <v>41.022499847412121</v>
      </c>
      <c r="O86" s="75">
        <v>24.694999694824215</v>
      </c>
      <c r="P86" s="75">
        <v>27.994999694824216</v>
      </c>
      <c r="Q86" s="75">
        <v>31.294999694824217</v>
      </c>
      <c r="S86" s="75">
        <v>0.8</v>
      </c>
      <c r="T86" s="75">
        <v>0.8</v>
      </c>
      <c r="U86" s="75">
        <v>0.8</v>
      </c>
      <c r="W86" s="75">
        <v>0.21964102041599992</v>
      </c>
      <c r="X86" s="75">
        <v>0.43928204083199984</v>
      </c>
      <c r="Y86" s="75">
        <v>0.65892306124799971</v>
      </c>
      <c r="AA86" s="75">
        <v>0.06</v>
      </c>
      <c r="AB86" s="75">
        <v>0.12</v>
      </c>
      <c r="AC86" s="75">
        <v>0.18</v>
      </c>
      <c r="AE86" s="75">
        <v>-0.35</v>
      </c>
      <c r="AF86" s="75">
        <v>1.5</v>
      </c>
      <c r="AG86" s="75">
        <v>0.5</v>
      </c>
      <c r="AI86" s="75">
        <v>-0.15</v>
      </c>
      <c r="AJ86" s="75">
        <v>0.3</v>
      </c>
      <c r="AK86" s="75">
        <v>0.2</v>
      </c>
      <c r="AM86" s="80">
        <v>27</v>
      </c>
      <c r="AN86" s="77">
        <v>0.4</v>
      </c>
      <c r="BE86" s="62">
        <v>39295</v>
      </c>
      <c r="BF86" s="76">
        <v>0.75</v>
      </c>
    </row>
    <row r="87" spans="1:58" x14ac:dyDescent="0.2">
      <c r="A87" s="73">
        <v>38443</v>
      </c>
      <c r="B87" s="74">
        <v>36.950000000000003</v>
      </c>
      <c r="C87" s="74">
        <v>37.4</v>
      </c>
      <c r="D87" s="74">
        <v>37.85</v>
      </c>
      <c r="E87" s="69"/>
      <c r="F87" s="74">
        <v>30.274999999999999</v>
      </c>
      <c r="G87" s="74">
        <v>30.5</v>
      </c>
      <c r="H87" s="74">
        <v>30.725000000000001</v>
      </c>
      <c r="I87" s="61"/>
      <c r="J87" s="62">
        <v>39326</v>
      </c>
      <c r="K87" s="75">
        <v>27.924998474121089</v>
      </c>
      <c r="L87" s="75">
        <v>28.899998474121091</v>
      </c>
      <c r="M87" s="75">
        <v>29.874998474121092</v>
      </c>
      <c r="O87" s="75">
        <v>25.59999847412109</v>
      </c>
      <c r="P87" s="75">
        <v>28.899998474121091</v>
      </c>
      <c r="Q87" s="75">
        <v>32.199998474121088</v>
      </c>
      <c r="S87" s="75">
        <v>0.8</v>
      </c>
      <c r="T87" s="75">
        <v>0.8</v>
      </c>
      <c r="U87" s="75">
        <v>0.8</v>
      </c>
      <c r="W87" s="75">
        <v>0.16281973555199999</v>
      </c>
      <c r="X87" s="75">
        <v>0.32563947110399999</v>
      </c>
      <c r="Y87" s="75">
        <v>0.48845920665599996</v>
      </c>
      <c r="AA87" s="75">
        <v>0.06</v>
      </c>
      <c r="AB87" s="75">
        <v>0.12</v>
      </c>
      <c r="AC87" s="75">
        <v>0.18</v>
      </c>
      <c r="AE87" s="75">
        <v>-0.35</v>
      </c>
      <c r="AF87" s="75">
        <v>0.9</v>
      </c>
      <c r="AG87" s="75">
        <v>0.3</v>
      </c>
      <c r="AI87" s="75">
        <v>-0.15</v>
      </c>
      <c r="AJ87" s="75">
        <v>0.3</v>
      </c>
      <c r="AK87" s="75">
        <v>0.2</v>
      </c>
      <c r="AM87" s="80">
        <v>27</v>
      </c>
      <c r="AN87" s="77">
        <v>0.4</v>
      </c>
      <c r="BE87" s="62">
        <v>39326</v>
      </c>
      <c r="BF87" s="76">
        <v>0.75</v>
      </c>
    </row>
    <row r="88" spans="1:58" x14ac:dyDescent="0.2">
      <c r="A88" s="73">
        <v>38473</v>
      </c>
      <c r="B88" s="74">
        <v>33.880000000000003</v>
      </c>
      <c r="C88" s="74">
        <v>35.4</v>
      </c>
      <c r="D88" s="74">
        <v>36.92</v>
      </c>
      <c r="E88" s="69"/>
      <c r="F88" s="74">
        <v>29.74</v>
      </c>
      <c r="G88" s="74">
        <v>30.5</v>
      </c>
      <c r="H88" s="74">
        <v>31.26</v>
      </c>
      <c r="I88" s="61"/>
      <c r="J88" s="62">
        <v>39356</v>
      </c>
      <c r="K88" s="75">
        <v>28.03749847412109</v>
      </c>
      <c r="L88" s="75">
        <v>28.899998474121091</v>
      </c>
      <c r="M88" s="75">
        <v>29.762498474121092</v>
      </c>
      <c r="O88" s="75">
        <v>25.59999847412109</v>
      </c>
      <c r="P88" s="75">
        <v>28.899998474121091</v>
      </c>
      <c r="Q88" s="75">
        <v>32.199998474121088</v>
      </c>
      <c r="S88" s="75">
        <v>0.8</v>
      </c>
      <c r="T88" s="75">
        <v>0.8</v>
      </c>
      <c r="U88" s="75">
        <v>0.8</v>
      </c>
      <c r="W88" s="75">
        <v>0.142435418112</v>
      </c>
      <c r="X88" s="75">
        <v>0.284870836224</v>
      </c>
      <c r="Y88" s="75">
        <v>0.427306254336</v>
      </c>
      <c r="AA88" s="75">
        <v>0.06</v>
      </c>
      <c r="AB88" s="75">
        <v>0.12</v>
      </c>
      <c r="AC88" s="75">
        <v>0.18</v>
      </c>
      <c r="AE88" s="75">
        <v>-0.25</v>
      </c>
      <c r="AF88" s="75">
        <v>1</v>
      </c>
      <c r="AG88" s="75">
        <v>0.3</v>
      </c>
      <c r="AI88" s="75">
        <v>-0.15</v>
      </c>
      <c r="AJ88" s="75">
        <v>0.3</v>
      </c>
      <c r="AK88" s="75">
        <v>0.2</v>
      </c>
      <c r="AM88" s="80">
        <v>28</v>
      </c>
      <c r="AN88" s="77">
        <v>0.4</v>
      </c>
      <c r="BE88" s="62">
        <v>39356</v>
      </c>
      <c r="BF88" s="76">
        <v>0.75</v>
      </c>
    </row>
    <row r="89" spans="1:58" x14ac:dyDescent="0.2">
      <c r="A89" s="73">
        <v>38504</v>
      </c>
      <c r="B89" s="74">
        <v>32.35</v>
      </c>
      <c r="C89" s="74">
        <v>36.75</v>
      </c>
      <c r="D89" s="74">
        <v>41.15</v>
      </c>
      <c r="E89" s="69"/>
      <c r="F89" s="74">
        <v>28.3</v>
      </c>
      <c r="G89" s="74">
        <v>30.5</v>
      </c>
      <c r="H89" s="74">
        <v>32.700000000000003</v>
      </c>
      <c r="I89" s="61"/>
      <c r="J89" s="62">
        <v>39387</v>
      </c>
      <c r="K89" s="75">
        <v>28.03749847412109</v>
      </c>
      <c r="L89" s="75">
        <v>28.899998474121091</v>
      </c>
      <c r="M89" s="75">
        <v>29.762498474121092</v>
      </c>
      <c r="O89" s="75">
        <v>25.59999847412109</v>
      </c>
      <c r="P89" s="75">
        <v>28.899998474121091</v>
      </c>
      <c r="Q89" s="75">
        <v>32.199998474121088</v>
      </c>
      <c r="S89" s="75">
        <v>0.8</v>
      </c>
      <c r="T89" s="75">
        <v>0.8</v>
      </c>
      <c r="U89" s="75">
        <v>0.8</v>
      </c>
      <c r="W89" s="75">
        <v>0.142435418112</v>
      </c>
      <c r="X89" s="75">
        <v>0.284870836224</v>
      </c>
      <c r="Y89" s="75">
        <v>0.427306254336</v>
      </c>
      <c r="AA89" s="75">
        <v>0.06</v>
      </c>
      <c r="AB89" s="75">
        <v>0.12</v>
      </c>
      <c r="AC89" s="75">
        <v>0.18</v>
      </c>
      <c r="AE89" s="75">
        <v>-0.25</v>
      </c>
      <c r="AF89" s="75">
        <v>1</v>
      </c>
      <c r="AG89" s="75">
        <v>0.3</v>
      </c>
      <c r="AI89" s="75">
        <v>-0.15</v>
      </c>
      <c r="AJ89" s="75">
        <v>0.3</v>
      </c>
      <c r="AK89" s="75">
        <v>0.2</v>
      </c>
      <c r="AM89" s="80">
        <v>28</v>
      </c>
      <c r="AN89" s="77">
        <v>0.4</v>
      </c>
      <c r="BE89" s="62">
        <v>39387</v>
      </c>
      <c r="BF89" s="76">
        <v>0.75</v>
      </c>
    </row>
    <row r="90" spans="1:58" x14ac:dyDescent="0.2">
      <c r="A90" s="73">
        <v>38534</v>
      </c>
      <c r="B90" s="74">
        <v>41.25</v>
      </c>
      <c r="C90" s="74">
        <v>45.25</v>
      </c>
      <c r="D90" s="74">
        <v>49.25</v>
      </c>
      <c r="E90" s="69"/>
      <c r="F90" s="74">
        <v>28.5</v>
      </c>
      <c r="G90" s="74">
        <v>30.5</v>
      </c>
      <c r="H90" s="74">
        <v>32.5</v>
      </c>
      <c r="I90" s="61"/>
      <c r="J90" s="62">
        <v>39417</v>
      </c>
      <c r="K90" s="75">
        <v>33.287502288818374</v>
      </c>
      <c r="L90" s="75">
        <v>34.150002288818371</v>
      </c>
      <c r="M90" s="75">
        <v>35.012502288818368</v>
      </c>
      <c r="O90" s="75">
        <v>30.85000228881837</v>
      </c>
      <c r="P90" s="75">
        <v>34.150002288818371</v>
      </c>
      <c r="Q90" s="75">
        <v>37.450002288818368</v>
      </c>
      <c r="S90" s="75">
        <v>1.2</v>
      </c>
      <c r="T90" s="75">
        <v>1.2</v>
      </c>
      <c r="U90" s="75">
        <v>1.2</v>
      </c>
      <c r="W90" s="75">
        <v>0.14294502604799997</v>
      </c>
      <c r="X90" s="75">
        <v>0.28589005209599994</v>
      </c>
      <c r="Y90" s="75">
        <v>0.4288350781439999</v>
      </c>
      <c r="AA90" s="75">
        <v>0.06</v>
      </c>
      <c r="AB90" s="75">
        <v>0.12</v>
      </c>
      <c r="AC90" s="75">
        <v>0.18</v>
      </c>
      <c r="AE90" s="75">
        <v>-0.25</v>
      </c>
      <c r="AF90" s="75">
        <v>1</v>
      </c>
      <c r="AG90" s="75">
        <v>0.35</v>
      </c>
      <c r="AI90" s="75">
        <v>-0.15</v>
      </c>
      <c r="AJ90" s="75">
        <v>0.3</v>
      </c>
      <c r="AK90" s="75">
        <v>0.2</v>
      </c>
      <c r="AM90" s="80">
        <v>28</v>
      </c>
      <c r="AN90" s="77">
        <v>0.4</v>
      </c>
      <c r="BE90" s="62">
        <v>39417</v>
      </c>
      <c r="BF90" s="76">
        <v>0.75</v>
      </c>
    </row>
    <row r="91" spans="1:58" x14ac:dyDescent="0.2">
      <c r="A91" s="73">
        <v>38565</v>
      </c>
      <c r="B91" s="74">
        <v>55.25</v>
      </c>
      <c r="C91" s="74">
        <v>59.25</v>
      </c>
      <c r="D91" s="74">
        <v>63.25</v>
      </c>
      <c r="E91" s="69"/>
      <c r="F91" s="74">
        <v>28.5</v>
      </c>
      <c r="G91" s="74">
        <v>30.5</v>
      </c>
      <c r="H91" s="74">
        <v>32.5</v>
      </c>
      <c r="I91" s="61"/>
      <c r="J91" s="62">
        <v>39448</v>
      </c>
      <c r="K91" s="75">
        <v>23.623747253417964</v>
      </c>
      <c r="L91" s="75">
        <v>24.598747253417965</v>
      </c>
      <c r="M91" s="75">
        <v>25.573747253417967</v>
      </c>
      <c r="O91" s="75">
        <v>21.802499008178707</v>
      </c>
      <c r="P91" s="75">
        <v>25.102499008178707</v>
      </c>
      <c r="Q91" s="75">
        <v>28.402499008178708</v>
      </c>
      <c r="S91" s="75">
        <v>0.8</v>
      </c>
      <c r="T91" s="75">
        <v>0.8</v>
      </c>
      <c r="U91" s="75">
        <v>0.8</v>
      </c>
      <c r="W91" s="75">
        <v>0.17606954188799995</v>
      </c>
      <c r="X91" s="75">
        <v>0.35213908377599989</v>
      </c>
      <c r="Y91" s="75">
        <v>0.52820862566399984</v>
      </c>
      <c r="AA91" s="75">
        <v>0.06</v>
      </c>
      <c r="AB91" s="75">
        <v>0.12</v>
      </c>
      <c r="AC91" s="75">
        <v>0.18</v>
      </c>
      <c r="AE91" s="75">
        <v>-0.75</v>
      </c>
      <c r="AF91" s="75">
        <v>1.5</v>
      </c>
      <c r="AG91" s="75">
        <v>0.75</v>
      </c>
      <c r="AI91" s="75">
        <v>-0.15</v>
      </c>
      <c r="AJ91" s="75">
        <v>0.3</v>
      </c>
      <c r="AK91" s="75">
        <v>0.2</v>
      </c>
      <c r="AM91" s="80">
        <v>29</v>
      </c>
      <c r="AN91" s="77">
        <v>0.4</v>
      </c>
      <c r="BE91" s="62">
        <v>39448</v>
      </c>
      <c r="BF91" s="76">
        <v>0.75</v>
      </c>
    </row>
    <row r="92" spans="1:58" x14ac:dyDescent="0.2">
      <c r="A92" s="73">
        <v>38596</v>
      </c>
      <c r="B92" s="74">
        <v>62.3</v>
      </c>
      <c r="C92" s="74">
        <v>63.4</v>
      </c>
      <c r="D92" s="74">
        <v>64.5</v>
      </c>
      <c r="E92" s="69"/>
      <c r="F92" s="74">
        <v>29.95</v>
      </c>
      <c r="G92" s="74">
        <v>30.5</v>
      </c>
      <c r="H92" s="74">
        <v>31.05</v>
      </c>
      <c r="I92" s="61"/>
      <c r="J92" s="62">
        <v>39479</v>
      </c>
      <c r="K92" s="75">
        <v>22.621248626708979</v>
      </c>
      <c r="L92" s="75">
        <v>23.596248626708981</v>
      </c>
      <c r="M92" s="75">
        <v>24.571248626708982</v>
      </c>
      <c r="O92" s="75">
        <v>19.797497940063472</v>
      </c>
      <c r="P92" s="75">
        <v>23.097497940063473</v>
      </c>
      <c r="Q92" s="75">
        <v>26.397497940063474</v>
      </c>
      <c r="S92" s="75">
        <v>0.3</v>
      </c>
      <c r="T92" s="75">
        <v>0.3</v>
      </c>
      <c r="U92" s="75">
        <v>0.3</v>
      </c>
      <c r="W92" s="75">
        <v>0.17606954188799995</v>
      </c>
      <c r="X92" s="75">
        <v>0.35213908377599989</v>
      </c>
      <c r="Y92" s="75">
        <v>0.52820862566399984</v>
      </c>
      <c r="AA92" s="75">
        <v>0.06</v>
      </c>
      <c r="AB92" s="75">
        <v>0.12</v>
      </c>
      <c r="AC92" s="75">
        <v>0.18</v>
      </c>
      <c r="AE92" s="75">
        <v>-0.75</v>
      </c>
      <c r="AF92" s="75">
        <v>1.5</v>
      </c>
      <c r="AG92" s="75">
        <v>0.75</v>
      </c>
      <c r="AI92" s="75">
        <v>-0.15</v>
      </c>
      <c r="AJ92" s="75">
        <v>0.3</v>
      </c>
      <c r="AK92" s="75">
        <v>0.2</v>
      </c>
      <c r="AM92" s="80">
        <v>29</v>
      </c>
      <c r="AN92" s="77">
        <v>0.4</v>
      </c>
      <c r="BE92" s="62">
        <v>39479</v>
      </c>
      <c r="BF92" s="76">
        <v>0.75</v>
      </c>
    </row>
    <row r="93" spans="1:58" x14ac:dyDescent="0.2">
      <c r="A93" s="73">
        <v>38626</v>
      </c>
      <c r="B93" s="74">
        <v>34.450000000000003</v>
      </c>
      <c r="C93" s="74">
        <v>35.4</v>
      </c>
      <c r="D93" s="74">
        <v>36.35</v>
      </c>
      <c r="E93" s="69"/>
      <c r="F93" s="74">
        <v>29.024998092651366</v>
      </c>
      <c r="G93" s="74">
        <v>29.499998092651367</v>
      </c>
      <c r="H93" s="74">
        <v>29.974998092651369</v>
      </c>
      <c r="I93" s="61"/>
      <c r="J93" s="62">
        <v>39508</v>
      </c>
      <c r="K93" s="75">
        <v>16.222248077392575</v>
      </c>
      <c r="L93" s="75">
        <v>16.784748077392575</v>
      </c>
      <c r="M93" s="75">
        <v>17.347248077392575</v>
      </c>
      <c r="O93" s="75">
        <v>15.114497375488277</v>
      </c>
      <c r="P93" s="75">
        <v>18.414497375488278</v>
      </c>
      <c r="Q93" s="75">
        <v>21.714497375488278</v>
      </c>
      <c r="S93" s="75">
        <v>0.3</v>
      </c>
      <c r="T93" s="75">
        <v>0.3</v>
      </c>
      <c r="U93" s="75">
        <v>0.3</v>
      </c>
      <c r="W93" s="75">
        <v>0.145493065728</v>
      </c>
      <c r="X93" s="75">
        <v>0.290986131456</v>
      </c>
      <c r="Y93" s="75">
        <v>0.43647919718399997</v>
      </c>
      <c r="AA93" s="75">
        <v>0.06</v>
      </c>
      <c r="AB93" s="75">
        <v>0.12</v>
      </c>
      <c r="AC93" s="75">
        <v>0.18</v>
      </c>
      <c r="AE93" s="75">
        <v>-0.25</v>
      </c>
      <c r="AF93" s="75">
        <v>1</v>
      </c>
      <c r="AG93" s="75">
        <v>0.3</v>
      </c>
      <c r="AI93" s="75">
        <v>-0.15</v>
      </c>
      <c r="AJ93" s="75">
        <v>0.3</v>
      </c>
      <c r="AK93" s="75">
        <v>0.2</v>
      </c>
      <c r="AM93" s="80">
        <v>29</v>
      </c>
      <c r="AN93" s="77">
        <v>0.4</v>
      </c>
      <c r="BE93" s="62">
        <v>39508</v>
      </c>
      <c r="BF93" s="76">
        <v>0.75</v>
      </c>
    </row>
    <row r="94" spans="1:58" x14ac:dyDescent="0.2">
      <c r="A94" s="73">
        <v>38657</v>
      </c>
      <c r="B94" s="74">
        <v>32.950000000000003</v>
      </c>
      <c r="C94" s="74">
        <v>33.9</v>
      </c>
      <c r="D94" s="74">
        <v>34.85</v>
      </c>
      <c r="E94" s="69"/>
      <c r="F94" s="74">
        <v>29.024998092651366</v>
      </c>
      <c r="G94" s="74">
        <v>29.499998092651367</v>
      </c>
      <c r="H94" s="74">
        <v>29.974998092651369</v>
      </c>
      <c r="I94" s="61"/>
      <c r="J94" s="62">
        <v>39539</v>
      </c>
      <c r="K94" s="75">
        <v>17.017498779296872</v>
      </c>
      <c r="L94" s="75">
        <v>17.467498779296871</v>
      </c>
      <c r="M94" s="75">
        <v>17.917498779296871</v>
      </c>
      <c r="O94" s="75">
        <v>14.884997558593746</v>
      </c>
      <c r="P94" s="75">
        <v>18.184997558593746</v>
      </c>
      <c r="Q94" s="75">
        <v>21.484997558593747</v>
      </c>
      <c r="S94" s="75">
        <v>0.3</v>
      </c>
      <c r="T94" s="75">
        <v>0.3</v>
      </c>
      <c r="U94" s="75">
        <v>0.3</v>
      </c>
      <c r="W94" s="75">
        <v>0.145493065728</v>
      </c>
      <c r="X94" s="75">
        <v>0.290986131456</v>
      </c>
      <c r="Y94" s="75">
        <v>0.43647919718399997</v>
      </c>
      <c r="AA94" s="75">
        <v>0.06</v>
      </c>
      <c r="AB94" s="75">
        <v>0.12</v>
      </c>
      <c r="AC94" s="75">
        <v>0.18</v>
      </c>
      <c r="AE94" s="75">
        <v>-0.25</v>
      </c>
      <c r="AF94" s="75">
        <v>0.9</v>
      </c>
      <c r="AG94" s="75">
        <v>0.3</v>
      </c>
      <c r="AI94" s="75">
        <v>-0.15</v>
      </c>
      <c r="AJ94" s="75">
        <v>0.3</v>
      </c>
      <c r="AK94" s="75">
        <v>0.2</v>
      </c>
      <c r="AM94" s="80">
        <v>30</v>
      </c>
      <c r="AN94" s="77">
        <v>0.4</v>
      </c>
      <c r="BE94" s="62">
        <v>39539</v>
      </c>
      <c r="BF94" s="76">
        <v>0.75</v>
      </c>
    </row>
    <row r="95" spans="1:58" x14ac:dyDescent="0.2">
      <c r="A95" s="73">
        <v>38687</v>
      </c>
      <c r="B95" s="74">
        <v>32.950000000000003</v>
      </c>
      <c r="C95" s="74">
        <v>33.9</v>
      </c>
      <c r="D95" s="74">
        <v>34.85</v>
      </c>
      <c r="E95" s="69"/>
      <c r="F95" s="74">
        <v>29.024998092651366</v>
      </c>
      <c r="G95" s="74">
        <v>29.499998092651367</v>
      </c>
      <c r="H95" s="74">
        <v>29.974998092651369</v>
      </c>
      <c r="I95" s="61"/>
      <c r="J95" s="62">
        <v>39569</v>
      </c>
      <c r="K95" s="75">
        <v>16.052498550415034</v>
      </c>
      <c r="L95" s="75">
        <v>17.582498550415036</v>
      </c>
      <c r="M95" s="75">
        <v>19.112498550415037</v>
      </c>
      <c r="O95" s="75">
        <v>15.414998245239254</v>
      </c>
      <c r="P95" s="75">
        <v>18.714998245239254</v>
      </c>
      <c r="Q95" s="75">
        <v>22.014998245239255</v>
      </c>
      <c r="S95" s="75">
        <v>0.3</v>
      </c>
      <c r="T95" s="75">
        <v>0.3</v>
      </c>
      <c r="U95" s="75">
        <v>0.3</v>
      </c>
      <c r="W95" s="75">
        <v>0.15568522444799998</v>
      </c>
      <c r="X95" s="75">
        <v>0.31137044889599996</v>
      </c>
      <c r="Y95" s="75">
        <v>0.46705567334399994</v>
      </c>
      <c r="AA95" s="75">
        <v>0.06</v>
      </c>
      <c r="AB95" s="75">
        <v>0.12</v>
      </c>
      <c r="AC95" s="75">
        <v>0.18</v>
      </c>
      <c r="AE95" s="75">
        <v>-0.25</v>
      </c>
      <c r="AF95" s="75">
        <v>0.9</v>
      </c>
      <c r="AG95" s="75">
        <v>0.3</v>
      </c>
      <c r="AI95" s="75">
        <v>-0.15</v>
      </c>
      <c r="AJ95" s="75">
        <v>0.3</v>
      </c>
      <c r="AK95" s="75">
        <v>0.2</v>
      </c>
      <c r="AM95" s="80">
        <v>30</v>
      </c>
      <c r="AN95" s="77">
        <v>0.4</v>
      </c>
      <c r="BE95" s="62">
        <v>39569</v>
      </c>
      <c r="BF95" s="76">
        <v>0.75</v>
      </c>
    </row>
    <row r="96" spans="1:58" x14ac:dyDescent="0.2">
      <c r="A96" s="73">
        <v>38718</v>
      </c>
      <c r="B96" s="74">
        <v>35.200000000000003</v>
      </c>
      <c r="C96" s="74">
        <v>36.299999999999997</v>
      </c>
      <c r="D96" s="74">
        <v>37.4</v>
      </c>
      <c r="E96" s="69"/>
      <c r="F96" s="74">
        <v>37.100001525878909</v>
      </c>
      <c r="G96" s="74">
        <v>37.650001525878906</v>
      </c>
      <c r="H96" s="74">
        <v>38.200001525878903</v>
      </c>
      <c r="I96" s="61"/>
      <c r="J96" s="62">
        <v>39600</v>
      </c>
      <c r="K96" s="75">
        <v>17.606249008178708</v>
      </c>
      <c r="L96" s="75">
        <v>22.008749008178707</v>
      </c>
      <c r="M96" s="75">
        <v>26.411249008178707</v>
      </c>
      <c r="O96" s="75">
        <v>14.192498397827144</v>
      </c>
      <c r="P96" s="75">
        <v>17.492498397827145</v>
      </c>
      <c r="Q96" s="75">
        <v>20.792498397827146</v>
      </c>
      <c r="S96" s="75">
        <v>0.3</v>
      </c>
      <c r="T96" s="75">
        <v>0.3</v>
      </c>
      <c r="U96" s="75">
        <v>0.3</v>
      </c>
      <c r="W96" s="75">
        <v>0.18248040972287996</v>
      </c>
      <c r="X96" s="75">
        <v>0.36496081944575992</v>
      </c>
      <c r="Y96" s="75">
        <v>0.54744122916863991</v>
      </c>
      <c r="AA96" s="75">
        <v>0.06</v>
      </c>
      <c r="AB96" s="75">
        <v>0.12</v>
      </c>
      <c r="AC96" s="75">
        <v>0.18</v>
      </c>
      <c r="AE96" s="75">
        <v>-0.35</v>
      </c>
      <c r="AF96" s="75">
        <v>1.2</v>
      </c>
      <c r="AG96" s="75">
        <v>0.3</v>
      </c>
      <c r="AI96" s="75">
        <v>-0.15</v>
      </c>
      <c r="AJ96" s="75">
        <v>0.3</v>
      </c>
      <c r="AK96" s="75">
        <v>0.2</v>
      </c>
      <c r="AM96" s="80">
        <v>30</v>
      </c>
      <c r="AN96" s="77">
        <v>0.4</v>
      </c>
      <c r="BE96" s="62">
        <v>39600</v>
      </c>
      <c r="BF96" s="76">
        <v>0.75</v>
      </c>
    </row>
    <row r="97" spans="1:58" x14ac:dyDescent="0.2">
      <c r="A97" s="73">
        <v>38749</v>
      </c>
      <c r="B97" s="74">
        <v>39.700000000000003</v>
      </c>
      <c r="C97" s="74">
        <v>40.799999999999997</v>
      </c>
      <c r="D97" s="74">
        <v>41.9</v>
      </c>
      <c r="E97" s="69"/>
      <c r="F97" s="74">
        <v>33.950000000000003</v>
      </c>
      <c r="G97" s="74">
        <v>34.5</v>
      </c>
      <c r="H97" s="74">
        <v>35.049999999999997</v>
      </c>
      <c r="I97" s="61"/>
      <c r="J97" s="62">
        <v>39630</v>
      </c>
      <c r="K97" s="75">
        <v>31.461250305175795</v>
      </c>
      <c r="L97" s="75">
        <v>35.211250305175795</v>
      </c>
      <c r="M97" s="75">
        <v>38.961250305175795</v>
      </c>
      <c r="O97" s="75">
        <v>23.397498321533199</v>
      </c>
      <c r="P97" s="75">
        <v>26.6974983215332</v>
      </c>
      <c r="Q97" s="75">
        <v>29.9974983215332</v>
      </c>
      <c r="S97" s="75">
        <v>0.3</v>
      </c>
      <c r="T97" s="75">
        <v>0.3</v>
      </c>
      <c r="U97" s="75">
        <v>0.3</v>
      </c>
      <c r="W97" s="75">
        <v>0.21085537959935993</v>
      </c>
      <c r="X97" s="75">
        <v>0.42171075919871986</v>
      </c>
      <c r="Y97" s="75">
        <v>0.63256613879807977</v>
      </c>
      <c r="AA97" s="75">
        <v>0.06</v>
      </c>
      <c r="AB97" s="75">
        <v>0.12</v>
      </c>
      <c r="AC97" s="75">
        <v>0.18</v>
      </c>
      <c r="AE97" s="75">
        <v>-0.35</v>
      </c>
      <c r="AF97" s="75">
        <v>1.5</v>
      </c>
      <c r="AG97" s="75">
        <v>0.5</v>
      </c>
      <c r="AI97" s="75">
        <v>-0.15</v>
      </c>
      <c r="AJ97" s="75">
        <v>0.3</v>
      </c>
      <c r="AK97" s="75">
        <v>0.2</v>
      </c>
      <c r="AM97" s="80">
        <v>31</v>
      </c>
      <c r="AN97" s="77">
        <v>0.4</v>
      </c>
      <c r="BE97" s="62">
        <v>39630</v>
      </c>
      <c r="BF97" s="76">
        <v>0.75</v>
      </c>
    </row>
    <row r="98" spans="1:58" x14ac:dyDescent="0.2">
      <c r="A98" s="73">
        <v>38777</v>
      </c>
      <c r="B98" s="74">
        <v>44.75</v>
      </c>
      <c r="C98" s="74">
        <v>45.4</v>
      </c>
      <c r="D98" s="74">
        <v>46.05</v>
      </c>
      <c r="E98" s="69"/>
      <c r="F98" s="74">
        <v>30.175000000000001</v>
      </c>
      <c r="G98" s="74">
        <v>30.5</v>
      </c>
      <c r="H98" s="74">
        <v>30.824999999999999</v>
      </c>
      <c r="I98" s="61"/>
      <c r="J98" s="62">
        <v>39661</v>
      </c>
      <c r="K98" s="75">
        <v>33.722499847412124</v>
      </c>
      <c r="L98" s="75">
        <v>37.472499847412124</v>
      </c>
      <c r="M98" s="75">
        <v>41.222499847412124</v>
      </c>
      <c r="O98" s="75">
        <v>24.894999694824214</v>
      </c>
      <c r="P98" s="75">
        <v>28.194999694824215</v>
      </c>
      <c r="Q98" s="75">
        <v>31.494999694824216</v>
      </c>
      <c r="S98" s="75">
        <v>0.8</v>
      </c>
      <c r="T98" s="75">
        <v>0.8</v>
      </c>
      <c r="U98" s="75">
        <v>0.8</v>
      </c>
      <c r="W98" s="75">
        <v>0.21085537959935993</v>
      </c>
      <c r="X98" s="75">
        <v>0.42171075919871986</v>
      </c>
      <c r="Y98" s="75">
        <v>0.63256613879807977</v>
      </c>
      <c r="AA98" s="75">
        <v>0.06</v>
      </c>
      <c r="AB98" s="75">
        <v>0.12</v>
      </c>
      <c r="AC98" s="75">
        <v>0.18</v>
      </c>
      <c r="AE98" s="75">
        <v>-0.35</v>
      </c>
      <c r="AF98" s="75">
        <v>1.5</v>
      </c>
      <c r="AG98" s="75">
        <v>0.5</v>
      </c>
      <c r="AI98" s="75">
        <v>-0.15</v>
      </c>
      <c r="AJ98" s="75">
        <v>0.3</v>
      </c>
      <c r="AK98" s="75">
        <v>0.2</v>
      </c>
      <c r="AM98" s="80">
        <v>31</v>
      </c>
      <c r="AN98" s="77">
        <v>0.4</v>
      </c>
      <c r="BE98" s="62">
        <v>39661</v>
      </c>
      <c r="BF98" s="76">
        <v>0.75</v>
      </c>
    </row>
    <row r="99" spans="1:58" x14ac:dyDescent="0.2">
      <c r="A99" s="73">
        <v>38808</v>
      </c>
      <c r="B99" s="74">
        <v>36.4</v>
      </c>
      <c r="C99" s="74">
        <v>36.9</v>
      </c>
      <c r="D99" s="74">
        <v>37.4</v>
      </c>
      <c r="E99" s="69"/>
      <c r="F99" s="74">
        <v>30.25</v>
      </c>
      <c r="G99" s="74">
        <v>30.5</v>
      </c>
      <c r="H99" s="74">
        <v>30.75</v>
      </c>
      <c r="I99" s="61"/>
      <c r="J99" s="62">
        <v>39692</v>
      </c>
      <c r="K99" s="75">
        <v>28.049998474121089</v>
      </c>
      <c r="L99" s="75">
        <v>29.09999847412109</v>
      </c>
      <c r="M99" s="75">
        <v>30.149998474121091</v>
      </c>
      <c r="O99" s="75">
        <v>25.799998474121089</v>
      </c>
      <c r="P99" s="75">
        <v>29.09999847412109</v>
      </c>
      <c r="Q99" s="75">
        <v>32.399998474121091</v>
      </c>
      <c r="S99" s="75">
        <v>0.8</v>
      </c>
      <c r="T99" s="75">
        <v>0.8</v>
      </c>
      <c r="U99" s="75">
        <v>0.8</v>
      </c>
      <c r="W99" s="75">
        <v>0.15630694612991997</v>
      </c>
      <c r="X99" s="75">
        <v>0.31261389225983993</v>
      </c>
      <c r="Y99" s="75">
        <v>0.4689208383897599</v>
      </c>
      <c r="AA99" s="75">
        <v>0.06</v>
      </c>
      <c r="AB99" s="75">
        <v>0.12</v>
      </c>
      <c r="AC99" s="75">
        <v>0.18</v>
      </c>
      <c r="AE99" s="75">
        <v>-0.35</v>
      </c>
      <c r="AF99" s="75">
        <v>0.9</v>
      </c>
      <c r="AG99" s="75">
        <v>0.3</v>
      </c>
      <c r="AI99" s="75">
        <v>-0.15</v>
      </c>
      <c r="AJ99" s="75">
        <v>0.3</v>
      </c>
      <c r="AK99" s="75">
        <v>0.2</v>
      </c>
      <c r="AM99" s="80">
        <v>31</v>
      </c>
      <c r="AN99" s="77">
        <v>0.4</v>
      </c>
      <c r="BE99" s="62">
        <v>39692</v>
      </c>
      <c r="BF99" s="76">
        <v>0.75</v>
      </c>
    </row>
    <row r="100" spans="1:58" x14ac:dyDescent="0.2">
      <c r="A100" s="73">
        <v>38838</v>
      </c>
      <c r="B100" s="74">
        <v>33.22</v>
      </c>
      <c r="C100" s="74">
        <v>34.9</v>
      </c>
      <c r="D100" s="74">
        <v>36.58</v>
      </c>
      <c r="E100" s="69"/>
      <c r="F100" s="74">
        <v>29.66</v>
      </c>
      <c r="G100" s="74">
        <v>30.5</v>
      </c>
      <c r="H100" s="74">
        <v>31.34</v>
      </c>
      <c r="I100" s="61"/>
      <c r="J100" s="62">
        <v>39722</v>
      </c>
      <c r="K100" s="75">
        <v>28.16249847412109</v>
      </c>
      <c r="L100" s="75">
        <v>29.09999847412109</v>
      </c>
      <c r="M100" s="75">
        <v>30.03749847412109</v>
      </c>
      <c r="O100" s="75">
        <v>25.799998474121089</v>
      </c>
      <c r="P100" s="75">
        <v>29.09999847412109</v>
      </c>
      <c r="Q100" s="75">
        <v>32.399998474121091</v>
      </c>
      <c r="S100" s="75">
        <v>0.8</v>
      </c>
      <c r="T100" s="75">
        <v>0.8</v>
      </c>
      <c r="U100" s="75">
        <v>0.8</v>
      </c>
      <c r="W100" s="75">
        <v>0.13673800138751999</v>
      </c>
      <c r="X100" s="75">
        <v>0.27347600277503997</v>
      </c>
      <c r="Y100" s="75">
        <v>0.41021400416255993</v>
      </c>
      <c r="AA100" s="75">
        <v>0.06</v>
      </c>
      <c r="AB100" s="75">
        <v>0.12</v>
      </c>
      <c r="AC100" s="75">
        <v>0.18</v>
      </c>
      <c r="AE100" s="75">
        <v>-0.25</v>
      </c>
      <c r="AF100" s="75">
        <v>1</v>
      </c>
      <c r="AG100" s="75">
        <v>0.3</v>
      </c>
      <c r="AI100" s="75">
        <v>-0.15</v>
      </c>
      <c r="AJ100" s="75">
        <v>0.3</v>
      </c>
      <c r="AK100" s="75">
        <v>0.2</v>
      </c>
      <c r="AM100" s="80">
        <v>32</v>
      </c>
      <c r="AN100" s="77">
        <v>0.4</v>
      </c>
      <c r="BE100" s="62">
        <v>39722</v>
      </c>
      <c r="BF100" s="76">
        <v>0.75</v>
      </c>
    </row>
    <row r="101" spans="1:58" x14ac:dyDescent="0.2">
      <c r="A101" s="73">
        <v>38869</v>
      </c>
      <c r="B101" s="74">
        <v>31.66</v>
      </c>
      <c r="C101" s="74">
        <v>36.5</v>
      </c>
      <c r="D101" s="74">
        <v>41.34</v>
      </c>
      <c r="E101" s="69"/>
      <c r="F101" s="74">
        <v>28.08</v>
      </c>
      <c r="G101" s="74">
        <v>30.5</v>
      </c>
      <c r="H101" s="74">
        <v>32.92</v>
      </c>
      <c r="I101" s="61"/>
      <c r="J101" s="62">
        <v>39753</v>
      </c>
      <c r="K101" s="75">
        <v>28.16249847412109</v>
      </c>
      <c r="L101" s="75">
        <v>29.09999847412109</v>
      </c>
      <c r="M101" s="75">
        <v>30.03749847412109</v>
      </c>
      <c r="O101" s="75">
        <v>25.799998474121089</v>
      </c>
      <c r="P101" s="75">
        <v>29.09999847412109</v>
      </c>
      <c r="Q101" s="75">
        <v>32.399998474121091</v>
      </c>
      <c r="S101" s="75">
        <v>0.8</v>
      </c>
      <c r="T101" s="75">
        <v>0.8</v>
      </c>
      <c r="U101" s="75">
        <v>0.8</v>
      </c>
      <c r="W101" s="75">
        <v>0.13673800138751999</v>
      </c>
      <c r="X101" s="75">
        <v>0.27347600277503997</v>
      </c>
      <c r="Y101" s="75">
        <v>0.41021400416255993</v>
      </c>
      <c r="AA101" s="75">
        <v>0.06</v>
      </c>
      <c r="AB101" s="75">
        <v>0.12</v>
      </c>
      <c r="AC101" s="75">
        <v>0.18</v>
      </c>
      <c r="AE101" s="75">
        <v>-0.25</v>
      </c>
      <c r="AF101" s="75">
        <v>1</v>
      </c>
      <c r="AG101" s="75">
        <v>0.3</v>
      </c>
      <c r="AI101" s="75">
        <v>-0.15</v>
      </c>
      <c r="AJ101" s="75">
        <v>0.3</v>
      </c>
      <c r="AK101" s="75">
        <v>0.2</v>
      </c>
      <c r="AM101" s="80">
        <v>32</v>
      </c>
      <c r="AN101" s="77">
        <v>0.4</v>
      </c>
      <c r="BE101" s="62">
        <v>39753</v>
      </c>
      <c r="BF101" s="76">
        <v>0.75</v>
      </c>
    </row>
    <row r="102" spans="1:58" x14ac:dyDescent="0.2">
      <c r="A102" s="73">
        <v>38899</v>
      </c>
      <c r="B102" s="74">
        <v>40.25</v>
      </c>
      <c r="C102" s="74">
        <v>44.25</v>
      </c>
      <c r="D102" s="74">
        <v>48.25</v>
      </c>
      <c r="E102" s="69"/>
      <c r="F102" s="74">
        <v>28.5</v>
      </c>
      <c r="G102" s="74">
        <v>30.5</v>
      </c>
      <c r="H102" s="74">
        <v>32.5</v>
      </c>
      <c r="I102" s="61"/>
      <c r="J102" s="62">
        <v>39783</v>
      </c>
      <c r="K102" s="75">
        <v>33.412502288818374</v>
      </c>
      <c r="L102" s="75">
        <v>34.350002288818374</v>
      </c>
      <c r="M102" s="75">
        <v>35.287502288818374</v>
      </c>
      <c r="O102" s="75">
        <v>31.050002288818373</v>
      </c>
      <c r="P102" s="75">
        <v>34.350002288818374</v>
      </c>
      <c r="Q102" s="75">
        <v>37.650002288818371</v>
      </c>
      <c r="S102" s="75">
        <v>1.2</v>
      </c>
      <c r="T102" s="75">
        <v>1.2</v>
      </c>
      <c r="U102" s="75">
        <v>1.2</v>
      </c>
      <c r="W102" s="75">
        <v>0.13722722500607998</v>
      </c>
      <c r="X102" s="75">
        <v>0.27445445001215996</v>
      </c>
      <c r="Y102" s="75">
        <v>0.41168167501823993</v>
      </c>
      <c r="AA102" s="75">
        <v>0.06</v>
      </c>
      <c r="AB102" s="75">
        <v>0.12</v>
      </c>
      <c r="AC102" s="75">
        <v>0.18</v>
      </c>
      <c r="AE102" s="75">
        <v>-0.25</v>
      </c>
      <c r="AF102" s="75">
        <v>1</v>
      </c>
      <c r="AG102" s="75">
        <v>0.35</v>
      </c>
      <c r="AI102" s="75">
        <v>-0.15</v>
      </c>
      <c r="AJ102" s="75">
        <v>0.3</v>
      </c>
      <c r="AK102" s="75">
        <v>0.2</v>
      </c>
      <c r="AM102" s="80">
        <v>32</v>
      </c>
      <c r="AN102" s="77">
        <v>0.4</v>
      </c>
      <c r="BE102" s="62">
        <v>39783</v>
      </c>
      <c r="BF102" s="76">
        <v>0.75</v>
      </c>
    </row>
    <row r="103" spans="1:58" x14ac:dyDescent="0.2">
      <c r="A103" s="73">
        <v>38930</v>
      </c>
      <c r="B103" s="74">
        <v>54.25</v>
      </c>
      <c r="C103" s="74">
        <v>58.25</v>
      </c>
      <c r="D103" s="74">
        <v>62.25</v>
      </c>
      <c r="E103" s="69"/>
      <c r="F103" s="74">
        <v>28.5</v>
      </c>
      <c r="G103" s="74">
        <v>30.5</v>
      </c>
      <c r="H103" s="74">
        <v>32.5</v>
      </c>
      <c r="I103" s="61"/>
      <c r="J103" s="62">
        <v>39814</v>
      </c>
      <c r="K103" s="75">
        <v>23.748747253417964</v>
      </c>
      <c r="L103" s="75">
        <v>24.798747253417964</v>
      </c>
      <c r="M103" s="75">
        <v>25.848747253417965</v>
      </c>
      <c r="O103" s="75">
        <v>22.002499008178706</v>
      </c>
      <c r="P103" s="75">
        <v>25.302499008178707</v>
      </c>
      <c r="Q103" s="75">
        <v>28.602499008178707</v>
      </c>
      <c r="S103" s="75">
        <v>0.8</v>
      </c>
      <c r="T103" s="75">
        <v>0.8</v>
      </c>
      <c r="U103" s="75">
        <v>0.8</v>
      </c>
      <c r="W103" s="75">
        <v>0.16902676021247995</v>
      </c>
      <c r="X103" s="75">
        <v>0.3380535204249599</v>
      </c>
      <c r="Y103" s="75">
        <v>0.50708028063743982</v>
      </c>
      <c r="AA103" s="75">
        <v>0.06</v>
      </c>
      <c r="AB103" s="75">
        <v>0.12</v>
      </c>
      <c r="AC103" s="75">
        <v>0.18</v>
      </c>
      <c r="AE103" s="75">
        <v>-0.75</v>
      </c>
      <c r="AF103" s="75">
        <v>1.5</v>
      </c>
      <c r="AG103" s="75">
        <v>0.75</v>
      </c>
      <c r="AI103" s="75">
        <v>-0.15</v>
      </c>
      <c r="AJ103" s="75">
        <v>0.3</v>
      </c>
      <c r="AK103" s="75">
        <v>0.2</v>
      </c>
      <c r="AM103" s="80">
        <v>33</v>
      </c>
      <c r="AN103" s="77">
        <v>0.4</v>
      </c>
      <c r="BE103" s="62">
        <v>39814</v>
      </c>
      <c r="BF103" s="76">
        <v>0.75</v>
      </c>
    </row>
    <row r="104" spans="1:58" x14ac:dyDescent="0.2">
      <c r="A104" s="73">
        <v>38961</v>
      </c>
      <c r="B104" s="74">
        <v>61.7</v>
      </c>
      <c r="C104" s="74">
        <v>62.9</v>
      </c>
      <c r="D104" s="74">
        <v>64.099999999999994</v>
      </c>
      <c r="E104" s="69"/>
      <c r="F104" s="74">
        <v>29.9</v>
      </c>
      <c r="G104" s="74">
        <v>30.5</v>
      </c>
      <c r="H104" s="74">
        <v>31.1</v>
      </c>
      <c r="I104" s="61"/>
      <c r="J104" s="62">
        <v>39845</v>
      </c>
      <c r="K104" s="75">
        <v>22.746248626708979</v>
      </c>
      <c r="L104" s="75">
        <v>23.79624862670898</v>
      </c>
      <c r="M104" s="75">
        <v>24.846248626708981</v>
      </c>
      <c r="O104" s="75">
        <v>19.997497940063472</v>
      </c>
      <c r="P104" s="75">
        <v>23.297497940063472</v>
      </c>
      <c r="Q104" s="75">
        <v>26.597497940063473</v>
      </c>
      <c r="S104" s="75">
        <v>0.3</v>
      </c>
      <c r="T104" s="75">
        <v>0.3</v>
      </c>
      <c r="U104" s="75">
        <v>0.3</v>
      </c>
      <c r="W104" s="75">
        <v>0.16902676021247995</v>
      </c>
      <c r="X104" s="75">
        <v>0.3380535204249599</v>
      </c>
      <c r="Y104" s="75">
        <v>0.50708028063743982</v>
      </c>
      <c r="AA104" s="75">
        <v>0.06</v>
      </c>
      <c r="AB104" s="75">
        <v>0.12</v>
      </c>
      <c r="AC104" s="75">
        <v>0.18</v>
      </c>
      <c r="AE104" s="75">
        <v>-0.75</v>
      </c>
      <c r="AF104" s="75">
        <v>1.5</v>
      </c>
      <c r="AG104" s="75">
        <v>0.75</v>
      </c>
      <c r="AI104" s="75">
        <v>-0.15</v>
      </c>
      <c r="AJ104" s="75">
        <v>0.3</v>
      </c>
      <c r="AK104" s="75">
        <v>0.2</v>
      </c>
      <c r="AM104" s="80">
        <v>33</v>
      </c>
      <c r="AN104" s="77">
        <v>0.4</v>
      </c>
      <c r="BE104" s="62">
        <v>39845</v>
      </c>
      <c r="BF104" s="76">
        <v>0.75</v>
      </c>
    </row>
    <row r="105" spans="1:58" x14ac:dyDescent="0.2">
      <c r="A105" s="73">
        <v>38991</v>
      </c>
      <c r="B105" s="74">
        <v>33.85</v>
      </c>
      <c r="C105" s="74">
        <v>34.9</v>
      </c>
      <c r="D105" s="74">
        <v>35.950000000000003</v>
      </c>
      <c r="E105" s="69"/>
      <c r="F105" s="74">
        <v>28.974998092651369</v>
      </c>
      <c r="G105" s="74">
        <v>29.499998092651367</v>
      </c>
      <c r="H105" s="74">
        <v>30.024998092651366</v>
      </c>
      <c r="I105" s="61"/>
      <c r="J105" s="62">
        <v>39873</v>
      </c>
      <c r="K105" s="75">
        <v>16.384748077392572</v>
      </c>
      <c r="L105" s="75">
        <v>16.984748077392574</v>
      </c>
      <c r="M105" s="75">
        <v>17.584748077392575</v>
      </c>
      <c r="O105" s="75">
        <v>15.314497375488276</v>
      </c>
      <c r="P105" s="75">
        <v>18.614497375488277</v>
      </c>
      <c r="Q105" s="75">
        <v>21.914497375488278</v>
      </c>
      <c r="S105" s="75">
        <v>0.3</v>
      </c>
      <c r="T105" s="75">
        <v>0.3</v>
      </c>
      <c r="U105" s="75">
        <v>0.3</v>
      </c>
      <c r="W105" s="75">
        <v>0.13967334309887999</v>
      </c>
      <c r="X105" s="75">
        <v>0.27934668619775999</v>
      </c>
      <c r="Y105" s="75">
        <v>0.41902002929663995</v>
      </c>
      <c r="AA105" s="75">
        <v>0.06</v>
      </c>
      <c r="AB105" s="75">
        <v>0.12</v>
      </c>
      <c r="AC105" s="75">
        <v>0.18</v>
      </c>
      <c r="AE105" s="75">
        <v>-0.25</v>
      </c>
      <c r="AF105" s="75">
        <v>1</v>
      </c>
      <c r="AG105" s="75">
        <v>0.3</v>
      </c>
      <c r="AI105" s="75">
        <v>-0.15</v>
      </c>
      <c r="AJ105" s="75">
        <v>0.3</v>
      </c>
      <c r="AK105" s="75">
        <v>0.2</v>
      </c>
      <c r="AM105" s="80">
        <v>33</v>
      </c>
      <c r="AN105" s="77">
        <v>0.4</v>
      </c>
      <c r="BE105" s="62">
        <v>39873</v>
      </c>
      <c r="BF105" s="76">
        <v>0.75</v>
      </c>
    </row>
    <row r="106" spans="1:58" x14ac:dyDescent="0.2">
      <c r="A106" s="73">
        <v>39022</v>
      </c>
      <c r="B106" s="74">
        <v>32.35</v>
      </c>
      <c r="C106" s="74">
        <v>33.4</v>
      </c>
      <c r="D106" s="74">
        <v>34.450000000000003</v>
      </c>
      <c r="E106" s="69"/>
      <c r="F106" s="74">
        <v>28.974998092651369</v>
      </c>
      <c r="G106" s="74">
        <v>29.499998092651367</v>
      </c>
      <c r="H106" s="74">
        <v>30.024998092651366</v>
      </c>
      <c r="I106" s="61"/>
      <c r="J106" s="62">
        <v>39904</v>
      </c>
      <c r="K106" s="75">
        <v>17.17999877929687</v>
      </c>
      <c r="L106" s="75">
        <v>17.667498779296871</v>
      </c>
      <c r="M106" s="75">
        <v>18.154998779296871</v>
      </c>
      <c r="O106" s="75">
        <v>15.084997558593745</v>
      </c>
      <c r="P106" s="75">
        <v>18.384997558593746</v>
      </c>
      <c r="Q106" s="75">
        <v>21.684997558593746</v>
      </c>
      <c r="S106" s="75">
        <v>0.3</v>
      </c>
      <c r="T106" s="75">
        <v>0.3</v>
      </c>
      <c r="U106" s="75">
        <v>0.3</v>
      </c>
      <c r="W106" s="75">
        <v>0.13967334309887999</v>
      </c>
      <c r="X106" s="75">
        <v>0.27934668619775999</v>
      </c>
      <c r="Y106" s="75">
        <v>0.41902002929663995</v>
      </c>
      <c r="AA106" s="75">
        <v>0.06</v>
      </c>
      <c r="AB106" s="75">
        <v>0.12</v>
      </c>
      <c r="AC106" s="75">
        <v>0.18</v>
      </c>
      <c r="AE106" s="75">
        <v>-0.25</v>
      </c>
      <c r="AF106" s="75">
        <v>0.9</v>
      </c>
      <c r="AG106" s="75">
        <v>0.3</v>
      </c>
      <c r="AI106" s="75">
        <v>-0.15</v>
      </c>
      <c r="AJ106" s="75">
        <v>0.3</v>
      </c>
      <c r="AK106" s="75">
        <v>0.2</v>
      </c>
      <c r="AM106" s="80">
        <v>34</v>
      </c>
      <c r="AN106" s="77">
        <v>0.4</v>
      </c>
      <c r="BE106" s="62">
        <v>39904</v>
      </c>
      <c r="BF106" s="76">
        <v>0.75</v>
      </c>
    </row>
    <row r="107" spans="1:58" x14ac:dyDescent="0.2">
      <c r="A107" s="73">
        <v>39052</v>
      </c>
      <c r="B107" s="74">
        <v>32.35</v>
      </c>
      <c r="C107" s="74">
        <v>33.4</v>
      </c>
      <c r="D107" s="74">
        <v>34.450000000000003</v>
      </c>
      <c r="E107" s="69"/>
      <c r="F107" s="74">
        <v>28.974998092651369</v>
      </c>
      <c r="G107" s="74">
        <v>29.499998092651367</v>
      </c>
      <c r="H107" s="74">
        <v>30.024998092651366</v>
      </c>
      <c r="I107" s="61"/>
      <c r="J107" s="62">
        <v>39934</v>
      </c>
      <c r="K107" s="75">
        <v>16.094998550415035</v>
      </c>
      <c r="L107" s="75">
        <v>17.782498550415035</v>
      </c>
      <c r="M107" s="75">
        <v>19.469998550415035</v>
      </c>
      <c r="O107" s="75">
        <v>15.614998245239253</v>
      </c>
      <c r="P107" s="75">
        <v>18.914998245239254</v>
      </c>
      <c r="Q107" s="75">
        <v>22.214998245239254</v>
      </c>
      <c r="S107" s="75">
        <v>0.3</v>
      </c>
      <c r="T107" s="75">
        <v>0.3</v>
      </c>
      <c r="U107" s="75">
        <v>0.3</v>
      </c>
      <c r="W107" s="75">
        <v>0.14945781547007997</v>
      </c>
      <c r="X107" s="75">
        <v>0.29891563094015994</v>
      </c>
      <c r="Y107" s="75">
        <v>0.44837344641023991</v>
      </c>
      <c r="AA107" s="75">
        <v>0.06</v>
      </c>
      <c r="AB107" s="75">
        <v>0.12</v>
      </c>
      <c r="AC107" s="75">
        <v>0.18</v>
      </c>
      <c r="AE107" s="75">
        <v>-0.25</v>
      </c>
      <c r="AF107" s="75">
        <v>0.9</v>
      </c>
      <c r="AG107" s="75">
        <v>0.3</v>
      </c>
      <c r="AI107" s="75">
        <v>-0.15</v>
      </c>
      <c r="AJ107" s="75">
        <v>0.3</v>
      </c>
      <c r="AK107" s="75">
        <v>0.2</v>
      </c>
      <c r="AM107" s="80">
        <v>34</v>
      </c>
      <c r="AN107" s="77">
        <v>0.4</v>
      </c>
      <c r="BE107" s="62">
        <v>39934</v>
      </c>
      <c r="BF107" s="76">
        <v>0.75</v>
      </c>
    </row>
    <row r="108" spans="1:58" x14ac:dyDescent="0.2">
      <c r="A108" s="73">
        <v>39083</v>
      </c>
      <c r="B108" s="74">
        <v>34.85</v>
      </c>
      <c r="C108" s="74">
        <v>36.049999999999997</v>
      </c>
      <c r="D108" s="74">
        <v>37.25</v>
      </c>
      <c r="E108" s="69"/>
      <c r="F108" s="74">
        <v>37.050001525878905</v>
      </c>
      <c r="G108" s="74">
        <v>37.650001525878906</v>
      </c>
      <c r="H108" s="74">
        <v>38.250001525878908</v>
      </c>
      <c r="I108" s="61"/>
      <c r="J108" s="62">
        <v>39965</v>
      </c>
      <c r="K108" s="75">
        <v>17.363749008178708</v>
      </c>
      <c r="L108" s="75">
        <v>22.208749008178707</v>
      </c>
      <c r="M108" s="75">
        <v>27.053749008178706</v>
      </c>
      <c r="O108" s="75">
        <v>14.392498397827143</v>
      </c>
      <c r="P108" s="75">
        <v>17.692498397827144</v>
      </c>
      <c r="Q108" s="75">
        <v>20.992498397827145</v>
      </c>
      <c r="S108" s="75">
        <v>0.3</v>
      </c>
      <c r="T108" s="75">
        <v>0.3</v>
      </c>
      <c r="U108" s="75">
        <v>0.3</v>
      </c>
      <c r="W108" s="75">
        <v>0.17518119333396476</v>
      </c>
      <c r="X108" s="75">
        <v>0.35036238666792952</v>
      </c>
      <c r="Y108" s="75">
        <v>0.52554358000189427</v>
      </c>
      <c r="AA108" s="75">
        <v>0.06</v>
      </c>
      <c r="AB108" s="75">
        <v>0.12</v>
      </c>
      <c r="AC108" s="75">
        <v>0.18</v>
      </c>
      <c r="AE108" s="75">
        <v>-0.35</v>
      </c>
      <c r="AF108" s="75">
        <v>1.2</v>
      </c>
      <c r="AG108" s="75">
        <v>0.3</v>
      </c>
      <c r="AI108" s="75">
        <v>-0.15</v>
      </c>
      <c r="AJ108" s="75">
        <v>0.3</v>
      </c>
      <c r="AK108" s="75">
        <v>0.2</v>
      </c>
      <c r="AM108" s="80">
        <v>34</v>
      </c>
      <c r="AN108" s="77">
        <v>0.4</v>
      </c>
      <c r="BE108" s="62">
        <v>39965</v>
      </c>
      <c r="BF108" s="76">
        <v>0.75</v>
      </c>
    </row>
    <row r="109" spans="1:58" x14ac:dyDescent="0.2">
      <c r="A109" s="73">
        <v>39114</v>
      </c>
      <c r="B109" s="74">
        <v>39.35</v>
      </c>
      <c r="C109" s="74">
        <v>40.549999999999997</v>
      </c>
      <c r="D109" s="74">
        <v>41.75</v>
      </c>
      <c r="E109" s="69"/>
      <c r="F109" s="74">
        <v>33.9</v>
      </c>
      <c r="G109" s="74">
        <v>34.5</v>
      </c>
      <c r="H109" s="74">
        <v>35.1</v>
      </c>
      <c r="I109" s="61"/>
      <c r="J109" s="62">
        <v>39995</v>
      </c>
      <c r="K109" s="75">
        <v>31.661250305175798</v>
      </c>
      <c r="L109" s="75">
        <v>35.411250305175798</v>
      </c>
      <c r="M109" s="75">
        <v>39.161250305175798</v>
      </c>
      <c r="O109" s="75">
        <v>23.597498321533198</v>
      </c>
      <c r="P109" s="75">
        <v>26.897498321533199</v>
      </c>
      <c r="Q109" s="75">
        <v>30.1974983215332</v>
      </c>
      <c r="S109" s="75">
        <v>0.3</v>
      </c>
      <c r="T109" s="75">
        <v>0.3</v>
      </c>
      <c r="U109" s="75">
        <v>0.3</v>
      </c>
      <c r="W109" s="75">
        <v>0.20242116441538555</v>
      </c>
      <c r="X109" s="75">
        <v>0.40484232883077109</v>
      </c>
      <c r="Y109" s="75">
        <v>0.60726349324615669</v>
      </c>
      <c r="AA109" s="75">
        <v>0.06</v>
      </c>
      <c r="AB109" s="75">
        <v>0.12</v>
      </c>
      <c r="AC109" s="75">
        <v>0.18</v>
      </c>
      <c r="AE109" s="75">
        <v>-0.35</v>
      </c>
      <c r="AF109" s="75">
        <v>1.5</v>
      </c>
      <c r="AG109" s="75">
        <v>0.5</v>
      </c>
      <c r="AI109" s="75">
        <v>-0.15</v>
      </c>
      <c r="AJ109" s="75">
        <v>0.3</v>
      </c>
      <c r="AK109" s="75">
        <v>0.2</v>
      </c>
      <c r="AM109" s="80">
        <v>35</v>
      </c>
      <c r="AN109" s="77">
        <v>0.4</v>
      </c>
      <c r="BE109" s="62">
        <v>39995</v>
      </c>
      <c r="BF109" s="76">
        <v>0.75</v>
      </c>
    </row>
    <row r="110" spans="1:58" x14ac:dyDescent="0.2">
      <c r="A110" s="73">
        <v>39142</v>
      </c>
      <c r="B110" s="74">
        <v>44.45</v>
      </c>
      <c r="C110" s="74">
        <v>45.15</v>
      </c>
      <c r="D110" s="74">
        <v>45.85</v>
      </c>
      <c r="E110" s="69"/>
      <c r="F110" s="74">
        <v>30.15</v>
      </c>
      <c r="G110" s="74">
        <v>30.5</v>
      </c>
      <c r="H110" s="74">
        <v>30.85</v>
      </c>
      <c r="I110" s="61"/>
      <c r="J110" s="62">
        <v>40026</v>
      </c>
      <c r="K110" s="75">
        <v>33.922499847412126</v>
      </c>
      <c r="L110" s="75">
        <v>37.672499847412126</v>
      </c>
      <c r="M110" s="75">
        <v>41.422499847412126</v>
      </c>
      <c r="O110" s="75">
        <v>25.094999694824214</v>
      </c>
      <c r="P110" s="75">
        <v>28.394999694824214</v>
      </c>
      <c r="Q110" s="75">
        <v>31.694999694824215</v>
      </c>
      <c r="S110" s="75">
        <v>0.8</v>
      </c>
      <c r="T110" s="75">
        <v>0.8</v>
      </c>
      <c r="U110" s="75">
        <v>0.8</v>
      </c>
      <c r="W110" s="75">
        <v>0.20242116441538555</v>
      </c>
      <c r="X110" s="75">
        <v>0.40484232883077109</v>
      </c>
      <c r="Y110" s="75">
        <v>0.60726349324615669</v>
      </c>
      <c r="AA110" s="75">
        <v>0.06</v>
      </c>
      <c r="AB110" s="75">
        <v>0.12</v>
      </c>
      <c r="AC110" s="75">
        <v>0.18</v>
      </c>
      <c r="AE110" s="75">
        <v>-0.35</v>
      </c>
      <c r="AF110" s="75">
        <v>1.5</v>
      </c>
      <c r="AG110" s="75">
        <v>0.5</v>
      </c>
      <c r="AI110" s="75">
        <v>-0.15</v>
      </c>
      <c r="AJ110" s="75">
        <v>0.3</v>
      </c>
      <c r="AK110" s="75">
        <v>0.2</v>
      </c>
      <c r="AM110" s="80">
        <v>35</v>
      </c>
      <c r="AN110" s="77">
        <v>0.4</v>
      </c>
      <c r="BE110" s="62">
        <v>40026</v>
      </c>
      <c r="BF110" s="76">
        <v>0.75</v>
      </c>
    </row>
    <row r="111" spans="1:58" x14ac:dyDescent="0.2">
      <c r="A111" s="73">
        <v>39173</v>
      </c>
      <c r="B111" s="74">
        <v>36.1</v>
      </c>
      <c r="C111" s="74">
        <v>36.65</v>
      </c>
      <c r="D111" s="74">
        <v>37.200000000000003</v>
      </c>
      <c r="E111" s="69"/>
      <c r="F111" s="74">
        <v>30.225000000000001</v>
      </c>
      <c r="G111" s="74">
        <v>30.5</v>
      </c>
      <c r="H111" s="74">
        <v>30.774999999999999</v>
      </c>
      <c r="I111" s="61"/>
      <c r="J111" s="62">
        <v>40057</v>
      </c>
      <c r="K111" s="75">
        <v>28.174998474121089</v>
      </c>
      <c r="L111" s="75">
        <v>29.299998474121089</v>
      </c>
      <c r="M111" s="75">
        <v>30.424998474121089</v>
      </c>
      <c r="O111" s="75">
        <v>25.999998474121089</v>
      </c>
      <c r="P111" s="75">
        <v>29.299998474121089</v>
      </c>
      <c r="Q111" s="75">
        <v>32.599998474121087</v>
      </c>
      <c r="S111" s="75">
        <v>0.8</v>
      </c>
      <c r="T111" s="75">
        <v>0.8</v>
      </c>
      <c r="U111" s="75">
        <v>0.8</v>
      </c>
      <c r="W111" s="75">
        <v>0.15005466828472316</v>
      </c>
      <c r="X111" s="75">
        <v>0.30010933656944633</v>
      </c>
      <c r="Y111" s="75">
        <v>0.45016400485416952</v>
      </c>
      <c r="AA111" s="75">
        <v>0.06</v>
      </c>
      <c r="AB111" s="75">
        <v>0.12</v>
      </c>
      <c r="AC111" s="75">
        <v>0.18</v>
      </c>
      <c r="AE111" s="75">
        <v>-0.35</v>
      </c>
      <c r="AF111" s="75">
        <v>0.9</v>
      </c>
      <c r="AG111" s="75">
        <v>0.3</v>
      </c>
      <c r="AI111" s="75">
        <v>-0.15</v>
      </c>
      <c r="AJ111" s="75">
        <v>0.3</v>
      </c>
      <c r="AK111" s="75">
        <v>0.2</v>
      </c>
      <c r="AM111" s="80">
        <v>35</v>
      </c>
      <c r="AN111" s="77">
        <v>0.4</v>
      </c>
      <c r="BE111" s="62">
        <v>40057</v>
      </c>
      <c r="BF111" s="76">
        <v>0.75</v>
      </c>
    </row>
    <row r="112" spans="1:58" x14ac:dyDescent="0.2">
      <c r="A112" s="73">
        <v>39203</v>
      </c>
      <c r="B112" s="74">
        <v>32.799999999999997</v>
      </c>
      <c r="C112" s="74">
        <v>34.65</v>
      </c>
      <c r="D112" s="74">
        <v>36.5</v>
      </c>
      <c r="E112" s="69"/>
      <c r="F112" s="74">
        <v>29.574999999999999</v>
      </c>
      <c r="G112" s="74">
        <v>30.5</v>
      </c>
      <c r="H112" s="74">
        <v>31.425000000000001</v>
      </c>
      <c r="I112" s="61"/>
      <c r="J112" s="62">
        <v>40087</v>
      </c>
      <c r="K112" s="75">
        <v>28.28749847412109</v>
      </c>
      <c r="L112" s="75">
        <v>29.299998474121089</v>
      </c>
      <c r="M112" s="75">
        <v>30.312498474121089</v>
      </c>
      <c r="O112" s="75">
        <v>25.999998474121089</v>
      </c>
      <c r="P112" s="75">
        <v>29.299998474121089</v>
      </c>
      <c r="Q112" s="75">
        <v>32.599998474121087</v>
      </c>
      <c r="S112" s="75">
        <v>0.8</v>
      </c>
      <c r="T112" s="75">
        <v>0.8</v>
      </c>
      <c r="U112" s="75">
        <v>0.8</v>
      </c>
      <c r="W112" s="75">
        <v>0.13126848133201918</v>
      </c>
      <c r="X112" s="75">
        <v>0.26253696266403836</v>
      </c>
      <c r="Y112" s="75">
        <v>0.39380544399605755</v>
      </c>
      <c r="AA112" s="75">
        <v>0.06</v>
      </c>
      <c r="AB112" s="75">
        <v>0.12</v>
      </c>
      <c r="AC112" s="75">
        <v>0.18</v>
      </c>
      <c r="AE112" s="75">
        <v>-0.25</v>
      </c>
      <c r="AF112" s="75">
        <v>1</v>
      </c>
      <c r="AG112" s="75">
        <v>0.3</v>
      </c>
      <c r="AI112" s="75">
        <v>-0.15</v>
      </c>
      <c r="AJ112" s="75">
        <v>0.3</v>
      </c>
      <c r="AK112" s="75">
        <v>0.2</v>
      </c>
      <c r="AM112" s="80">
        <v>36</v>
      </c>
      <c r="AN112" s="77">
        <v>0.4</v>
      </c>
      <c r="BE112" s="62">
        <v>40087</v>
      </c>
      <c r="BF112" s="76">
        <v>0.75</v>
      </c>
    </row>
    <row r="113" spans="1:58" x14ac:dyDescent="0.2">
      <c r="A113" s="73">
        <v>39234</v>
      </c>
      <c r="B113" s="74">
        <v>30.92</v>
      </c>
      <c r="C113" s="74">
        <v>36.25</v>
      </c>
      <c r="D113" s="74">
        <v>41.58</v>
      </c>
      <c r="E113" s="69"/>
      <c r="F113" s="74">
        <v>27.835000000000001</v>
      </c>
      <c r="G113" s="74">
        <v>30.5</v>
      </c>
      <c r="H113" s="74">
        <v>33.164999999999999</v>
      </c>
      <c r="I113" s="61"/>
      <c r="J113" s="62">
        <v>40118</v>
      </c>
      <c r="K113" s="75">
        <v>28.28749847412109</v>
      </c>
      <c r="L113" s="75">
        <v>29.299998474121089</v>
      </c>
      <c r="M113" s="75">
        <v>30.312498474121089</v>
      </c>
      <c r="O113" s="75">
        <v>25.999998474121089</v>
      </c>
      <c r="P113" s="75">
        <v>29.299998474121089</v>
      </c>
      <c r="Q113" s="75">
        <v>32.599998474121087</v>
      </c>
      <c r="S113" s="75">
        <v>0.8</v>
      </c>
      <c r="T113" s="75">
        <v>0.8</v>
      </c>
      <c r="U113" s="75">
        <v>0.8</v>
      </c>
      <c r="W113" s="75">
        <v>0.13126848133201918</v>
      </c>
      <c r="X113" s="75">
        <v>0.26253696266403836</v>
      </c>
      <c r="Y113" s="75">
        <v>0.39380544399605755</v>
      </c>
      <c r="AA113" s="75">
        <v>0.06</v>
      </c>
      <c r="AB113" s="75">
        <v>0.12</v>
      </c>
      <c r="AC113" s="75">
        <v>0.18</v>
      </c>
      <c r="AE113" s="75">
        <v>-0.25</v>
      </c>
      <c r="AF113" s="75">
        <v>1</v>
      </c>
      <c r="AG113" s="75">
        <v>0.3</v>
      </c>
      <c r="AI113" s="75">
        <v>-0.15</v>
      </c>
      <c r="AJ113" s="75">
        <v>0.3</v>
      </c>
      <c r="AK113" s="75">
        <v>0.2</v>
      </c>
      <c r="AM113" s="80">
        <v>36</v>
      </c>
      <c r="AN113" s="77">
        <v>0.4</v>
      </c>
      <c r="BE113" s="62">
        <v>40118</v>
      </c>
      <c r="BF113" s="76">
        <v>0.75</v>
      </c>
    </row>
    <row r="114" spans="1:58" x14ac:dyDescent="0.2">
      <c r="A114" s="73">
        <v>39264</v>
      </c>
      <c r="B114" s="74">
        <v>38.25</v>
      </c>
      <c r="C114" s="74">
        <v>43.25</v>
      </c>
      <c r="D114" s="74">
        <v>48.25</v>
      </c>
      <c r="E114" s="69"/>
      <c r="F114" s="74">
        <v>28</v>
      </c>
      <c r="G114" s="74">
        <v>30.5</v>
      </c>
      <c r="H114" s="74">
        <v>33</v>
      </c>
      <c r="I114" s="61"/>
      <c r="J114" s="62">
        <v>40148</v>
      </c>
      <c r="K114" s="75">
        <v>33.537502288818374</v>
      </c>
      <c r="L114" s="75">
        <v>34.550002288818376</v>
      </c>
      <c r="M114" s="75">
        <v>35.562502288818379</v>
      </c>
      <c r="O114" s="75">
        <v>31.250002288818376</v>
      </c>
      <c r="P114" s="75">
        <v>34.550002288818376</v>
      </c>
      <c r="Q114" s="75">
        <v>37.850002288818374</v>
      </c>
      <c r="S114" s="75">
        <v>1.2</v>
      </c>
      <c r="T114" s="75">
        <v>1.2</v>
      </c>
      <c r="U114" s="75">
        <v>1.2</v>
      </c>
      <c r="W114" s="75">
        <v>0.13173813600583678</v>
      </c>
      <c r="X114" s="75">
        <v>0.26347627201167356</v>
      </c>
      <c r="Y114" s="75">
        <v>0.39521440801751034</v>
      </c>
      <c r="AA114" s="75">
        <v>0.06</v>
      </c>
      <c r="AB114" s="75">
        <v>0.12</v>
      </c>
      <c r="AC114" s="75">
        <v>0.18</v>
      </c>
      <c r="AE114" s="75">
        <v>-0.25</v>
      </c>
      <c r="AF114" s="75">
        <v>1</v>
      </c>
      <c r="AG114" s="75">
        <v>0.35</v>
      </c>
      <c r="AI114" s="75">
        <v>-0.15</v>
      </c>
      <c r="AJ114" s="75">
        <v>0.3</v>
      </c>
      <c r="AK114" s="75">
        <v>0.2</v>
      </c>
      <c r="AM114" s="80">
        <v>36</v>
      </c>
      <c r="AN114" s="77">
        <v>0.4</v>
      </c>
      <c r="BE114" s="62">
        <v>40148</v>
      </c>
      <c r="BF114" s="76">
        <v>0.75</v>
      </c>
    </row>
    <row r="115" spans="1:58" x14ac:dyDescent="0.2">
      <c r="A115" s="73">
        <v>39295</v>
      </c>
      <c r="B115" s="74">
        <v>52.25</v>
      </c>
      <c r="C115" s="74">
        <v>57.25</v>
      </c>
      <c r="D115" s="74">
        <v>62.25</v>
      </c>
      <c r="E115" s="69"/>
      <c r="F115" s="74">
        <v>28</v>
      </c>
      <c r="G115" s="74">
        <v>30.5</v>
      </c>
      <c r="H115" s="74">
        <v>33</v>
      </c>
      <c r="I115" s="61"/>
      <c r="J115" s="62">
        <v>40179</v>
      </c>
      <c r="K115" s="75">
        <v>23.873747253417964</v>
      </c>
      <c r="L115" s="75">
        <v>24.998747253417964</v>
      </c>
      <c r="M115" s="75">
        <v>26.123747253417964</v>
      </c>
      <c r="O115" s="75">
        <v>21.202499008178705</v>
      </c>
      <c r="P115" s="75">
        <v>25.502499008178706</v>
      </c>
      <c r="Q115" s="75">
        <v>29.802499008178707</v>
      </c>
      <c r="S115" s="75">
        <v>0.8</v>
      </c>
      <c r="T115" s="75">
        <v>0.8</v>
      </c>
      <c r="U115" s="75">
        <v>0.8</v>
      </c>
      <c r="W115" s="75">
        <v>0.16226568980398076</v>
      </c>
      <c r="X115" s="75">
        <v>0.32453137960796152</v>
      </c>
      <c r="Y115" s="75">
        <v>0.48679706941194228</v>
      </c>
      <c r="AA115" s="75">
        <v>0.06</v>
      </c>
      <c r="AB115" s="75">
        <v>0.12</v>
      </c>
      <c r="AC115" s="75">
        <v>0.18</v>
      </c>
      <c r="AE115" s="75">
        <v>-0.75</v>
      </c>
      <c r="AF115" s="75">
        <v>1.5</v>
      </c>
      <c r="AG115" s="75">
        <v>0.75</v>
      </c>
      <c r="AI115" s="75">
        <v>-0.15</v>
      </c>
      <c r="AJ115" s="75">
        <v>0.3</v>
      </c>
      <c r="AK115" s="75">
        <v>0.2</v>
      </c>
      <c r="AM115" s="80">
        <v>37</v>
      </c>
      <c r="AN115" s="77">
        <v>0.4</v>
      </c>
      <c r="BE115" s="62">
        <v>40179</v>
      </c>
      <c r="BF115" s="76">
        <v>0.75</v>
      </c>
    </row>
    <row r="116" spans="1:58" x14ac:dyDescent="0.2">
      <c r="A116" s="73">
        <v>39326</v>
      </c>
      <c r="B116" s="74">
        <v>61.35</v>
      </c>
      <c r="C116" s="74">
        <v>62.65</v>
      </c>
      <c r="D116" s="74">
        <v>63.95</v>
      </c>
      <c r="E116" s="69"/>
      <c r="F116" s="74">
        <v>29.85</v>
      </c>
      <c r="G116" s="74">
        <v>30.5</v>
      </c>
      <c r="H116" s="74">
        <v>31.15</v>
      </c>
      <c r="I116" s="61"/>
      <c r="J116" s="62">
        <v>40210</v>
      </c>
      <c r="K116" s="75">
        <v>22.871248626708979</v>
      </c>
      <c r="L116" s="75">
        <v>23.996248626708979</v>
      </c>
      <c r="M116" s="75">
        <v>25.121248626708979</v>
      </c>
      <c r="O116" s="75">
        <v>19.197497940063471</v>
      </c>
      <c r="P116" s="75">
        <v>23.497497940063472</v>
      </c>
      <c r="Q116" s="75">
        <v>27.797497940063472</v>
      </c>
      <c r="S116" s="75">
        <v>0.3</v>
      </c>
      <c r="T116" s="75">
        <v>0.3</v>
      </c>
      <c r="U116" s="75">
        <v>0.3</v>
      </c>
      <c r="W116" s="75">
        <v>0.16226568980398076</v>
      </c>
      <c r="X116" s="75">
        <v>0.32453137960796152</v>
      </c>
      <c r="Y116" s="75">
        <v>0.48679706941194228</v>
      </c>
      <c r="AA116" s="75">
        <v>0.06</v>
      </c>
      <c r="AB116" s="75">
        <v>0.12</v>
      </c>
      <c r="AC116" s="75">
        <v>0.18</v>
      </c>
      <c r="AE116" s="75">
        <v>-0.75</v>
      </c>
      <c r="AF116" s="75">
        <v>1.5</v>
      </c>
      <c r="AG116" s="75">
        <v>0.75</v>
      </c>
      <c r="AI116" s="75">
        <v>-0.15</v>
      </c>
      <c r="AJ116" s="75">
        <v>0.3</v>
      </c>
      <c r="AK116" s="75">
        <v>0.2</v>
      </c>
      <c r="AM116" s="80">
        <v>37</v>
      </c>
      <c r="AN116" s="77">
        <v>0.4</v>
      </c>
      <c r="BE116" s="62">
        <v>40210</v>
      </c>
      <c r="BF116" s="76">
        <v>0.75</v>
      </c>
    </row>
    <row r="117" spans="1:58" x14ac:dyDescent="0.2">
      <c r="A117" s="73">
        <v>39356</v>
      </c>
      <c r="B117" s="74">
        <v>33.5</v>
      </c>
      <c r="C117" s="74">
        <v>34.65</v>
      </c>
      <c r="D117" s="74">
        <v>35.799999999999997</v>
      </c>
      <c r="E117" s="69"/>
      <c r="F117" s="74">
        <v>28.924998092651368</v>
      </c>
      <c r="G117" s="74">
        <v>29.499998092651367</v>
      </c>
      <c r="H117" s="74">
        <v>30.074998092651366</v>
      </c>
      <c r="I117" s="61"/>
      <c r="J117" s="62">
        <v>40238</v>
      </c>
      <c r="K117" s="75">
        <v>16.547248077392574</v>
      </c>
      <c r="L117" s="75">
        <v>17.184748077392573</v>
      </c>
      <c r="M117" s="75">
        <v>17.822248077392572</v>
      </c>
      <c r="O117" s="75">
        <v>14.514497375488276</v>
      </c>
      <c r="P117" s="75">
        <v>18.814497375488276</v>
      </c>
      <c r="Q117" s="75">
        <v>23.114497375488277</v>
      </c>
      <c r="S117" s="75">
        <v>0.3</v>
      </c>
      <c r="T117" s="75">
        <v>0.3</v>
      </c>
      <c r="U117" s="75">
        <v>0.3</v>
      </c>
      <c r="W117" s="75">
        <v>0.13408640937492478</v>
      </c>
      <c r="X117" s="75">
        <v>0.26817281874984955</v>
      </c>
      <c r="Y117" s="75">
        <v>0.40225922812477433</v>
      </c>
      <c r="AA117" s="75">
        <v>0.06</v>
      </c>
      <c r="AB117" s="75">
        <v>0.12</v>
      </c>
      <c r="AC117" s="75">
        <v>0.18</v>
      </c>
      <c r="AE117" s="75">
        <v>-0.25</v>
      </c>
      <c r="AF117" s="75">
        <v>1</v>
      </c>
      <c r="AG117" s="75">
        <v>0.3</v>
      </c>
      <c r="AI117" s="75">
        <v>-0.15</v>
      </c>
      <c r="AJ117" s="75">
        <v>0.3</v>
      </c>
      <c r="AK117" s="75">
        <v>0.2</v>
      </c>
      <c r="AM117" s="80">
        <v>37</v>
      </c>
      <c r="AN117" s="77">
        <v>0.4</v>
      </c>
      <c r="BE117" s="62">
        <v>40238</v>
      </c>
      <c r="BF117" s="76">
        <v>0.75</v>
      </c>
    </row>
    <row r="118" spans="1:58" x14ac:dyDescent="0.2">
      <c r="A118" s="73">
        <v>39387</v>
      </c>
      <c r="B118" s="74">
        <v>32</v>
      </c>
      <c r="C118" s="74">
        <v>33.15</v>
      </c>
      <c r="D118" s="74">
        <v>34.299999999999997</v>
      </c>
      <c r="E118" s="69"/>
      <c r="F118" s="74">
        <v>28.924998092651368</v>
      </c>
      <c r="G118" s="74">
        <v>29.499998092651367</v>
      </c>
      <c r="H118" s="74">
        <v>30.074998092651366</v>
      </c>
      <c r="I118" s="61"/>
      <c r="J118" s="62">
        <v>40269</v>
      </c>
      <c r="K118" s="75">
        <v>17.342498779296871</v>
      </c>
      <c r="L118" s="75">
        <v>17.86749877929687</v>
      </c>
      <c r="M118" s="75">
        <v>18.392498779296869</v>
      </c>
      <c r="O118" s="75">
        <v>14.284997558593744</v>
      </c>
      <c r="P118" s="75">
        <v>18.584997558593745</v>
      </c>
      <c r="Q118" s="75">
        <v>22.884997558593746</v>
      </c>
      <c r="S118" s="75">
        <v>0.3</v>
      </c>
      <c r="T118" s="75">
        <v>0.3</v>
      </c>
      <c r="U118" s="75">
        <v>0.3</v>
      </c>
      <c r="W118" s="75">
        <v>0.13408640937492478</v>
      </c>
      <c r="X118" s="75">
        <v>0.26817281874984955</v>
      </c>
      <c r="Y118" s="75">
        <v>0.40225922812477433</v>
      </c>
      <c r="AA118" s="75">
        <v>0.06</v>
      </c>
      <c r="AB118" s="75">
        <v>0.12</v>
      </c>
      <c r="AC118" s="75">
        <v>0.18</v>
      </c>
      <c r="AE118" s="75">
        <v>-0.25</v>
      </c>
      <c r="AF118" s="75">
        <v>0.9</v>
      </c>
      <c r="AG118" s="75">
        <v>0.3</v>
      </c>
      <c r="AI118" s="75">
        <v>-0.15</v>
      </c>
      <c r="AJ118" s="75">
        <v>0.3</v>
      </c>
      <c r="AK118" s="75">
        <v>0.2</v>
      </c>
      <c r="AM118" s="80">
        <v>38</v>
      </c>
      <c r="AN118" s="77">
        <v>0.4</v>
      </c>
      <c r="BE118" s="62">
        <v>40269</v>
      </c>
      <c r="BF118" s="76">
        <v>0.75</v>
      </c>
    </row>
    <row r="119" spans="1:58" x14ac:dyDescent="0.2">
      <c r="A119" s="73">
        <v>39417</v>
      </c>
      <c r="B119" s="74">
        <v>32</v>
      </c>
      <c r="C119" s="74">
        <v>33.15</v>
      </c>
      <c r="D119" s="74">
        <v>34.299999999999997</v>
      </c>
      <c r="E119" s="69"/>
      <c r="F119" s="74">
        <v>28.924998092651368</v>
      </c>
      <c r="G119" s="74">
        <v>29.499998092651367</v>
      </c>
      <c r="H119" s="74">
        <v>30.074998092651366</v>
      </c>
      <c r="I119" s="61"/>
      <c r="J119" s="62">
        <v>40299</v>
      </c>
      <c r="K119" s="75">
        <v>16.122498550415035</v>
      </c>
      <c r="L119" s="75">
        <v>17.982498550415034</v>
      </c>
      <c r="M119" s="75">
        <v>19.842498550415034</v>
      </c>
      <c r="O119" s="75">
        <v>14.814998245239252</v>
      </c>
      <c r="P119" s="75">
        <v>19.114998245239253</v>
      </c>
      <c r="Q119" s="75">
        <v>23.414998245239254</v>
      </c>
      <c r="S119" s="75">
        <v>0.3</v>
      </c>
      <c r="T119" s="75">
        <v>0.3</v>
      </c>
      <c r="U119" s="75">
        <v>0.3</v>
      </c>
      <c r="W119" s="75">
        <v>0.14347950285127675</v>
      </c>
      <c r="X119" s="75">
        <v>0.2869590057025535</v>
      </c>
      <c r="Y119" s="75">
        <v>0.43043850855383026</v>
      </c>
      <c r="AA119" s="75">
        <v>0.06</v>
      </c>
      <c r="AB119" s="75">
        <v>0.12</v>
      </c>
      <c r="AC119" s="75">
        <v>0.18</v>
      </c>
      <c r="AE119" s="75">
        <v>-0.25</v>
      </c>
      <c r="AF119" s="75">
        <v>0.9</v>
      </c>
      <c r="AG119" s="75">
        <v>0.3</v>
      </c>
      <c r="AI119" s="75">
        <v>-0.15</v>
      </c>
      <c r="AJ119" s="75">
        <v>0.3</v>
      </c>
      <c r="AK119" s="75">
        <v>0.2</v>
      </c>
      <c r="AM119" s="80">
        <v>38</v>
      </c>
      <c r="AN119" s="77">
        <v>0.4</v>
      </c>
      <c r="BE119" s="62">
        <v>40299</v>
      </c>
      <c r="BF119" s="76">
        <v>0.75</v>
      </c>
    </row>
    <row r="120" spans="1:58" x14ac:dyDescent="0.2">
      <c r="A120" s="73">
        <v>39448</v>
      </c>
      <c r="B120" s="74">
        <v>34.85</v>
      </c>
      <c r="C120" s="74">
        <v>36.15</v>
      </c>
      <c r="D120" s="74">
        <v>37.450000000000003</v>
      </c>
      <c r="E120" s="69"/>
      <c r="F120" s="74">
        <v>37.000001525878908</v>
      </c>
      <c r="G120" s="74">
        <v>37.650001525878906</v>
      </c>
      <c r="H120" s="74">
        <v>38.300001525878905</v>
      </c>
      <c r="I120" s="61"/>
      <c r="J120" s="62">
        <v>40330</v>
      </c>
      <c r="K120" s="75">
        <v>17.076249008178706</v>
      </c>
      <c r="L120" s="75">
        <v>22.408749008178706</v>
      </c>
      <c r="M120" s="75">
        <v>27.741249008178706</v>
      </c>
      <c r="O120" s="75">
        <v>13.592498397827143</v>
      </c>
      <c r="P120" s="75">
        <v>17.892498397827143</v>
      </c>
      <c r="Q120" s="75">
        <v>22.192498397827144</v>
      </c>
      <c r="S120" s="75">
        <v>0.3</v>
      </c>
      <c r="T120" s="75">
        <v>0.3</v>
      </c>
      <c r="U120" s="75">
        <v>0.3</v>
      </c>
      <c r="W120" s="75">
        <v>0.16817394560060617</v>
      </c>
      <c r="X120" s="75">
        <v>0.33634789120121233</v>
      </c>
      <c r="Y120" s="75">
        <v>0.5045218368018185</v>
      </c>
      <c r="AA120" s="75">
        <v>0.06</v>
      </c>
      <c r="AB120" s="75">
        <v>0.12</v>
      </c>
      <c r="AC120" s="75">
        <v>0.18</v>
      </c>
      <c r="AE120" s="75">
        <v>-0.35</v>
      </c>
      <c r="AF120" s="75">
        <v>1.2</v>
      </c>
      <c r="AG120" s="75">
        <v>0.3</v>
      </c>
      <c r="AI120" s="75">
        <v>-0.15</v>
      </c>
      <c r="AJ120" s="75">
        <v>0.3</v>
      </c>
      <c r="AK120" s="75">
        <v>0.2</v>
      </c>
      <c r="AM120" s="80">
        <v>38</v>
      </c>
      <c r="AN120" s="77">
        <v>0.4</v>
      </c>
      <c r="BE120" s="62">
        <v>40330</v>
      </c>
      <c r="BF120" s="76">
        <v>0.75</v>
      </c>
    </row>
    <row r="121" spans="1:58" x14ac:dyDescent="0.2">
      <c r="A121" s="73">
        <v>39479</v>
      </c>
      <c r="B121" s="74">
        <v>39.35</v>
      </c>
      <c r="C121" s="74">
        <v>40.65</v>
      </c>
      <c r="D121" s="74">
        <v>41.95</v>
      </c>
      <c r="E121" s="69"/>
      <c r="F121" s="74">
        <v>33.85</v>
      </c>
      <c r="G121" s="74">
        <v>34.5</v>
      </c>
      <c r="H121" s="74">
        <v>35.15</v>
      </c>
      <c r="I121" s="61"/>
      <c r="J121" s="62">
        <v>40360</v>
      </c>
      <c r="K121" s="75">
        <v>31.861250305175801</v>
      </c>
      <c r="L121" s="75">
        <v>35.611250305175801</v>
      </c>
      <c r="M121" s="75">
        <v>39.361250305175801</v>
      </c>
      <c r="O121" s="75">
        <v>22.797498321533197</v>
      </c>
      <c r="P121" s="75">
        <v>27.097498321533198</v>
      </c>
      <c r="Q121" s="75">
        <v>31.397498321533199</v>
      </c>
      <c r="S121" s="75">
        <v>0.3</v>
      </c>
      <c r="T121" s="75">
        <v>0.3</v>
      </c>
      <c r="U121" s="75">
        <v>0.3</v>
      </c>
      <c r="W121" s="75">
        <v>0.19432431783877013</v>
      </c>
      <c r="X121" s="75">
        <v>0.38864863567754027</v>
      </c>
      <c r="Y121" s="75">
        <v>0.5829729535163104</v>
      </c>
      <c r="AA121" s="75">
        <v>0.06</v>
      </c>
      <c r="AB121" s="75">
        <v>0.12</v>
      </c>
      <c r="AC121" s="75">
        <v>0.18</v>
      </c>
      <c r="AE121" s="75">
        <v>-0.35</v>
      </c>
      <c r="AF121" s="75">
        <v>1.5</v>
      </c>
      <c r="AG121" s="75">
        <v>0.5</v>
      </c>
      <c r="AI121" s="75">
        <v>-0.15</v>
      </c>
      <c r="AJ121" s="75">
        <v>0.3</v>
      </c>
      <c r="AK121" s="75">
        <v>0.2</v>
      </c>
      <c r="AM121" s="80">
        <v>39</v>
      </c>
      <c r="AN121" s="77">
        <v>0.4</v>
      </c>
      <c r="BE121" s="62">
        <v>40360</v>
      </c>
      <c r="BF121" s="76">
        <v>0.75</v>
      </c>
    </row>
    <row r="122" spans="1:58" x14ac:dyDescent="0.2">
      <c r="A122" s="73">
        <v>39508</v>
      </c>
      <c r="B122" s="74">
        <v>44.5</v>
      </c>
      <c r="C122" s="74">
        <v>45.25</v>
      </c>
      <c r="D122" s="74">
        <v>46</v>
      </c>
      <c r="E122" s="69"/>
      <c r="F122" s="74">
        <v>30.125</v>
      </c>
      <c r="G122" s="74">
        <v>30.5</v>
      </c>
      <c r="H122" s="74">
        <v>30.875</v>
      </c>
      <c r="I122" s="61"/>
      <c r="J122" s="62">
        <v>40391</v>
      </c>
      <c r="K122" s="75">
        <v>34.122499847412129</v>
      </c>
      <c r="L122" s="75">
        <v>37.872499847412129</v>
      </c>
      <c r="M122" s="75">
        <v>41.622499847412129</v>
      </c>
      <c r="O122" s="75">
        <v>24.294999694824213</v>
      </c>
      <c r="P122" s="75">
        <v>28.594999694824214</v>
      </c>
      <c r="Q122" s="75">
        <v>32.894999694824214</v>
      </c>
      <c r="S122" s="75">
        <v>0.8</v>
      </c>
      <c r="T122" s="75">
        <v>0.8</v>
      </c>
      <c r="U122" s="75">
        <v>0.8</v>
      </c>
      <c r="W122" s="75">
        <v>0.19432431783877013</v>
      </c>
      <c r="X122" s="75">
        <v>0.38864863567754027</v>
      </c>
      <c r="Y122" s="75">
        <v>0.5829729535163104</v>
      </c>
      <c r="AA122" s="75">
        <v>0.06</v>
      </c>
      <c r="AB122" s="75">
        <v>0.12</v>
      </c>
      <c r="AC122" s="75">
        <v>0.18</v>
      </c>
      <c r="AE122" s="75">
        <v>-0.35</v>
      </c>
      <c r="AF122" s="75">
        <v>1.5</v>
      </c>
      <c r="AG122" s="75">
        <v>0.5</v>
      </c>
      <c r="AI122" s="75">
        <v>-0.15</v>
      </c>
      <c r="AJ122" s="75">
        <v>0.3</v>
      </c>
      <c r="AK122" s="75">
        <v>0.2</v>
      </c>
      <c r="AM122" s="80">
        <v>39</v>
      </c>
      <c r="AN122" s="77">
        <v>0.4</v>
      </c>
      <c r="BE122" s="62">
        <v>40391</v>
      </c>
      <c r="BF122" s="76">
        <v>0.75</v>
      </c>
    </row>
    <row r="123" spans="1:58" x14ac:dyDescent="0.2">
      <c r="A123" s="73">
        <v>39539</v>
      </c>
      <c r="B123" s="74">
        <v>36.15</v>
      </c>
      <c r="C123" s="74">
        <v>36.75</v>
      </c>
      <c r="D123" s="74">
        <v>37.35</v>
      </c>
      <c r="E123" s="69"/>
      <c r="F123" s="74">
        <v>30.2</v>
      </c>
      <c r="G123" s="74">
        <v>30.5</v>
      </c>
      <c r="H123" s="74">
        <v>30.8</v>
      </c>
      <c r="I123" s="61"/>
      <c r="J123" s="62">
        <v>40422</v>
      </c>
      <c r="K123" s="75">
        <v>28.299998474121089</v>
      </c>
      <c r="L123" s="75">
        <v>29.499998474121089</v>
      </c>
      <c r="M123" s="75">
        <v>30.699998474121088</v>
      </c>
      <c r="O123" s="75">
        <v>25.199998474121088</v>
      </c>
      <c r="P123" s="75">
        <v>29.499998474121089</v>
      </c>
      <c r="Q123" s="75">
        <v>33.799998474121089</v>
      </c>
      <c r="S123" s="75">
        <v>0.8</v>
      </c>
      <c r="T123" s="75">
        <v>0.8</v>
      </c>
      <c r="U123" s="75">
        <v>0.8</v>
      </c>
      <c r="W123" s="75">
        <v>0.14405248155333425</v>
      </c>
      <c r="X123" s="75">
        <v>0.2881049631066685</v>
      </c>
      <c r="Y123" s="75">
        <v>0.43215744466000272</v>
      </c>
      <c r="AA123" s="75">
        <v>0.06</v>
      </c>
      <c r="AB123" s="75">
        <v>0.12</v>
      </c>
      <c r="AC123" s="75">
        <v>0.18</v>
      </c>
      <c r="AE123" s="75">
        <v>-0.35</v>
      </c>
      <c r="AF123" s="75">
        <v>0.9</v>
      </c>
      <c r="AG123" s="75">
        <v>0.3</v>
      </c>
      <c r="AI123" s="75">
        <v>-0.15</v>
      </c>
      <c r="AJ123" s="75">
        <v>0.3</v>
      </c>
      <c r="AK123" s="75">
        <v>0.2</v>
      </c>
      <c r="AM123" s="80">
        <v>39</v>
      </c>
      <c r="AN123" s="77">
        <v>0.4</v>
      </c>
      <c r="BE123" s="62">
        <v>40422</v>
      </c>
      <c r="BF123" s="76">
        <v>0.75</v>
      </c>
    </row>
    <row r="124" spans="1:58" x14ac:dyDescent="0.2">
      <c r="A124" s="73">
        <v>39569</v>
      </c>
      <c r="B124" s="74">
        <v>32.71</v>
      </c>
      <c r="C124" s="74">
        <v>34.75</v>
      </c>
      <c r="D124" s="74">
        <v>36.79</v>
      </c>
      <c r="E124" s="69"/>
      <c r="F124" s="74">
        <v>29.48</v>
      </c>
      <c r="G124" s="74">
        <v>30.5</v>
      </c>
      <c r="H124" s="74">
        <v>31.52</v>
      </c>
      <c r="I124" s="61"/>
      <c r="J124" s="62">
        <v>40452</v>
      </c>
      <c r="K124" s="75">
        <v>28.41249847412109</v>
      </c>
      <c r="L124" s="75">
        <v>29.499998474121089</v>
      </c>
      <c r="M124" s="75">
        <v>30.587498474121087</v>
      </c>
      <c r="O124" s="75">
        <v>25.199998474121088</v>
      </c>
      <c r="P124" s="75">
        <v>29.499998474121089</v>
      </c>
      <c r="Q124" s="75">
        <v>33.799998474121089</v>
      </c>
      <c r="S124" s="75">
        <v>0.8</v>
      </c>
      <c r="T124" s="75">
        <v>0.8</v>
      </c>
      <c r="U124" s="75">
        <v>0.8</v>
      </c>
      <c r="W124" s="75">
        <v>0.12601774207873842</v>
      </c>
      <c r="X124" s="75">
        <v>0.25203548415747684</v>
      </c>
      <c r="Y124" s="75">
        <v>0.37805322623621529</v>
      </c>
      <c r="AA124" s="75">
        <v>0.06</v>
      </c>
      <c r="AB124" s="75">
        <v>0.12</v>
      </c>
      <c r="AC124" s="75">
        <v>0.18</v>
      </c>
      <c r="AE124" s="75">
        <v>-0.25</v>
      </c>
      <c r="AF124" s="75">
        <v>1</v>
      </c>
      <c r="AG124" s="75">
        <v>0.3</v>
      </c>
      <c r="AI124" s="75">
        <v>-0.15</v>
      </c>
      <c r="AJ124" s="75">
        <v>0.3</v>
      </c>
      <c r="AK124" s="75">
        <v>0.2</v>
      </c>
      <c r="AM124" s="80">
        <v>40</v>
      </c>
      <c r="AN124" s="77">
        <v>0.4</v>
      </c>
      <c r="BE124" s="62">
        <v>40452</v>
      </c>
      <c r="BF124" s="76">
        <v>0.75</v>
      </c>
    </row>
    <row r="125" spans="1:58" x14ac:dyDescent="0.2">
      <c r="A125" s="73">
        <v>39600</v>
      </c>
      <c r="B125" s="74">
        <v>30.38</v>
      </c>
      <c r="C125" s="74">
        <v>36.25</v>
      </c>
      <c r="D125" s="74">
        <v>42.12</v>
      </c>
      <c r="E125" s="69"/>
      <c r="F125" s="74">
        <v>27.565000000000001</v>
      </c>
      <c r="G125" s="74">
        <v>30.5</v>
      </c>
      <c r="H125" s="74">
        <v>33.435000000000002</v>
      </c>
      <c r="I125" s="61"/>
      <c r="J125" s="62">
        <v>40483</v>
      </c>
      <c r="K125" s="75">
        <v>28.41249847412109</v>
      </c>
      <c r="L125" s="75">
        <v>29.499998474121089</v>
      </c>
      <c r="M125" s="75">
        <v>30.587498474121087</v>
      </c>
      <c r="O125" s="75">
        <v>25.199998474121088</v>
      </c>
      <c r="P125" s="75">
        <v>29.499998474121089</v>
      </c>
      <c r="Q125" s="75">
        <v>33.799998474121089</v>
      </c>
      <c r="S125" s="75">
        <v>0.8</v>
      </c>
      <c r="T125" s="75">
        <v>0.8</v>
      </c>
      <c r="U125" s="75">
        <v>0.8</v>
      </c>
      <c r="W125" s="75">
        <v>0.12601774207873842</v>
      </c>
      <c r="X125" s="75">
        <v>0.25203548415747684</v>
      </c>
      <c r="Y125" s="75">
        <v>0.37805322623621529</v>
      </c>
      <c r="AA125" s="75">
        <v>0.06</v>
      </c>
      <c r="AB125" s="75">
        <v>0.12</v>
      </c>
      <c r="AC125" s="75">
        <v>0.18</v>
      </c>
      <c r="AE125" s="75">
        <v>-0.25</v>
      </c>
      <c r="AF125" s="75">
        <v>1</v>
      </c>
      <c r="AG125" s="75">
        <v>0.3</v>
      </c>
      <c r="AI125" s="75">
        <v>-0.15</v>
      </c>
      <c r="AJ125" s="75">
        <v>0.3</v>
      </c>
      <c r="AK125" s="75">
        <v>0.2</v>
      </c>
      <c r="AM125" s="80">
        <v>40</v>
      </c>
      <c r="AN125" s="77">
        <v>0.4</v>
      </c>
      <c r="BE125" s="62">
        <v>40483</v>
      </c>
      <c r="BF125" s="76">
        <v>0.75</v>
      </c>
    </row>
    <row r="126" spans="1:58" x14ac:dyDescent="0.2">
      <c r="A126" s="73">
        <v>39630</v>
      </c>
      <c r="B126" s="74">
        <v>38.25</v>
      </c>
      <c r="C126" s="74">
        <v>43.25</v>
      </c>
      <c r="D126" s="74">
        <v>48.25</v>
      </c>
      <c r="E126" s="69"/>
      <c r="F126" s="74">
        <v>28</v>
      </c>
      <c r="G126" s="74">
        <v>30.5</v>
      </c>
      <c r="H126" s="74">
        <v>33</v>
      </c>
      <c r="I126" s="61"/>
      <c r="J126" s="62">
        <v>40513</v>
      </c>
      <c r="K126" s="75">
        <v>33.662502288818381</v>
      </c>
      <c r="L126" s="75">
        <v>34.750002288818379</v>
      </c>
      <c r="M126" s="75">
        <v>35.837502288818378</v>
      </c>
      <c r="O126" s="75">
        <v>30.450002288818379</v>
      </c>
      <c r="P126" s="75">
        <v>34.750002288818379</v>
      </c>
      <c r="Q126" s="75">
        <v>39.050002288818376</v>
      </c>
      <c r="S126" s="75">
        <v>1.2</v>
      </c>
      <c r="T126" s="75">
        <v>1.2</v>
      </c>
      <c r="U126" s="75">
        <v>1.2</v>
      </c>
      <c r="W126" s="75">
        <v>0.1264686105656033</v>
      </c>
      <c r="X126" s="75">
        <v>0.25293722113120659</v>
      </c>
      <c r="Y126" s="75">
        <v>0.37940583169680986</v>
      </c>
      <c r="AA126" s="75">
        <v>0.06</v>
      </c>
      <c r="AB126" s="75">
        <v>0.12</v>
      </c>
      <c r="AC126" s="75">
        <v>0.18</v>
      </c>
      <c r="AE126" s="75">
        <v>-0.25</v>
      </c>
      <c r="AF126" s="75">
        <v>1</v>
      </c>
      <c r="AG126" s="75">
        <v>0.35</v>
      </c>
      <c r="AI126" s="75">
        <v>-0.15</v>
      </c>
      <c r="AJ126" s="75">
        <v>0.3</v>
      </c>
      <c r="AK126" s="75">
        <v>0.2</v>
      </c>
      <c r="AM126" s="80">
        <v>40</v>
      </c>
      <c r="AN126" s="77">
        <v>0.4</v>
      </c>
      <c r="BE126" s="62">
        <v>40513</v>
      </c>
      <c r="BF126" s="76">
        <v>0.75</v>
      </c>
    </row>
    <row r="127" spans="1:58" x14ac:dyDescent="0.2">
      <c r="A127" s="73">
        <v>39661</v>
      </c>
      <c r="B127" s="74">
        <v>52.25</v>
      </c>
      <c r="C127" s="74">
        <v>57.25</v>
      </c>
      <c r="D127" s="74">
        <v>62.25</v>
      </c>
      <c r="E127" s="69"/>
      <c r="F127" s="74">
        <v>28</v>
      </c>
      <c r="G127" s="74">
        <v>30.5</v>
      </c>
      <c r="H127" s="74">
        <v>33</v>
      </c>
      <c r="I127" s="61"/>
      <c r="J127" s="62">
        <v>40544</v>
      </c>
      <c r="K127" s="75">
        <v>23.998747253417964</v>
      </c>
      <c r="L127" s="75">
        <v>25.198747253417963</v>
      </c>
      <c r="M127" s="75">
        <v>26.398747253417962</v>
      </c>
      <c r="O127" s="75">
        <v>21.402499008178705</v>
      </c>
      <c r="P127" s="75">
        <v>25.702499008178705</v>
      </c>
      <c r="Q127" s="75">
        <v>30.002499008178706</v>
      </c>
      <c r="S127" s="75">
        <v>0.8</v>
      </c>
      <c r="T127" s="75">
        <v>0.8</v>
      </c>
      <c r="U127" s="75">
        <v>0.8</v>
      </c>
      <c r="W127" s="75">
        <v>0.15577506221182152</v>
      </c>
      <c r="X127" s="75">
        <v>0.31155012442364305</v>
      </c>
      <c r="Y127" s="75">
        <v>0.46732518663546457</v>
      </c>
      <c r="AA127" s="75">
        <v>0.06</v>
      </c>
      <c r="AB127" s="75">
        <v>0.12</v>
      </c>
      <c r="AC127" s="75">
        <v>0.18</v>
      </c>
      <c r="AE127" s="75">
        <v>-0.75</v>
      </c>
      <c r="AF127" s="75">
        <v>1.5</v>
      </c>
      <c r="AG127" s="75">
        <v>0.75</v>
      </c>
      <c r="AI127" s="75">
        <v>-0.15</v>
      </c>
      <c r="AJ127" s="75">
        <v>0.3</v>
      </c>
      <c r="AK127" s="75">
        <v>0.2</v>
      </c>
      <c r="AM127" s="80">
        <v>41</v>
      </c>
      <c r="AN127" s="77">
        <v>0.4</v>
      </c>
      <c r="BE127" s="62">
        <v>40544</v>
      </c>
      <c r="BF127" s="76">
        <v>0.75</v>
      </c>
    </row>
    <row r="128" spans="1:58" x14ac:dyDescent="0.2">
      <c r="A128" s="73">
        <v>39692</v>
      </c>
      <c r="B128" s="74">
        <v>61.25</v>
      </c>
      <c r="C128" s="74">
        <v>62.65</v>
      </c>
      <c r="D128" s="74">
        <v>64.05</v>
      </c>
      <c r="E128" s="69"/>
      <c r="F128" s="74">
        <v>29.8</v>
      </c>
      <c r="G128" s="74">
        <v>30.5</v>
      </c>
      <c r="H128" s="74">
        <v>31.2</v>
      </c>
      <c r="I128" s="61"/>
      <c r="J128" s="62">
        <v>40575</v>
      </c>
      <c r="K128" s="75">
        <v>22.996248626708979</v>
      </c>
      <c r="L128" s="75">
        <v>24.196248626708979</v>
      </c>
      <c r="M128" s="75">
        <v>25.396248626708978</v>
      </c>
      <c r="O128" s="75">
        <v>19.39749794006347</v>
      </c>
      <c r="P128" s="75">
        <v>23.697497940063471</v>
      </c>
      <c r="Q128" s="75">
        <v>27.997497940063472</v>
      </c>
      <c r="S128" s="75">
        <v>0.3</v>
      </c>
      <c r="T128" s="75">
        <v>0.3</v>
      </c>
      <c r="U128" s="75">
        <v>0.3</v>
      </c>
      <c r="W128" s="75">
        <v>0.15577506221182152</v>
      </c>
      <c r="X128" s="75">
        <v>0.31155012442364305</v>
      </c>
      <c r="Y128" s="75">
        <v>0.46732518663546457</v>
      </c>
      <c r="AA128" s="75">
        <v>0.06</v>
      </c>
      <c r="AB128" s="75">
        <v>0.12</v>
      </c>
      <c r="AC128" s="75">
        <v>0.18</v>
      </c>
      <c r="AE128" s="75">
        <v>-0.75</v>
      </c>
      <c r="AF128" s="75">
        <v>1.5</v>
      </c>
      <c r="AG128" s="75">
        <v>0.75</v>
      </c>
      <c r="AI128" s="75">
        <v>-0.15</v>
      </c>
      <c r="AJ128" s="75">
        <v>0.3</v>
      </c>
      <c r="AK128" s="75">
        <v>0.2</v>
      </c>
      <c r="AM128" s="80">
        <v>41</v>
      </c>
      <c r="AN128" s="77">
        <v>0.4</v>
      </c>
      <c r="BE128" s="62">
        <v>40575</v>
      </c>
      <c r="BF128" s="76">
        <v>0.75</v>
      </c>
    </row>
    <row r="129" spans="1:58" x14ac:dyDescent="0.2">
      <c r="A129" s="73">
        <v>39722</v>
      </c>
      <c r="B129" s="74">
        <v>33.4</v>
      </c>
      <c r="C129" s="74">
        <v>34.65</v>
      </c>
      <c r="D129" s="74">
        <v>35.9</v>
      </c>
      <c r="E129" s="69"/>
      <c r="F129" s="74">
        <v>28.874998092651367</v>
      </c>
      <c r="G129" s="74">
        <v>29.499998092651367</v>
      </c>
      <c r="H129" s="74">
        <v>30.124998092651367</v>
      </c>
      <c r="I129" s="61"/>
      <c r="J129" s="62">
        <v>40603</v>
      </c>
      <c r="K129" s="75">
        <v>16.709748077392572</v>
      </c>
      <c r="L129" s="75">
        <v>17.384748077392572</v>
      </c>
      <c r="M129" s="75">
        <v>18.059748077392573</v>
      </c>
      <c r="O129" s="75">
        <v>14.714497375488275</v>
      </c>
      <c r="P129" s="75">
        <v>19.014497375488276</v>
      </c>
      <c r="Q129" s="75">
        <v>23.314497375488276</v>
      </c>
      <c r="S129" s="75">
        <v>0.3</v>
      </c>
      <c r="T129" s="75">
        <v>0.3</v>
      </c>
      <c r="U129" s="75">
        <v>0.3</v>
      </c>
      <c r="W129" s="75">
        <v>0.12872295299992781</v>
      </c>
      <c r="X129" s="75">
        <v>0.25744590599985562</v>
      </c>
      <c r="Y129" s="75">
        <v>0.38616885899978343</v>
      </c>
      <c r="AA129" s="75">
        <v>0.06</v>
      </c>
      <c r="AB129" s="75">
        <v>0.12</v>
      </c>
      <c r="AC129" s="75">
        <v>0.18</v>
      </c>
      <c r="AE129" s="75">
        <v>-0.25</v>
      </c>
      <c r="AF129" s="75">
        <v>1</v>
      </c>
      <c r="AG129" s="75">
        <v>0.3</v>
      </c>
      <c r="AI129" s="75">
        <v>-0.15</v>
      </c>
      <c r="AJ129" s="75">
        <v>0.3</v>
      </c>
      <c r="AK129" s="75">
        <v>0.2</v>
      </c>
      <c r="AM129" s="80">
        <v>41</v>
      </c>
      <c r="AN129" s="77">
        <v>0.4</v>
      </c>
      <c r="BE129" s="62">
        <v>40603</v>
      </c>
      <c r="BF129" s="76">
        <v>0.75</v>
      </c>
    </row>
    <row r="130" spans="1:58" x14ac:dyDescent="0.2">
      <c r="A130" s="73">
        <v>39753</v>
      </c>
      <c r="B130" s="74">
        <v>31.9</v>
      </c>
      <c r="C130" s="74">
        <v>33.15</v>
      </c>
      <c r="D130" s="74">
        <v>34.4</v>
      </c>
      <c r="E130" s="69"/>
      <c r="F130" s="74">
        <v>28.874998092651367</v>
      </c>
      <c r="G130" s="74">
        <v>29.499998092651367</v>
      </c>
      <c r="H130" s="74">
        <v>30.124998092651367</v>
      </c>
      <c r="I130" s="61"/>
      <c r="J130" s="62">
        <v>40634</v>
      </c>
      <c r="K130" s="75">
        <v>17.504998779296869</v>
      </c>
      <c r="L130" s="75">
        <v>18.067498779296869</v>
      </c>
      <c r="M130" s="75">
        <v>18.629998779296869</v>
      </c>
      <c r="O130" s="75">
        <v>14.484997558593744</v>
      </c>
      <c r="P130" s="75">
        <v>18.784997558593744</v>
      </c>
      <c r="Q130" s="75">
        <v>23.084997558593745</v>
      </c>
      <c r="S130" s="75">
        <v>0.3</v>
      </c>
      <c r="T130" s="75">
        <v>0.3</v>
      </c>
      <c r="U130" s="75">
        <v>0.3</v>
      </c>
      <c r="W130" s="75">
        <v>0.12872295299992781</v>
      </c>
      <c r="X130" s="75">
        <v>0.25744590599985562</v>
      </c>
      <c r="Y130" s="75">
        <v>0.38616885899978343</v>
      </c>
      <c r="AA130" s="75">
        <v>0.06</v>
      </c>
      <c r="AB130" s="75">
        <v>0.12</v>
      </c>
      <c r="AC130" s="75">
        <v>0.18</v>
      </c>
      <c r="AE130" s="75">
        <v>-0.25</v>
      </c>
      <c r="AF130" s="75">
        <v>0.9</v>
      </c>
      <c r="AG130" s="75">
        <v>0.3</v>
      </c>
      <c r="AI130" s="75">
        <v>-0.15</v>
      </c>
      <c r="AJ130" s="75">
        <v>0.3</v>
      </c>
      <c r="AK130" s="75">
        <v>0.2</v>
      </c>
      <c r="AM130" s="80">
        <v>42</v>
      </c>
      <c r="AN130" s="77">
        <v>0.4</v>
      </c>
      <c r="BE130" s="62">
        <v>40634</v>
      </c>
      <c r="BF130" s="76">
        <v>0.75</v>
      </c>
    </row>
    <row r="131" spans="1:58" x14ac:dyDescent="0.2">
      <c r="A131" s="73">
        <v>39783</v>
      </c>
      <c r="B131" s="74">
        <v>31.9</v>
      </c>
      <c r="C131" s="74">
        <v>33.15</v>
      </c>
      <c r="D131" s="74">
        <v>34.4</v>
      </c>
      <c r="E131" s="69"/>
      <c r="F131" s="74">
        <v>28.874998092651367</v>
      </c>
      <c r="G131" s="74">
        <v>29.499998092651367</v>
      </c>
      <c r="H131" s="74">
        <v>30.124998092651367</v>
      </c>
      <c r="I131" s="61"/>
      <c r="J131" s="62">
        <v>40664</v>
      </c>
      <c r="K131" s="75">
        <v>16.322498550415034</v>
      </c>
      <c r="L131" s="75">
        <v>18.182498550415033</v>
      </c>
      <c r="M131" s="75">
        <v>20.042498550415033</v>
      </c>
      <c r="O131" s="75">
        <v>15.014998245239251</v>
      </c>
      <c r="P131" s="75">
        <v>19.314998245239252</v>
      </c>
      <c r="Q131" s="75">
        <v>23.614998245239253</v>
      </c>
      <c r="S131" s="75">
        <v>0.3</v>
      </c>
      <c r="T131" s="75">
        <v>0.3</v>
      </c>
      <c r="U131" s="75">
        <v>0.3</v>
      </c>
      <c r="W131" s="75">
        <v>0.1377403227372257</v>
      </c>
      <c r="X131" s="75">
        <v>0.27548064547445139</v>
      </c>
      <c r="Y131" s="75">
        <v>0.41322096821167709</v>
      </c>
      <c r="AA131" s="75">
        <v>0.06</v>
      </c>
      <c r="AB131" s="75">
        <v>0.12</v>
      </c>
      <c r="AC131" s="75">
        <v>0.18</v>
      </c>
      <c r="AE131" s="75">
        <v>-0.25</v>
      </c>
      <c r="AF131" s="75">
        <v>0.9</v>
      </c>
      <c r="AG131" s="75">
        <v>0.3</v>
      </c>
      <c r="AI131" s="75">
        <v>-0.15</v>
      </c>
      <c r="AJ131" s="75">
        <v>0.3</v>
      </c>
      <c r="AK131" s="75">
        <v>0.2</v>
      </c>
      <c r="AM131" s="80">
        <v>42</v>
      </c>
      <c r="AN131" s="77">
        <v>0.4</v>
      </c>
      <c r="BE131" s="62">
        <v>40664</v>
      </c>
      <c r="BF131" s="76">
        <v>0.75</v>
      </c>
    </row>
    <row r="132" spans="1:58" x14ac:dyDescent="0.2">
      <c r="A132" s="73">
        <v>39814</v>
      </c>
      <c r="B132" s="74">
        <v>34.85</v>
      </c>
      <c r="C132" s="74">
        <v>36.25</v>
      </c>
      <c r="D132" s="74">
        <v>37.65</v>
      </c>
      <c r="E132" s="69"/>
      <c r="F132" s="74">
        <v>37.150001525878906</v>
      </c>
      <c r="G132" s="74">
        <v>37.850001525878909</v>
      </c>
      <c r="H132" s="74">
        <v>38.550001525878912</v>
      </c>
      <c r="I132" s="61"/>
      <c r="J132" s="62">
        <v>40695</v>
      </c>
      <c r="K132" s="75">
        <v>17.276249008178706</v>
      </c>
      <c r="L132" s="75">
        <v>22.608749008178705</v>
      </c>
      <c r="M132" s="75">
        <v>27.941249008178705</v>
      </c>
      <c r="O132" s="75">
        <v>13.792498397827142</v>
      </c>
      <c r="P132" s="75">
        <v>18.092498397827143</v>
      </c>
      <c r="Q132" s="75">
        <v>22.392498397827143</v>
      </c>
      <c r="S132" s="75">
        <v>0.3</v>
      </c>
      <c r="T132" s="75">
        <v>0.3</v>
      </c>
      <c r="U132" s="75">
        <v>0.3</v>
      </c>
      <c r="W132" s="75">
        <v>0.1614469877765819</v>
      </c>
      <c r="X132" s="75">
        <v>0.32289397555316379</v>
      </c>
      <c r="Y132" s="75">
        <v>0.48434096332974569</v>
      </c>
      <c r="AA132" s="75">
        <v>0.06</v>
      </c>
      <c r="AB132" s="75">
        <v>0.12</v>
      </c>
      <c r="AC132" s="75">
        <v>0.18</v>
      </c>
      <c r="AE132" s="75">
        <v>-0.35</v>
      </c>
      <c r="AF132" s="75">
        <v>1.2</v>
      </c>
      <c r="AG132" s="75">
        <v>0.3</v>
      </c>
      <c r="AI132" s="75">
        <v>-0.15</v>
      </c>
      <c r="AJ132" s="75">
        <v>0.3</v>
      </c>
      <c r="AK132" s="75">
        <v>0.2</v>
      </c>
      <c r="AM132" s="80">
        <v>42</v>
      </c>
      <c r="AN132" s="77">
        <v>0.4</v>
      </c>
      <c r="BE132" s="62">
        <v>40695</v>
      </c>
      <c r="BF132" s="76">
        <v>0.75</v>
      </c>
    </row>
    <row r="133" spans="1:58" x14ac:dyDescent="0.2">
      <c r="A133" s="73">
        <v>39845</v>
      </c>
      <c r="B133" s="74">
        <v>39.35</v>
      </c>
      <c r="C133" s="74">
        <v>40.75</v>
      </c>
      <c r="D133" s="74">
        <v>42.15</v>
      </c>
      <c r="E133" s="69"/>
      <c r="F133" s="74">
        <v>34</v>
      </c>
      <c r="G133" s="74">
        <v>34.700000000000003</v>
      </c>
      <c r="H133" s="74">
        <v>35.4</v>
      </c>
      <c r="I133" s="61"/>
      <c r="J133" s="62">
        <v>40725</v>
      </c>
      <c r="K133" s="75">
        <v>32.061250305175804</v>
      </c>
      <c r="L133" s="75">
        <v>35.811250305175804</v>
      </c>
      <c r="M133" s="75">
        <v>39.561250305175804</v>
      </c>
      <c r="O133" s="75">
        <v>22.997498321533197</v>
      </c>
      <c r="P133" s="75">
        <v>27.297498321533197</v>
      </c>
      <c r="Q133" s="75">
        <v>31.597498321533198</v>
      </c>
      <c r="S133" s="75">
        <v>0.3</v>
      </c>
      <c r="T133" s="75">
        <v>0.3</v>
      </c>
      <c r="U133" s="75">
        <v>0.3</v>
      </c>
      <c r="W133" s="75">
        <v>0.18655134512521931</v>
      </c>
      <c r="X133" s="75">
        <v>0.37310269025043863</v>
      </c>
      <c r="Y133" s="75">
        <v>0.55965403537565794</v>
      </c>
      <c r="AA133" s="75">
        <v>0.06</v>
      </c>
      <c r="AB133" s="75">
        <v>0.12</v>
      </c>
      <c r="AC133" s="75">
        <v>0.18</v>
      </c>
      <c r="AE133" s="75">
        <v>-0.35</v>
      </c>
      <c r="AF133" s="75">
        <v>1.5</v>
      </c>
      <c r="AG133" s="75">
        <v>0.5</v>
      </c>
      <c r="AI133" s="75">
        <v>-0.15</v>
      </c>
      <c r="AJ133" s="75">
        <v>0.3</v>
      </c>
      <c r="AK133" s="75">
        <v>0.2</v>
      </c>
      <c r="AM133" s="80">
        <v>43</v>
      </c>
      <c r="AN133" s="77">
        <v>0.4</v>
      </c>
      <c r="BE133" s="62">
        <v>40725</v>
      </c>
      <c r="BF133" s="76">
        <v>0.75</v>
      </c>
    </row>
    <row r="134" spans="1:58" x14ac:dyDescent="0.2">
      <c r="A134" s="73">
        <v>39873</v>
      </c>
      <c r="B134" s="74">
        <v>44.55</v>
      </c>
      <c r="C134" s="74">
        <v>45.35</v>
      </c>
      <c r="D134" s="74">
        <v>46.15</v>
      </c>
      <c r="E134" s="69"/>
      <c r="F134" s="74">
        <v>30.3</v>
      </c>
      <c r="G134" s="74">
        <v>30.7</v>
      </c>
      <c r="H134" s="74">
        <v>31.1</v>
      </c>
      <c r="I134" s="61"/>
      <c r="J134" s="62">
        <v>40756</v>
      </c>
      <c r="K134" s="75">
        <v>34.322499847412132</v>
      </c>
      <c r="L134" s="75">
        <v>38.072499847412132</v>
      </c>
      <c r="M134" s="75">
        <v>41.822499847412132</v>
      </c>
      <c r="O134" s="75">
        <v>24.494999694824212</v>
      </c>
      <c r="P134" s="75">
        <v>28.794999694824213</v>
      </c>
      <c r="Q134" s="75">
        <v>33.09499969482421</v>
      </c>
      <c r="S134" s="75">
        <v>0.8</v>
      </c>
      <c r="T134" s="75">
        <v>0.8</v>
      </c>
      <c r="U134" s="75">
        <v>0.8</v>
      </c>
      <c r="W134" s="75">
        <v>0.18655134512521931</v>
      </c>
      <c r="X134" s="75">
        <v>0.37310269025043863</v>
      </c>
      <c r="Y134" s="75">
        <v>0.55965403537565794</v>
      </c>
      <c r="AA134" s="75">
        <v>0.06</v>
      </c>
      <c r="AB134" s="75">
        <v>0.12</v>
      </c>
      <c r="AC134" s="75">
        <v>0.18</v>
      </c>
      <c r="AE134" s="75">
        <v>-0.35</v>
      </c>
      <c r="AF134" s="75">
        <v>1.5</v>
      </c>
      <c r="AG134" s="75">
        <v>0.5</v>
      </c>
      <c r="AI134" s="75">
        <v>-0.15</v>
      </c>
      <c r="AJ134" s="75">
        <v>0.3</v>
      </c>
      <c r="AK134" s="75">
        <v>0.2</v>
      </c>
      <c r="AM134" s="80">
        <v>43</v>
      </c>
      <c r="AN134" s="77">
        <v>0.4</v>
      </c>
      <c r="BE134" s="62">
        <v>40756</v>
      </c>
      <c r="BF134" s="76">
        <v>0.75</v>
      </c>
    </row>
    <row r="135" spans="1:58" x14ac:dyDescent="0.2">
      <c r="A135" s="73">
        <v>39904</v>
      </c>
      <c r="B135" s="74">
        <v>36.200000000000003</v>
      </c>
      <c r="C135" s="74">
        <v>36.85</v>
      </c>
      <c r="D135" s="74">
        <v>37.5</v>
      </c>
      <c r="E135" s="69"/>
      <c r="F135" s="74">
        <v>30.375</v>
      </c>
      <c r="G135" s="74">
        <v>30.7</v>
      </c>
      <c r="H135" s="74">
        <v>31.024999999999999</v>
      </c>
      <c r="I135" s="61"/>
      <c r="J135" s="62">
        <v>40787</v>
      </c>
      <c r="K135" s="75">
        <v>28.424998474121089</v>
      </c>
      <c r="L135" s="75">
        <v>29.699998474121088</v>
      </c>
      <c r="M135" s="75">
        <v>30.974998474121087</v>
      </c>
      <c r="O135" s="75">
        <v>25.399998474121087</v>
      </c>
      <c r="P135" s="75">
        <v>29.699998474121088</v>
      </c>
      <c r="Q135" s="75">
        <v>33.999998474121085</v>
      </c>
      <c r="S135" s="75">
        <v>0.8</v>
      </c>
      <c r="T135" s="75">
        <v>0.8</v>
      </c>
      <c r="U135" s="75">
        <v>0.8</v>
      </c>
      <c r="W135" s="75">
        <v>0.13829038229120086</v>
      </c>
      <c r="X135" s="75">
        <v>0.27658076458240172</v>
      </c>
      <c r="Y135" s="75">
        <v>0.4148711468736026</v>
      </c>
      <c r="AA135" s="75">
        <v>0.06</v>
      </c>
      <c r="AB135" s="75">
        <v>0.12</v>
      </c>
      <c r="AC135" s="75">
        <v>0.18</v>
      </c>
      <c r="AE135" s="75">
        <v>-0.35</v>
      </c>
      <c r="AF135" s="75">
        <v>0.9</v>
      </c>
      <c r="AG135" s="75">
        <v>0.3</v>
      </c>
      <c r="AI135" s="75">
        <v>-0.15</v>
      </c>
      <c r="AJ135" s="75">
        <v>0.3</v>
      </c>
      <c r="AK135" s="75">
        <v>0.2</v>
      </c>
      <c r="AM135" s="80">
        <v>43</v>
      </c>
      <c r="AN135" s="77">
        <v>0.4</v>
      </c>
      <c r="BE135" s="62">
        <v>40787</v>
      </c>
      <c r="BF135" s="76">
        <v>0.75</v>
      </c>
    </row>
    <row r="136" spans="1:58" x14ac:dyDescent="0.2">
      <c r="A136" s="73">
        <v>39934</v>
      </c>
      <c r="B136" s="74">
        <v>32.6</v>
      </c>
      <c r="C136" s="74">
        <v>34.85</v>
      </c>
      <c r="D136" s="74">
        <v>37.1</v>
      </c>
      <c r="E136" s="69"/>
      <c r="F136" s="74">
        <v>29.574999999999999</v>
      </c>
      <c r="G136" s="74">
        <v>30.7</v>
      </c>
      <c r="H136" s="74">
        <v>31.824999999999999</v>
      </c>
      <c r="I136" s="61"/>
      <c r="J136" s="62">
        <v>40817</v>
      </c>
      <c r="K136" s="75">
        <v>28.537498474121087</v>
      </c>
      <c r="L136" s="75">
        <v>29.699998474121088</v>
      </c>
      <c r="M136" s="75">
        <v>30.862498474121089</v>
      </c>
      <c r="O136" s="75">
        <v>25.399998474121087</v>
      </c>
      <c r="P136" s="75">
        <v>29.699998474121088</v>
      </c>
      <c r="Q136" s="75">
        <v>33.999998474121085</v>
      </c>
      <c r="S136" s="75">
        <v>0.8</v>
      </c>
      <c r="T136" s="75">
        <v>0.8</v>
      </c>
      <c r="U136" s="75">
        <v>0.8</v>
      </c>
      <c r="W136" s="75">
        <v>0.12097703239558887</v>
      </c>
      <c r="X136" s="75">
        <v>0.24195406479117773</v>
      </c>
      <c r="Y136" s="75">
        <v>0.36293109718676658</v>
      </c>
      <c r="AA136" s="75">
        <v>0.06</v>
      </c>
      <c r="AB136" s="75">
        <v>0.12</v>
      </c>
      <c r="AC136" s="75">
        <v>0.18</v>
      </c>
      <c r="AE136" s="75">
        <v>-0.25</v>
      </c>
      <c r="AF136" s="75">
        <v>1</v>
      </c>
      <c r="AG136" s="75">
        <v>0.3</v>
      </c>
      <c r="AI136" s="75">
        <v>-0.15</v>
      </c>
      <c r="AJ136" s="75">
        <v>0.3</v>
      </c>
      <c r="AK136" s="75">
        <v>0.2</v>
      </c>
      <c r="AM136" s="80">
        <v>44</v>
      </c>
      <c r="AN136" s="77">
        <v>0.4</v>
      </c>
      <c r="BE136" s="62">
        <v>40817</v>
      </c>
      <c r="BF136" s="76">
        <v>0.75</v>
      </c>
    </row>
    <row r="137" spans="1:58" x14ac:dyDescent="0.2">
      <c r="A137" s="73">
        <v>39965</v>
      </c>
      <c r="B137" s="74">
        <v>30.29</v>
      </c>
      <c r="C137" s="74">
        <v>36.75</v>
      </c>
      <c r="D137" s="74">
        <v>43.21</v>
      </c>
      <c r="E137" s="69"/>
      <c r="F137" s="74">
        <v>27.47</v>
      </c>
      <c r="G137" s="74">
        <v>30.7</v>
      </c>
      <c r="H137" s="74">
        <v>33.93</v>
      </c>
      <c r="I137" s="61"/>
      <c r="J137" s="62">
        <v>40848</v>
      </c>
      <c r="K137" s="75">
        <v>28.537498474121087</v>
      </c>
      <c r="L137" s="75">
        <v>29.699998474121088</v>
      </c>
      <c r="M137" s="75">
        <v>30.862498474121089</v>
      </c>
      <c r="O137" s="75">
        <v>25.399998474121087</v>
      </c>
      <c r="P137" s="75">
        <v>29.699998474121088</v>
      </c>
      <c r="Q137" s="75">
        <v>33.999998474121085</v>
      </c>
      <c r="S137" s="75">
        <v>0.8</v>
      </c>
      <c r="T137" s="75">
        <v>0.8</v>
      </c>
      <c r="U137" s="75">
        <v>0.8</v>
      </c>
      <c r="W137" s="75">
        <v>0.12097703239558887</v>
      </c>
      <c r="X137" s="75">
        <v>0.24195406479117773</v>
      </c>
      <c r="Y137" s="75">
        <v>0.36293109718676658</v>
      </c>
      <c r="AA137" s="75">
        <v>0.06</v>
      </c>
      <c r="AB137" s="75">
        <v>0.12</v>
      </c>
      <c r="AC137" s="75">
        <v>0.18</v>
      </c>
      <c r="AE137" s="75">
        <v>-0.25</v>
      </c>
      <c r="AF137" s="75">
        <v>1</v>
      </c>
      <c r="AG137" s="75">
        <v>0.3</v>
      </c>
      <c r="AI137" s="75">
        <v>-0.15</v>
      </c>
      <c r="AJ137" s="75">
        <v>0.3</v>
      </c>
      <c r="AK137" s="75">
        <v>0.2</v>
      </c>
      <c r="AM137" s="80">
        <v>44</v>
      </c>
      <c r="AN137" s="77">
        <v>0.4</v>
      </c>
      <c r="BE137" s="62">
        <v>40848</v>
      </c>
      <c r="BF137" s="76">
        <v>0.75</v>
      </c>
    </row>
    <row r="138" spans="1:58" x14ac:dyDescent="0.2">
      <c r="A138" s="73">
        <v>39995</v>
      </c>
      <c r="B138" s="74">
        <v>39.25</v>
      </c>
      <c r="C138" s="74">
        <v>44.25</v>
      </c>
      <c r="D138" s="74">
        <v>49.25</v>
      </c>
      <c r="E138" s="69"/>
      <c r="F138" s="74">
        <v>28.2</v>
      </c>
      <c r="G138" s="74">
        <v>30.7</v>
      </c>
      <c r="H138" s="74">
        <v>33.200000000000003</v>
      </c>
      <c r="I138" s="61"/>
      <c r="J138" s="62">
        <v>40878</v>
      </c>
      <c r="K138" s="75">
        <v>33.787502288818381</v>
      </c>
      <c r="L138" s="75">
        <v>34.950002288818382</v>
      </c>
      <c r="M138" s="75">
        <v>36.112502288818384</v>
      </c>
      <c r="O138" s="75">
        <v>30.650002288818381</v>
      </c>
      <c r="P138" s="75">
        <v>34.950002288818382</v>
      </c>
      <c r="Q138" s="75">
        <v>39.250002288818379</v>
      </c>
      <c r="S138" s="75">
        <v>1.2</v>
      </c>
      <c r="T138" s="75">
        <v>1.2</v>
      </c>
      <c r="U138" s="75">
        <v>1.2</v>
      </c>
      <c r="W138" s="75">
        <v>0.12140986614297916</v>
      </c>
      <c r="X138" s="75">
        <v>0.24281973228595832</v>
      </c>
      <c r="Y138" s="75">
        <v>0.36422959842893748</v>
      </c>
      <c r="AA138" s="75">
        <v>0.06</v>
      </c>
      <c r="AB138" s="75">
        <v>0.12</v>
      </c>
      <c r="AC138" s="75">
        <v>0.18</v>
      </c>
      <c r="AE138" s="75">
        <v>-0.25</v>
      </c>
      <c r="AF138" s="75">
        <v>1</v>
      </c>
      <c r="AG138" s="75">
        <v>0.35</v>
      </c>
      <c r="AI138" s="75">
        <v>-0.15</v>
      </c>
      <c r="AJ138" s="75">
        <v>0.3</v>
      </c>
      <c r="AK138" s="75">
        <v>0.2</v>
      </c>
      <c r="AM138" s="80">
        <v>44</v>
      </c>
      <c r="AN138" s="77">
        <v>0.4</v>
      </c>
      <c r="BE138" s="62">
        <v>40878</v>
      </c>
      <c r="BF138" s="76">
        <v>0.75</v>
      </c>
    </row>
    <row r="139" spans="1:58" x14ac:dyDescent="0.2">
      <c r="A139" s="73">
        <v>40026</v>
      </c>
      <c r="B139" s="74">
        <v>53.25</v>
      </c>
      <c r="C139" s="74">
        <v>58.25</v>
      </c>
      <c r="D139" s="74">
        <v>63.25</v>
      </c>
      <c r="E139" s="69"/>
      <c r="F139" s="74">
        <v>28.2</v>
      </c>
      <c r="G139" s="74">
        <v>30.7</v>
      </c>
      <c r="H139" s="74">
        <v>33.200000000000003</v>
      </c>
      <c r="I139" s="61"/>
      <c r="J139" s="62">
        <v>40909</v>
      </c>
      <c r="K139" s="75">
        <v>24.123747253417964</v>
      </c>
      <c r="L139" s="75">
        <v>25.398747253417962</v>
      </c>
      <c r="M139" s="75">
        <v>26.673747253417961</v>
      </c>
      <c r="O139" s="75">
        <v>21.602499008178704</v>
      </c>
      <c r="P139" s="75">
        <v>25.902499008178705</v>
      </c>
      <c r="Q139" s="75">
        <v>30.202499008178705</v>
      </c>
      <c r="S139" s="75">
        <v>0.8</v>
      </c>
      <c r="T139" s="75">
        <v>0.8</v>
      </c>
      <c r="U139" s="75">
        <v>0.8</v>
      </c>
      <c r="W139" s="75">
        <v>0.14954405972334867</v>
      </c>
      <c r="X139" s="75">
        <v>0.29908811944669733</v>
      </c>
      <c r="Y139" s="75">
        <v>0.448632179170046</v>
      </c>
      <c r="AA139" s="75">
        <v>0.06</v>
      </c>
      <c r="AB139" s="75">
        <v>0.12</v>
      </c>
      <c r="AC139" s="75">
        <v>0.18</v>
      </c>
      <c r="AE139" s="75">
        <v>-0.75</v>
      </c>
      <c r="AF139" s="75">
        <v>1.5</v>
      </c>
      <c r="AG139" s="75">
        <v>0.75</v>
      </c>
      <c r="AI139" s="75">
        <v>-0.15</v>
      </c>
      <c r="AJ139" s="75">
        <v>0.3</v>
      </c>
      <c r="AK139" s="75">
        <v>0.2</v>
      </c>
      <c r="AM139" s="80">
        <v>45</v>
      </c>
      <c r="AN139" s="77">
        <v>0.4</v>
      </c>
      <c r="BE139" s="62">
        <v>40909</v>
      </c>
      <c r="BF139" s="76">
        <v>0.75</v>
      </c>
    </row>
    <row r="140" spans="1:58" x14ac:dyDescent="0.2">
      <c r="A140" s="73">
        <v>40057</v>
      </c>
      <c r="B140" s="74">
        <v>61.25</v>
      </c>
      <c r="C140" s="74">
        <v>62.75</v>
      </c>
      <c r="D140" s="74">
        <v>64.25</v>
      </c>
      <c r="E140" s="69"/>
      <c r="F140" s="74">
        <v>29.95</v>
      </c>
      <c r="G140" s="74">
        <v>30.7</v>
      </c>
      <c r="H140" s="74">
        <v>31.45</v>
      </c>
      <c r="I140" s="61"/>
      <c r="J140" s="62">
        <v>40940</v>
      </c>
      <c r="K140" s="75">
        <v>23.121248626708979</v>
      </c>
      <c r="L140" s="75">
        <v>24.396248626708978</v>
      </c>
      <c r="M140" s="75">
        <v>25.671248626708977</v>
      </c>
      <c r="O140" s="75">
        <v>19.597497940063469</v>
      </c>
      <c r="P140" s="75">
        <v>23.89749794006347</v>
      </c>
      <c r="Q140" s="75">
        <v>28.197497940063471</v>
      </c>
      <c r="S140" s="75">
        <v>0.3</v>
      </c>
      <c r="T140" s="75">
        <v>0.3</v>
      </c>
      <c r="U140" s="75">
        <v>0.3</v>
      </c>
      <c r="W140" s="75">
        <v>0.14954405972334867</v>
      </c>
      <c r="X140" s="75">
        <v>0.29908811944669733</v>
      </c>
      <c r="Y140" s="75">
        <v>0.448632179170046</v>
      </c>
      <c r="AA140" s="75">
        <v>0.06</v>
      </c>
      <c r="AB140" s="75">
        <v>0.12</v>
      </c>
      <c r="AC140" s="75">
        <v>0.18</v>
      </c>
      <c r="AE140" s="75">
        <v>-0.75</v>
      </c>
      <c r="AF140" s="75">
        <v>1.5</v>
      </c>
      <c r="AG140" s="75">
        <v>0.75</v>
      </c>
      <c r="AI140" s="75">
        <v>-0.15</v>
      </c>
      <c r="AJ140" s="75">
        <v>0.3</v>
      </c>
      <c r="AK140" s="75">
        <v>0.2</v>
      </c>
      <c r="AM140" s="80">
        <v>45</v>
      </c>
      <c r="AN140" s="77">
        <v>0.4</v>
      </c>
      <c r="BE140" s="62">
        <v>40940</v>
      </c>
      <c r="BF140" s="76">
        <v>0.75</v>
      </c>
    </row>
    <row r="141" spans="1:58" x14ac:dyDescent="0.2">
      <c r="A141" s="73">
        <v>40087</v>
      </c>
      <c r="B141" s="74">
        <v>33.4</v>
      </c>
      <c r="C141" s="74">
        <v>34.75</v>
      </c>
      <c r="D141" s="74">
        <v>36.1</v>
      </c>
      <c r="E141" s="69"/>
      <c r="F141" s="74">
        <v>29.024998092651366</v>
      </c>
      <c r="G141" s="74">
        <v>29.699998092651366</v>
      </c>
      <c r="H141" s="74">
        <v>30.374998092651367</v>
      </c>
      <c r="I141" s="61"/>
      <c r="J141" s="62">
        <v>40969</v>
      </c>
      <c r="K141" s="75">
        <v>16.872248077392573</v>
      </c>
      <c r="L141" s="75">
        <v>17.584748077392572</v>
      </c>
      <c r="M141" s="75">
        <v>18.29724807739257</v>
      </c>
      <c r="O141" s="75">
        <v>14.914497375488274</v>
      </c>
      <c r="P141" s="75">
        <v>19.214497375488275</v>
      </c>
      <c r="Q141" s="75">
        <v>23.514497375488276</v>
      </c>
      <c r="S141" s="75">
        <v>0.3</v>
      </c>
      <c r="T141" s="75">
        <v>0.3</v>
      </c>
      <c r="U141" s="75">
        <v>0.3</v>
      </c>
      <c r="W141" s="75">
        <v>0.12357403487993067</v>
      </c>
      <c r="X141" s="75">
        <v>0.24714806975986134</v>
      </c>
      <c r="Y141" s="75">
        <v>0.37072210463979199</v>
      </c>
      <c r="AA141" s="75">
        <v>0.06</v>
      </c>
      <c r="AB141" s="75">
        <v>0.12</v>
      </c>
      <c r="AC141" s="75">
        <v>0.18</v>
      </c>
      <c r="AE141" s="75">
        <v>-0.25</v>
      </c>
      <c r="AF141" s="75">
        <v>1</v>
      </c>
      <c r="AG141" s="75">
        <v>0.3</v>
      </c>
      <c r="AI141" s="75">
        <v>-0.15</v>
      </c>
      <c r="AJ141" s="75">
        <v>0.3</v>
      </c>
      <c r="AK141" s="75">
        <v>0.2</v>
      </c>
      <c r="AM141" s="80">
        <v>45</v>
      </c>
      <c r="AN141" s="77">
        <v>0.4</v>
      </c>
      <c r="BE141" s="62">
        <v>40969</v>
      </c>
      <c r="BF141" s="76">
        <v>0.75</v>
      </c>
    </row>
    <row r="142" spans="1:58" x14ac:dyDescent="0.2">
      <c r="A142" s="73">
        <v>40118</v>
      </c>
      <c r="B142" s="74">
        <v>31.9</v>
      </c>
      <c r="C142" s="74">
        <v>33.25</v>
      </c>
      <c r="D142" s="74">
        <v>34.6</v>
      </c>
      <c r="E142" s="69"/>
      <c r="F142" s="74">
        <v>29.024998092651366</v>
      </c>
      <c r="G142" s="74">
        <v>29.699998092651366</v>
      </c>
      <c r="H142" s="74">
        <v>30.374998092651367</v>
      </c>
      <c r="I142" s="61"/>
      <c r="J142" s="62">
        <v>41000</v>
      </c>
      <c r="K142" s="75">
        <v>17.667498779296867</v>
      </c>
      <c r="L142" s="75">
        <v>18.267498779296869</v>
      </c>
      <c r="M142" s="75">
        <v>18.86749877929687</v>
      </c>
      <c r="O142" s="75">
        <v>14.684997558593743</v>
      </c>
      <c r="P142" s="75">
        <v>18.984997558593744</v>
      </c>
      <c r="Q142" s="75">
        <v>23.284997558593744</v>
      </c>
      <c r="S142" s="75">
        <v>0.3</v>
      </c>
      <c r="T142" s="75">
        <v>0.3</v>
      </c>
      <c r="U142" s="75">
        <v>0.3</v>
      </c>
      <c r="W142" s="75">
        <v>0.12357403487993067</v>
      </c>
      <c r="X142" s="75">
        <v>0.24714806975986134</v>
      </c>
      <c r="Y142" s="75">
        <v>0.37072210463979199</v>
      </c>
      <c r="AA142" s="75">
        <v>0.06</v>
      </c>
      <c r="AB142" s="75">
        <v>0.12</v>
      </c>
      <c r="AC142" s="75">
        <v>0.18</v>
      </c>
      <c r="AE142" s="75">
        <v>-0.25</v>
      </c>
      <c r="AF142" s="75">
        <v>0.9</v>
      </c>
      <c r="AG142" s="75">
        <v>0.3</v>
      </c>
      <c r="AI142" s="75">
        <v>-0.15</v>
      </c>
      <c r="AJ142" s="75">
        <v>0.3</v>
      </c>
      <c r="AK142" s="75">
        <v>0.2</v>
      </c>
      <c r="AM142" s="80">
        <v>46</v>
      </c>
      <c r="AN142" s="77">
        <v>0.4</v>
      </c>
      <c r="BE142" s="62">
        <v>41000</v>
      </c>
      <c r="BF142" s="76">
        <v>0.75</v>
      </c>
    </row>
    <row r="143" spans="1:58" x14ac:dyDescent="0.2">
      <c r="A143" s="73">
        <v>40148</v>
      </c>
      <c r="B143" s="74">
        <v>31.9</v>
      </c>
      <c r="C143" s="74">
        <v>33.25</v>
      </c>
      <c r="D143" s="74">
        <v>34.6</v>
      </c>
      <c r="E143" s="69"/>
      <c r="F143" s="74">
        <v>29.024998092651366</v>
      </c>
      <c r="G143" s="74">
        <v>29.699998092651366</v>
      </c>
      <c r="H143" s="74">
        <v>30.374998092651367</v>
      </c>
      <c r="I143" s="61"/>
      <c r="J143" s="62">
        <v>41030</v>
      </c>
      <c r="K143" s="75">
        <v>16.522498550415033</v>
      </c>
      <c r="L143" s="75">
        <v>18.382498550415033</v>
      </c>
      <c r="M143" s="75">
        <v>20.242498550415032</v>
      </c>
      <c r="O143" s="75">
        <v>15.214998245239251</v>
      </c>
      <c r="P143" s="75">
        <v>19.514998245239251</v>
      </c>
      <c r="Q143" s="75">
        <v>23.814998245239252</v>
      </c>
      <c r="S143" s="75">
        <v>0.3</v>
      </c>
      <c r="T143" s="75">
        <v>0.3</v>
      </c>
      <c r="U143" s="75">
        <v>0.3</v>
      </c>
      <c r="W143" s="75">
        <v>0.13223070982773666</v>
      </c>
      <c r="X143" s="75">
        <v>0.26446141965547332</v>
      </c>
      <c r="Y143" s="75">
        <v>0.39669212948320998</v>
      </c>
      <c r="AA143" s="75">
        <v>0.06</v>
      </c>
      <c r="AB143" s="75">
        <v>0.12</v>
      </c>
      <c r="AC143" s="75">
        <v>0.18</v>
      </c>
      <c r="AE143" s="75">
        <v>-0.25</v>
      </c>
      <c r="AF143" s="75">
        <v>0.9</v>
      </c>
      <c r="AG143" s="75">
        <v>0.3</v>
      </c>
      <c r="AI143" s="75">
        <v>-0.15</v>
      </c>
      <c r="AJ143" s="75">
        <v>0.3</v>
      </c>
      <c r="AK143" s="75">
        <v>0.2</v>
      </c>
      <c r="AM143" s="80">
        <v>46</v>
      </c>
      <c r="AN143" s="77">
        <v>0.4</v>
      </c>
      <c r="BE143" s="62">
        <v>41030</v>
      </c>
      <c r="BF143" s="76">
        <v>0.75</v>
      </c>
    </row>
    <row r="144" spans="1:58" x14ac:dyDescent="0.2">
      <c r="A144" s="73">
        <v>40179</v>
      </c>
      <c r="B144" s="74">
        <v>34.85</v>
      </c>
      <c r="C144" s="74">
        <v>36.35</v>
      </c>
      <c r="D144" s="74">
        <v>37.85</v>
      </c>
      <c r="E144" s="69"/>
      <c r="F144" s="74">
        <v>37.300001525878912</v>
      </c>
      <c r="G144" s="74">
        <v>38.050001525878912</v>
      </c>
      <c r="H144" s="74">
        <v>38.800001525878912</v>
      </c>
      <c r="I144" s="61"/>
      <c r="J144" s="62">
        <v>41061</v>
      </c>
      <c r="K144" s="75">
        <v>17.476249008178705</v>
      </c>
      <c r="L144" s="75">
        <v>22.808749008178705</v>
      </c>
      <c r="M144" s="75">
        <v>28.141249008178704</v>
      </c>
      <c r="O144" s="75">
        <v>13.992498397827141</v>
      </c>
      <c r="P144" s="75">
        <v>18.292498397827142</v>
      </c>
      <c r="Q144" s="75">
        <v>22.592498397827143</v>
      </c>
      <c r="S144" s="75">
        <v>0.3</v>
      </c>
      <c r="T144" s="75">
        <v>0.3</v>
      </c>
      <c r="U144" s="75">
        <v>0.3</v>
      </c>
      <c r="W144" s="75">
        <v>0.15498910826551862</v>
      </c>
      <c r="X144" s="75">
        <v>0.30997821653103724</v>
      </c>
      <c r="Y144" s="75">
        <v>0.46496732479655589</v>
      </c>
      <c r="AA144" s="75">
        <v>0.06</v>
      </c>
      <c r="AB144" s="75">
        <v>0.12</v>
      </c>
      <c r="AC144" s="75">
        <v>0.18</v>
      </c>
      <c r="AE144" s="75">
        <v>-0.35</v>
      </c>
      <c r="AF144" s="75">
        <v>1.2</v>
      </c>
      <c r="AG144" s="75">
        <v>0.3</v>
      </c>
      <c r="AI144" s="75">
        <v>-0.15</v>
      </c>
      <c r="AJ144" s="75">
        <v>0.3</v>
      </c>
      <c r="AK144" s="75">
        <v>0.2</v>
      </c>
      <c r="AM144" s="80">
        <v>46</v>
      </c>
      <c r="AN144" s="77">
        <v>0.4</v>
      </c>
      <c r="BE144" s="62">
        <v>41061</v>
      </c>
      <c r="BF144" s="76">
        <v>0.75</v>
      </c>
    </row>
    <row r="145" spans="1:58" x14ac:dyDescent="0.2">
      <c r="A145" s="73">
        <v>40210</v>
      </c>
      <c r="B145" s="74">
        <v>39.35</v>
      </c>
      <c r="C145" s="74">
        <v>40.85</v>
      </c>
      <c r="D145" s="74">
        <v>42.35</v>
      </c>
      <c r="E145" s="69"/>
      <c r="F145" s="74">
        <v>34.15</v>
      </c>
      <c r="G145" s="74">
        <v>34.9</v>
      </c>
      <c r="H145" s="74">
        <v>35.65</v>
      </c>
      <c r="I145" s="61"/>
      <c r="J145" s="62">
        <v>41091</v>
      </c>
      <c r="K145" s="75">
        <v>32.261250305175807</v>
      </c>
      <c r="L145" s="75">
        <v>36.011250305175807</v>
      </c>
      <c r="M145" s="75">
        <v>39.761250305175807</v>
      </c>
      <c r="O145" s="75">
        <v>23.197498321533196</v>
      </c>
      <c r="P145" s="75">
        <v>27.497498321533197</v>
      </c>
      <c r="Q145" s="75">
        <v>31.797498321533197</v>
      </c>
      <c r="S145" s="75">
        <v>0.3</v>
      </c>
      <c r="T145" s="75">
        <v>0.3</v>
      </c>
      <c r="U145" s="75">
        <v>0.3</v>
      </c>
      <c r="W145" s="75">
        <v>0.17908929132021054</v>
      </c>
      <c r="X145" s="75">
        <v>0.35817858264042107</v>
      </c>
      <c r="Y145" s="75">
        <v>0.53726787396063158</v>
      </c>
      <c r="AA145" s="75">
        <v>0.06</v>
      </c>
      <c r="AB145" s="75">
        <v>0.12</v>
      </c>
      <c r="AC145" s="75">
        <v>0.18</v>
      </c>
      <c r="AE145" s="75">
        <v>-0.35</v>
      </c>
      <c r="AF145" s="75">
        <v>1.5</v>
      </c>
      <c r="AG145" s="75">
        <v>0.5</v>
      </c>
      <c r="AI145" s="75">
        <v>-0.15</v>
      </c>
      <c r="AJ145" s="75">
        <v>0.3</v>
      </c>
      <c r="AK145" s="75">
        <v>0.2</v>
      </c>
      <c r="AM145" s="80">
        <v>47</v>
      </c>
      <c r="AN145" s="77">
        <v>0.4</v>
      </c>
      <c r="BE145" s="62">
        <v>41091</v>
      </c>
      <c r="BF145" s="76">
        <v>0.75</v>
      </c>
    </row>
    <row r="146" spans="1:58" x14ac:dyDescent="0.2">
      <c r="A146" s="73">
        <v>40238</v>
      </c>
      <c r="B146" s="74">
        <v>44.6</v>
      </c>
      <c r="C146" s="74">
        <v>45.45</v>
      </c>
      <c r="D146" s="74">
        <v>46.3</v>
      </c>
      <c r="E146" s="69"/>
      <c r="F146" s="74">
        <v>30.475000000000001</v>
      </c>
      <c r="G146" s="74">
        <v>30.9</v>
      </c>
      <c r="H146" s="74">
        <v>31.324999999999999</v>
      </c>
      <c r="I146" s="61"/>
      <c r="J146" s="62">
        <v>41122</v>
      </c>
      <c r="K146" s="75">
        <v>34.522499847412135</v>
      </c>
      <c r="L146" s="75">
        <v>38.272499847412135</v>
      </c>
      <c r="M146" s="75">
        <v>42.022499847412135</v>
      </c>
      <c r="O146" s="75">
        <v>24.694999694824212</v>
      </c>
      <c r="P146" s="75">
        <v>28.994999694824212</v>
      </c>
      <c r="Q146" s="75">
        <v>33.294999694824213</v>
      </c>
      <c r="S146" s="75">
        <v>0.8</v>
      </c>
      <c r="T146" s="75">
        <v>0.8</v>
      </c>
      <c r="U146" s="75">
        <v>0.8</v>
      </c>
      <c r="W146" s="75">
        <v>0.17908929132021054</v>
      </c>
      <c r="X146" s="75">
        <v>0.35817858264042107</v>
      </c>
      <c r="Y146" s="75">
        <v>0.53726787396063158</v>
      </c>
      <c r="AA146" s="75">
        <v>0.06</v>
      </c>
      <c r="AB146" s="75">
        <v>0.12</v>
      </c>
      <c r="AC146" s="75">
        <v>0.18</v>
      </c>
      <c r="AE146" s="75">
        <v>-0.35</v>
      </c>
      <c r="AF146" s="75">
        <v>1.5</v>
      </c>
      <c r="AG146" s="75">
        <v>0.5</v>
      </c>
      <c r="AI146" s="75">
        <v>-0.15</v>
      </c>
      <c r="AJ146" s="75">
        <v>0.3</v>
      </c>
      <c r="AK146" s="75">
        <v>0.2</v>
      </c>
      <c r="AM146" s="80">
        <v>47</v>
      </c>
      <c r="AN146" s="77">
        <v>0.4</v>
      </c>
      <c r="BE146" s="62">
        <v>41122</v>
      </c>
      <c r="BF146" s="76">
        <v>0.75</v>
      </c>
    </row>
    <row r="147" spans="1:58" x14ac:dyDescent="0.2">
      <c r="A147" s="73">
        <v>40269</v>
      </c>
      <c r="B147" s="74">
        <v>36.25</v>
      </c>
      <c r="C147" s="74">
        <v>36.950000000000003</v>
      </c>
      <c r="D147" s="74">
        <v>37.65</v>
      </c>
      <c r="E147" s="69"/>
      <c r="F147" s="74">
        <v>30.55</v>
      </c>
      <c r="G147" s="74">
        <v>30.9</v>
      </c>
      <c r="H147" s="74">
        <v>31.25</v>
      </c>
      <c r="I147" s="61"/>
      <c r="J147" s="62">
        <v>41153</v>
      </c>
      <c r="K147" s="75">
        <v>28.549998474121086</v>
      </c>
      <c r="L147" s="75">
        <v>29.899998474121087</v>
      </c>
      <c r="M147" s="75">
        <v>31.249998474121089</v>
      </c>
      <c r="O147" s="75">
        <v>25.599998474121087</v>
      </c>
      <c r="P147" s="75">
        <v>29.899998474121087</v>
      </c>
      <c r="Q147" s="75">
        <v>34.199998474121088</v>
      </c>
      <c r="S147" s="75">
        <v>0.8</v>
      </c>
      <c r="T147" s="75">
        <v>0.8</v>
      </c>
      <c r="U147" s="75">
        <v>0.8</v>
      </c>
      <c r="W147" s="75">
        <v>0.13275876699955283</v>
      </c>
      <c r="X147" s="75">
        <v>0.26551753399910566</v>
      </c>
      <c r="Y147" s="75">
        <v>0.39827630099865852</v>
      </c>
      <c r="AA147" s="75">
        <v>0.06</v>
      </c>
      <c r="AB147" s="75">
        <v>0.12</v>
      </c>
      <c r="AC147" s="75">
        <v>0.18</v>
      </c>
      <c r="AE147" s="75">
        <v>-0.35</v>
      </c>
      <c r="AF147" s="75">
        <v>0.9</v>
      </c>
      <c r="AG147" s="75">
        <v>0.3</v>
      </c>
      <c r="AI147" s="75">
        <v>-0.15</v>
      </c>
      <c r="AJ147" s="75">
        <v>0.3</v>
      </c>
      <c r="AK147" s="75">
        <v>0.2</v>
      </c>
      <c r="AM147" s="80">
        <v>47</v>
      </c>
      <c r="AN147" s="77">
        <v>0.4</v>
      </c>
      <c r="BE147" s="62">
        <v>41153</v>
      </c>
      <c r="BF147" s="76">
        <v>0.75</v>
      </c>
    </row>
    <row r="148" spans="1:58" x14ac:dyDescent="0.2">
      <c r="A148" s="73">
        <v>40299</v>
      </c>
      <c r="B148" s="74">
        <v>32.47</v>
      </c>
      <c r="C148" s="74">
        <v>34.950000000000003</v>
      </c>
      <c r="D148" s="74">
        <v>37.43</v>
      </c>
      <c r="E148" s="69"/>
      <c r="F148" s="74">
        <v>29.66</v>
      </c>
      <c r="G148" s="74">
        <v>30.9</v>
      </c>
      <c r="H148" s="74">
        <v>32.14</v>
      </c>
      <c r="I148" s="61"/>
      <c r="J148" s="62">
        <v>41183</v>
      </c>
      <c r="K148" s="75">
        <v>28.662498474121087</v>
      </c>
      <c r="L148" s="75">
        <v>29.899998474121087</v>
      </c>
      <c r="M148" s="75">
        <v>31.137498474121088</v>
      </c>
      <c r="O148" s="75">
        <v>25.599998474121087</v>
      </c>
      <c r="P148" s="75">
        <v>29.899998474121087</v>
      </c>
      <c r="Q148" s="75">
        <v>34.199998474121088</v>
      </c>
      <c r="S148" s="75">
        <v>0.8</v>
      </c>
      <c r="T148" s="75">
        <v>0.8</v>
      </c>
      <c r="U148" s="75">
        <v>0.8</v>
      </c>
      <c r="W148" s="75">
        <v>0.11613795109976531</v>
      </c>
      <c r="X148" s="75">
        <v>0.23227590219953062</v>
      </c>
      <c r="Y148" s="75">
        <v>0.34841385329929592</v>
      </c>
      <c r="AA148" s="75">
        <v>0.06</v>
      </c>
      <c r="AB148" s="75">
        <v>0.12</v>
      </c>
      <c r="AC148" s="75">
        <v>0.18</v>
      </c>
      <c r="AE148" s="75">
        <v>-0.25</v>
      </c>
      <c r="AF148" s="75">
        <v>1</v>
      </c>
      <c r="AG148" s="75">
        <v>0.3</v>
      </c>
      <c r="AI148" s="75">
        <v>-0.15</v>
      </c>
      <c r="AJ148" s="75">
        <v>0.3</v>
      </c>
      <c r="AK148" s="75">
        <v>0.2</v>
      </c>
      <c r="AM148" s="80">
        <v>48</v>
      </c>
      <c r="AN148" s="77">
        <v>0.4</v>
      </c>
      <c r="BE148" s="62">
        <v>41183</v>
      </c>
      <c r="BF148" s="76">
        <v>0.75</v>
      </c>
    </row>
    <row r="149" spans="1:58" x14ac:dyDescent="0.2">
      <c r="A149" s="73">
        <v>40330</v>
      </c>
      <c r="B149" s="74">
        <v>30.14</v>
      </c>
      <c r="C149" s="74">
        <v>37.25</v>
      </c>
      <c r="D149" s="74">
        <v>44.36</v>
      </c>
      <c r="E149" s="69"/>
      <c r="F149" s="74">
        <v>27.344999999999999</v>
      </c>
      <c r="G149" s="74">
        <v>30.9</v>
      </c>
      <c r="H149" s="74">
        <v>34.454999999999998</v>
      </c>
      <c r="I149" s="61"/>
      <c r="J149" s="62">
        <v>41214</v>
      </c>
      <c r="K149" s="75">
        <v>28.662498474121087</v>
      </c>
      <c r="L149" s="75">
        <v>29.899998474121087</v>
      </c>
      <c r="M149" s="75">
        <v>31.137498474121088</v>
      </c>
      <c r="O149" s="75">
        <v>25.599998474121087</v>
      </c>
      <c r="P149" s="75">
        <v>29.899998474121087</v>
      </c>
      <c r="Q149" s="75">
        <v>34.199998474121088</v>
      </c>
      <c r="S149" s="75">
        <v>0.8</v>
      </c>
      <c r="T149" s="75">
        <v>0.8</v>
      </c>
      <c r="U149" s="75">
        <v>0.8</v>
      </c>
      <c r="W149" s="75">
        <v>0.11613795109976531</v>
      </c>
      <c r="X149" s="75">
        <v>0.23227590219953062</v>
      </c>
      <c r="Y149" s="75">
        <v>0.34841385329929592</v>
      </c>
      <c r="AA149" s="75">
        <v>0.06</v>
      </c>
      <c r="AB149" s="75">
        <v>0.12</v>
      </c>
      <c r="AC149" s="75">
        <v>0.18</v>
      </c>
      <c r="AE149" s="75">
        <v>-0.25</v>
      </c>
      <c r="AF149" s="75">
        <v>1</v>
      </c>
      <c r="AG149" s="75">
        <v>0.3</v>
      </c>
      <c r="AI149" s="75">
        <v>-0.15</v>
      </c>
      <c r="AJ149" s="75">
        <v>0.3</v>
      </c>
      <c r="AK149" s="75">
        <v>0.2</v>
      </c>
      <c r="AM149" s="80">
        <v>48</v>
      </c>
      <c r="AN149" s="77">
        <v>0.4</v>
      </c>
      <c r="BE149" s="62">
        <v>41214</v>
      </c>
      <c r="BF149" s="76">
        <v>0.75</v>
      </c>
    </row>
    <row r="150" spans="1:58" x14ac:dyDescent="0.2">
      <c r="A150" s="73">
        <v>40360</v>
      </c>
      <c r="B150" s="74">
        <v>40.25</v>
      </c>
      <c r="C150" s="74">
        <v>45.25</v>
      </c>
      <c r="D150" s="74">
        <v>50.25</v>
      </c>
      <c r="E150" s="69"/>
      <c r="F150" s="74">
        <v>28.4</v>
      </c>
      <c r="G150" s="74">
        <v>30.9</v>
      </c>
      <c r="H150" s="74">
        <v>33.4</v>
      </c>
      <c r="I150" s="61"/>
      <c r="J150" s="62">
        <v>41244</v>
      </c>
      <c r="K150" s="75">
        <v>33.912502288818388</v>
      </c>
      <c r="L150" s="75">
        <v>35.150002288818385</v>
      </c>
      <c r="M150" s="75">
        <v>36.387502288818382</v>
      </c>
      <c r="O150" s="75">
        <v>30.850002288818384</v>
      </c>
      <c r="P150" s="75">
        <v>35.150002288818385</v>
      </c>
      <c r="Q150" s="75">
        <v>39.450002288818382</v>
      </c>
      <c r="S150" s="75">
        <v>1.2</v>
      </c>
      <c r="T150" s="75">
        <v>1.2</v>
      </c>
      <c r="U150" s="75">
        <v>1.2</v>
      </c>
      <c r="W150" s="75">
        <v>0.11655347149725999</v>
      </c>
      <c r="X150" s="75">
        <v>0.23310694299451998</v>
      </c>
      <c r="Y150" s="75">
        <v>0.34966041449177998</v>
      </c>
      <c r="AA150" s="75">
        <v>0.06</v>
      </c>
      <c r="AB150" s="75">
        <v>0.12</v>
      </c>
      <c r="AC150" s="75">
        <v>0.18</v>
      </c>
      <c r="AE150" s="75">
        <v>-0.25</v>
      </c>
      <c r="AF150" s="75">
        <v>1</v>
      </c>
      <c r="AG150" s="75">
        <v>0.35</v>
      </c>
      <c r="AI150" s="75">
        <v>-0.15</v>
      </c>
      <c r="AJ150" s="75">
        <v>0.3</v>
      </c>
      <c r="AK150" s="75">
        <v>0.2</v>
      </c>
      <c r="AM150" s="80">
        <v>48</v>
      </c>
      <c r="AN150" s="77">
        <v>0.4</v>
      </c>
      <c r="BE150" s="62">
        <v>41244</v>
      </c>
      <c r="BF150" s="76">
        <v>0.75</v>
      </c>
    </row>
    <row r="151" spans="1:58" x14ac:dyDescent="0.2">
      <c r="A151" s="73">
        <v>40391</v>
      </c>
      <c r="B151" s="74">
        <v>54.25</v>
      </c>
      <c r="C151" s="74">
        <v>59.25</v>
      </c>
      <c r="D151" s="74">
        <v>64.25</v>
      </c>
      <c r="E151" s="69"/>
      <c r="F151" s="74">
        <v>28.4</v>
      </c>
      <c r="G151" s="74">
        <v>30.9</v>
      </c>
      <c r="H151" s="74">
        <v>33.4</v>
      </c>
      <c r="I151" s="61"/>
      <c r="J151" s="62">
        <v>41275</v>
      </c>
      <c r="K151" s="75">
        <v>24.24874725341796</v>
      </c>
      <c r="L151" s="75">
        <v>25.598747253417962</v>
      </c>
      <c r="M151" s="75">
        <v>26.948747253417963</v>
      </c>
      <c r="O151" s="75">
        <v>21.802499008178703</v>
      </c>
      <c r="P151" s="75">
        <v>26.102499008178704</v>
      </c>
      <c r="Q151" s="75">
        <v>30.402499008178705</v>
      </c>
      <c r="S151" s="75">
        <v>0.8</v>
      </c>
      <c r="T151" s="75">
        <v>0.8</v>
      </c>
      <c r="U151" s="75">
        <v>0.8</v>
      </c>
      <c r="W151" s="75">
        <v>0.1435622973344147</v>
      </c>
      <c r="X151" s="75">
        <v>0.28712459466882939</v>
      </c>
      <c r="Y151" s="75">
        <v>0.43068689200324406</v>
      </c>
      <c r="AA151" s="75">
        <v>0.06</v>
      </c>
      <c r="AB151" s="75">
        <v>0.12</v>
      </c>
      <c r="AC151" s="75">
        <v>0.18</v>
      </c>
      <c r="AE151" s="75">
        <v>-0.75</v>
      </c>
      <c r="AF151" s="75">
        <v>1.5</v>
      </c>
      <c r="AG151" s="75">
        <v>0.75</v>
      </c>
      <c r="AI151" s="75">
        <v>-0.15</v>
      </c>
      <c r="AJ151" s="75">
        <v>0.3</v>
      </c>
      <c r="AK151" s="75">
        <v>0.2</v>
      </c>
      <c r="AM151" s="80">
        <v>49</v>
      </c>
      <c r="AN151" s="77">
        <v>0.4</v>
      </c>
      <c r="BE151" s="62">
        <v>41275</v>
      </c>
      <c r="BF151" s="76">
        <v>0.75</v>
      </c>
    </row>
    <row r="152" spans="1:58" x14ac:dyDescent="0.2">
      <c r="A152" s="73">
        <v>40422</v>
      </c>
      <c r="B152" s="74">
        <v>61.25</v>
      </c>
      <c r="C152" s="74">
        <v>62.85</v>
      </c>
      <c r="D152" s="74">
        <v>64.45</v>
      </c>
      <c r="E152" s="69"/>
      <c r="F152" s="74">
        <v>30.1</v>
      </c>
      <c r="G152" s="74">
        <v>30.9</v>
      </c>
      <c r="H152" s="74">
        <v>31.7</v>
      </c>
      <c r="I152" s="61"/>
      <c r="J152" s="62">
        <v>41306</v>
      </c>
      <c r="K152" s="75">
        <v>23.246248626708976</v>
      </c>
      <c r="L152" s="75">
        <v>24.596248626708977</v>
      </c>
      <c r="M152" s="75">
        <v>25.946248626708979</v>
      </c>
      <c r="O152" s="75">
        <v>19.797497940063469</v>
      </c>
      <c r="P152" s="75">
        <v>24.097497940063469</v>
      </c>
      <c r="Q152" s="75">
        <v>28.39749794006347</v>
      </c>
      <c r="S152" s="75">
        <v>0.3</v>
      </c>
      <c r="T152" s="75">
        <v>0.3</v>
      </c>
      <c r="U152" s="75">
        <v>0.3</v>
      </c>
      <c r="W152" s="75">
        <v>0.1435622973344147</v>
      </c>
      <c r="X152" s="75">
        <v>0.28712459466882939</v>
      </c>
      <c r="Y152" s="75">
        <v>0.43068689200324406</v>
      </c>
      <c r="AA152" s="75">
        <v>0.06</v>
      </c>
      <c r="AB152" s="75">
        <v>0.12</v>
      </c>
      <c r="AC152" s="75">
        <v>0.18</v>
      </c>
      <c r="AE152" s="75">
        <v>-0.75</v>
      </c>
      <c r="AF152" s="75">
        <v>1.5</v>
      </c>
      <c r="AG152" s="75">
        <v>0.75</v>
      </c>
      <c r="AI152" s="75">
        <v>-0.15</v>
      </c>
      <c r="AJ152" s="75">
        <v>0.3</v>
      </c>
      <c r="AK152" s="75">
        <v>0.2</v>
      </c>
      <c r="AM152" s="80">
        <v>49</v>
      </c>
      <c r="AN152" s="77">
        <v>0.4</v>
      </c>
      <c r="BE152" s="62">
        <v>41306</v>
      </c>
      <c r="BF152" s="76">
        <v>0.75</v>
      </c>
    </row>
    <row r="153" spans="1:58" x14ac:dyDescent="0.2">
      <c r="A153" s="73">
        <v>40452</v>
      </c>
      <c r="B153" s="74">
        <v>33.4</v>
      </c>
      <c r="C153" s="74">
        <v>34.85</v>
      </c>
      <c r="D153" s="74">
        <v>36.299999999999997</v>
      </c>
      <c r="E153" s="69"/>
      <c r="F153" s="74">
        <v>29.174998092651364</v>
      </c>
      <c r="G153" s="74">
        <v>29.899998092651366</v>
      </c>
      <c r="H153" s="74">
        <v>30.624998092651367</v>
      </c>
      <c r="I153" s="61"/>
      <c r="J153" s="62">
        <v>41334</v>
      </c>
      <c r="K153" s="75">
        <v>17.034748077392571</v>
      </c>
      <c r="L153" s="75">
        <v>17.784748077392571</v>
      </c>
      <c r="M153" s="75">
        <v>18.534748077392571</v>
      </c>
      <c r="O153" s="75">
        <v>15.114497375488273</v>
      </c>
      <c r="P153" s="75">
        <v>19.414497375488274</v>
      </c>
      <c r="Q153" s="75">
        <v>23.714497375488275</v>
      </c>
      <c r="S153" s="75">
        <v>0.3</v>
      </c>
      <c r="T153" s="75">
        <v>0.3</v>
      </c>
      <c r="U153" s="75">
        <v>0.3</v>
      </c>
      <c r="W153" s="75">
        <v>0.11863107348473344</v>
      </c>
      <c r="X153" s="75">
        <v>0.23726214696946687</v>
      </c>
      <c r="Y153" s="75">
        <v>0.3558932204542003</v>
      </c>
      <c r="AA153" s="75">
        <v>0.06</v>
      </c>
      <c r="AB153" s="75">
        <v>0.12</v>
      </c>
      <c r="AC153" s="75">
        <v>0.18</v>
      </c>
      <c r="AE153" s="75">
        <v>-0.25</v>
      </c>
      <c r="AF153" s="75">
        <v>1</v>
      </c>
      <c r="AG153" s="75">
        <v>0.3</v>
      </c>
      <c r="AI153" s="75">
        <v>-0.15</v>
      </c>
      <c r="AJ153" s="75">
        <v>0.3</v>
      </c>
      <c r="AK153" s="75">
        <v>0.2</v>
      </c>
      <c r="AM153" s="80">
        <v>49</v>
      </c>
      <c r="AN153" s="77">
        <v>0.4</v>
      </c>
      <c r="BE153" s="62">
        <v>41334</v>
      </c>
      <c r="BF153" s="76">
        <v>0.75</v>
      </c>
    </row>
    <row r="154" spans="1:58" x14ac:dyDescent="0.2">
      <c r="A154" s="73">
        <v>40483</v>
      </c>
      <c r="B154" s="74">
        <v>31.9</v>
      </c>
      <c r="C154" s="74">
        <v>33.35</v>
      </c>
      <c r="D154" s="74">
        <v>34.799999999999997</v>
      </c>
      <c r="E154" s="69"/>
      <c r="F154" s="74">
        <v>29.174998092651364</v>
      </c>
      <c r="G154" s="74">
        <v>29.899998092651366</v>
      </c>
      <c r="H154" s="74">
        <v>30.624998092651367</v>
      </c>
      <c r="I154" s="61"/>
      <c r="J154" s="62">
        <v>41365</v>
      </c>
      <c r="K154" s="75">
        <v>17.829998779296869</v>
      </c>
      <c r="L154" s="75">
        <v>18.467498779296868</v>
      </c>
      <c r="M154" s="75">
        <v>19.104998779296867</v>
      </c>
      <c r="O154" s="75">
        <v>14.884997558593742</v>
      </c>
      <c r="P154" s="75">
        <v>19.184997558593743</v>
      </c>
      <c r="Q154" s="75">
        <v>23.484997558593744</v>
      </c>
      <c r="S154" s="75">
        <v>0.3</v>
      </c>
      <c r="T154" s="75">
        <v>0.3</v>
      </c>
      <c r="U154" s="75">
        <v>0.3</v>
      </c>
      <c r="W154" s="75">
        <v>0.11863107348473344</v>
      </c>
      <c r="X154" s="75">
        <v>0.23726214696946687</v>
      </c>
      <c r="Y154" s="75">
        <v>0.3558932204542003</v>
      </c>
      <c r="AA154" s="75">
        <v>0.06</v>
      </c>
      <c r="AB154" s="75">
        <v>0.12</v>
      </c>
      <c r="AC154" s="75">
        <v>0.18</v>
      </c>
      <c r="AE154" s="75">
        <v>-0.25</v>
      </c>
      <c r="AF154" s="75">
        <v>0.9</v>
      </c>
      <c r="AG154" s="75">
        <v>0.3</v>
      </c>
      <c r="AI154" s="75">
        <v>-0.15</v>
      </c>
      <c r="AJ154" s="75">
        <v>0.3</v>
      </c>
      <c r="AK154" s="75">
        <v>0.2</v>
      </c>
      <c r="AM154" s="80">
        <v>50</v>
      </c>
      <c r="AN154" s="77">
        <v>0.4</v>
      </c>
      <c r="BE154" s="62">
        <v>41365</v>
      </c>
      <c r="BF154" s="76">
        <v>0.75</v>
      </c>
    </row>
    <row r="155" spans="1:58" x14ac:dyDescent="0.2">
      <c r="A155" s="73">
        <v>40513</v>
      </c>
      <c r="B155" s="74">
        <v>31.9</v>
      </c>
      <c r="C155" s="74">
        <v>33.35</v>
      </c>
      <c r="D155" s="74">
        <v>34.799999999999997</v>
      </c>
      <c r="E155" s="69"/>
      <c r="F155" s="74">
        <v>29.174998092651364</v>
      </c>
      <c r="G155" s="74">
        <v>29.899998092651366</v>
      </c>
      <c r="H155" s="74">
        <v>30.624998092651367</v>
      </c>
      <c r="I155" s="61"/>
      <c r="J155" s="62">
        <v>41395</v>
      </c>
      <c r="K155" s="75">
        <v>16.722498550415033</v>
      </c>
      <c r="L155" s="75">
        <v>18.582498550415032</v>
      </c>
      <c r="M155" s="75">
        <v>20.442498550415031</v>
      </c>
      <c r="O155" s="75">
        <v>15.41499824523925</v>
      </c>
      <c r="P155" s="75">
        <v>19.714998245239251</v>
      </c>
      <c r="Q155" s="75">
        <v>24.014998245239251</v>
      </c>
      <c r="S155" s="75">
        <v>0.3</v>
      </c>
      <c r="T155" s="75">
        <v>0.3</v>
      </c>
      <c r="U155" s="75">
        <v>0.3</v>
      </c>
      <c r="W155" s="75">
        <v>0.12694148143462719</v>
      </c>
      <c r="X155" s="75">
        <v>0.25388296286925438</v>
      </c>
      <c r="Y155" s="75">
        <v>0.38082444430388157</v>
      </c>
      <c r="AA155" s="75">
        <v>0.06</v>
      </c>
      <c r="AB155" s="75">
        <v>0.12</v>
      </c>
      <c r="AC155" s="75">
        <v>0.18</v>
      </c>
      <c r="AE155" s="75">
        <v>-0.25</v>
      </c>
      <c r="AF155" s="75">
        <v>0.9</v>
      </c>
      <c r="AG155" s="75">
        <v>0.3</v>
      </c>
      <c r="AI155" s="75">
        <v>-0.15</v>
      </c>
      <c r="AJ155" s="75">
        <v>0.3</v>
      </c>
      <c r="AK155" s="75">
        <v>0.2</v>
      </c>
      <c r="AM155" s="80">
        <v>50</v>
      </c>
      <c r="AN155" s="77">
        <v>0.4</v>
      </c>
      <c r="BE155" s="62">
        <v>41395</v>
      </c>
      <c r="BF155" s="76">
        <v>0.75</v>
      </c>
    </row>
    <row r="156" spans="1:58" x14ac:dyDescent="0.2">
      <c r="A156" s="73">
        <v>40544</v>
      </c>
      <c r="B156" s="74">
        <v>34.85</v>
      </c>
      <c r="C156" s="74">
        <v>36.450000000000003</v>
      </c>
      <c r="D156" s="74">
        <v>38.049999999999997</v>
      </c>
      <c r="E156" s="69"/>
      <c r="F156" s="74">
        <v>37.450001525878918</v>
      </c>
      <c r="G156" s="74">
        <v>38.250001525878915</v>
      </c>
      <c r="H156" s="74">
        <v>39.050001525878912</v>
      </c>
      <c r="I156" s="61"/>
      <c r="J156" s="62">
        <v>41426</v>
      </c>
      <c r="K156" s="75">
        <v>17.676249008178704</v>
      </c>
      <c r="L156" s="75">
        <v>23.008749008178704</v>
      </c>
      <c r="M156" s="75">
        <v>28.341249008178703</v>
      </c>
      <c r="O156" s="75">
        <v>14.192498397827141</v>
      </c>
      <c r="P156" s="75">
        <v>18.492498397827141</v>
      </c>
      <c r="Q156" s="75">
        <v>22.792498397827142</v>
      </c>
      <c r="S156" s="75">
        <v>0.3</v>
      </c>
      <c r="T156" s="75">
        <v>0.3</v>
      </c>
      <c r="U156" s="75">
        <v>0.3</v>
      </c>
      <c r="W156" s="75">
        <v>0.14878954393489788</v>
      </c>
      <c r="X156" s="75">
        <v>0.29757908786979576</v>
      </c>
      <c r="Y156" s="75">
        <v>0.44636863180469366</v>
      </c>
      <c r="AA156" s="75">
        <v>0.06</v>
      </c>
      <c r="AB156" s="75">
        <v>0.12</v>
      </c>
      <c r="AC156" s="75">
        <v>0.18</v>
      </c>
      <c r="AE156" s="75">
        <v>-0.35</v>
      </c>
      <c r="AF156" s="75">
        <v>1.2</v>
      </c>
      <c r="AG156" s="75">
        <v>0.3</v>
      </c>
      <c r="AI156" s="75">
        <v>-0.15</v>
      </c>
      <c r="AJ156" s="75">
        <v>0.3</v>
      </c>
      <c r="AK156" s="75">
        <v>0.2</v>
      </c>
      <c r="AM156" s="80">
        <v>50</v>
      </c>
      <c r="AN156" s="77">
        <v>0.4</v>
      </c>
      <c r="BE156" s="62">
        <v>41426</v>
      </c>
      <c r="BF156" s="76">
        <v>0.75</v>
      </c>
    </row>
    <row r="157" spans="1:58" x14ac:dyDescent="0.2">
      <c r="A157" s="73">
        <v>40575</v>
      </c>
      <c r="B157" s="74">
        <v>39.35</v>
      </c>
      <c r="C157" s="74">
        <v>40.950000000000003</v>
      </c>
      <c r="D157" s="74">
        <v>42.55</v>
      </c>
      <c r="E157" s="69"/>
      <c r="F157" s="74">
        <v>34.299999999999997</v>
      </c>
      <c r="G157" s="74">
        <v>35.1</v>
      </c>
      <c r="H157" s="74">
        <v>35.9</v>
      </c>
      <c r="I157" s="61"/>
      <c r="J157" s="62">
        <v>41456</v>
      </c>
      <c r="K157" s="75">
        <v>32.46125030517581</v>
      </c>
      <c r="L157" s="75">
        <v>36.21125030517581</v>
      </c>
      <c r="M157" s="75">
        <v>39.96125030517581</v>
      </c>
      <c r="O157" s="75">
        <v>23.397498321533195</v>
      </c>
      <c r="P157" s="75">
        <v>27.697498321533196</v>
      </c>
      <c r="Q157" s="75">
        <v>31.997498321533197</v>
      </c>
      <c r="S157" s="75">
        <v>0.3</v>
      </c>
      <c r="T157" s="75">
        <v>0.3</v>
      </c>
      <c r="U157" s="75">
        <v>0.3</v>
      </c>
      <c r="W157" s="75">
        <v>0.17192571966740211</v>
      </c>
      <c r="X157" s="75">
        <v>0.34385143933480422</v>
      </c>
      <c r="Y157" s="75">
        <v>0.51577715900220633</v>
      </c>
      <c r="AA157" s="75">
        <v>0.06</v>
      </c>
      <c r="AB157" s="75">
        <v>0.12</v>
      </c>
      <c r="AC157" s="75">
        <v>0.18</v>
      </c>
      <c r="AE157" s="75">
        <v>-0.35</v>
      </c>
      <c r="AF157" s="75">
        <v>1.5</v>
      </c>
      <c r="AG157" s="75">
        <v>0.5</v>
      </c>
      <c r="AI157" s="75">
        <v>-0.15</v>
      </c>
      <c r="AJ157" s="75">
        <v>0.3</v>
      </c>
      <c r="AK157" s="75">
        <v>0.2</v>
      </c>
      <c r="AM157" s="80">
        <v>51</v>
      </c>
      <c r="AN157" s="77">
        <v>0.4</v>
      </c>
      <c r="BE157" s="62">
        <v>41456</v>
      </c>
      <c r="BF157" s="76">
        <v>0.75</v>
      </c>
    </row>
    <row r="158" spans="1:58" x14ac:dyDescent="0.2">
      <c r="A158" s="73">
        <v>40603</v>
      </c>
      <c r="B158" s="74">
        <v>44.65</v>
      </c>
      <c r="C158" s="74">
        <v>45.55</v>
      </c>
      <c r="D158" s="74">
        <v>46.45</v>
      </c>
      <c r="E158" s="69"/>
      <c r="F158" s="74">
        <v>30.65</v>
      </c>
      <c r="G158" s="74">
        <v>31.1</v>
      </c>
      <c r="H158" s="74">
        <v>31.55</v>
      </c>
      <c r="I158" s="61"/>
      <c r="J158" s="62">
        <v>41487</v>
      </c>
      <c r="K158" s="75">
        <v>34.722499847412138</v>
      </c>
      <c r="L158" s="75">
        <v>38.472499847412138</v>
      </c>
      <c r="M158" s="75">
        <v>42.222499847412138</v>
      </c>
      <c r="O158" s="75">
        <v>24.894999694824211</v>
      </c>
      <c r="P158" s="75">
        <v>29.194999694824212</v>
      </c>
      <c r="Q158" s="75">
        <v>33.494999694824209</v>
      </c>
      <c r="S158" s="75">
        <v>0.8</v>
      </c>
      <c r="T158" s="75">
        <v>0.8</v>
      </c>
      <c r="U158" s="75">
        <v>0.8</v>
      </c>
      <c r="W158" s="75">
        <v>0.17192571966740211</v>
      </c>
      <c r="X158" s="75">
        <v>0.34385143933480422</v>
      </c>
      <c r="Y158" s="75">
        <v>0.51577715900220633</v>
      </c>
      <c r="AA158" s="75">
        <v>0.06</v>
      </c>
      <c r="AB158" s="75">
        <v>0.12</v>
      </c>
      <c r="AC158" s="75">
        <v>0.18</v>
      </c>
      <c r="AE158" s="75">
        <v>-0.35</v>
      </c>
      <c r="AF158" s="75">
        <v>1.5</v>
      </c>
      <c r="AG158" s="75">
        <v>0.5</v>
      </c>
      <c r="AI158" s="75">
        <v>-0.15</v>
      </c>
      <c r="AJ158" s="75">
        <v>0.3</v>
      </c>
      <c r="AK158" s="75">
        <v>0.2</v>
      </c>
      <c r="AM158" s="80">
        <v>51</v>
      </c>
      <c r="AN158" s="77">
        <v>0.4</v>
      </c>
      <c r="BE158" s="62">
        <v>41487</v>
      </c>
      <c r="BF158" s="76">
        <v>0.75</v>
      </c>
    </row>
    <row r="159" spans="1:58" x14ac:dyDescent="0.2">
      <c r="A159" s="73">
        <v>40634</v>
      </c>
      <c r="B159" s="74">
        <v>36.299999999999997</v>
      </c>
      <c r="C159" s="74">
        <v>37.049999999999997</v>
      </c>
      <c r="D159" s="74">
        <v>37.799999999999997</v>
      </c>
      <c r="E159" s="69"/>
      <c r="F159" s="74">
        <v>30.725000000000001</v>
      </c>
      <c r="G159" s="74">
        <v>31.1</v>
      </c>
      <c r="H159" s="74">
        <v>31.475000000000001</v>
      </c>
      <c r="I159" s="61"/>
      <c r="J159" s="62">
        <v>41518</v>
      </c>
      <c r="K159" s="75">
        <v>28.674998474121086</v>
      </c>
      <c r="L159" s="75">
        <v>30.099998474121087</v>
      </c>
      <c r="M159" s="75">
        <v>31.524998474121087</v>
      </c>
      <c r="O159" s="75">
        <v>25.799998474121086</v>
      </c>
      <c r="P159" s="75">
        <v>30.099998474121087</v>
      </c>
      <c r="Q159" s="75">
        <v>34.399998474121084</v>
      </c>
      <c r="S159" s="75">
        <v>0.8</v>
      </c>
      <c r="T159" s="75">
        <v>0.8</v>
      </c>
      <c r="U159" s="75">
        <v>0.8</v>
      </c>
      <c r="W159" s="75">
        <v>0.12744841631957071</v>
      </c>
      <c r="X159" s="75">
        <v>0.25489683263914142</v>
      </c>
      <c r="Y159" s="75">
        <v>0.38234524895871214</v>
      </c>
      <c r="AA159" s="75">
        <v>0.06</v>
      </c>
      <c r="AB159" s="75">
        <v>0.12</v>
      </c>
      <c r="AC159" s="75">
        <v>0.18</v>
      </c>
      <c r="AE159" s="75">
        <v>-0.35</v>
      </c>
      <c r="AF159" s="75">
        <v>0.9</v>
      </c>
      <c r="AG159" s="75">
        <v>0.3</v>
      </c>
      <c r="AI159" s="75">
        <v>-0.15</v>
      </c>
      <c r="AJ159" s="75">
        <v>0.3</v>
      </c>
      <c r="AK159" s="75">
        <v>0.2</v>
      </c>
      <c r="AM159" s="80">
        <v>51</v>
      </c>
      <c r="AN159" s="77">
        <v>0.4</v>
      </c>
      <c r="BE159" s="62">
        <v>41518</v>
      </c>
      <c r="BF159" s="76">
        <v>0.75</v>
      </c>
    </row>
    <row r="160" spans="1:58" x14ac:dyDescent="0.2">
      <c r="A160" s="73">
        <v>40664</v>
      </c>
      <c r="B160" s="74">
        <v>32.57</v>
      </c>
      <c r="C160" s="74">
        <v>35.049999999999997</v>
      </c>
      <c r="D160" s="74">
        <v>37.53</v>
      </c>
      <c r="E160" s="69"/>
      <c r="F160" s="74">
        <v>29.86</v>
      </c>
      <c r="G160" s="74">
        <v>31.1</v>
      </c>
      <c r="H160" s="74">
        <v>32.340000000000003</v>
      </c>
      <c r="I160" s="61"/>
      <c r="J160" s="62">
        <v>41548</v>
      </c>
      <c r="K160" s="75">
        <v>28.787498474121087</v>
      </c>
      <c r="L160" s="75">
        <v>30.099998474121087</v>
      </c>
      <c r="M160" s="75">
        <v>31.412498474121087</v>
      </c>
      <c r="O160" s="75">
        <v>25.799998474121086</v>
      </c>
      <c r="P160" s="75">
        <v>30.099998474121087</v>
      </c>
      <c r="Q160" s="75">
        <v>34.399998474121084</v>
      </c>
      <c r="S160" s="75">
        <v>0.8</v>
      </c>
      <c r="T160" s="75">
        <v>0.8</v>
      </c>
      <c r="U160" s="75">
        <v>0.8</v>
      </c>
      <c r="W160" s="75">
        <v>0.11149243305577469</v>
      </c>
      <c r="X160" s="75">
        <v>0.22298486611154938</v>
      </c>
      <c r="Y160" s="75">
        <v>0.33447729916732405</v>
      </c>
      <c r="AA160" s="75">
        <v>0.06</v>
      </c>
      <c r="AB160" s="75">
        <v>0.12</v>
      </c>
      <c r="AC160" s="75">
        <v>0.18</v>
      </c>
      <c r="AE160" s="75">
        <v>-0.25</v>
      </c>
      <c r="AF160" s="75">
        <v>1</v>
      </c>
      <c r="AG160" s="75">
        <v>0.3</v>
      </c>
      <c r="AI160" s="75">
        <v>-0.15</v>
      </c>
      <c r="AJ160" s="75">
        <v>0.3</v>
      </c>
      <c r="AK160" s="75">
        <v>0.2</v>
      </c>
      <c r="AM160" s="80">
        <v>52</v>
      </c>
      <c r="AN160" s="77">
        <v>0.4</v>
      </c>
      <c r="BE160" s="62">
        <v>41548</v>
      </c>
      <c r="BF160" s="76">
        <v>0.75</v>
      </c>
    </row>
    <row r="161" spans="1:58" x14ac:dyDescent="0.2">
      <c r="A161" s="73">
        <v>40695</v>
      </c>
      <c r="B161" s="74">
        <v>30.64</v>
      </c>
      <c r="C161" s="74">
        <v>37.75</v>
      </c>
      <c r="D161" s="74">
        <v>44.86</v>
      </c>
      <c r="E161" s="69"/>
      <c r="F161" s="74">
        <v>27.545000000000002</v>
      </c>
      <c r="G161" s="74">
        <v>31.1</v>
      </c>
      <c r="H161" s="74">
        <v>34.655000000000001</v>
      </c>
      <c r="I161" s="61"/>
      <c r="J161" s="62">
        <v>41579</v>
      </c>
      <c r="K161" s="75">
        <v>28.787498474121087</v>
      </c>
      <c r="L161" s="75">
        <v>30.099998474121087</v>
      </c>
      <c r="M161" s="75">
        <v>31.412498474121087</v>
      </c>
      <c r="O161" s="75">
        <v>25.799998474121086</v>
      </c>
      <c r="P161" s="75">
        <v>30.099998474121087</v>
      </c>
      <c r="Q161" s="75">
        <v>34.399998474121084</v>
      </c>
      <c r="S161" s="75">
        <v>0.8</v>
      </c>
      <c r="T161" s="75">
        <v>0.8</v>
      </c>
      <c r="U161" s="75">
        <v>0.8</v>
      </c>
      <c r="W161" s="75">
        <v>0.11149243305577469</v>
      </c>
      <c r="X161" s="75">
        <v>0.22298486611154938</v>
      </c>
      <c r="Y161" s="75">
        <v>0.33447729916732405</v>
      </c>
      <c r="AA161" s="75">
        <v>0.06</v>
      </c>
      <c r="AB161" s="75">
        <v>0.12</v>
      </c>
      <c r="AC161" s="75">
        <v>0.18</v>
      </c>
      <c r="AE161" s="75">
        <v>-0.25</v>
      </c>
      <c r="AF161" s="75">
        <v>1</v>
      </c>
      <c r="AG161" s="75">
        <v>0.3</v>
      </c>
      <c r="AI161" s="75">
        <v>-0.15</v>
      </c>
      <c r="AJ161" s="75">
        <v>0.3</v>
      </c>
      <c r="AK161" s="75">
        <v>0.2</v>
      </c>
      <c r="AM161" s="80">
        <v>52</v>
      </c>
      <c r="AN161" s="77">
        <v>0.4</v>
      </c>
      <c r="BE161" s="62">
        <v>41579</v>
      </c>
      <c r="BF161" s="76">
        <v>0.75</v>
      </c>
    </row>
    <row r="162" spans="1:58" x14ac:dyDescent="0.2">
      <c r="A162" s="73">
        <v>40725</v>
      </c>
      <c r="B162" s="74">
        <v>41.25</v>
      </c>
      <c r="C162" s="74">
        <v>46.25</v>
      </c>
      <c r="D162" s="74">
        <v>51.25</v>
      </c>
      <c r="E162" s="69"/>
      <c r="F162" s="74">
        <v>28.6</v>
      </c>
      <c r="G162" s="74">
        <v>31.1</v>
      </c>
      <c r="H162" s="74">
        <v>33.6</v>
      </c>
      <c r="I162" s="61"/>
      <c r="J162" s="62">
        <v>41609</v>
      </c>
      <c r="K162" s="75">
        <v>34.037502288818388</v>
      </c>
      <c r="L162" s="75">
        <v>35.350002288818388</v>
      </c>
      <c r="M162" s="75">
        <v>36.662502288818388</v>
      </c>
      <c r="O162" s="75">
        <v>31.050002288818387</v>
      </c>
      <c r="P162" s="75">
        <v>35.350002288818388</v>
      </c>
      <c r="Q162" s="75">
        <v>39.650002288818385</v>
      </c>
      <c r="S162" s="75">
        <v>1.2</v>
      </c>
      <c r="T162" s="75">
        <v>1.2</v>
      </c>
      <c r="U162" s="75">
        <v>1.2</v>
      </c>
      <c r="W162" s="75">
        <v>0.11189133263736958</v>
      </c>
      <c r="X162" s="75">
        <v>0.22378266527473917</v>
      </c>
      <c r="Y162" s="75">
        <v>0.33567399791210872</v>
      </c>
      <c r="AA162" s="75">
        <v>0.06</v>
      </c>
      <c r="AB162" s="75">
        <v>0.12</v>
      </c>
      <c r="AC162" s="75">
        <v>0.18</v>
      </c>
      <c r="AE162" s="75">
        <v>-0.25</v>
      </c>
      <c r="AF162" s="75">
        <v>1</v>
      </c>
      <c r="AG162" s="75">
        <v>0.35</v>
      </c>
      <c r="AI162" s="75">
        <v>-0.15</v>
      </c>
      <c r="AJ162" s="75">
        <v>0.3</v>
      </c>
      <c r="AK162" s="75">
        <v>0.2</v>
      </c>
      <c r="AM162" s="80">
        <v>52</v>
      </c>
      <c r="AN162" s="77">
        <v>0.4</v>
      </c>
      <c r="BE162" s="62">
        <v>41609</v>
      </c>
      <c r="BF162" s="76">
        <v>0.75</v>
      </c>
    </row>
    <row r="163" spans="1:58" x14ac:dyDescent="0.2">
      <c r="A163" s="73">
        <v>40756</v>
      </c>
      <c r="B163" s="74">
        <v>55.25</v>
      </c>
      <c r="C163" s="74">
        <v>60.25</v>
      </c>
      <c r="D163" s="74">
        <v>65.25</v>
      </c>
      <c r="E163" s="69"/>
      <c r="F163" s="74">
        <v>28.6</v>
      </c>
      <c r="G163" s="74">
        <v>31.1</v>
      </c>
      <c r="H163" s="74">
        <v>33.6</v>
      </c>
      <c r="I163" s="61"/>
      <c r="J163" s="62">
        <v>41640</v>
      </c>
      <c r="K163" s="75">
        <v>24.37374725341796</v>
      </c>
      <c r="L163" s="75">
        <v>25.798747253417961</v>
      </c>
      <c r="M163" s="75">
        <v>27.223747253417962</v>
      </c>
      <c r="O163" s="75">
        <v>22.002499008178702</v>
      </c>
      <c r="P163" s="75">
        <v>26.302499008178703</v>
      </c>
      <c r="Q163" s="75">
        <v>30.602499008178704</v>
      </c>
      <c r="S163" s="75">
        <v>0.8</v>
      </c>
      <c r="T163" s="75">
        <v>0.8</v>
      </c>
      <c r="U163" s="75">
        <v>0.8</v>
      </c>
      <c r="W163" s="75">
        <v>0.13781980544103811</v>
      </c>
      <c r="X163" s="75">
        <v>0.27563961088207622</v>
      </c>
      <c r="Y163" s="75">
        <v>0.41345941632311434</v>
      </c>
      <c r="AA163" s="75">
        <v>0.06</v>
      </c>
      <c r="AB163" s="75">
        <v>0.12</v>
      </c>
      <c r="AC163" s="75">
        <v>0.18</v>
      </c>
      <c r="AE163" s="75">
        <v>-0.75</v>
      </c>
      <c r="AF163" s="75">
        <v>1.5</v>
      </c>
      <c r="AG163" s="75">
        <v>0.75</v>
      </c>
      <c r="AI163" s="75">
        <v>-0.15</v>
      </c>
      <c r="AJ163" s="75">
        <v>0.3</v>
      </c>
      <c r="AK163" s="75">
        <v>0.2</v>
      </c>
      <c r="AM163" s="80">
        <v>53</v>
      </c>
      <c r="AN163" s="77">
        <v>0.4</v>
      </c>
      <c r="BE163" s="62">
        <v>41640</v>
      </c>
      <c r="BF163" s="76">
        <v>0.75</v>
      </c>
    </row>
    <row r="164" spans="1:58" x14ac:dyDescent="0.2">
      <c r="A164" s="73">
        <v>40787</v>
      </c>
      <c r="B164" s="74">
        <v>61.25</v>
      </c>
      <c r="C164" s="74">
        <v>62.95</v>
      </c>
      <c r="D164" s="74">
        <v>64.650000000000006</v>
      </c>
      <c r="E164" s="69"/>
      <c r="F164" s="74">
        <v>30.25</v>
      </c>
      <c r="G164" s="74">
        <v>31.1</v>
      </c>
      <c r="H164" s="74">
        <v>31.95</v>
      </c>
      <c r="I164" s="61"/>
      <c r="J164" s="62">
        <v>41671</v>
      </c>
      <c r="K164" s="75">
        <v>23.371248626708976</v>
      </c>
      <c r="L164" s="75">
        <v>24.796248626708977</v>
      </c>
      <c r="M164" s="75">
        <v>26.221248626708977</v>
      </c>
      <c r="O164" s="75">
        <v>19.997497940063468</v>
      </c>
      <c r="P164" s="75">
        <v>24.297497940063469</v>
      </c>
      <c r="Q164" s="75">
        <v>28.597497940063469</v>
      </c>
      <c r="S164" s="75">
        <v>0.3</v>
      </c>
      <c r="T164" s="75">
        <v>0.3</v>
      </c>
      <c r="U164" s="75">
        <v>0.3</v>
      </c>
      <c r="W164" s="75">
        <v>0.13781980544103811</v>
      </c>
      <c r="X164" s="75">
        <v>0.27563961088207622</v>
      </c>
      <c r="Y164" s="75">
        <v>0.41345941632311434</v>
      </c>
      <c r="AA164" s="75">
        <v>0.06</v>
      </c>
      <c r="AB164" s="75">
        <v>0.12</v>
      </c>
      <c r="AC164" s="75">
        <v>0.18</v>
      </c>
      <c r="AE164" s="75">
        <v>-0.75</v>
      </c>
      <c r="AF164" s="75">
        <v>1.5</v>
      </c>
      <c r="AG164" s="75">
        <v>0.75</v>
      </c>
      <c r="AI164" s="75">
        <v>-0.15</v>
      </c>
      <c r="AJ164" s="75">
        <v>0.3</v>
      </c>
      <c r="AK164" s="75">
        <v>0.2</v>
      </c>
      <c r="AM164" s="80">
        <v>53</v>
      </c>
      <c r="AN164" s="77">
        <v>0.4</v>
      </c>
      <c r="BE164" s="62">
        <v>41671</v>
      </c>
      <c r="BF164" s="76">
        <v>0.75</v>
      </c>
    </row>
    <row r="165" spans="1:58" x14ac:dyDescent="0.2">
      <c r="A165" s="73">
        <v>40817</v>
      </c>
      <c r="B165" s="74">
        <v>33.4</v>
      </c>
      <c r="C165" s="74">
        <v>34.950000000000003</v>
      </c>
      <c r="D165" s="74">
        <v>36.5</v>
      </c>
      <c r="E165" s="69"/>
      <c r="F165" s="74">
        <v>29.324998092651366</v>
      </c>
      <c r="G165" s="74">
        <v>30.099998092651365</v>
      </c>
      <c r="H165" s="74">
        <v>30.874998092651364</v>
      </c>
      <c r="I165" s="61"/>
      <c r="J165" s="62">
        <v>41699</v>
      </c>
      <c r="K165" s="75">
        <v>17.197248077392569</v>
      </c>
      <c r="L165" s="75">
        <v>17.98474807739257</v>
      </c>
      <c r="M165" s="75">
        <v>18.772248077392572</v>
      </c>
      <c r="O165" s="75">
        <v>15.314497375488273</v>
      </c>
      <c r="P165" s="75">
        <v>19.614497375488273</v>
      </c>
      <c r="Q165" s="75">
        <v>23.914497375488274</v>
      </c>
      <c r="S165" s="75">
        <v>0.3</v>
      </c>
      <c r="T165" s="75">
        <v>0.3</v>
      </c>
      <c r="U165" s="75">
        <v>0.3</v>
      </c>
      <c r="W165" s="75">
        <v>0.1138858305453441</v>
      </c>
      <c r="X165" s="75">
        <v>0.22777166109068819</v>
      </c>
      <c r="Y165" s="75">
        <v>0.34165749163603232</v>
      </c>
      <c r="AA165" s="75">
        <v>0.06</v>
      </c>
      <c r="AB165" s="75">
        <v>0.12</v>
      </c>
      <c r="AC165" s="75">
        <v>0.18</v>
      </c>
      <c r="AE165" s="75">
        <v>-0.25</v>
      </c>
      <c r="AF165" s="75">
        <v>1</v>
      </c>
      <c r="AG165" s="75">
        <v>0.3</v>
      </c>
      <c r="AI165" s="75">
        <v>-0.15</v>
      </c>
      <c r="AJ165" s="75">
        <v>0.3</v>
      </c>
      <c r="AK165" s="75">
        <v>0.2</v>
      </c>
      <c r="AM165" s="80">
        <v>53</v>
      </c>
      <c r="AN165" s="77">
        <v>0.4</v>
      </c>
      <c r="BE165" s="62">
        <v>41699</v>
      </c>
      <c r="BF165" s="76">
        <v>0.75</v>
      </c>
    </row>
    <row r="166" spans="1:58" x14ac:dyDescent="0.2">
      <c r="A166" s="73">
        <v>40848</v>
      </c>
      <c r="B166" s="74">
        <v>31.9</v>
      </c>
      <c r="C166" s="74">
        <v>33.450000000000003</v>
      </c>
      <c r="D166" s="74">
        <v>35</v>
      </c>
      <c r="E166" s="69"/>
      <c r="F166" s="74">
        <v>29.324998092651366</v>
      </c>
      <c r="G166" s="74">
        <v>30.099998092651365</v>
      </c>
      <c r="H166" s="74">
        <v>30.874998092651364</v>
      </c>
      <c r="I166" s="61"/>
      <c r="J166" s="62">
        <v>41730</v>
      </c>
      <c r="K166" s="75">
        <v>17.992498779296866</v>
      </c>
      <c r="L166" s="75">
        <v>18.667498779296867</v>
      </c>
      <c r="M166" s="75">
        <v>19.342498779296868</v>
      </c>
      <c r="O166" s="75">
        <v>15.084997558593741</v>
      </c>
      <c r="P166" s="75">
        <v>19.384997558593742</v>
      </c>
      <c r="Q166" s="75">
        <v>23.684997558593743</v>
      </c>
      <c r="S166" s="75">
        <v>0.3</v>
      </c>
      <c r="T166" s="75">
        <v>0.3</v>
      </c>
      <c r="U166" s="75">
        <v>0.3</v>
      </c>
      <c r="W166" s="75">
        <v>0.1138858305453441</v>
      </c>
      <c r="X166" s="75">
        <v>0.22777166109068819</v>
      </c>
      <c r="Y166" s="75">
        <v>0.34165749163603232</v>
      </c>
      <c r="AA166" s="75">
        <v>0.06</v>
      </c>
      <c r="AB166" s="75">
        <v>0.12</v>
      </c>
      <c r="AC166" s="75">
        <v>0.18</v>
      </c>
      <c r="AE166" s="75">
        <v>-0.25</v>
      </c>
      <c r="AF166" s="75">
        <v>0.9</v>
      </c>
      <c r="AG166" s="75">
        <v>0.3</v>
      </c>
      <c r="AI166" s="75">
        <v>-0.15</v>
      </c>
      <c r="AJ166" s="75">
        <v>0.3</v>
      </c>
      <c r="AK166" s="75">
        <v>0.2</v>
      </c>
      <c r="AM166" s="80">
        <v>54</v>
      </c>
      <c r="AN166" s="77">
        <v>0.4</v>
      </c>
      <c r="BE166" s="62">
        <v>41730</v>
      </c>
      <c r="BF166" s="76">
        <v>0.75</v>
      </c>
    </row>
    <row r="167" spans="1:58" x14ac:dyDescent="0.2">
      <c r="A167" s="73">
        <v>40878</v>
      </c>
      <c r="B167" s="74">
        <v>31.9</v>
      </c>
      <c r="C167" s="74">
        <v>33.450000000000003</v>
      </c>
      <c r="D167" s="74">
        <v>35</v>
      </c>
      <c r="E167" s="69"/>
      <c r="F167" s="74">
        <v>29.324998092651366</v>
      </c>
      <c r="G167" s="74">
        <v>30.099998092651365</v>
      </c>
      <c r="H167" s="74">
        <v>30.874998092651364</v>
      </c>
      <c r="I167" s="61"/>
      <c r="J167" s="62">
        <v>41760</v>
      </c>
      <c r="K167" s="75">
        <v>16.922498550415032</v>
      </c>
      <c r="L167" s="75">
        <v>18.782498550415031</v>
      </c>
      <c r="M167" s="75">
        <v>20.642498550415031</v>
      </c>
      <c r="O167" s="75">
        <v>15.614998245239249</v>
      </c>
      <c r="P167" s="75">
        <v>19.91499824523925</v>
      </c>
      <c r="Q167" s="75">
        <v>24.214998245239251</v>
      </c>
      <c r="S167" s="75">
        <v>0.3</v>
      </c>
      <c r="T167" s="75">
        <v>0.3</v>
      </c>
      <c r="U167" s="75">
        <v>0.3</v>
      </c>
      <c r="W167" s="75">
        <v>0.12186382217724211</v>
      </c>
      <c r="X167" s="75">
        <v>0.24372764435448421</v>
      </c>
      <c r="Y167" s="75">
        <v>0.36559146653172631</v>
      </c>
      <c r="AA167" s="75">
        <v>0.06</v>
      </c>
      <c r="AB167" s="75">
        <v>0.12</v>
      </c>
      <c r="AC167" s="75">
        <v>0.18</v>
      </c>
      <c r="AE167" s="75">
        <v>-0.25</v>
      </c>
      <c r="AF167" s="75">
        <v>0.9</v>
      </c>
      <c r="AG167" s="75">
        <v>0.3</v>
      </c>
      <c r="AI167" s="75">
        <v>-0.15</v>
      </c>
      <c r="AJ167" s="75">
        <v>0.3</v>
      </c>
      <c r="AK167" s="75">
        <v>0.2</v>
      </c>
      <c r="AM167" s="80">
        <v>54</v>
      </c>
      <c r="AN167" s="77">
        <v>0.4</v>
      </c>
      <c r="BE167" s="62">
        <v>41760</v>
      </c>
      <c r="BF167" s="76">
        <v>0.75</v>
      </c>
    </row>
    <row r="168" spans="1:58" x14ac:dyDescent="0.2">
      <c r="A168" s="73">
        <v>40909</v>
      </c>
      <c r="B168" s="74">
        <v>34.85</v>
      </c>
      <c r="C168" s="74">
        <v>36.549999999999997</v>
      </c>
      <c r="D168" s="74">
        <v>38.25</v>
      </c>
      <c r="E168" s="69"/>
      <c r="F168" s="74">
        <v>37.600001525878916</v>
      </c>
      <c r="G168" s="74">
        <v>38.450001525878918</v>
      </c>
      <c r="H168" s="74">
        <v>39.300001525878919</v>
      </c>
      <c r="I168" s="61"/>
      <c r="J168" s="62">
        <v>41791</v>
      </c>
      <c r="K168" s="75">
        <v>17.876249008178704</v>
      </c>
      <c r="L168" s="75">
        <v>23.208749008178703</v>
      </c>
      <c r="M168" s="75">
        <v>28.541249008178703</v>
      </c>
      <c r="O168" s="75">
        <v>14.39249839782714</v>
      </c>
      <c r="P168" s="75">
        <v>18.692498397827141</v>
      </c>
      <c r="Q168" s="75">
        <v>22.992498397827141</v>
      </c>
      <c r="S168" s="75">
        <v>0.3</v>
      </c>
      <c r="T168" s="75">
        <v>0.3</v>
      </c>
      <c r="U168" s="75">
        <v>0.3</v>
      </c>
      <c r="W168" s="75">
        <v>0.14283796217750197</v>
      </c>
      <c r="X168" s="75">
        <v>0.28567592435500394</v>
      </c>
      <c r="Y168" s="75">
        <v>0.42851388653250588</v>
      </c>
      <c r="AA168" s="75">
        <v>0.06</v>
      </c>
      <c r="AB168" s="75">
        <v>0.12</v>
      </c>
      <c r="AC168" s="75">
        <v>0.18</v>
      </c>
      <c r="AE168" s="75">
        <v>-0.35</v>
      </c>
      <c r="AF168" s="75">
        <v>1.2</v>
      </c>
      <c r="AG168" s="75">
        <v>0.3</v>
      </c>
      <c r="AI168" s="75">
        <v>-0.15</v>
      </c>
      <c r="AJ168" s="75">
        <v>0.3</v>
      </c>
      <c r="AK168" s="75">
        <v>0.2</v>
      </c>
      <c r="AM168" s="80">
        <v>54</v>
      </c>
      <c r="AN168" s="77">
        <v>0.4</v>
      </c>
      <c r="BE168" s="62">
        <v>41791</v>
      </c>
      <c r="BF168" s="76">
        <v>0.75</v>
      </c>
    </row>
    <row r="169" spans="1:58" x14ac:dyDescent="0.2">
      <c r="A169" s="73">
        <v>40940</v>
      </c>
      <c r="B169" s="74">
        <v>39.35</v>
      </c>
      <c r="C169" s="74">
        <v>41.05</v>
      </c>
      <c r="D169" s="74">
        <v>42.75</v>
      </c>
      <c r="E169" s="69"/>
      <c r="F169" s="74">
        <v>34.450000000000003</v>
      </c>
      <c r="G169" s="74">
        <v>35.299999999999997</v>
      </c>
      <c r="H169" s="74">
        <v>36.15</v>
      </c>
      <c r="I169" s="61"/>
      <c r="J169" s="62">
        <v>41821</v>
      </c>
      <c r="K169" s="75">
        <v>32.661250305175813</v>
      </c>
      <c r="L169" s="75">
        <v>36.411250305175813</v>
      </c>
      <c r="M169" s="75">
        <v>40.161250305175813</v>
      </c>
      <c r="O169" s="75">
        <v>23.597498321533195</v>
      </c>
      <c r="P169" s="75">
        <v>27.897498321533195</v>
      </c>
      <c r="Q169" s="75">
        <v>32.197498321533196</v>
      </c>
      <c r="S169" s="75">
        <v>0.3</v>
      </c>
      <c r="T169" s="75">
        <v>0.3</v>
      </c>
      <c r="U169" s="75">
        <v>0.3</v>
      </c>
      <c r="W169" s="75">
        <v>0.16504869088070606</v>
      </c>
      <c r="X169" s="75">
        <v>0.33009738176141212</v>
      </c>
      <c r="Y169" s="75">
        <v>0.49514607264211818</v>
      </c>
      <c r="AA169" s="75">
        <v>0.06</v>
      </c>
      <c r="AB169" s="75">
        <v>0.12</v>
      </c>
      <c r="AC169" s="75">
        <v>0.18</v>
      </c>
      <c r="AE169" s="75">
        <v>-0.35</v>
      </c>
      <c r="AF169" s="75">
        <v>1.5</v>
      </c>
      <c r="AG169" s="75">
        <v>0.5</v>
      </c>
      <c r="AI169" s="75">
        <v>-0.15</v>
      </c>
      <c r="AJ169" s="75">
        <v>0.3</v>
      </c>
      <c r="AK169" s="75">
        <v>0.2</v>
      </c>
      <c r="AM169" s="80">
        <v>55</v>
      </c>
      <c r="AN169" s="77">
        <v>0.4</v>
      </c>
      <c r="BE169" s="62">
        <v>41821</v>
      </c>
      <c r="BF169" s="76">
        <v>0.75</v>
      </c>
    </row>
    <row r="170" spans="1:58" x14ac:dyDescent="0.2">
      <c r="A170" s="73">
        <v>40969</v>
      </c>
      <c r="B170" s="74">
        <v>44.7</v>
      </c>
      <c r="C170" s="74">
        <v>45.65</v>
      </c>
      <c r="D170" s="74">
        <v>46.6</v>
      </c>
      <c r="E170" s="69"/>
      <c r="F170" s="74">
        <v>30.824999999999999</v>
      </c>
      <c r="G170" s="74">
        <v>31.3</v>
      </c>
      <c r="H170" s="74">
        <v>31.774999999999999</v>
      </c>
      <c r="I170" s="61"/>
      <c r="J170" s="62">
        <v>41852</v>
      </c>
      <c r="K170" s="75">
        <v>34.922499847412141</v>
      </c>
      <c r="L170" s="75">
        <v>38.672499847412141</v>
      </c>
      <c r="M170" s="75">
        <v>42.422499847412141</v>
      </c>
      <c r="O170" s="75">
        <v>25.09499969482421</v>
      </c>
      <c r="P170" s="75">
        <v>29.394999694824211</v>
      </c>
      <c r="Q170" s="75">
        <v>33.694999694824212</v>
      </c>
      <c r="S170" s="75">
        <v>0.8</v>
      </c>
      <c r="T170" s="75">
        <v>0.8</v>
      </c>
      <c r="U170" s="75">
        <v>0.8</v>
      </c>
      <c r="W170" s="75">
        <v>0.16504869088070606</v>
      </c>
      <c r="X170" s="75">
        <v>0.33009738176141212</v>
      </c>
      <c r="Y170" s="75">
        <v>0.49514607264211818</v>
      </c>
      <c r="AA170" s="75">
        <v>0.06</v>
      </c>
      <c r="AB170" s="75">
        <v>0.12</v>
      </c>
      <c r="AC170" s="75">
        <v>0.18</v>
      </c>
      <c r="AE170" s="75">
        <v>-0.35</v>
      </c>
      <c r="AF170" s="75">
        <v>1.5</v>
      </c>
      <c r="AG170" s="75">
        <v>0.5</v>
      </c>
      <c r="AI170" s="75">
        <v>-0.15</v>
      </c>
      <c r="AJ170" s="75">
        <v>0.3</v>
      </c>
      <c r="AK170" s="75">
        <v>0.2</v>
      </c>
      <c r="AM170" s="80">
        <v>55</v>
      </c>
      <c r="AN170" s="77">
        <v>0.4</v>
      </c>
      <c r="BE170" s="62">
        <v>41852</v>
      </c>
      <c r="BF170" s="76">
        <v>0.75</v>
      </c>
    </row>
    <row r="171" spans="1:58" x14ac:dyDescent="0.2">
      <c r="A171" s="73">
        <v>41000</v>
      </c>
      <c r="B171" s="74">
        <v>36.35</v>
      </c>
      <c r="C171" s="74">
        <v>37.15</v>
      </c>
      <c r="D171" s="74">
        <v>37.950000000000003</v>
      </c>
      <c r="E171" s="69"/>
      <c r="F171" s="74">
        <v>30.9</v>
      </c>
      <c r="G171" s="74">
        <v>31.3</v>
      </c>
      <c r="H171" s="74">
        <v>31.7</v>
      </c>
      <c r="I171" s="61"/>
      <c r="J171" s="62">
        <v>41883</v>
      </c>
      <c r="K171" s="75">
        <v>28.799998474121086</v>
      </c>
      <c r="L171" s="75">
        <v>30.299998474121086</v>
      </c>
      <c r="M171" s="75">
        <v>31.799998474121086</v>
      </c>
      <c r="O171" s="75">
        <v>25.999998474121085</v>
      </c>
      <c r="P171" s="75">
        <v>30.299998474121086</v>
      </c>
      <c r="Q171" s="75">
        <v>34.599998474121087</v>
      </c>
      <c r="S171" s="75">
        <v>0.8</v>
      </c>
      <c r="T171" s="75">
        <v>0.8</v>
      </c>
      <c r="U171" s="75">
        <v>0.8</v>
      </c>
      <c r="W171" s="75">
        <v>0.12235047966678786</v>
      </c>
      <c r="X171" s="75">
        <v>0.24470095933357572</v>
      </c>
      <c r="Y171" s="75">
        <v>0.36705143900036358</v>
      </c>
      <c r="AA171" s="75">
        <v>0.06</v>
      </c>
      <c r="AB171" s="75">
        <v>0.12</v>
      </c>
      <c r="AC171" s="75">
        <v>0.18</v>
      </c>
      <c r="AE171" s="75">
        <v>-0.35</v>
      </c>
      <c r="AF171" s="75">
        <v>0.9</v>
      </c>
      <c r="AG171" s="75">
        <v>0.3</v>
      </c>
      <c r="AI171" s="75">
        <v>-0.15</v>
      </c>
      <c r="AJ171" s="75">
        <v>0.3</v>
      </c>
      <c r="AK171" s="75">
        <v>0.2</v>
      </c>
      <c r="AM171" s="80">
        <v>55</v>
      </c>
      <c r="AN171" s="77">
        <v>0.4</v>
      </c>
      <c r="BE171" s="62">
        <v>41883</v>
      </c>
      <c r="BF171" s="76">
        <v>0.75</v>
      </c>
    </row>
    <row r="172" spans="1:58" x14ac:dyDescent="0.2">
      <c r="A172" s="73">
        <v>41030</v>
      </c>
      <c r="B172" s="74">
        <v>32.67</v>
      </c>
      <c r="C172" s="74">
        <v>35.15</v>
      </c>
      <c r="D172" s="74">
        <v>37.630000000000003</v>
      </c>
      <c r="E172" s="69"/>
      <c r="F172" s="74">
        <v>30.06</v>
      </c>
      <c r="G172" s="74">
        <v>31.3</v>
      </c>
      <c r="H172" s="74">
        <v>32.54</v>
      </c>
      <c r="I172" s="61"/>
      <c r="J172" s="62">
        <v>41913</v>
      </c>
      <c r="K172" s="75">
        <v>28.912498474121087</v>
      </c>
      <c r="L172" s="75">
        <v>30.299998474121086</v>
      </c>
      <c r="M172" s="75">
        <v>31.687498474121085</v>
      </c>
      <c r="O172" s="75">
        <v>25.999998474121085</v>
      </c>
      <c r="P172" s="75">
        <v>30.299998474121086</v>
      </c>
      <c r="Q172" s="75">
        <v>34.599998474121087</v>
      </c>
      <c r="S172" s="75">
        <v>0.8</v>
      </c>
      <c r="T172" s="75">
        <v>0.8</v>
      </c>
      <c r="U172" s="75">
        <v>0.8</v>
      </c>
      <c r="W172" s="75">
        <v>0.1070327357335437</v>
      </c>
      <c r="X172" s="75">
        <v>0.2140654714670874</v>
      </c>
      <c r="Y172" s="75">
        <v>0.32109820720063109</v>
      </c>
      <c r="AA172" s="75">
        <v>0.06</v>
      </c>
      <c r="AB172" s="75">
        <v>0.12</v>
      </c>
      <c r="AC172" s="75">
        <v>0.18</v>
      </c>
      <c r="AE172" s="75">
        <v>-0.25</v>
      </c>
      <c r="AF172" s="75">
        <v>1</v>
      </c>
      <c r="AG172" s="75">
        <v>0.3</v>
      </c>
      <c r="AI172" s="75">
        <v>-0.15</v>
      </c>
      <c r="AJ172" s="75">
        <v>0.3</v>
      </c>
      <c r="AK172" s="75">
        <v>0.2</v>
      </c>
      <c r="AM172" s="80">
        <v>56</v>
      </c>
      <c r="AN172" s="77">
        <v>0.4</v>
      </c>
      <c r="BE172" s="62">
        <v>41913</v>
      </c>
      <c r="BF172" s="76">
        <v>0.75</v>
      </c>
    </row>
    <row r="173" spans="1:58" x14ac:dyDescent="0.2">
      <c r="A173" s="73">
        <v>41061</v>
      </c>
      <c r="B173" s="74">
        <v>31.14</v>
      </c>
      <c r="C173" s="74">
        <v>38.25</v>
      </c>
      <c r="D173" s="74">
        <v>45.36</v>
      </c>
      <c r="E173" s="69"/>
      <c r="F173" s="74">
        <v>27.745000000000001</v>
      </c>
      <c r="G173" s="74">
        <v>31.3</v>
      </c>
      <c r="H173" s="74">
        <v>34.854999999999997</v>
      </c>
      <c r="I173" s="61"/>
      <c r="J173" s="62">
        <v>41944</v>
      </c>
      <c r="K173" s="75">
        <v>28.912498474121087</v>
      </c>
      <c r="L173" s="75">
        <v>30.299998474121086</v>
      </c>
      <c r="M173" s="75">
        <v>31.687498474121085</v>
      </c>
      <c r="O173" s="75">
        <v>25.999998474121085</v>
      </c>
      <c r="P173" s="75">
        <v>30.299998474121086</v>
      </c>
      <c r="Q173" s="75">
        <v>34.599998474121087</v>
      </c>
      <c r="S173" s="75">
        <v>0.8</v>
      </c>
      <c r="T173" s="75">
        <v>0.8</v>
      </c>
      <c r="U173" s="75">
        <v>0.8</v>
      </c>
      <c r="W173" s="75">
        <v>0.1070327357335437</v>
      </c>
      <c r="X173" s="75">
        <v>0.2140654714670874</v>
      </c>
      <c r="Y173" s="75">
        <v>0.32109820720063109</v>
      </c>
      <c r="AA173" s="75">
        <v>0.06</v>
      </c>
      <c r="AB173" s="75">
        <v>0.12</v>
      </c>
      <c r="AC173" s="75">
        <v>0.18</v>
      </c>
      <c r="AE173" s="75">
        <v>-0.25</v>
      </c>
      <c r="AF173" s="75">
        <v>1</v>
      </c>
      <c r="AG173" s="75">
        <v>0.3</v>
      </c>
      <c r="AI173" s="75">
        <v>-0.15</v>
      </c>
      <c r="AJ173" s="75">
        <v>0.3</v>
      </c>
      <c r="AK173" s="75">
        <v>0.2</v>
      </c>
      <c r="AM173" s="80">
        <v>56</v>
      </c>
      <c r="AN173" s="77">
        <v>0.4</v>
      </c>
      <c r="BE173" s="62">
        <v>41944</v>
      </c>
      <c r="BF173" s="76">
        <v>0.75</v>
      </c>
    </row>
    <row r="174" spans="1:58" x14ac:dyDescent="0.2">
      <c r="A174" s="73">
        <v>41091</v>
      </c>
      <c r="B174" s="74">
        <v>42.25</v>
      </c>
      <c r="C174" s="74">
        <v>47.25</v>
      </c>
      <c r="D174" s="74">
        <v>52.25</v>
      </c>
      <c r="E174" s="69"/>
      <c r="F174" s="74">
        <v>28.8</v>
      </c>
      <c r="G174" s="74">
        <v>31.3</v>
      </c>
      <c r="H174" s="74">
        <v>33.799999999999997</v>
      </c>
      <c r="I174" s="61"/>
      <c r="J174" s="62">
        <v>41974</v>
      </c>
      <c r="K174" s="75">
        <v>34.162502288818388</v>
      </c>
      <c r="L174" s="75">
        <v>35.550002288818391</v>
      </c>
      <c r="M174" s="75">
        <v>36.937502288818393</v>
      </c>
      <c r="O174" s="75">
        <v>31.25000228881839</v>
      </c>
      <c r="P174" s="75">
        <v>35.550002288818391</v>
      </c>
      <c r="Q174" s="75">
        <v>39.850002288818388</v>
      </c>
      <c r="S174" s="75">
        <v>1.2</v>
      </c>
      <c r="T174" s="75">
        <v>1.2</v>
      </c>
      <c r="U174" s="75">
        <v>1.2</v>
      </c>
      <c r="W174" s="75">
        <v>0.10741567933187479</v>
      </c>
      <c r="X174" s="75">
        <v>0.21483135866374958</v>
      </c>
      <c r="Y174" s="75">
        <v>0.32224703799562437</v>
      </c>
      <c r="AA174" s="75">
        <v>0.06</v>
      </c>
      <c r="AB174" s="75">
        <v>0.12</v>
      </c>
      <c r="AC174" s="75">
        <v>0.18</v>
      </c>
      <c r="AE174" s="75">
        <v>-0.25</v>
      </c>
      <c r="AF174" s="75">
        <v>1</v>
      </c>
      <c r="AG174" s="75">
        <v>0.35</v>
      </c>
      <c r="AI174" s="75">
        <v>-0.15</v>
      </c>
      <c r="AJ174" s="75">
        <v>0.3</v>
      </c>
      <c r="AK174" s="75">
        <v>0.2</v>
      </c>
      <c r="AM174" s="80">
        <v>56</v>
      </c>
      <c r="AN174" s="77">
        <v>0.4</v>
      </c>
      <c r="BE174" s="62">
        <v>41974</v>
      </c>
      <c r="BF174" s="76">
        <v>0.75</v>
      </c>
    </row>
    <row r="175" spans="1:58" x14ac:dyDescent="0.2">
      <c r="A175" s="73">
        <v>41122</v>
      </c>
      <c r="B175" s="74">
        <v>56.25</v>
      </c>
      <c r="C175" s="74">
        <v>61.25</v>
      </c>
      <c r="D175" s="74">
        <v>66.25</v>
      </c>
      <c r="E175" s="69"/>
      <c r="F175" s="74">
        <v>28.8</v>
      </c>
      <c r="G175" s="74">
        <v>31.3</v>
      </c>
      <c r="H175" s="74">
        <v>33.799999999999997</v>
      </c>
      <c r="I175" s="61"/>
      <c r="J175" s="62">
        <v>42005</v>
      </c>
      <c r="K175" s="75">
        <v>24.49874725341796</v>
      </c>
      <c r="L175" s="75">
        <v>25.99874725341796</v>
      </c>
      <c r="M175" s="75">
        <v>27.49874725341796</v>
      </c>
      <c r="O175" s="75">
        <v>22.202499008178702</v>
      </c>
      <c r="P175" s="75">
        <v>26.502499008178702</v>
      </c>
      <c r="Q175" s="75">
        <v>30.802499008178703</v>
      </c>
      <c r="S175" s="75">
        <v>0.8</v>
      </c>
      <c r="T175" s="75">
        <v>0.8</v>
      </c>
      <c r="U175" s="75">
        <v>0.8</v>
      </c>
      <c r="W175" s="75">
        <v>0.13230701322339661</v>
      </c>
      <c r="X175" s="75">
        <v>0.26461402644679322</v>
      </c>
      <c r="Y175" s="75">
        <v>0.39692103967018982</v>
      </c>
      <c r="AA175" s="75">
        <v>0.06</v>
      </c>
      <c r="AB175" s="75">
        <v>0.12</v>
      </c>
      <c r="AC175" s="75">
        <v>0.18</v>
      </c>
      <c r="AE175" s="75">
        <v>-0.75</v>
      </c>
      <c r="AF175" s="75">
        <v>1.5</v>
      </c>
      <c r="AG175" s="75">
        <v>0.75</v>
      </c>
      <c r="AI175" s="75">
        <v>-0.15</v>
      </c>
      <c r="AJ175" s="75">
        <v>0.3</v>
      </c>
      <c r="AK175" s="75">
        <v>0.2</v>
      </c>
      <c r="AM175" s="80">
        <v>57</v>
      </c>
      <c r="AN175" s="77">
        <v>0.4</v>
      </c>
      <c r="BE175" s="62">
        <v>42005</v>
      </c>
      <c r="BF175" s="76">
        <v>0.75</v>
      </c>
    </row>
    <row r="176" spans="1:58" x14ac:dyDescent="0.2">
      <c r="A176" s="73">
        <v>41153</v>
      </c>
      <c r="B176" s="74">
        <v>61.25</v>
      </c>
      <c r="C176" s="74">
        <v>63.05</v>
      </c>
      <c r="D176" s="74">
        <v>64.849999999999994</v>
      </c>
      <c r="E176" s="69"/>
      <c r="F176" s="74">
        <v>30.4</v>
      </c>
      <c r="G176" s="74">
        <v>31.3</v>
      </c>
      <c r="H176" s="74">
        <v>32.200000000000003</v>
      </c>
      <c r="I176" s="61"/>
      <c r="J176" s="62">
        <v>42036</v>
      </c>
      <c r="K176" s="75">
        <v>23.496248626708976</v>
      </c>
      <c r="L176" s="75">
        <v>24.996248626708976</v>
      </c>
      <c r="M176" s="75">
        <v>26.496248626708976</v>
      </c>
      <c r="O176" s="75">
        <v>20.197497940063467</v>
      </c>
      <c r="P176" s="75">
        <v>24.497497940063468</v>
      </c>
      <c r="Q176" s="75">
        <v>28.797497940063469</v>
      </c>
      <c r="S176" s="75">
        <v>0.3</v>
      </c>
      <c r="T176" s="75">
        <v>0.3</v>
      </c>
      <c r="U176" s="75">
        <v>0.3</v>
      </c>
      <c r="W176" s="75">
        <v>0.13230701322339661</v>
      </c>
      <c r="X176" s="75">
        <v>0.26461402644679322</v>
      </c>
      <c r="Y176" s="75">
        <v>0.39692103967018982</v>
      </c>
      <c r="AA176" s="75">
        <v>0.06</v>
      </c>
      <c r="AB176" s="75">
        <v>0.12</v>
      </c>
      <c r="AC176" s="75">
        <v>0.18</v>
      </c>
      <c r="AE176" s="75">
        <v>-0.75</v>
      </c>
      <c r="AF176" s="75">
        <v>1.5</v>
      </c>
      <c r="AG176" s="75">
        <v>0.75</v>
      </c>
      <c r="AI176" s="75">
        <v>-0.15</v>
      </c>
      <c r="AJ176" s="75">
        <v>0.3</v>
      </c>
      <c r="AK176" s="75">
        <v>0.2</v>
      </c>
      <c r="AM176" s="80">
        <v>57</v>
      </c>
      <c r="AN176" s="77">
        <v>0.4</v>
      </c>
      <c r="BE176" s="62">
        <v>42036</v>
      </c>
      <c r="BF176" s="76">
        <v>0.75</v>
      </c>
    </row>
    <row r="177" spans="1:58" x14ac:dyDescent="0.2">
      <c r="A177" s="73">
        <v>41183</v>
      </c>
      <c r="B177" s="74">
        <v>33.4</v>
      </c>
      <c r="C177" s="74">
        <v>35.049999999999997</v>
      </c>
      <c r="D177" s="74">
        <v>36.700000000000003</v>
      </c>
      <c r="E177" s="69"/>
      <c r="F177" s="74">
        <v>29.474998092651365</v>
      </c>
      <c r="G177" s="74">
        <v>30.299998092651364</v>
      </c>
      <c r="H177" s="74">
        <v>31.124998092651364</v>
      </c>
      <c r="I177" s="61"/>
      <c r="J177" s="62">
        <v>42064</v>
      </c>
      <c r="K177" s="75">
        <v>17.35974807739257</v>
      </c>
      <c r="L177" s="75">
        <v>18.18474807739257</v>
      </c>
      <c r="M177" s="75">
        <v>19.009748077392569</v>
      </c>
      <c r="O177" s="75">
        <v>15.514497375488272</v>
      </c>
      <c r="P177" s="75">
        <v>19.814497375488273</v>
      </c>
      <c r="Q177" s="75">
        <v>24.114497375488273</v>
      </c>
      <c r="S177" s="75">
        <v>0.3</v>
      </c>
      <c r="T177" s="75">
        <v>0.3</v>
      </c>
      <c r="U177" s="75">
        <v>0.3</v>
      </c>
      <c r="W177" s="75">
        <v>0.10933039732353032</v>
      </c>
      <c r="X177" s="75">
        <v>0.21866079464706065</v>
      </c>
      <c r="Y177" s="75">
        <v>0.32799119197059096</v>
      </c>
      <c r="AA177" s="75">
        <v>0.06</v>
      </c>
      <c r="AB177" s="75">
        <v>0.12</v>
      </c>
      <c r="AC177" s="75">
        <v>0.18</v>
      </c>
      <c r="AE177" s="75">
        <v>-0.25</v>
      </c>
      <c r="AF177" s="75">
        <v>1</v>
      </c>
      <c r="AG177" s="75">
        <v>0.3</v>
      </c>
      <c r="AI177" s="75">
        <v>-0.15</v>
      </c>
      <c r="AJ177" s="75">
        <v>0.3</v>
      </c>
      <c r="AK177" s="75">
        <v>0.2</v>
      </c>
      <c r="AM177" s="80">
        <v>57</v>
      </c>
      <c r="AN177" s="77">
        <v>0.4</v>
      </c>
      <c r="BE177" s="62">
        <v>42064</v>
      </c>
      <c r="BF177" s="76">
        <v>0.75</v>
      </c>
    </row>
    <row r="178" spans="1:58" x14ac:dyDescent="0.2">
      <c r="A178" s="73">
        <v>41214</v>
      </c>
      <c r="B178" s="74">
        <v>31.9</v>
      </c>
      <c r="C178" s="74">
        <v>33.549999999999997</v>
      </c>
      <c r="D178" s="74">
        <v>35.200000000000003</v>
      </c>
      <c r="E178" s="69"/>
      <c r="F178" s="74">
        <v>29.474998092651365</v>
      </c>
      <c r="G178" s="74">
        <v>30.299998092651364</v>
      </c>
      <c r="H178" s="74">
        <v>31.124998092651364</v>
      </c>
      <c r="I178" s="61"/>
      <c r="J178" s="62">
        <v>42095</v>
      </c>
      <c r="K178" s="75">
        <v>18.154998779296868</v>
      </c>
      <c r="L178" s="75">
        <v>18.867498779296866</v>
      </c>
      <c r="M178" s="75">
        <v>19.579998779296865</v>
      </c>
      <c r="O178" s="75">
        <v>15.284997558593741</v>
      </c>
      <c r="P178" s="75">
        <v>19.584997558593741</v>
      </c>
      <c r="Q178" s="75">
        <v>23.884997558593742</v>
      </c>
      <c r="S178" s="75">
        <v>0.3</v>
      </c>
      <c r="T178" s="75">
        <v>0.3</v>
      </c>
      <c r="U178" s="75">
        <v>0.3</v>
      </c>
      <c r="W178" s="75">
        <v>0.10933039732353032</v>
      </c>
      <c r="X178" s="75">
        <v>0.21866079464706065</v>
      </c>
      <c r="Y178" s="75">
        <v>0.32799119197059096</v>
      </c>
      <c r="AA178" s="75">
        <v>0.06</v>
      </c>
      <c r="AB178" s="75">
        <v>0.12</v>
      </c>
      <c r="AC178" s="75">
        <v>0.18</v>
      </c>
      <c r="AE178" s="75">
        <v>-0.25</v>
      </c>
      <c r="AF178" s="75">
        <v>0.9</v>
      </c>
      <c r="AG178" s="75">
        <v>0.3</v>
      </c>
      <c r="AI178" s="75">
        <v>-0.15</v>
      </c>
      <c r="AJ178" s="75">
        <v>0.3</v>
      </c>
      <c r="AK178" s="75">
        <v>0.2</v>
      </c>
      <c r="AM178" s="80">
        <v>58</v>
      </c>
      <c r="AN178" s="77">
        <v>0.4</v>
      </c>
      <c r="BE178" s="62">
        <v>42095</v>
      </c>
      <c r="BF178" s="76">
        <v>0.75</v>
      </c>
    </row>
    <row r="179" spans="1:58" x14ac:dyDescent="0.2">
      <c r="A179" s="73">
        <v>41244</v>
      </c>
      <c r="B179" s="74">
        <v>31.9</v>
      </c>
      <c r="C179" s="74">
        <v>33.549999999999997</v>
      </c>
      <c r="D179" s="74">
        <v>35.200000000000003</v>
      </c>
      <c r="E179" s="69"/>
      <c r="F179" s="74">
        <v>29.474998092651365</v>
      </c>
      <c r="G179" s="74">
        <v>30.299998092651364</v>
      </c>
      <c r="H179" s="74">
        <v>31.124998092651364</v>
      </c>
      <c r="I179" s="61"/>
      <c r="J179" s="62">
        <v>42125</v>
      </c>
      <c r="K179" s="75">
        <v>17.122498550415031</v>
      </c>
      <c r="L179" s="75">
        <v>18.982498550415031</v>
      </c>
      <c r="M179" s="75">
        <v>20.84249855041503</v>
      </c>
      <c r="O179" s="75">
        <v>15.814998245239249</v>
      </c>
      <c r="P179" s="75">
        <v>20.114998245239249</v>
      </c>
      <c r="Q179" s="75">
        <v>24.41499824523925</v>
      </c>
      <c r="S179" s="75">
        <v>0.3</v>
      </c>
      <c r="T179" s="75">
        <v>0.3</v>
      </c>
      <c r="U179" s="75">
        <v>0.3</v>
      </c>
      <c r="W179" s="75">
        <v>0.11698926929015241</v>
      </c>
      <c r="X179" s="75">
        <v>0.23397853858030482</v>
      </c>
      <c r="Y179" s="75">
        <v>0.35096780787045723</v>
      </c>
      <c r="AA179" s="75">
        <v>0.06</v>
      </c>
      <c r="AB179" s="75">
        <v>0.12</v>
      </c>
      <c r="AC179" s="75">
        <v>0.18</v>
      </c>
      <c r="AE179" s="75">
        <v>-0.25</v>
      </c>
      <c r="AF179" s="75">
        <v>0.9</v>
      </c>
      <c r="AG179" s="75">
        <v>0.3</v>
      </c>
      <c r="AI179" s="75">
        <v>-0.15</v>
      </c>
      <c r="AJ179" s="75">
        <v>0.3</v>
      </c>
      <c r="AK179" s="75">
        <v>0.2</v>
      </c>
      <c r="AM179" s="80">
        <v>58</v>
      </c>
      <c r="AN179" s="77">
        <v>0.4</v>
      </c>
      <c r="BE179" s="62">
        <v>42125</v>
      </c>
      <c r="BF179" s="76">
        <v>0.75</v>
      </c>
    </row>
    <row r="180" spans="1:58" x14ac:dyDescent="0.2">
      <c r="A180" s="73">
        <v>41275</v>
      </c>
      <c r="B180" s="74">
        <v>34.85</v>
      </c>
      <c r="C180" s="74">
        <v>36.65</v>
      </c>
      <c r="D180" s="74">
        <v>38.450000000000003</v>
      </c>
      <c r="E180" s="69"/>
      <c r="F180" s="74">
        <v>37.750001525878922</v>
      </c>
      <c r="G180" s="74">
        <v>38.65000152587892</v>
      </c>
      <c r="H180" s="74">
        <v>39.550001525878919</v>
      </c>
      <c r="I180" s="61"/>
      <c r="J180" s="62">
        <v>42156</v>
      </c>
      <c r="K180" s="75">
        <v>18.076249008178703</v>
      </c>
      <c r="L180" s="75">
        <v>23.408749008178702</v>
      </c>
      <c r="M180" s="75">
        <v>28.741249008178702</v>
      </c>
      <c r="O180" s="75">
        <v>14.592498397827139</v>
      </c>
      <c r="P180" s="75">
        <v>18.89249839782714</v>
      </c>
      <c r="Q180" s="75">
        <v>23.192498397827141</v>
      </c>
      <c r="S180" s="75">
        <v>0.3</v>
      </c>
      <c r="T180" s="75">
        <v>0.3</v>
      </c>
      <c r="U180" s="75">
        <v>0.3</v>
      </c>
      <c r="W180" s="75">
        <v>0.13712444369040189</v>
      </c>
      <c r="X180" s="75">
        <v>0.27424888738080377</v>
      </c>
      <c r="Y180" s="75">
        <v>0.41137333107120566</v>
      </c>
      <c r="AA180" s="75">
        <v>0.06</v>
      </c>
      <c r="AB180" s="75">
        <v>0.12</v>
      </c>
      <c r="AC180" s="75">
        <v>0.18</v>
      </c>
      <c r="AE180" s="75">
        <v>-0.35</v>
      </c>
      <c r="AF180" s="75">
        <v>1.2</v>
      </c>
      <c r="AG180" s="75">
        <v>0.3</v>
      </c>
      <c r="AI180" s="75">
        <v>-0.15</v>
      </c>
      <c r="AJ180" s="75">
        <v>0.3</v>
      </c>
      <c r="AK180" s="75">
        <v>0.2</v>
      </c>
      <c r="AM180" s="80">
        <v>58</v>
      </c>
      <c r="AN180" s="77">
        <v>0.4</v>
      </c>
      <c r="BE180" s="62">
        <v>42156</v>
      </c>
      <c r="BF180" s="76">
        <v>0.75</v>
      </c>
    </row>
    <row r="181" spans="1:58" x14ac:dyDescent="0.2">
      <c r="A181" s="73">
        <v>41306</v>
      </c>
      <c r="B181" s="74">
        <v>39.35</v>
      </c>
      <c r="C181" s="74">
        <v>41.15</v>
      </c>
      <c r="D181" s="74">
        <v>42.95</v>
      </c>
      <c r="E181" s="69"/>
      <c r="F181" s="74">
        <v>34.6</v>
      </c>
      <c r="G181" s="74">
        <v>35.5</v>
      </c>
      <c r="H181" s="74">
        <v>36.4</v>
      </c>
      <c r="I181" s="61"/>
      <c r="J181" s="62">
        <v>42186</v>
      </c>
      <c r="K181" s="75">
        <v>32.861250305175815</v>
      </c>
      <c r="L181" s="75">
        <v>36.611250305175815</v>
      </c>
      <c r="M181" s="75">
        <v>40.361250305175815</v>
      </c>
      <c r="O181" s="75">
        <v>23.797498321533194</v>
      </c>
      <c r="P181" s="75">
        <v>28.097498321533195</v>
      </c>
      <c r="Q181" s="75">
        <v>32.397498321533192</v>
      </c>
      <c r="S181" s="75">
        <v>0.3</v>
      </c>
      <c r="T181" s="75">
        <v>0.3</v>
      </c>
      <c r="U181" s="75">
        <v>0.3</v>
      </c>
      <c r="W181" s="75">
        <v>0.15844674324547781</v>
      </c>
      <c r="X181" s="75">
        <v>0.31689348649095561</v>
      </c>
      <c r="Y181" s="75">
        <v>0.47534022973643342</v>
      </c>
      <c r="AA181" s="75">
        <v>0.06</v>
      </c>
      <c r="AB181" s="75">
        <v>0.12</v>
      </c>
      <c r="AC181" s="75">
        <v>0.18</v>
      </c>
      <c r="AE181" s="75">
        <v>-0.35</v>
      </c>
      <c r="AF181" s="75">
        <v>1.5</v>
      </c>
      <c r="AG181" s="75">
        <v>0.5</v>
      </c>
      <c r="AI181" s="75">
        <v>-0.15</v>
      </c>
      <c r="AJ181" s="75">
        <v>0.3</v>
      </c>
      <c r="AK181" s="75">
        <v>0.2</v>
      </c>
      <c r="AM181" s="80">
        <v>59</v>
      </c>
      <c r="AN181" s="77">
        <v>0.4</v>
      </c>
      <c r="BE181" s="62">
        <v>42186</v>
      </c>
      <c r="BF181" s="76">
        <v>0.75</v>
      </c>
    </row>
    <row r="182" spans="1:58" x14ac:dyDescent="0.2">
      <c r="A182" s="73">
        <v>41334</v>
      </c>
      <c r="B182" s="74">
        <v>44.75</v>
      </c>
      <c r="C182" s="74">
        <v>45.75</v>
      </c>
      <c r="D182" s="74">
        <v>46.75</v>
      </c>
      <c r="E182" s="69"/>
      <c r="F182" s="74">
        <v>31</v>
      </c>
      <c r="G182" s="74">
        <v>31.5</v>
      </c>
      <c r="H182" s="74">
        <v>32</v>
      </c>
      <c r="I182" s="61"/>
      <c r="J182" s="62">
        <v>42217</v>
      </c>
      <c r="K182" s="75">
        <v>35.122499847412143</v>
      </c>
      <c r="L182" s="75">
        <v>38.872499847412143</v>
      </c>
      <c r="M182" s="75">
        <v>42.622499847412143</v>
      </c>
      <c r="O182" s="75">
        <v>25.29499969482421</v>
      </c>
      <c r="P182" s="75">
        <v>29.59499969482421</v>
      </c>
      <c r="Q182" s="75">
        <v>33.894999694824207</v>
      </c>
      <c r="S182" s="75">
        <v>0.8</v>
      </c>
      <c r="T182" s="75">
        <v>0.8</v>
      </c>
      <c r="U182" s="75">
        <v>0.8</v>
      </c>
      <c r="W182" s="75">
        <v>0.15844674324547781</v>
      </c>
      <c r="X182" s="75">
        <v>0.31689348649095561</v>
      </c>
      <c r="Y182" s="75">
        <v>0.47534022973643342</v>
      </c>
      <c r="AA182" s="75">
        <v>0.06</v>
      </c>
      <c r="AB182" s="75">
        <v>0.12</v>
      </c>
      <c r="AC182" s="75">
        <v>0.18</v>
      </c>
      <c r="AE182" s="75">
        <v>-0.35</v>
      </c>
      <c r="AF182" s="75">
        <v>1.5</v>
      </c>
      <c r="AG182" s="75">
        <v>0.5</v>
      </c>
      <c r="AI182" s="75">
        <v>-0.15</v>
      </c>
      <c r="AJ182" s="75">
        <v>0.3</v>
      </c>
      <c r="AK182" s="75">
        <v>0.2</v>
      </c>
      <c r="AM182" s="80">
        <v>59</v>
      </c>
      <c r="AN182" s="77">
        <v>0.4</v>
      </c>
      <c r="BE182" s="62">
        <v>42217</v>
      </c>
      <c r="BF182" s="76">
        <v>0.75</v>
      </c>
    </row>
    <row r="183" spans="1:58" x14ac:dyDescent="0.2">
      <c r="A183" s="73">
        <v>41365</v>
      </c>
      <c r="B183" s="74">
        <v>36.4</v>
      </c>
      <c r="C183" s="74">
        <v>37.25</v>
      </c>
      <c r="D183" s="74">
        <v>38.1</v>
      </c>
      <c r="E183" s="69"/>
      <c r="F183" s="74">
        <v>31.074999999999999</v>
      </c>
      <c r="G183" s="74">
        <v>31.5</v>
      </c>
      <c r="H183" s="74">
        <v>31.925000000000001</v>
      </c>
      <c r="I183" s="61"/>
      <c r="J183" s="62">
        <v>42248</v>
      </c>
      <c r="K183" s="75">
        <v>28.924998474121086</v>
      </c>
      <c r="L183" s="75">
        <v>30.499998474121085</v>
      </c>
      <c r="M183" s="75">
        <v>32.074998474121088</v>
      </c>
      <c r="O183" s="75">
        <v>26.199998474121085</v>
      </c>
      <c r="P183" s="75">
        <v>30.499998474121085</v>
      </c>
      <c r="Q183" s="75">
        <v>34.799998474121082</v>
      </c>
      <c r="S183" s="75">
        <v>0.8</v>
      </c>
      <c r="T183" s="75">
        <v>0.8</v>
      </c>
      <c r="U183" s="75">
        <v>0.8</v>
      </c>
      <c r="W183" s="75">
        <v>0.11745646048011635</v>
      </c>
      <c r="X183" s="75">
        <v>0.2349129209602327</v>
      </c>
      <c r="Y183" s="75">
        <v>0.35236938144034902</v>
      </c>
      <c r="AA183" s="75">
        <v>0.06</v>
      </c>
      <c r="AB183" s="75">
        <v>0.12</v>
      </c>
      <c r="AC183" s="75">
        <v>0.18</v>
      </c>
      <c r="AE183" s="75">
        <v>-0.35</v>
      </c>
      <c r="AF183" s="75">
        <v>0.9</v>
      </c>
      <c r="AG183" s="75">
        <v>0.3</v>
      </c>
      <c r="AI183" s="75">
        <v>-0.15</v>
      </c>
      <c r="AJ183" s="75">
        <v>0.3</v>
      </c>
      <c r="AK183" s="75">
        <v>0.2</v>
      </c>
      <c r="AM183" s="80">
        <v>59</v>
      </c>
      <c r="AN183" s="77">
        <v>0.4</v>
      </c>
      <c r="BE183" s="62">
        <v>42248</v>
      </c>
      <c r="BF183" s="76">
        <v>0.75</v>
      </c>
    </row>
    <row r="184" spans="1:58" x14ac:dyDescent="0.2">
      <c r="A184" s="73">
        <v>41395</v>
      </c>
      <c r="B184" s="74">
        <v>32.770000000000003</v>
      </c>
      <c r="C184" s="74">
        <v>35.25</v>
      </c>
      <c r="D184" s="74">
        <v>37.729999999999997</v>
      </c>
      <c r="E184" s="69"/>
      <c r="F184" s="74">
        <v>30.26</v>
      </c>
      <c r="G184" s="74">
        <v>31.5</v>
      </c>
      <c r="H184" s="74">
        <v>32.74</v>
      </c>
      <c r="I184" s="61"/>
      <c r="J184" s="62">
        <v>42278</v>
      </c>
      <c r="K184" s="75">
        <v>29.037498474121087</v>
      </c>
      <c r="L184" s="75">
        <v>30.499998474121085</v>
      </c>
      <c r="M184" s="75">
        <v>31.962498474121084</v>
      </c>
      <c r="O184" s="75">
        <v>26.199998474121085</v>
      </c>
      <c r="P184" s="75">
        <v>30.499998474121085</v>
      </c>
      <c r="Q184" s="75">
        <v>34.799998474121082</v>
      </c>
      <c r="S184" s="75">
        <v>0.8</v>
      </c>
      <c r="T184" s="75">
        <v>0.8</v>
      </c>
      <c r="U184" s="75">
        <v>0.8</v>
      </c>
      <c r="W184" s="75">
        <v>0.10275142630420195</v>
      </c>
      <c r="X184" s="75">
        <v>0.2055028526084039</v>
      </c>
      <c r="Y184" s="75">
        <v>0.30825427891260582</v>
      </c>
      <c r="AA184" s="75">
        <v>0.06</v>
      </c>
      <c r="AB184" s="75">
        <v>0.12</v>
      </c>
      <c r="AC184" s="75">
        <v>0.18</v>
      </c>
      <c r="AE184" s="75">
        <v>-0.25</v>
      </c>
      <c r="AF184" s="75">
        <v>1</v>
      </c>
      <c r="AG184" s="75">
        <v>0.3</v>
      </c>
      <c r="AI184" s="75">
        <v>-0.15</v>
      </c>
      <c r="AJ184" s="75">
        <v>0.3</v>
      </c>
      <c r="AK184" s="75">
        <v>0.2</v>
      </c>
      <c r="AM184" s="80">
        <v>60</v>
      </c>
      <c r="AN184" s="77">
        <v>0.4</v>
      </c>
      <c r="BE184" s="62">
        <v>42278</v>
      </c>
      <c r="BF184" s="76">
        <v>0.75</v>
      </c>
    </row>
    <row r="185" spans="1:58" x14ac:dyDescent="0.2">
      <c r="A185" s="73">
        <v>41426</v>
      </c>
      <c r="B185" s="74">
        <v>31.64</v>
      </c>
      <c r="C185" s="74">
        <v>38.75</v>
      </c>
      <c r="D185" s="74">
        <v>45.86</v>
      </c>
      <c r="E185" s="69"/>
      <c r="F185" s="74">
        <v>27.945</v>
      </c>
      <c r="G185" s="74">
        <v>31.5</v>
      </c>
      <c r="H185" s="74">
        <v>35.055</v>
      </c>
      <c r="I185" s="61"/>
      <c r="J185" s="62">
        <v>42309</v>
      </c>
      <c r="K185" s="75">
        <v>29.037498474121087</v>
      </c>
      <c r="L185" s="75">
        <v>30.499998474121085</v>
      </c>
      <c r="M185" s="75">
        <v>31.962498474121084</v>
      </c>
      <c r="O185" s="75">
        <v>26.199998474121085</v>
      </c>
      <c r="P185" s="75">
        <v>30.499998474121085</v>
      </c>
      <c r="Q185" s="75">
        <v>34.799998474121082</v>
      </c>
      <c r="S185" s="75">
        <v>0.8</v>
      </c>
      <c r="T185" s="75">
        <v>0.8</v>
      </c>
      <c r="U185" s="75">
        <v>0.8</v>
      </c>
      <c r="W185" s="75">
        <v>0.10275142630420195</v>
      </c>
      <c r="X185" s="75">
        <v>0.2055028526084039</v>
      </c>
      <c r="Y185" s="75">
        <v>0.30825427891260582</v>
      </c>
      <c r="AA185" s="75">
        <v>0.06</v>
      </c>
      <c r="AB185" s="75">
        <v>0.12</v>
      </c>
      <c r="AC185" s="75">
        <v>0.18</v>
      </c>
      <c r="AE185" s="75">
        <v>-0.25</v>
      </c>
      <c r="AF185" s="75">
        <v>1</v>
      </c>
      <c r="AG185" s="75">
        <v>0.3</v>
      </c>
      <c r="AI185" s="75">
        <v>-0.15</v>
      </c>
      <c r="AJ185" s="75">
        <v>0.3</v>
      </c>
      <c r="AK185" s="75">
        <v>0.2</v>
      </c>
      <c r="AM185" s="80">
        <v>60</v>
      </c>
      <c r="AN185" s="77">
        <v>0.4</v>
      </c>
      <c r="BE185" s="62">
        <v>42309</v>
      </c>
      <c r="BF185" s="76">
        <v>0.75</v>
      </c>
    </row>
    <row r="186" spans="1:58" x14ac:dyDescent="0.2">
      <c r="A186" s="73">
        <v>41456</v>
      </c>
      <c r="B186" s="74">
        <v>43.25</v>
      </c>
      <c r="C186" s="74">
        <v>48.25</v>
      </c>
      <c r="D186" s="74">
        <v>53.25</v>
      </c>
      <c r="E186" s="69"/>
      <c r="F186" s="74">
        <v>29</v>
      </c>
      <c r="G186" s="74">
        <v>31.5</v>
      </c>
      <c r="H186" s="74">
        <v>34</v>
      </c>
      <c r="I186" s="61"/>
      <c r="J186" s="62">
        <v>42339</v>
      </c>
      <c r="K186" s="75">
        <v>34.287502288818395</v>
      </c>
      <c r="L186" s="75">
        <v>35.750002288818393</v>
      </c>
      <c r="M186" s="75">
        <v>37.212502288818392</v>
      </c>
      <c r="O186" s="75">
        <v>31.450002288818393</v>
      </c>
      <c r="P186" s="75">
        <v>35.750002288818393</v>
      </c>
      <c r="Q186" s="75">
        <v>40.050002288818391</v>
      </c>
      <c r="S186" s="75">
        <v>1.2</v>
      </c>
      <c r="T186" s="75">
        <v>1.2</v>
      </c>
      <c r="U186" s="75">
        <v>1.2</v>
      </c>
      <c r="W186" s="75">
        <v>0.10311905215859979</v>
      </c>
      <c r="X186" s="75">
        <v>0.20623810431719958</v>
      </c>
      <c r="Y186" s="75">
        <v>0.30935715647579937</v>
      </c>
      <c r="AA186" s="75">
        <v>0.06</v>
      </c>
      <c r="AB186" s="75">
        <v>0.12</v>
      </c>
      <c r="AC186" s="75">
        <v>0.18</v>
      </c>
      <c r="AE186" s="75">
        <v>-0.25</v>
      </c>
      <c r="AF186" s="75">
        <v>1</v>
      </c>
      <c r="AG186" s="75">
        <v>0.35</v>
      </c>
      <c r="AI186" s="75">
        <v>-0.15</v>
      </c>
      <c r="AJ186" s="75">
        <v>0.3</v>
      </c>
      <c r="AK186" s="75">
        <v>0.2</v>
      </c>
      <c r="AM186" s="80">
        <v>60</v>
      </c>
      <c r="AN186" s="77">
        <v>0.4</v>
      </c>
      <c r="BE186" s="62">
        <v>42339</v>
      </c>
      <c r="BF186" s="76">
        <v>0.75</v>
      </c>
    </row>
    <row r="187" spans="1:58" x14ac:dyDescent="0.2">
      <c r="A187" s="73">
        <v>41487</v>
      </c>
      <c r="B187" s="74">
        <v>57.25</v>
      </c>
      <c r="C187" s="74">
        <v>62.25</v>
      </c>
      <c r="D187" s="74">
        <v>67.25</v>
      </c>
      <c r="E187" s="69"/>
      <c r="F187" s="74">
        <v>29</v>
      </c>
      <c r="G187" s="74">
        <v>31.5</v>
      </c>
      <c r="H187" s="74">
        <v>34</v>
      </c>
      <c r="I187" s="61"/>
      <c r="J187" s="62">
        <v>42370</v>
      </c>
      <c r="K187" s="75">
        <v>24.62374725341796</v>
      </c>
      <c r="L187" s="75">
        <v>26.19874725341796</v>
      </c>
      <c r="M187" s="75">
        <v>27.773747253417959</v>
      </c>
      <c r="O187" s="75">
        <v>22.402499008178701</v>
      </c>
      <c r="P187" s="75">
        <v>26.702499008178702</v>
      </c>
      <c r="Q187" s="75">
        <v>31.002499008178702</v>
      </c>
      <c r="S187" s="75">
        <v>0.8</v>
      </c>
      <c r="T187" s="75">
        <v>0.8</v>
      </c>
      <c r="U187" s="75">
        <v>0.8</v>
      </c>
      <c r="W187" s="75">
        <v>0.12701473269446073</v>
      </c>
      <c r="X187" s="75">
        <v>0.25402946538892146</v>
      </c>
      <c r="Y187" s="75">
        <v>0.38104419808338219</v>
      </c>
      <c r="AA187" s="75">
        <v>0.06</v>
      </c>
      <c r="AB187" s="75">
        <v>0.12</v>
      </c>
      <c r="AC187" s="75">
        <v>0.18</v>
      </c>
      <c r="AE187" s="75">
        <v>-0.75</v>
      </c>
      <c r="AF187" s="75">
        <v>1.5</v>
      </c>
      <c r="AG187" s="75">
        <v>0.75</v>
      </c>
      <c r="AI187" s="75">
        <v>-0.15</v>
      </c>
      <c r="AJ187" s="75">
        <v>0.3</v>
      </c>
      <c r="AK187" s="75">
        <v>0.2</v>
      </c>
      <c r="AM187" s="80">
        <v>61</v>
      </c>
      <c r="AN187" s="77">
        <v>0.4</v>
      </c>
      <c r="BE187" s="62">
        <v>42370</v>
      </c>
      <c r="BF187" s="76">
        <v>0.75</v>
      </c>
    </row>
    <row r="188" spans="1:58" x14ac:dyDescent="0.2">
      <c r="A188" s="73">
        <v>41518</v>
      </c>
      <c r="B188" s="74">
        <v>61.25</v>
      </c>
      <c r="C188" s="74">
        <v>63.15</v>
      </c>
      <c r="D188" s="74">
        <v>65.05</v>
      </c>
      <c r="E188" s="69"/>
      <c r="F188" s="74">
        <v>30.55</v>
      </c>
      <c r="G188" s="74">
        <v>31.5</v>
      </c>
      <c r="H188" s="74">
        <v>32.450000000000003</v>
      </c>
      <c r="I188" s="61"/>
      <c r="J188" s="62">
        <v>42401</v>
      </c>
      <c r="K188" s="75">
        <v>23.621248626708976</v>
      </c>
      <c r="L188" s="75">
        <v>25.196248626708975</v>
      </c>
      <c r="M188" s="75">
        <v>26.771248626708974</v>
      </c>
      <c r="O188" s="75">
        <v>20.397497940063467</v>
      </c>
      <c r="P188" s="75">
        <v>24.697497940063467</v>
      </c>
      <c r="Q188" s="75">
        <v>28.997497940063468</v>
      </c>
      <c r="S188" s="75">
        <v>0.3</v>
      </c>
      <c r="T188" s="75">
        <v>0.3</v>
      </c>
      <c r="U188" s="75">
        <v>0.3</v>
      </c>
      <c r="W188" s="75">
        <v>0.12701473269446073</v>
      </c>
      <c r="X188" s="75">
        <v>0.25402946538892146</v>
      </c>
      <c r="Y188" s="75">
        <v>0.38104419808338219</v>
      </c>
      <c r="AA188" s="75">
        <v>0.06</v>
      </c>
      <c r="AB188" s="75">
        <v>0.12</v>
      </c>
      <c r="AC188" s="75">
        <v>0.18</v>
      </c>
      <c r="AE188" s="75">
        <v>-0.75</v>
      </c>
      <c r="AF188" s="75">
        <v>1.5</v>
      </c>
      <c r="AG188" s="75">
        <v>0.75</v>
      </c>
      <c r="AI188" s="75">
        <v>-0.15</v>
      </c>
      <c r="AJ188" s="75">
        <v>0.3</v>
      </c>
      <c r="AK188" s="75">
        <v>0.2</v>
      </c>
      <c r="AM188" s="80">
        <v>61</v>
      </c>
      <c r="AN188" s="77">
        <v>0.4</v>
      </c>
      <c r="BE188" s="62">
        <v>42401</v>
      </c>
      <c r="BF188" s="76">
        <v>0.75</v>
      </c>
    </row>
    <row r="189" spans="1:58" x14ac:dyDescent="0.2">
      <c r="A189" s="73">
        <v>41548</v>
      </c>
      <c r="B189" s="74">
        <v>33.4</v>
      </c>
      <c r="C189" s="74">
        <v>35.15</v>
      </c>
      <c r="D189" s="74">
        <v>36.9</v>
      </c>
      <c r="E189" s="69"/>
      <c r="F189" s="74">
        <v>29.624998092651364</v>
      </c>
      <c r="G189" s="74">
        <v>30.499998092651364</v>
      </c>
      <c r="H189" s="74">
        <v>31.374998092651364</v>
      </c>
      <c r="I189" s="61"/>
      <c r="J189" s="62">
        <v>42430</v>
      </c>
      <c r="K189" s="75">
        <v>17.522248077392568</v>
      </c>
      <c r="L189" s="75">
        <v>18.384748077392569</v>
      </c>
      <c r="M189" s="75">
        <v>19.24724807739257</v>
      </c>
      <c r="O189" s="75">
        <v>15.714497375488271</v>
      </c>
      <c r="P189" s="75">
        <v>20.014497375488272</v>
      </c>
      <c r="Q189" s="75">
        <v>24.314497375488273</v>
      </c>
      <c r="S189" s="75">
        <v>0.3</v>
      </c>
      <c r="T189" s="75">
        <v>0.3</v>
      </c>
      <c r="U189" s="75">
        <v>0.3</v>
      </c>
      <c r="W189" s="75">
        <v>0.10495718143058912</v>
      </c>
      <c r="X189" s="75">
        <v>0.20991436286117823</v>
      </c>
      <c r="Y189" s="75">
        <v>0.31487154429176734</v>
      </c>
      <c r="AA189" s="75">
        <v>0.06</v>
      </c>
      <c r="AB189" s="75">
        <v>0.12</v>
      </c>
      <c r="AC189" s="75">
        <v>0.18</v>
      </c>
      <c r="AE189" s="75">
        <v>-0.25</v>
      </c>
      <c r="AF189" s="75">
        <v>1</v>
      </c>
      <c r="AG189" s="75">
        <v>0.3</v>
      </c>
      <c r="AI189" s="75">
        <v>-0.15</v>
      </c>
      <c r="AJ189" s="75">
        <v>0.3</v>
      </c>
      <c r="AK189" s="75">
        <v>0.2</v>
      </c>
      <c r="AM189" s="80">
        <v>61</v>
      </c>
      <c r="AN189" s="77">
        <v>0.4</v>
      </c>
      <c r="BE189" s="62">
        <v>42430</v>
      </c>
      <c r="BF189" s="76">
        <v>0.75</v>
      </c>
    </row>
    <row r="190" spans="1:58" x14ac:dyDescent="0.2">
      <c r="A190" s="73">
        <v>41579</v>
      </c>
      <c r="B190" s="74">
        <v>31.9</v>
      </c>
      <c r="C190" s="74">
        <v>33.65</v>
      </c>
      <c r="D190" s="74">
        <v>35.4</v>
      </c>
      <c r="E190" s="69"/>
      <c r="F190" s="74">
        <v>29.624998092651364</v>
      </c>
      <c r="G190" s="74">
        <v>30.499998092651364</v>
      </c>
      <c r="H190" s="74">
        <v>31.374998092651364</v>
      </c>
      <c r="I190" s="61"/>
      <c r="J190" s="62">
        <v>42461</v>
      </c>
      <c r="K190" s="75">
        <v>18.317498779296866</v>
      </c>
      <c r="L190" s="75">
        <v>19.067498779296866</v>
      </c>
      <c r="M190" s="75">
        <v>19.817498779296866</v>
      </c>
      <c r="O190" s="75">
        <v>15.48499755859374</v>
      </c>
      <c r="P190" s="75">
        <v>19.784997558593741</v>
      </c>
      <c r="Q190" s="75">
        <v>24.084997558593741</v>
      </c>
      <c r="S190" s="75">
        <v>0.3</v>
      </c>
      <c r="T190" s="75">
        <v>0.3</v>
      </c>
      <c r="U190" s="75">
        <v>0.3</v>
      </c>
      <c r="W190" s="75">
        <v>0.10495718143058912</v>
      </c>
      <c r="X190" s="75">
        <v>0.20991436286117823</v>
      </c>
      <c r="Y190" s="75">
        <v>0.31487154429176734</v>
      </c>
      <c r="AA190" s="75">
        <v>0.06</v>
      </c>
      <c r="AB190" s="75">
        <v>0.12</v>
      </c>
      <c r="AC190" s="75">
        <v>0.18</v>
      </c>
      <c r="AE190" s="75">
        <v>-0.25</v>
      </c>
      <c r="AF190" s="75">
        <v>0.9</v>
      </c>
      <c r="AG190" s="75">
        <v>0.3</v>
      </c>
      <c r="AI190" s="75">
        <v>-0.15</v>
      </c>
      <c r="AJ190" s="75">
        <v>0.3</v>
      </c>
      <c r="AK190" s="75">
        <v>0.2</v>
      </c>
      <c r="AM190" s="80">
        <v>62</v>
      </c>
      <c r="AN190" s="77">
        <v>0.4</v>
      </c>
      <c r="BE190" s="62">
        <v>42461</v>
      </c>
      <c r="BF190" s="76">
        <v>0.75</v>
      </c>
    </row>
    <row r="191" spans="1:58" x14ac:dyDescent="0.2">
      <c r="A191" s="73">
        <v>41609</v>
      </c>
      <c r="B191" s="74">
        <v>31.9</v>
      </c>
      <c r="C191" s="74">
        <v>33.65</v>
      </c>
      <c r="D191" s="74">
        <v>35.4</v>
      </c>
      <c r="E191" s="69"/>
      <c r="F191" s="74">
        <v>29.624998092651364</v>
      </c>
      <c r="G191" s="74">
        <v>30.499998092651364</v>
      </c>
      <c r="H191" s="74">
        <v>31.374998092651364</v>
      </c>
      <c r="I191" s="61"/>
      <c r="J191" s="62">
        <v>42491</v>
      </c>
      <c r="K191" s="75">
        <v>17.32249855041503</v>
      </c>
      <c r="L191" s="75">
        <v>19.18249855041503</v>
      </c>
      <c r="M191" s="75">
        <v>21.042498550415029</v>
      </c>
      <c r="O191" s="75">
        <v>16.014998245239248</v>
      </c>
      <c r="P191" s="75">
        <v>20.314998245239249</v>
      </c>
      <c r="Q191" s="75">
        <v>24.614998245239249</v>
      </c>
      <c r="S191" s="75">
        <v>0.3</v>
      </c>
      <c r="T191" s="75">
        <v>0.3</v>
      </c>
      <c r="U191" s="75">
        <v>0.3</v>
      </c>
      <c r="W191" s="75">
        <v>0.11230969851854633</v>
      </c>
      <c r="X191" s="75">
        <v>0.22461939703709266</v>
      </c>
      <c r="Y191" s="75">
        <v>0.33692909555563899</v>
      </c>
      <c r="AA191" s="75">
        <v>0.06</v>
      </c>
      <c r="AB191" s="75">
        <v>0.12</v>
      </c>
      <c r="AC191" s="75">
        <v>0.18</v>
      </c>
      <c r="AE191" s="75">
        <v>-0.25</v>
      </c>
      <c r="AF191" s="75">
        <v>0.9</v>
      </c>
      <c r="AG191" s="75">
        <v>0.3</v>
      </c>
      <c r="AI191" s="75">
        <v>-0.15</v>
      </c>
      <c r="AJ191" s="75">
        <v>0.3</v>
      </c>
      <c r="AK191" s="75">
        <v>0.2</v>
      </c>
      <c r="AM191" s="80">
        <v>62</v>
      </c>
      <c r="AN191" s="77">
        <v>0.4</v>
      </c>
      <c r="BE191" s="62">
        <v>42491</v>
      </c>
      <c r="BF191" s="76">
        <v>0.75</v>
      </c>
    </row>
    <row r="192" spans="1:58" x14ac:dyDescent="0.2">
      <c r="A192" s="73">
        <v>41640</v>
      </c>
      <c r="B192" s="74">
        <v>34.85</v>
      </c>
      <c r="C192" s="74">
        <v>36.75</v>
      </c>
      <c r="D192" s="74">
        <v>38.65</v>
      </c>
      <c r="E192" s="69"/>
      <c r="F192" s="74">
        <v>37.90000152587892</v>
      </c>
      <c r="G192" s="74">
        <v>38.850001525878923</v>
      </c>
      <c r="H192" s="74">
        <v>39.800001525878926</v>
      </c>
      <c r="I192" s="61"/>
      <c r="J192" s="62">
        <v>42522</v>
      </c>
      <c r="K192" s="75">
        <v>18.276249008178702</v>
      </c>
      <c r="L192" s="75">
        <v>23.608749008178702</v>
      </c>
      <c r="M192" s="75">
        <v>28.941249008178701</v>
      </c>
      <c r="O192" s="75">
        <v>14.792498397827138</v>
      </c>
      <c r="P192" s="75">
        <v>19.092498397827139</v>
      </c>
      <c r="Q192" s="75">
        <v>23.39249839782714</v>
      </c>
      <c r="S192" s="75">
        <v>0.3</v>
      </c>
      <c r="T192" s="75">
        <v>0.3</v>
      </c>
      <c r="U192" s="75">
        <v>0.3</v>
      </c>
      <c r="W192" s="75">
        <v>0.1316394659427858</v>
      </c>
      <c r="X192" s="75">
        <v>0.26327893188557161</v>
      </c>
      <c r="Y192" s="75">
        <v>0.39491839782835741</v>
      </c>
      <c r="AA192" s="75">
        <v>0.06</v>
      </c>
      <c r="AB192" s="75">
        <v>0.12</v>
      </c>
      <c r="AC192" s="75">
        <v>0.18</v>
      </c>
      <c r="AE192" s="75">
        <v>-0.35</v>
      </c>
      <c r="AF192" s="75">
        <v>1.2</v>
      </c>
      <c r="AG192" s="75">
        <v>0.3</v>
      </c>
      <c r="AI192" s="75">
        <v>-0.15</v>
      </c>
      <c r="AJ192" s="75">
        <v>0.3</v>
      </c>
      <c r="AK192" s="75">
        <v>0.2</v>
      </c>
      <c r="AM192" s="80">
        <v>62</v>
      </c>
      <c r="AN192" s="77">
        <v>0.4</v>
      </c>
      <c r="BE192" s="62">
        <v>42522</v>
      </c>
      <c r="BF192" s="76">
        <v>0.75</v>
      </c>
    </row>
    <row r="193" spans="1:58" x14ac:dyDescent="0.2">
      <c r="A193" s="73">
        <v>41671</v>
      </c>
      <c r="B193" s="74">
        <v>39.35</v>
      </c>
      <c r="C193" s="74">
        <v>41.25</v>
      </c>
      <c r="D193" s="74">
        <v>43.15</v>
      </c>
      <c r="E193" s="69"/>
      <c r="F193" s="74">
        <v>34.75</v>
      </c>
      <c r="G193" s="74">
        <v>35.700000000000003</v>
      </c>
      <c r="H193" s="74">
        <v>36.65</v>
      </c>
      <c r="I193" s="61"/>
      <c r="J193" s="62">
        <v>42552</v>
      </c>
      <c r="K193" s="75">
        <v>33.061250305175818</v>
      </c>
      <c r="L193" s="75">
        <v>36.811250305175818</v>
      </c>
      <c r="M193" s="75">
        <v>40.561250305175818</v>
      </c>
      <c r="O193" s="75">
        <v>23.997498321533193</v>
      </c>
      <c r="P193" s="75">
        <v>28.297498321533194</v>
      </c>
      <c r="Q193" s="75">
        <v>32.597498321533195</v>
      </c>
      <c r="S193" s="75">
        <v>0.3</v>
      </c>
      <c r="T193" s="75">
        <v>0.3</v>
      </c>
      <c r="U193" s="75">
        <v>0.3</v>
      </c>
      <c r="W193" s="75">
        <v>0.15210887351565869</v>
      </c>
      <c r="X193" s="75">
        <v>0.30421774703131738</v>
      </c>
      <c r="Y193" s="75">
        <v>0.45632662054697604</v>
      </c>
      <c r="AA193" s="75">
        <v>0.06</v>
      </c>
      <c r="AB193" s="75">
        <v>0.12</v>
      </c>
      <c r="AC193" s="75">
        <v>0.18</v>
      </c>
      <c r="AE193" s="75">
        <v>-0.35</v>
      </c>
      <c r="AF193" s="75">
        <v>1.5</v>
      </c>
      <c r="AG193" s="75">
        <v>0.5</v>
      </c>
      <c r="AI193" s="75">
        <v>-0.15</v>
      </c>
      <c r="AJ193" s="75">
        <v>0.3</v>
      </c>
      <c r="AK193" s="75">
        <v>0.2</v>
      </c>
      <c r="AM193" s="80">
        <v>63</v>
      </c>
      <c r="AN193" s="77">
        <v>0.4</v>
      </c>
      <c r="BE193" s="62">
        <v>42552</v>
      </c>
      <c r="BF193" s="76">
        <v>0.75</v>
      </c>
    </row>
    <row r="194" spans="1:58" x14ac:dyDescent="0.2">
      <c r="A194" s="73">
        <v>41699</v>
      </c>
      <c r="B194" s="74">
        <v>44.8</v>
      </c>
      <c r="C194" s="74">
        <v>45.85</v>
      </c>
      <c r="D194" s="74">
        <v>46.9</v>
      </c>
      <c r="E194" s="69"/>
      <c r="F194" s="74">
        <v>31.175000000000001</v>
      </c>
      <c r="G194" s="74">
        <v>31.7</v>
      </c>
      <c r="H194" s="74">
        <v>32.225000000000001</v>
      </c>
      <c r="I194" s="61"/>
      <c r="J194" s="62">
        <v>42583</v>
      </c>
      <c r="K194" s="75">
        <v>35.322499847412146</v>
      </c>
      <c r="L194" s="75">
        <v>39.072499847412146</v>
      </c>
      <c r="M194" s="75">
        <v>42.822499847412146</v>
      </c>
      <c r="O194" s="75">
        <v>25.494999694824209</v>
      </c>
      <c r="P194" s="75">
        <v>29.79499969482421</v>
      </c>
      <c r="Q194" s="75">
        <v>34.09499969482421</v>
      </c>
      <c r="S194" s="75">
        <v>0.8</v>
      </c>
      <c r="T194" s="75">
        <v>0.8</v>
      </c>
      <c r="U194" s="75">
        <v>0.8</v>
      </c>
      <c r="W194" s="75">
        <v>0.15210887351565869</v>
      </c>
      <c r="X194" s="75">
        <v>0.30421774703131738</v>
      </c>
      <c r="Y194" s="75">
        <v>0.45632662054697604</v>
      </c>
      <c r="AA194" s="75">
        <v>0.06</v>
      </c>
      <c r="AB194" s="75">
        <v>0.12</v>
      </c>
      <c r="AC194" s="75">
        <v>0.18</v>
      </c>
      <c r="AE194" s="75">
        <v>-0.35</v>
      </c>
      <c r="AF194" s="75">
        <v>1.5</v>
      </c>
      <c r="AG194" s="75">
        <v>0.5</v>
      </c>
      <c r="AI194" s="75">
        <v>-0.15</v>
      </c>
      <c r="AJ194" s="75">
        <v>0.3</v>
      </c>
      <c r="AK194" s="75">
        <v>0.2</v>
      </c>
      <c r="AM194" s="80">
        <v>63</v>
      </c>
      <c r="AN194" s="77">
        <v>0.4</v>
      </c>
      <c r="BE194" s="62">
        <v>42583</v>
      </c>
      <c r="BF194" s="76">
        <v>0.75</v>
      </c>
    </row>
    <row r="195" spans="1:58" x14ac:dyDescent="0.2">
      <c r="A195" s="73">
        <v>41730</v>
      </c>
      <c r="B195" s="74">
        <v>36.450000000000003</v>
      </c>
      <c r="C195" s="74">
        <v>37.35</v>
      </c>
      <c r="D195" s="74">
        <v>38.25</v>
      </c>
      <c r="E195" s="69"/>
      <c r="F195" s="74">
        <v>31.25</v>
      </c>
      <c r="G195" s="74">
        <v>31.7</v>
      </c>
      <c r="H195" s="74">
        <v>32.15</v>
      </c>
      <c r="I195" s="61"/>
      <c r="J195" s="62">
        <v>42614</v>
      </c>
      <c r="K195" s="75">
        <v>29.049998474121086</v>
      </c>
      <c r="L195" s="75">
        <v>30.699998474121085</v>
      </c>
      <c r="M195" s="75">
        <v>32.349998474121087</v>
      </c>
      <c r="O195" s="75">
        <v>26.399998474121084</v>
      </c>
      <c r="P195" s="75">
        <v>30.699998474121085</v>
      </c>
      <c r="Q195" s="75">
        <v>34.999998474121085</v>
      </c>
      <c r="S195" s="75">
        <v>0.8</v>
      </c>
      <c r="T195" s="75">
        <v>0.8</v>
      </c>
      <c r="U195" s="75">
        <v>0.8</v>
      </c>
      <c r="W195" s="75">
        <v>0.11275820206091169</v>
      </c>
      <c r="X195" s="75">
        <v>0.22551640412182339</v>
      </c>
      <c r="Y195" s="75">
        <v>0.33827460618273508</v>
      </c>
      <c r="AA195" s="75">
        <v>0.06</v>
      </c>
      <c r="AB195" s="75">
        <v>0.12</v>
      </c>
      <c r="AC195" s="75">
        <v>0.18</v>
      </c>
      <c r="AE195" s="75">
        <v>-0.35</v>
      </c>
      <c r="AF195" s="75">
        <v>0.9</v>
      </c>
      <c r="AG195" s="75">
        <v>0.3</v>
      </c>
      <c r="AI195" s="75">
        <v>-0.15</v>
      </c>
      <c r="AJ195" s="75">
        <v>0.3</v>
      </c>
      <c r="AK195" s="75">
        <v>0.2</v>
      </c>
      <c r="AM195" s="80">
        <v>63</v>
      </c>
      <c r="AN195" s="77">
        <v>0.4</v>
      </c>
      <c r="BE195" s="62">
        <v>42614</v>
      </c>
      <c r="BF195" s="76">
        <v>0.75</v>
      </c>
    </row>
    <row r="196" spans="1:58" x14ac:dyDescent="0.2">
      <c r="A196" s="73">
        <v>41760</v>
      </c>
      <c r="B196" s="74">
        <v>32.869999999999997</v>
      </c>
      <c r="C196" s="74">
        <v>35.35</v>
      </c>
      <c r="D196" s="74">
        <v>37.83</v>
      </c>
      <c r="E196" s="69"/>
      <c r="F196" s="74">
        <v>30.46</v>
      </c>
      <c r="G196" s="74">
        <v>31.7</v>
      </c>
      <c r="H196" s="74">
        <v>32.94</v>
      </c>
      <c r="I196" s="61"/>
      <c r="J196" s="62">
        <v>42644</v>
      </c>
      <c r="K196" s="75">
        <v>29.162498474121083</v>
      </c>
      <c r="L196" s="75">
        <v>30.699998474121085</v>
      </c>
      <c r="M196" s="75">
        <v>32.237498474121082</v>
      </c>
      <c r="O196" s="75">
        <v>26.399998474121084</v>
      </c>
      <c r="P196" s="75">
        <v>30.699998474121085</v>
      </c>
      <c r="Q196" s="75">
        <v>34.999998474121085</v>
      </c>
      <c r="S196" s="75">
        <v>0.8</v>
      </c>
      <c r="T196" s="75">
        <v>0.8</v>
      </c>
      <c r="U196" s="75">
        <v>0.8</v>
      </c>
      <c r="W196" s="75">
        <v>9.8641369252033873E-2</v>
      </c>
      <c r="X196" s="75">
        <v>0.19728273850406775</v>
      </c>
      <c r="Y196" s="75">
        <v>0.29592410775610162</v>
      </c>
      <c r="AA196" s="75">
        <v>0.06</v>
      </c>
      <c r="AB196" s="75">
        <v>0.12</v>
      </c>
      <c r="AC196" s="75">
        <v>0.18</v>
      </c>
      <c r="AE196" s="75">
        <v>-0.25</v>
      </c>
      <c r="AF196" s="75">
        <v>1</v>
      </c>
      <c r="AG196" s="75">
        <v>0.3</v>
      </c>
      <c r="AI196" s="75">
        <v>-0.15</v>
      </c>
      <c r="AJ196" s="75">
        <v>0.3</v>
      </c>
      <c r="AK196" s="75">
        <v>0.2</v>
      </c>
      <c r="AM196" s="80">
        <v>64</v>
      </c>
      <c r="AN196" s="77">
        <v>0.4</v>
      </c>
      <c r="BE196" s="62">
        <v>42644</v>
      </c>
      <c r="BF196" s="76">
        <v>0.75</v>
      </c>
    </row>
    <row r="197" spans="1:58" x14ac:dyDescent="0.2">
      <c r="A197" s="73">
        <v>41791</v>
      </c>
      <c r="B197" s="74">
        <v>32.14</v>
      </c>
      <c r="C197" s="74">
        <v>39.25</v>
      </c>
      <c r="D197" s="74">
        <v>46.36</v>
      </c>
      <c r="E197" s="69"/>
      <c r="F197" s="74">
        <v>28.145</v>
      </c>
      <c r="G197" s="74">
        <v>31.7</v>
      </c>
      <c r="H197" s="74">
        <v>35.255000000000003</v>
      </c>
      <c r="I197" s="61"/>
      <c r="J197" s="62">
        <v>42675</v>
      </c>
      <c r="K197" s="75">
        <v>29.162498474121083</v>
      </c>
      <c r="L197" s="75">
        <v>30.699998474121085</v>
      </c>
      <c r="M197" s="75">
        <v>32.237498474121082</v>
      </c>
      <c r="O197" s="75">
        <v>26.399998474121084</v>
      </c>
      <c r="P197" s="75">
        <v>30.699998474121085</v>
      </c>
      <c r="Q197" s="75">
        <v>34.999998474121085</v>
      </c>
      <c r="S197" s="75">
        <v>0.8</v>
      </c>
      <c r="T197" s="75">
        <v>0.8</v>
      </c>
      <c r="U197" s="75">
        <v>0.8</v>
      </c>
      <c r="W197" s="75">
        <v>9.8641369252033873E-2</v>
      </c>
      <c r="X197" s="75">
        <v>0.19728273850406775</v>
      </c>
      <c r="Y197" s="75">
        <v>0.29592410775610162</v>
      </c>
      <c r="AA197" s="75">
        <v>0.06</v>
      </c>
      <c r="AB197" s="75">
        <v>0.12</v>
      </c>
      <c r="AC197" s="75">
        <v>0.18</v>
      </c>
      <c r="AE197" s="75">
        <v>-0.25</v>
      </c>
      <c r="AF197" s="75">
        <v>1</v>
      </c>
      <c r="AG197" s="75">
        <v>0.3</v>
      </c>
      <c r="AI197" s="75">
        <v>-0.15</v>
      </c>
      <c r="AJ197" s="75">
        <v>0.3</v>
      </c>
      <c r="AK197" s="75">
        <v>0.2</v>
      </c>
      <c r="AM197" s="80">
        <v>64</v>
      </c>
      <c r="AN197" s="77">
        <v>0.4</v>
      </c>
      <c r="BE197" s="62">
        <v>42675</v>
      </c>
      <c r="BF197" s="76">
        <v>0.75</v>
      </c>
    </row>
    <row r="198" spans="1:58" x14ac:dyDescent="0.2">
      <c r="A198" s="73">
        <v>41821</v>
      </c>
      <c r="B198" s="74">
        <v>44.25</v>
      </c>
      <c r="C198" s="74">
        <v>49.25</v>
      </c>
      <c r="D198" s="74">
        <v>54.25</v>
      </c>
      <c r="E198" s="69"/>
      <c r="F198" s="74">
        <v>29.2</v>
      </c>
      <c r="G198" s="74">
        <v>31.7</v>
      </c>
      <c r="H198" s="74">
        <v>34.200000000000003</v>
      </c>
      <c r="I198" s="61"/>
      <c r="J198" s="62">
        <v>42705</v>
      </c>
      <c r="K198" s="75">
        <v>34.412502288818395</v>
      </c>
      <c r="L198" s="75">
        <v>35.950002288818396</v>
      </c>
      <c r="M198" s="75">
        <v>37.487502288818398</v>
      </c>
      <c r="O198" s="75">
        <v>31.650002288818396</v>
      </c>
      <c r="P198" s="75">
        <v>35.950002288818396</v>
      </c>
      <c r="Q198" s="75">
        <v>40.250002288818393</v>
      </c>
      <c r="S198" s="75">
        <v>1.2</v>
      </c>
      <c r="T198" s="75">
        <v>1.2</v>
      </c>
      <c r="U198" s="75">
        <v>1.2</v>
      </c>
      <c r="W198" s="75">
        <v>9.8994290072255797E-2</v>
      </c>
      <c r="X198" s="75">
        <v>0.19798858014451159</v>
      </c>
      <c r="Y198" s="75">
        <v>0.29698287021676739</v>
      </c>
      <c r="AA198" s="75">
        <v>0.06</v>
      </c>
      <c r="AB198" s="75">
        <v>0.12</v>
      </c>
      <c r="AC198" s="75">
        <v>0.18</v>
      </c>
      <c r="AE198" s="75">
        <v>-0.25</v>
      </c>
      <c r="AF198" s="75">
        <v>1</v>
      </c>
      <c r="AG198" s="75">
        <v>0.35</v>
      </c>
      <c r="AI198" s="75">
        <v>-0.15</v>
      </c>
      <c r="AJ198" s="75">
        <v>0.3</v>
      </c>
      <c r="AK198" s="75">
        <v>0.2</v>
      </c>
      <c r="AM198" s="80">
        <v>64</v>
      </c>
      <c r="AN198" s="77">
        <v>0.4</v>
      </c>
      <c r="BE198" s="62">
        <v>42705</v>
      </c>
      <c r="BF198" s="76">
        <v>0.75</v>
      </c>
    </row>
    <row r="199" spans="1:58" x14ac:dyDescent="0.2">
      <c r="A199" s="73">
        <v>41852</v>
      </c>
      <c r="B199" s="74">
        <v>58.25</v>
      </c>
      <c r="C199" s="74">
        <v>63.25</v>
      </c>
      <c r="D199" s="74">
        <v>68.25</v>
      </c>
      <c r="E199" s="69"/>
      <c r="F199" s="74">
        <v>29.2</v>
      </c>
      <c r="G199" s="74">
        <v>31.7</v>
      </c>
      <c r="H199" s="74">
        <v>34.200000000000003</v>
      </c>
      <c r="I199" s="61"/>
      <c r="J199" s="62">
        <v>42736</v>
      </c>
      <c r="K199" s="75">
        <v>24.74874725341796</v>
      </c>
      <c r="L199" s="75">
        <v>26.398747253417959</v>
      </c>
      <c r="M199" s="75">
        <v>28.048747253417957</v>
      </c>
      <c r="O199" s="75">
        <v>22.6024990081787</v>
      </c>
      <c r="P199" s="75">
        <v>26.902499008178701</v>
      </c>
      <c r="Q199" s="75">
        <v>31.202499008178702</v>
      </c>
      <c r="S199" s="75">
        <v>0.8</v>
      </c>
      <c r="T199" s="75">
        <v>0.8</v>
      </c>
      <c r="U199" s="75">
        <v>0.8</v>
      </c>
      <c r="W199" s="75">
        <v>0.12193414338668229</v>
      </c>
      <c r="X199" s="75">
        <v>0.24386828677336458</v>
      </c>
      <c r="Y199" s="75">
        <v>0.36580243016004688</v>
      </c>
      <c r="AA199" s="75">
        <v>0.06</v>
      </c>
      <c r="AB199" s="75">
        <v>0.12</v>
      </c>
      <c r="AC199" s="75">
        <v>0.18</v>
      </c>
      <c r="AE199" s="75">
        <v>-0.75</v>
      </c>
      <c r="AF199" s="75">
        <v>1.5</v>
      </c>
      <c r="AG199" s="75">
        <v>0.75</v>
      </c>
      <c r="AI199" s="75">
        <v>-0.15</v>
      </c>
      <c r="AJ199" s="75">
        <v>0.3</v>
      </c>
      <c r="AK199" s="75">
        <v>0.2</v>
      </c>
      <c r="AM199" s="80">
        <v>65</v>
      </c>
      <c r="AN199" s="77">
        <v>0.4</v>
      </c>
      <c r="BE199" s="62">
        <v>42736</v>
      </c>
      <c r="BF199" s="76">
        <v>0.75</v>
      </c>
    </row>
    <row r="200" spans="1:58" x14ac:dyDescent="0.2">
      <c r="A200" s="73">
        <v>41883</v>
      </c>
      <c r="B200" s="74">
        <v>61.25</v>
      </c>
      <c r="C200" s="74">
        <v>63.25</v>
      </c>
      <c r="D200" s="74">
        <v>65.25</v>
      </c>
      <c r="E200" s="69"/>
      <c r="F200" s="74">
        <v>30.7</v>
      </c>
      <c r="G200" s="74">
        <v>31.7</v>
      </c>
      <c r="H200" s="74">
        <v>32.700000000000003</v>
      </c>
      <c r="I200" s="61"/>
      <c r="J200" s="62">
        <v>42767</v>
      </c>
      <c r="K200" s="75">
        <v>23.746248626708976</v>
      </c>
      <c r="L200" s="75">
        <v>25.396248626708974</v>
      </c>
      <c r="M200" s="75">
        <v>27.046248626708973</v>
      </c>
      <c r="O200" s="75">
        <v>20.597497940063466</v>
      </c>
      <c r="P200" s="75">
        <v>24.897497940063467</v>
      </c>
      <c r="Q200" s="75">
        <v>29.197497940063467</v>
      </c>
      <c r="S200" s="75">
        <v>0.3</v>
      </c>
      <c r="T200" s="75">
        <v>0.3</v>
      </c>
      <c r="U200" s="75">
        <v>0.3</v>
      </c>
      <c r="W200" s="75">
        <v>0.12193414338668229</v>
      </c>
      <c r="X200" s="75">
        <v>0.24386828677336458</v>
      </c>
      <c r="Y200" s="75">
        <v>0.36580243016004688</v>
      </c>
      <c r="AA200" s="75">
        <v>0.06</v>
      </c>
      <c r="AB200" s="75">
        <v>0.12</v>
      </c>
      <c r="AC200" s="75">
        <v>0.18</v>
      </c>
      <c r="AE200" s="75">
        <v>-0.75</v>
      </c>
      <c r="AF200" s="75">
        <v>1.5</v>
      </c>
      <c r="AG200" s="75">
        <v>0.75</v>
      </c>
      <c r="AI200" s="75">
        <v>-0.15</v>
      </c>
      <c r="AJ200" s="75">
        <v>0.3</v>
      </c>
      <c r="AK200" s="75">
        <v>0.2</v>
      </c>
      <c r="AM200" s="80">
        <v>65</v>
      </c>
      <c r="AN200" s="77">
        <v>0.4</v>
      </c>
      <c r="BE200" s="62">
        <v>42767</v>
      </c>
      <c r="BF200" s="76">
        <v>0.75</v>
      </c>
    </row>
    <row r="201" spans="1:58" x14ac:dyDescent="0.2">
      <c r="A201" s="73">
        <v>41913</v>
      </c>
      <c r="B201" s="74">
        <v>33.4</v>
      </c>
      <c r="C201" s="74">
        <v>35.25</v>
      </c>
      <c r="D201" s="74">
        <v>37.1</v>
      </c>
      <c r="E201" s="69"/>
      <c r="F201" s="74">
        <v>29.774998092651362</v>
      </c>
      <c r="G201" s="74">
        <v>30.699998092651363</v>
      </c>
      <c r="H201" s="74">
        <v>31.624998092651364</v>
      </c>
      <c r="I201" s="61"/>
      <c r="J201" s="62">
        <v>42795</v>
      </c>
      <c r="K201" s="75">
        <v>17.68474807739257</v>
      </c>
      <c r="L201" s="75">
        <v>18.584748077392568</v>
      </c>
      <c r="M201" s="75">
        <v>19.484748077392567</v>
      </c>
      <c r="O201" s="75">
        <v>15.914497375488271</v>
      </c>
      <c r="P201" s="75">
        <v>20.214497375488271</v>
      </c>
      <c r="Q201" s="75">
        <v>24.514497375488272</v>
      </c>
      <c r="S201" s="75">
        <v>0.3</v>
      </c>
      <c r="T201" s="75">
        <v>0.3</v>
      </c>
      <c r="U201" s="75">
        <v>0.3</v>
      </c>
      <c r="W201" s="75">
        <v>0.10075889417336556</v>
      </c>
      <c r="X201" s="75">
        <v>0.20151778834673112</v>
      </c>
      <c r="Y201" s="75">
        <v>0.30227668252009665</v>
      </c>
      <c r="AA201" s="75">
        <v>0.06</v>
      </c>
      <c r="AB201" s="75">
        <v>0.12</v>
      </c>
      <c r="AC201" s="75">
        <v>0.18</v>
      </c>
      <c r="AE201" s="75">
        <v>-0.25</v>
      </c>
      <c r="AF201" s="75">
        <v>1</v>
      </c>
      <c r="AG201" s="75">
        <v>0.3</v>
      </c>
      <c r="AI201" s="75">
        <v>-0.15</v>
      </c>
      <c r="AJ201" s="75">
        <v>0.3</v>
      </c>
      <c r="AK201" s="75">
        <v>0.2</v>
      </c>
      <c r="AM201" s="80">
        <v>65</v>
      </c>
      <c r="AN201" s="77">
        <v>0.4</v>
      </c>
      <c r="BE201" s="62">
        <v>42795</v>
      </c>
      <c r="BF201" s="76">
        <v>0.75</v>
      </c>
    </row>
    <row r="202" spans="1:58" x14ac:dyDescent="0.2">
      <c r="A202" s="73">
        <v>41944</v>
      </c>
      <c r="B202" s="74">
        <v>31.9</v>
      </c>
      <c r="C202" s="74">
        <v>33.75</v>
      </c>
      <c r="D202" s="74">
        <v>35.6</v>
      </c>
      <c r="E202" s="69"/>
      <c r="F202" s="74">
        <v>29.774998092651362</v>
      </c>
      <c r="G202" s="74">
        <v>30.699998092651363</v>
      </c>
      <c r="H202" s="74">
        <v>31.624998092651364</v>
      </c>
      <c r="I202" s="61"/>
      <c r="J202" s="62">
        <v>42826</v>
      </c>
      <c r="K202" s="75">
        <v>18.479998779296864</v>
      </c>
      <c r="L202" s="75">
        <v>19.267498779296865</v>
      </c>
      <c r="M202" s="75">
        <v>20.054998779296866</v>
      </c>
      <c r="O202" s="75">
        <v>15.684997558593739</v>
      </c>
      <c r="P202" s="75">
        <v>19.98499755859374</v>
      </c>
      <c r="Q202" s="75">
        <v>24.284997558593741</v>
      </c>
      <c r="S202" s="75">
        <v>0.3</v>
      </c>
      <c r="T202" s="75">
        <v>0.3</v>
      </c>
      <c r="U202" s="75">
        <v>0.3</v>
      </c>
      <c r="W202" s="75">
        <v>0.10075889417336556</v>
      </c>
      <c r="X202" s="75">
        <v>0.20151778834673112</v>
      </c>
      <c r="Y202" s="75">
        <v>0.30227668252009665</v>
      </c>
      <c r="AA202" s="75">
        <v>0.06</v>
      </c>
      <c r="AB202" s="75">
        <v>0.12</v>
      </c>
      <c r="AC202" s="75">
        <v>0.18</v>
      </c>
      <c r="AE202" s="75">
        <v>-0.25</v>
      </c>
      <c r="AF202" s="75">
        <v>0.9</v>
      </c>
      <c r="AG202" s="75">
        <v>0.3</v>
      </c>
      <c r="AI202" s="75">
        <v>-0.15</v>
      </c>
      <c r="AJ202" s="75">
        <v>0.3</v>
      </c>
      <c r="AK202" s="75">
        <v>0.2</v>
      </c>
      <c r="AM202" s="80">
        <v>66</v>
      </c>
      <c r="AN202" s="77">
        <v>0.4</v>
      </c>
      <c r="BE202" s="62">
        <v>42826</v>
      </c>
      <c r="BF202" s="76">
        <v>0.75</v>
      </c>
    </row>
    <row r="203" spans="1:58" x14ac:dyDescent="0.2">
      <c r="A203" s="73">
        <v>41974</v>
      </c>
      <c r="B203" s="74">
        <v>31.9</v>
      </c>
      <c r="C203" s="74">
        <v>33.75</v>
      </c>
      <c r="D203" s="74">
        <v>35.6</v>
      </c>
      <c r="E203" s="69"/>
      <c r="F203" s="74">
        <v>29.774998092651362</v>
      </c>
      <c r="G203" s="74">
        <v>30.699998092651363</v>
      </c>
      <c r="H203" s="74">
        <v>31.624998092651364</v>
      </c>
      <c r="I203" s="61"/>
      <c r="J203" s="62">
        <v>42856</v>
      </c>
      <c r="K203" s="75">
        <v>17.52249855041503</v>
      </c>
      <c r="L203" s="75">
        <v>19.382498550415029</v>
      </c>
      <c r="M203" s="75">
        <v>21.242498550415029</v>
      </c>
      <c r="O203" s="75">
        <v>16.214998245239247</v>
      </c>
      <c r="P203" s="75">
        <v>20.514998245239248</v>
      </c>
      <c r="Q203" s="75">
        <v>24.814998245239249</v>
      </c>
      <c r="S203" s="75">
        <v>0.3</v>
      </c>
      <c r="T203" s="75">
        <v>0.3</v>
      </c>
      <c r="U203" s="75">
        <v>0.3</v>
      </c>
      <c r="W203" s="75">
        <v>0.10781731057780447</v>
      </c>
      <c r="X203" s="75">
        <v>0.21563462115560894</v>
      </c>
      <c r="Y203" s="75">
        <v>0.32345193173341341</v>
      </c>
      <c r="AA203" s="75">
        <v>0.06</v>
      </c>
      <c r="AB203" s="75">
        <v>0.12</v>
      </c>
      <c r="AC203" s="75">
        <v>0.18</v>
      </c>
      <c r="AE203" s="75">
        <v>-0.25</v>
      </c>
      <c r="AF203" s="75">
        <v>0.9</v>
      </c>
      <c r="AG203" s="75">
        <v>0.3</v>
      </c>
      <c r="AI203" s="75">
        <v>-0.15</v>
      </c>
      <c r="AJ203" s="75">
        <v>0.3</v>
      </c>
      <c r="AK203" s="75">
        <v>0.2</v>
      </c>
      <c r="AM203" s="80">
        <v>66</v>
      </c>
      <c r="AN203" s="77">
        <v>0.4</v>
      </c>
      <c r="BE203" s="62">
        <v>42856</v>
      </c>
      <c r="BF203" s="76">
        <v>0.75</v>
      </c>
    </row>
    <row r="204" spans="1:58" x14ac:dyDescent="0.2">
      <c r="A204" s="73">
        <v>42005</v>
      </c>
      <c r="B204" s="74">
        <v>34.85</v>
      </c>
      <c r="C204" s="74">
        <v>36.85</v>
      </c>
      <c r="D204" s="74">
        <v>38.85</v>
      </c>
      <c r="E204" s="69"/>
      <c r="F204" s="74">
        <v>38.050001525878926</v>
      </c>
      <c r="G204" s="74">
        <v>39.050001525878926</v>
      </c>
      <c r="H204" s="74">
        <v>40.050001525878926</v>
      </c>
      <c r="I204" s="61"/>
      <c r="J204" s="62">
        <v>42887</v>
      </c>
      <c r="K204" s="75">
        <v>18.476249008178701</v>
      </c>
      <c r="L204" s="75">
        <v>23.808749008178701</v>
      </c>
      <c r="M204" s="75">
        <v>29.141249008178701</v>
      </c>
      <c r="O204" s="75">
        <v>14.992498397827138</v>
      </c>
      <c r="P204" s="75">
        <v>19.292498397827138</v>
      </c>
      <c r="Q204" s="75">
        <v>23.592498397827139</v>
      </c>
      <c r="S204" s="75">
        <v>0.3</v>
      </c>
      <c r="T204" s="75">
        <v>0.3</v>
      </c>
      <c r="U204" s="75">
        <v>0.3</v>
      </c>
      <c r="W204" s="75">
        <v>0.12637388730507437</v>
      </c>
      <c r="X204" s="75">
        <v>0.25274777461014875</v>
      </c>
      <c r="Y204" s="75">
        <v>0.37912166191522312</v>
      </c>
      <c r="AA204" s="75">
        <v>0.06</v>
      </c>
      <c r="AB204" s="75">
        <v>0.12</v>
      </c>
      <c r="AC204" s="75">
        <v>0.18</v>
      </c>
      <c r="AE204" s="75">
        <v>-0.35</v>
      </c>
      <c r="AF204" s="75">
        <v>1.2</v>
      </c>
      <c r="AG204" s="75">
        <v>0.3</v>
      </c>
      <c r="AI204" s="75">
        <v>-0.15</v>
      </c>
      <c r="AJ204" s="75">
        <v>0.3</v>
      </c>
      <c r="AK204" s="75">
        <v>0.2</v>
      </c>
      <c r="AM204" s="80">
        <v>66</v>
      </c>
      <c r="AN204" s="77">
        <v>0.4</v>
      </c>
      <c r="BE204" s="62">
        <v>42887</v>
      </c>
      <c r="BF204" s="76">
        <v>0.75</v>
      </c>
    </row>
    <row r="205" spans="1:58" x14ac:dyDescent="0.2">
      <c r="A205" s="73">
        <v>42036</v>
      </c>
      <c r="B205" s="74">
        <v>39.35</v>
      </c>
      <c r="C205" s="74">
        <v>41.35</v>
      </c>
      <c r="D205" s="74">
        <v>43.35</v>
      </c>
      <c r="E205" s="69"/>
      <c r="F205" s="74">
        <v>34.9</v>
      </c>
      <c r="G205" s="74">
        <v>35.9</v>
      </c>
      <c r="H205" s="74">
        <v>36.9</v>
      </c>
      <c r="I205" s="61"/>
      <c r="J205" s="62">
        <v>42917</v>
      </c>
      <c r="K205" s="75">
        <v>33.261250305175821</v>
      </c>
      <c r="L205" s="75">
        <v>37.011250305175821</v>
      </c>
      <c r="M205" s="75">
        <v>40.761250305175821</v>
      </c>
      <c r="O205" s="75">
        <v>24.197498321533192</v>
      </c>
      <c r="P205" s="75">
        <v>28.497498321533193</v>
      </c>
      <c r="Q205" s="75">
        <v>32.79749832153319</v>
      </c>
      <c r="S205" s="75">
        <v>0.3</v>
      </c>
      <c r="T205" s="75">
        <v>0.3</v>
      </c>
      <c r="U205" s="75">
        <v>0.3</v>
      </c>
      <c r="W205" s="75">
        <v>0.14602451857503235</v>
      </c>
      <c r="X205" s="75">
        <v>0.29204903715006469</v>
      </c>
      <c r="Y205" s="75">
        <v>0.43807355572509704</v>
      </c>
      <c r="AA205" s="75">
        <v>0.06</v>
      </c>
      <c r="AB205" s="75">
        <v>0.12</v>
      </c>
      <c r="AC205" s="75">
        <v>0.18</v>
      </c>
      <c r="AE205" s="75">
        <v>-0.35</v>
      </c>
      <c r="AF205" s="75">
        <v>1.5</v>
      </c>
      <c r="AG205" s="75">
        <v>0.5</v>
      </c>
      <c r="AI205" s="75">
        <v>-0.15</v>
      </c>
      <c r="AJ205" s="75">
        <v>0.3</v>
      </c>
      <c r="AK205" s="75">
        <v>0.2</v>
      </c>
      <c r="AM205" s="80">
        <v>67</v>
      </c>
      <c r="AN205" s="77">
        <v>0.4</v>
      </c>
      <c r="BE205" s="62">
        <v>42917</v>
      </c>
      <c r="BF205" s="76">
        <v>0.75</v>
      </c>
    </row>
    <row r="206" spans="1:58" x14ac:dyDescent="0.2">
      <c r="A206" s="73">
        <v>42064</v>
      </c>
      <c r="B206" s="74">
        <v>44.85</v>
      </c>
      <c r="C206" s="74">
        <v>45.95</v>
      </c>
      <c r="D206" s="74">
        <v>47.05</v>
      </c>
      <c r="E206" s="69"/>
      <c r="F206" s="74">
        <v>31.35</v>
      </c>
      <c r="G206" s="74">
        <v>31.9</v>
      </c>
      <c r="H206" s="74">
        <v>32.450000000000003</v>
      </c>
      <c r="I206" s="61"/>
      <c r="J206" s="62">
        <v>42948</v>
      </c>
      <c r="K206" s="75">
        <v>35.522499847412149</v>
      </c>
      <c r="L206" s="75">
        <v>39.272499847412149</v>
      </c>
      <c r="M206" s="75">
        <v>43.022499847412149</v>
      </c>
      <c r="O206" s="75">
        <v>25.694999694824208</v>
      </c>
      <c r="P206" s="75">
        <v>29.994999694824209</v>
      </c>
      <c r="Q206" s="75">
        <v>34.294999694824206</v>
      </c>
      <c r="S206" s="75">
        <v>0.8</v>
      </c>
      <c r="T206" s="75">
        <v>0.8</v>
      </c>
      <c r="U206" s="75">
        <v>0.8</v>
      </c>
      <c r="W206" s="75">
        <v>0.14602451857503235</v>
      </c>
      <c r="X206" s="75">
        <v>0.29204903715006469</v>
      </c>
      <c r="Y206" s="75">
        <v>0.43807355572509704</v>
      </c>
      <c r="AA206" s="75">
        <v>0.06</v>
      </c>
      <c r="AB206" s="75">
        <v>0.12</v>
      </c>
      <c r="AC206" s="75">
        <v>0.18</v>
      </c>
      <c r="AE206" s="75">
        <v>-0.35</v>
      </c>
      <c r="AF206" s="75">
        <v>1.5</v>
      </c>
      <c r="AG206" s="75">
        <v>0.5</v>
      </c>
      <c r="AI206" s="75">
        <v>-0.15</v>
      </c>
      <c r="AJ206" s="75">
        <v>0.3</v>
      </c>
      <c r="AK206" s="75">
        <v>0.2</v>
      </c>
      <c r="AM206" s="80">
        <v>67</v>
      </c>
      <c r="AN206" s="77">
        <v>0.4</v>
      </c>
      <c r="BE206" s="62">
        <v>42948</v>
      </c>
      <c r="BF206" s="76">
        <v>0.75</v>
      </c>
    </row>
    <row r="207" spans="1:58" x14ac:dyDescent="0.2">
      <c r="A207" s="73">
        <v>42095</v>
      </c>
      <c r="B207" s="74">
        <v>36.5</v>
      </c>
      <c r="C207" s="74">
        <v>37.450000000000003</v>
      </c>
      <c r="D207" s="74">
        <v>38.4</v>
      </c>
      <c r="E207" s="69"/>
      <c r="F207" s="74">
        <v>31.425000000000001</v>
      </c>
      <c r="G207" s="74">
        <v>31.9</v>
      </c>
      <c r="H207" s="74">
        <v>32.375</v>
      </c>
      <c r="I207" s="61"/>
      <c r="J207" s="62">
        <v>42979</v>
      </c>
      <c r="K207" s="75">
        <v>29.174998474121082</v>
      </c>
      <c r="L207" s="75">
        <v>30.899998474121084</v>
      </c>
      <c r="M207" s="75">
        <v>32.624998474121085</v>
      </c>
      <c r="O207" s="75">
        <v>26.599998474121083</v>
      </c>
      <c r="P207" s="75">
        <v>30.899998474121084</v>
      </c>
      <c r="Q207" s="75">
        <v>35.199998474121081</v>
      </c>
      <c r="S207" s="75">
        <v>0.8</v>
      </c>
      <c r="T207" s="75">
        <v>0.8</v>
      </c>
      <c r="U207" s="75">
        <v>0.8</v>
      </c>
      <c r="W207" s="75">
        <v>0.10824787397847521</v>
      </c>
      <c r="X207" s="75">
        <v>0.21649574795695042</v>
      </c>
      <c r="Y207" s="75">
        <v>0.32474362193542561</v>
      </c>
      <c r="AA207" s="75">
        <v>0.06</v>
      </c>
      <c r="AB207" s="75">
        <v>0.12</v>
      </c>
      <c r="AC207" s="75">
        <v>0.18</v>
      </c>
      <c r="AE207" s="75">
        <v>-0.35</v>
      </c>
      <c r="AF207" s="75">
        <v>0.9</v>
      </c>
      <c r="AG207" s="75">
        <v>0.3</v>
      </c>
      <c r="AI207" s="75">
        <v>-0.15</v>
      </c>
      <c r="AJ207" s="75">
        <v>0.3</v>
      </c>
      <c r="AK207" s="75">
        <v>0.2</v>
      </c>
      <c r="AM207" s="80">
        <v>67</v>
      </c>
      <c r="AN207" s="77">
        <v>0.4</v>
      </c>
      <c r="BE207" s="62">
        <v>42979</v>
      </c>
      <c r="BF207" s="76">
        <v>0.75</v>
      </c>
    </row>
    <row r="208" spans="1:58" x14ac:dyDescent="0.2">
      <c r="A208" s="73">
        <v>42125</v>
      </c>
      <c r="B208" s="74">
        <v>32.97</v>
      </c>
      <c r="C208" s="74">
        <v>35.450000000000003</v>
      </c>
      <c r="D208" s="74">
        <v>37.93</v>
      </c>
      <c r="E208" s="69"/>
      <c r="F208" s="74">
        <v>30.66</v>
      </c>
      <c r="G208" s="74">
        <v>31.9</v>
      </c>
      <c r="H208" s="74">
        <v>33.14</v>
      </c>
      <c r="I208" s="61"/>
      <c r="J208" s="62">
        <v>43009</v>
      </c>
      <c r="K208" s="75">
        <v>29.287498474121083</v>
      </c>
      <c r="L208" s="75">
        <v>30.899998474121084</v>
      </c>
      <c r="M208" s="75">
        <v>32.512498474121081</v>
      </c>
      <c r="O208" s="75">
        <v>26.599998474121083</v>
      </c>
      <c r="P208" s="75">
        <v>30.899998474121084</v>
      </c>
      <c r="Q208" s="75">
        <v>35.199998474121081</v>
      </c>
      <c r="S208" s="75">
        <v>0.8</v>
      </c>
      <c r="T208" s="75">
        <v>0.8</v>
      </c>
      <c r="U208" s="75">
        <v>0.8</v>
      </c>
      <c r="W208" s="75">
        <v>9.469571448195252E-2</v>
      </c>
      <c r="X208" s="75">
        <v>0.18939142896390504</v>
      </c>
      <c r="Y208" s="75">
        <v>0.28408714344585756</v>
      </c>
      <c r="AA208" s="75">
        <v>0.06</v>
      </c>
      <c r="AB208" s="75">
        <v>0.12</v>
      </c>
      <c r="AC208" s="75">
        <v>0.18</v>
      </c>
      <c r="AE208" s="75">
        <v>-0.25</v>
      </c>
      <c r="AF208" s="75">
        <v>1</v>
      </c>
      <c r="AG208" s="75">
        <v>0.3</v>
      </c>
      <c r="AI208" s="75">
        <v>-0.15</v>
      </c>
      <c r="AJ208" s="75">
        <v>0.3</v>
      </c>
      <c r="AK208" s="75">
        <v>0.2</v>
      </c>
      <c r="AM208" s="80">
        <v>68</v>
      </c>
      <c r="AN208" s="77">
        <v>0.4</v>
      </c>
      <c r="BE208" s="62">
        <v>43009</v>
      </c>
      <c r="BF208" s="76">
        <v>0.75</v>
      </c>
    </row>
    <row r="209" spans="1:58" x14ac:dyDescent="0.2">
      <c r="A209" s="73">
        <v>42156</v>
      </c>
      <c r="B209" s="74">
        <v>32.64</v>
      </c>
      <c r="C209" s="74">
        <v>39.75</v>
      </c>
      <c r="D209" s="74">
        <v>46.86</v>
      </c>
      <c r="E209" s="69"/>
      <c r="F209" s="74">
        <v>28.344999999999999</v>
      </c>
      <c r="G209" s="74">
        <v>31.9</v>
      </c>
      <c r="H209" s="74">
        <v>35.454999999999998</v>
      </c>
      <c r="I209" s="61"/>
      <c r="J209" s="62">
        <v>43040</v>
      </c>
      <c r="K209" s="75">
        <v>29.287498474121083</v>
      </c>
      <c r="L209" s="75">
        <v>30.899998474121084</v>
      </c>
      <c r="M209" s="75">
        <v>32.512498474121081</v>
      </c>
      <c r="O209" s="75">
        <v>26.599998474121083</v>
      </c>
      <c r="P209" s="75">
        <v>30.899998474121084</v>
      </c>
      <c r="Q209" s="75">
        <v>35.199998474121081</v>
      </c>
      <c r="S209" s="75">
        <v>0.8</v>
      </c>
      <c r="T209" s="75">
        <v>0.8</v>
      </c>
      <c r="U209" s="75">
        <v>0.8</v>
      </c>
      <c r="W209" s="75">
        <v>9.469571448195252E-2</v>
      </c>
      <c r="X209" s="75">
        <v>0.18939142896390504</v>
      </c>
      <c r="Y209" s="75">
        <v>0.28408714344585756</v>
      </c>
      <c r="AA209" s="75">
        <v>0.06</v>
      </c>
      <c r="AB209" s="75">
        <v>0.12</v>
      </c>
      <c r="AC209" s="75">
        <v>0.18</v>
      </c>
      <c r="AE209" s="75">
        <v>-0.25</v>
      </c>
      <c r="AF209" s="75">
        <v>1</v>
      </c>
      <c r="AG209" s="75">
        <v>0.3</v>
      </c>
      <c r="AI209" s="75">
        <v>-0.15</v>
      </c>
      <c r="AJ209" s="75">
        <v>0.3</v>
      </c>
      <c r="AK209" s="75">
        <v>0.2</v>
      </c>
      <c r="AM209" s="80">
        <v>68</v>
      </c>
      <c r="AN209" s="77">
        <v>0.4</v>
      </c>
      <c r="BE209" s="62">
        <v>43040</v>
      </c>
      <c r="BF209" s="76">
        <v>0.75</v>
      </c>
    </row>
    <row r="210" spans="1:58" x14ac:dyDescent="0.2">
      <c r="A210" s="73">
        <v>42186</v>
      </c>
      <c r="B210" s="74">
        <v>45.25</v>
      </c>
      <c r="C210" s="74">
        <v>50.25</v>
      </c>
      <c r="D210" s="74">
        <v>55.25</v>
      </c>
      <c r="E210" s="69"/>
      <c r="F210" s="74">
        <v>29.4</v>
      </c>
      <c r="G210" s="74">
        <v>31.9</v>
      </c>
      <c r="H210" s="74">
        <v>34.4</v>
      </c>
      <c r="I210" s="61"/>
      <c r="J210" s="62">
        <v>43070</v>
      </c>
      <c r="K210" s="75">
        <v>34.537502288818402</v>
      </c>
      <c r="L210" s="75">
        <v>36.150002288818399</v>
      </c>
      <c r="M210" s="75">
        <v>37.762502288818396</v>
      </c>
      <c r="O210" s="75">
        <v>31.850002288818398</v>
      </c>
      <c r="P210" s="75">
        <v>36.150002288818399</v>
      </c>
      <c r="Q210" s="75">
        <v>40.450002288818396</v>
      </c>
      <c r="S210" s="75">
        <v>1.2</v>
      </c>
      <c r="T210" s="75">
        <v>1.2</v>
      </c>
      <c r="U210" s="75">
        <v>1.2</v>
      </c>
      <c r="W210" s="75">
        <v>9.5034518469365559E-2</v>
      </c>
      <c r="X210" s="75">
        <v>0.19006903693873112</v>
      </c>
      <c r="Y210" s="75">
        <v>0.28510355540809668</v>
      </c>
      <c r="AA210" s="75">
        <v>0.06</v>
      </c>
      <c r="AB210" s="75">
        <v>0.12</v>
      </c>
      <c r="AC210" s="75">
        <v>0.18</v>
      </c>
      <c r="AE210" s="75">
        <v>-0.25</v>
      </c>
      <c r="AF210" s="75">
        <v>1</v>
      </c>
      <c r="AG210" s="75">
        <v>0.3</v>
      </c>
      <c r="AI210" s="75">
        <v>-0.15</v>
      </c>
      <c r="AJ210" s="75">
        <v>0.3</v>
      </c>
      <c r="AK210" s="75">
        <v>0.2</v>
      </c>
      <c r="AM210" s="80">
        <v>68</v>
      </c>
      <c r="AN210" s="77">
        <v>0.4</v>
      </c>
      <c r="BE210" s="62">
        <v>43070</v>
      </c>
      <c r="BF210" s="76">
        <v>0.75</v>
      </c>
    </row>
    <row r="211" spans="1:58" x14ac:dyDescent="0.2">
      <c r="A211" s="73">
        <v>42217</v>
      </c>
      <c r="B211" s="74">
        <v>59.25</v>
      </c>
      <c r="C211" s="74">
        <v>64.25</v>
      </c>
      <c r="D211" s="74">
        <v>69.25</v>
      </c>
      <c r="E211" s="69"/>
      <c r="F211" s="74">
        <v>29.4</v>
      </c>
      <c r="G211" s="74">
        <v>31.9</v>
      </c>
      <c r="H211" s="74">
        <v>34.4</v>
      </c>
      <c r="I211" s="61"/>
      <c r="J211" s="62">
        <v>43101</v>
      </c>
      <c r="K211" s="75">
        <v>24.94874725341796</v>
      </c>
      <c r="L211" s="75">
        <v>26.598747253417958</v>
      </c>
      <c r="M211" s="75">
        <v>28.248747253417957</v>
      </c>
      <c r="O211" s="75">
        <v>22.8024990081787</v>
      </c>
      <c r="P211" s="75">
        <v>27.1024990081787</v>
      </c>
      <c r="Q211" s="75">
        <v>31.402499008178701</v>
      </c>
      <c r="S211" s="75">
        <v>0.8</v>
      </c>
      <c r="T211" s="75">
        <v>0.8</v>
      </c>
      <c r="U211" s="75">
        <v>0.8</v>
      </c>
      <c r="W211" s="75">
        <v>0.11705677765121499</v>
      </c>
      <c r="X211" s="75">
        <v>0.23411355530242997</v>
      </c>
      <c r="Y211" s="75">
        <v>0.35117033295364497</v>
      </c>
      <c r="AA211" s="75">
        <v>0.06</v>
      </c>
      <c r="AB211" s="75">
        <v>0.12</v>
      </c>
      <c r="AC211" s="75">
        <v>0.18</v>
      </c>
      <c r="AE211" s="75">
        <v>-0.75</v>
      </c>
      <c r="AF211" s="75">
        <v>1.5</v>
      </c>
      <c r="AG211" s="75">
        <v>0.75</v>
      </c>
      <c r="AI211" s="75">
        <v>-0.15</v>
      </c>
      <c r="AJ211" s="75">
        <v>0.3</v>
      </c>
      <c r="AK211" s="75">
        <v>0.2</v>
      </c>
      <c r="AM211" s="80">
        <v>69</v>
      </c>
      <c r="AN211" s="77">
        <v>0.4</v>
      </c>
      <c r="BE211" s="62">
        <v>43101</v>
      </c>
      <c r="BF211" s="76">
        <v>0.75</v>
      </c>
    </row>
    <row r="212" spans="1:58" x14ac:dyDescent="0.2">
      <c r="A212" s="73">
        <v>42248</v>
      </c>
      <c r="B212" s="74">
        <v>61.25</v>
      </c>
      <c r="C212" s="74">
        <v>63.35</v>
      </c>
      <c r="D212" s="74">
        <v>65.45</v>
      </c>
      <c r="E212" s="69"/>
      <c r="F212" s="74">
        <v>30.85</v>
      </c>
      <c r="G212" s="74">
        <v>31.9</v>
      </c>
      <c r="H212" s="74">
        <v>32.950000000000003</v>
      </c>
      <c r="I212" s="61"/>
      <c r="J212" s="62">
        <v>43132</v>
      </c>
      <c r="K212" s="75">
        <v>23.946248626708975</v>
      </c>
      <c r="L212" s="75">
        <v>25.596248626708974</v>
      </c>
      <c r="M212" s="75">
        <v>27.246248626708972</v>
      </c>
      <c r="O212" s="75">
        <v>20.797497940063465</v>
      </c>
      <c r="P212" s="75">
        <v>25.097497940063466</v>
      </c>
      <c r="Q212" s="75">
        <v>29.397497940063467</v>
      </c>
      <c r="S212" s="75">
        <v>0.3</v>
      </c>
      <c r="T212" s="75">
        <v>0.3</v>
      </c>
      <c r="U212" s="75">
        <v>0.3</v>
      </c>
      <c r="W212" s="75">
        <v>0.11705677765121499</v>
      </c>
      <c r="X212" s="75">
        <v>0.23411355530242997</v>
      </c>
      <c r="Y212" s="75">
        <v>0.35117033295364497</v>
      </c>
      <c r="AA212" s="75">
        <v>0.06</v>
      </c>
      <c r="AB212" s="75">
        <v>0.12</v>
      </c>
      <c r="AC212" s="75">
        <v>0.18</v>
      </c>
      <c r="AE212" s="75">
        <v>-0.75</v>
      </c>
      <c r="AF212" s="75">
        <v>1.5</v>
      </c>
      <c r="AG212" s="75">
        <v>0.75</v>
      </c>
      <c r="AI212" s="75">
        <v>-0.15</v>
      </c>
      <c r="AJ212" s="75">
        <v>0.3</v>
      </c>
      <c r="AK212" s="75">
        <v>0.2</v>
      </c>
      <c r="AM212" s="80">
        <v>69</v>
      </c>
      <c r="AN212" s="77">
        <v>0.4</v>
      </c>
      <c r="BE212" s="62">
        <v>43132</v>
      </c>
      <c r="BF212" s="76">
        <v>0.75</v>
      </c>
    </row>
    <row r="213" spans="1:58" x14ac:dyDescent="0.2">
      <c r="A213" s="73">
        <v>42278</v>
      </c>
      <c r="B213" s="74">
        <v>33.4</v>
      </c>
      <c r="C213" s="74">
        <v>35.35</v>
      </c>
      <c r="D213" s="74">
        <v>37.299999999999997</v>
      </c>
      <c r="E213" s="69"/>
      <c r="F213" s="74">
        <v>29.924998092651361</v>
      </c>
      <c r="G213" s="74">
        <v>30.899998092651362</v>
      </c>
      <c r="H213" s="74">
        <v>31.874998092651364</v>
      </c>
      <c r="I213" s="61"/>
      <c r="J213" s="62">
        <v>43160</v>
      </c>
      <c r="K213" s="75">
        <v>17.884748077392569</v>
      </c>
      <c r="L213" s="75">
        <v>18.784748077392567</v>
      </c>
      <c r="M213" s="75">
        <v>19.684748077392566</v>
      </c>
      <c r="O213" s="75">
        <v>16.11449737548827</v>
      </c>
      <c r="P213" s="75">
        <v>20.414497375488271</v>
      </c>
      <c r="Q213" s="75">
        <v>24.714497375488271</v>
      </c>
      <c r="S213" s="75">
        <v>0.3</v>
      </c>
      <c r="T213" s="75">
        <v>0.3</v>
      </c>
      <c r="U213" s="75">
        <v>0.3</v>
      </c>
      <c r="W213" s="75">
        <v>9.6728538406430919E-2</v>
      </c>
      <c r="X213" s="75">
        <v>0.19345707681286184</v>
      </c>
      <c r="Y213" s="75">
        <v>0.29018561521929276</v>
      </c>
      <c r="AA213" s="75">
        <v>0.06</v>
      </c>
      <c r="AB213" s="75">
        <v>0.12</v>
      </c>
      <c r="AC213" s="75">
        <v>0.18</v>
      </c>
      <c r="AE213" s="75">
        <v>-0.25</v>
      </c>
      <c r="AF213" s="75">
        <v>1</v>
      </c>
      <c r="AG213" s="75">
        <v>0.3</v>
      </c>
      <c r="AI213" s="75">
        <v>-0.15</v>
      </c>
      <c r="AJ213" s="75">
        <v>0.3</v>
      </c>
      <c r="AK213" s="75">
        <v>0.2</v>
      </c>
      <c r="AM213" s="80">
        <v>69</v>
      </c>
      <c r="AN213" s="77">
        <v>0.4</v>
      </c>
      <c r="BE213" s="62">
        <v>43160</v>
      </c>
      <c r="BF213" s="76">
        <v>0.75</v>
      </c>
    </row>
    <row r="214" spans="1:58" x14ac:dyDescent="0.2">
      <c r="A214" s="73">
        <v>42309</v>
      </c>
      <c r="B214" s="74">
        <v>31.9</v>
      </c>
      <c r="C214" s="74">
        <v>33.85</v>
      </c>
      <c r="D214" s="74">
        <v>35.799999999999997</v>
      </c>
      <c r="E214" s="69"/>
      <c r="F214" s="74">
        <v>29.924998092651361</v>
      </c>
      <c r="G214" s="74">
        <v>30.899998092651362</v>
      </c>
      <c r="H214" s="74">
        <v>31.874998092651364</v>
      </c>
      <c r="I214" s="61"/>
      <c r="J214" s="62">
        <v>43191</v>
      </c>
      <c r="K214" s="75">
        <v>18.679998779296863</v>
      </c>
      <c r="L214" s="75">
        <v>19.467498779296864</v>
      </c>
      <c r="M214" s="75">
        <v>20.254998779296866</v>
      </c>
      <c r="O214" s="75">
        <v>15.884997558593739</v>
      </c>
      <c r="P214" s="75">
        <v>20.184997558593739</v>
      </c>
      <c r="Q214" s="75">
        <v>24.48499755859374</v>
      </c>
      <c r="S214" s="75">
        <v>0.3</v>
      </c>
      <c r="T214" s="75">
        <v>0.3</v>
      </c>
      <c r="U214" s="75">
        <v>0.3</v>
      </c>
      <c r="W214" s="75">
        <v>9.6728538406430919E-2</v>
      </c>
      <c r="X214" s="75">
        <v>0.19345707681286184</v>
      </c>
      <c r="Y214" s="75">
        <v>0.29018561521929276</v>
      </c>
      <c r="AA214" s="75">
        <v>0.06</v>
      </c>
      <c r="AB214" s="75">
        <v>0.12</v>
      </c>
      <c r="AC214" s="75">
        <v>0.18</v>
      </c>
      <c r="AE214" s="75">
        <v>-0.25</v>
      </c>
      <c r="AF214" s="75">
        <v>0.9</v>
      </c>
      <c r="AG214" s="75">
        <v>0.3</v>
      </c>
      <c r="AI214" s="75">
        <v>-0.15</v>
      </c>
      <c r="AJ214" s="75">
        <v>0.3</v>
      </c>
      <c r="AK214" s="75">
        <v>0.2</v>
      </c>
      <c r="AM214" s="80">
        <v>70</v>
      </c>
      <c r="AN214" s="77">
        <v>0.4</v>
      </c>
      <c r="BE214" s="62">
        <v>43191</v>
      </c>
      <c r="BF214" s="76">
        <v>0.75</v>
      </c>
    </row>
    <row r="215" spans="1:58" x14ac:dyDescent="0.2">
      <c r="A215" s="73">
        <v>42339</v>
      </c>
      <c r="B215" s="74">
        <v>31.9</v>
      </c>
      <c r="C215" s="74">
        <v>33.85</v>
      </c>
      <c r="D215" s="74">
        <v>35.799999999999997</v>
      </c>
      <c r="E215" s="69"/>
      <c r="F215" s="74">
        <v>29.924998092651361</v>
      </c>
      <c r="G215" s="74">
        <v>30.899998092651362</v>
      </c>
      <c r="H215" s="74">
        <v>31.874998092651364</v>
      </c>
      <c r="I215" s="61"/>
      <c r="J215" s="62">
        <v>43221</v>
      </c>
      <c r="K215" s="75">
        <v>17.722498550415029</v>
      </c>
      <c r="L215" s="75">
        <v>19.582498550415028</v>
      </c>
      <c r="M215" s="75">
        <v>21.442498550415028</v>
      </c>
      <c r="O215" s="75">
        <v>16.414998245239246</v>
      </c>
      <c r="P215" s="75">
        <v>20.714998245239247</v>
      </c>
      <c r="Q215" s="75">
        <v>25.014998245239248</v>
      </c>
      <c r="S215" s="75">
        <v>0.3</v>
      </c>
      <c r="T215" s="75">
        <v>0.3</v>
      </c>
      <c r="U215" s="75">
        <v>0.3</v>
      </c>
      <c r="W215" s="75">
        <v>0.10350461815469228</v>
      </c>
      <c r="X215" s="75">
        <v>0.20700923630938456</v>
      </c>
      <c r="Y215" s="75">
        <v>0.31051385446407687</v>
      </c>
      <c r="AA215" s="75">
        <v>0.06</v>
      </c>
      <c r="AB215" s="75">
        <v>0.12</v>
      </c>
      <c r="AC215" s="75">
        <v>0.18</v>
      </c>
      <c r="AE215" s="75">
        <v>-0.25</v>
      </c>
      <c r="AF215" s="75">
        <v>0.9</v>
      </c>
      <c r="AG215" s="75">
        <v>0.3</v>
      </c>
      <c r="AI215" s="75">
        <v>-0.15</v>
      </c>
      <c r="AJ215" s="75">
        <v>0.3</v>
      </c>
      <c r="AK215" s="75">
        <v>0.2</v>
      </c>
      <c r="AM215" s="80">
        <v>70</v>
      </c>
      <c r="AN215" s="77">
        <v>0.4</v>
      </c>
      <c r="BE215" s="62">
        <v>43221</v>
      </c>
      <c r="BF215" s="76">
        <v>0.75</v>
      </c>
    </row>
    <row r="216" spans="1:58" x14ac:dyDescent="0.2">
      <c r="A216" s="73">
        <v>42370</v>
      </c>
      <c r="B216" s="74">
        <v>34.85</v>
      </c>
      <c r="C216" s="74">
        <v>36.950000000000003</v>
      </c>
      <c r="D216" s="74">
        <v>39.049999999999997</v>
      </c>
      <c r="E216" s="69"/>
      <c r="F216" s="74">
        <v>38.200001525878932</v>
      </c>
      <c r="G216" s="74">
        <v>39.250001525878929</v>
      </c>
      <c r="H216" s="74">
        <v>40.300001525878926</v>
      </c>
      <c r="I216" s="61"/>
      <c r="J216" s="62">
        <v>43252</v>
      </c>
      <c r="K216" s="75">
        <v>18.676249008178701</v>
      </c>
      <c r="L216" s="75">
        <v>24.0087490081787</v>
      </c>
      <c r="M216" s="75">
        <v>29.3412490081787</v>
      </c>
      <c r="O216" s="75">
        <v>15.192498397827137</v>
      </c>
      <c r="P216" s="75">
        <v>19.492498397827138</v>
      </c>
      <c r="Q216" s="75">
        <v>23.792498397827138</v>
      </c>
      <c r="S216" s="75">
        <v>0.3</v>
      </c>
      <c r="T216" s="75">
        <v>0.3</v>
      </c>
      <c r="U216" s="75">
        <v>0.3</v>
      </c>
      <c r="W216" s="75">
        <v>0.1213189318128714</v>
      </c>
      <c r="X216" s="75">
        <v>0.2426378636257428</v>
      </c>
      <c r="Y216" s="75">
        <v>0.3639567954386142</v>
      </c>
      <c r="AA216" s="75">
        <v>0.06</v>
      </c>
      <c r="AB216" s="75">
        <v>0.12</v>
      </c>
      <c r="AC216" s="75">
        <v>0.18</v>
      </c>
      <c r="AE216" s="75">
        <v>-0.25</v>
      </c>
      <c r="AF216" s="75">
        <v>1.2</v>
      </c>
      <c r="AG216" s="75">
        <v>0.3</v>
      </c>
      <c r="AI216" s="75">
        <v>-0.15</v>
      </c>
      <c r="AJ216" s="75">
        <v>0.3</v>
      </c>
      <c r="AK216" s="75">
        <v>0.2</v>
      </c>
      <c r="AM216" s="80">
        <v>70</v>
      </c>
      <c r="AN216" s="77">
        <v>0.4</v>
      </c>
      <c r="BE216" s="62">
        <v>43252</v>
      </c>
      <c r="BF216" s="76">
        <v>0.75</v>
      </c>
    </row>
    <row r="217" spans="1:58" x14ac:dyDescent="0.2">
      <c r="A217" s="73">
        <v>42401</v>
      </c>
      <c r="B217" s="74">
        <v>39.35</v>
      </c>
      <c r="C217" s="74">
        <v>41.45</v>
      </c>
      <c r="D217" s="74">
        <v>43.55</v>
      </c>
      <c r="E217" s="69"/>
      <c r="F217" s="74">
        <v>35.049999999999997</v>
      </c>
      <c r="G217" s="74">
        <v>36.1</v>
      </c>
      <c r="H217" s="74">
        <v>37.15</v>
      </c>
      <c r="I217" s="61"/>
      <c r="J217" s="62">
        <v>43282</v>
      </c>
      <c r="K217" s="75">
        <v>33.461250305175824</v>
      </c>
      <c r="L217" s="75">
        <v>37.211250305175824</v>
      </c>
      <c r="M217" s="75">
        <v>40.961250305175824</v>
      </c>
      <c r="O217" s="75">
        <v>24.397498321533192</v>
      </c>
      <c r="P217" s="75">
        <v>28.697498321533192</v>
      </c>
      <c r="Q217" s="75">
        <v>32.997498321533193</v>
      </c>
      <c r="S217" s="75">
        <v>0.3</v>
      </c>
      <c r="T217" s="75">
        <v>0.3</v>
      </c>
      <c r="U217" s="75">
        <v>0.3</v>
      </c>
      <c r="W217" s="75">
        <v>0.14018353783203102</v>
      </c>
      <c r="X217" s="75">
        <v>0.28036707566406205</v>
      </c>
      <c r="Y217" s="75">
        <v>0.42055061349609307</v>
      </c>
      <c r="AA217" s="75">
        <v>0.06</v>
      </c>
      <c r="AB217" s="75">
        <v>0.12</v>
      </c>
      <c r="AC217" s="75">
        <v>0.18</v>
      </c>
      <c r="AE217" s="75">
        <v>-0.25</v>
      </c>
      <c r="AF217" s="75">
        <v>1.5</v>
      </c>
      <c r="AG217" s="75">
        <v>0.3</v>
      </c>
      <c r="AI217" s="75">
        <v>-0.15</v>
      </c>
      <c r="AJ217" s="75">
        <v>0.3</v>
      </c>
      <c r="AK217" s="75">
        <v>0.2</v>
      </c>
      <c r="AM217" s="80">
        <v>71</v>
      </c>
      <c r="AN217" s="77">
        <v>0.4</v>
      </c>
      <c r="BE217" s="62">
        <v>43282</v>
      </c>
      <c r="BF217" s="76">
        <v>0.75</v>
      </c>
    </row>
    <row r="218" spans="1:58" x14ac:dyDescent="0.2">
      <c r="A218" s="73">
        <v>42430</v>
      </c>
      <c r="B218" s="74">
        <v>44.9</v>
      </c>
      <c r="C218" s="74">
        <v>46.05</v>
      </c>
      <c r="D218" s="74">
        <v>47.2</v>
      </c>
      <c r="E218" s="69"/>
      <c r="F218" s="74">
        <v>31.524999999999999</v>
      </c>
      <c r="G218" s="74">
        <v>32.1</v>
      </c>
      <c r="H218" s="74">
        <v>32.674999999999997</v>
      </c>
      <c r="I218" s="61"/>
      <c r="J218" s="62">
        <v>43313</v>
      </c>
      <c r="K218" s="75">
        <v>35.722499847412152</v>
      </c>
      <c r="L218" s="75">
        <v>39.472499847412152</v>
      </c>
      <c r="M218" s="75">
        <v>43.222499847412152</v>
      </c>
      <c r="O218" s="75">
        <v>25.894999694824207</v>
      </c>
      <c r="P218" s="75">
        <v>30.194999694824208</v>
      </c>
      <c r="Q218" s="75">
        <v>34.494999694824209</v>
      </c>
      <c r="S218" s="75">
        <v>0.8</v>
      </c>
      <c r="T218" s="75">
        <v>0.8</v>
      </c>
      <c r="U218" s="75">
        <v>0.8</v>
      </c>
      <c r="W218" s="75">
        <v>0.14018353783203102</v>
      </c>
      <c r="X218" s="75">
        <v>0.28036707566406205</v>
      </c>
      <c r="Y218" s="75">
        <v>0.42055061349609307</v>
      </c>
      <c r="AA218" s="75">
        <v>0.06</v>
      </c>
      <c r="AB218" s="75">
        <v>0.12</v>
      </c>
      <c r="AC218" s="75">
        <v>0.18</v>
      </c>
      <c r="AE218" s="75">
        <v>-0.25</v>
      </c>
      <c r="AF218" s="75">
        <v>1.5</v>
      </c>
      <c r="AG218" s="75">
        <v>0.3</v>
      </c>
      <c r="AI218" s="75">
        <v>-0.15</v>
      </c>
      <c r="AJ218" s="75">
        <v>0.3</v>
      </c>
      <c r="AK218" s="75">
        <v>0.2</v>
      </c>
      <c r="AM218" s="80">
        <v>71</v>
      </c>
      <c r="AN218" s="77">
        <v>0.4</v>
      </c>
      <c r="BE218" s="62">
        <v>43313</v>
      </c>
      <c r="BF218" s="76">
        <v>0.75</v>
      </c>
    </row>
    <row r="219" spans="1:58" x14ac:dyDescent="0.2">
      <c r="A219" s="73">
        <v>42461</v>
      </c>
      <c r="B219" s="74">
        <v>36.549999999999997</v>
      </c>
      <c r="C219" s="74">
        <v>37.549999999999997</v>
      </c>
      <c r="D219" s="74">
        <v>38.549999999999997</v>
      </c>
      <c r="E219" s="69"/>
      <c r="F219" s="74">
        <v>31.6</v>
      </c>
      <c r="G219" s="74">
        <v>32.1</v>
      </c>
      <c r="H219" s="74">
        <v>32.6</v>
      </c>
      <c r="I219" s="61"/>
      <c r="J219" s="62">
        <v>43344</v>
      </c>
      <c r="K219" s="75">
        <v>29.374998474121082</v>
      </c>
      <c r="L219" s="75">
        <v>31.099998474121083</v>
      </c>
      <c r="M219" s="75">
        <v>32.824998474121081</v>
      </c>
      <c r="O219" s="75">
        <v>26.799998474121082</v>
      </c>
      <c r="P219" s="75">
        <v>31.099998474121083</v>
      </c>
      <c r="Q219" s="75">
        <v>35.399998474121084</v>
      </c>
      <c r="S219" s="75">
        <v>0.8</v>
      </c>
      <c r="T219" s="75">
        <v>0.8</v>
      </c>
      <c r="U219" s="75">
        <v>0.8</v>
      </c>
      <c r="W219" s="75">
        <v>0.1039179590193362</v>
      </c>
      <c r="X219" s="75">
        <v>0.20783591803867241</v>
      </c>
      <c r="Y219" s="75">
        <v>0.31175387705800861</v>
      </c>
      <c r="AA219" s="75">
        <v>0.06</v>
      </c>
      <c r="AB219" s="75">
        <v>0.12</v>
      </c>
      <c r="AC219" s="75">
        <v>0.18</v>
      </c>
      <c r="AE219" s="75">
        <v>-0.25</v>
      </c>
      <c r="AF219" s="75">
        <v>0.9</v>
      </c>
      <c r="AG219" s="75">
        <v>0.3</v>
      </c>
      <c r="AI219" s="75">
        <v>-0.15</v>
      </c>
      <c r="AJ219" s="75">
        <v>0.3</v>
      </c>
      <c r="AK219" s="75">
        <v>0.2</v>
      </c>
      <c r="AM219" s="80">
        <v>71</v>
      </c>
      <c r="AN219" s="77">
        <v>0.4</v>
      </c>
      <c r="BE219" s="62">
        <v>43344</v>
      </c>
      <c r="BF219" s="76">
        <v>0.75</v>
      </c>
    </row>
    <row r="220" spans="1:58" x14ac:dyDescent="0.2">
      <c r="A220" s="73">
        <v>42491</v>
      </c>
      <c r="B220" s="74">
        <v>33.07</v>
      </c>
      <c r="C220" s="74">
        <v>35.549999999999997</v>
      </c>
      <c r="D220" s="74">
        <v>38.03</v>
      </c>
      <c r="E220" s="69"/>
      <c r="F220" s="74">
        <v>30.86</v>
      </c>
      <c r="G220" s="74">
        <v>32.1</v>
      </c>
      <c r="H220" s="74">
        <v>33.340000000000003</v>
      </c>
      <c r="I220" s="61"/>
      <c r="J220" s="62">
        <v>43374</v>
      </c>
      <c r="K220" s="75">
        <v>29.487498474121082</v>
      </c>
      <c r="L220" s="75">
        <v>31.099998474121083</v>
      </c>
      <c r="M220" s="75">
        <v>32.712498474121084</v>
      </c>
      <c r="O220" s="75">
        <v>26.799998474121082</v>
      </c>
      <c r="P220" s="75">
        <v>31.099998474121083</v>
      </c>
      <c r="Q220" s="75">
        <v>35.399998474121084</v>
      </c>
      <c r="S220" s="75">
        <v>0.8</v>
      </c>
      <c r="T220" s="75">
        <v>0.8</v>
      </c>
      <c r="U220" s="75">
        <v>0.8</v>
      </c>
      <c r="W220" s="75">
        <v>9.0907885902674415E-2</v>
      </c>
      <c r="X220" s="75">
        <v>0.18181577180534883</v>
      </c>
      <c r="Y220" s="75">
        <v>0.27272365770802326</v>
      </c>
      <c r="AA220" s="75">
        <v>0.06</v>
      </c>
      <c r="AB220" s="75">
        <v>0.12</v>
      </c>
      <c r="AC220" s="75">
        <v>0.18</v>
      </c>
      <c r="AE220" s="75">
        <v>-0.25</v>
      </c>
      <c r="AF220" s="75">
        <v>1</v>
      </c>
      <c r="AG220" s="75">
        <v>0.3</v>
      </c>
      <c r="AI220" s="75">
        <v>-0.15</v>
      </c>
      <c r="AJ220" s="75">
        <v>0.3</v>
      </c>
      <c r="AK220" s="75">
        <v>0.2</v>
      </c>
      <c r="AM220" s="80">
        <v>72</v>
      </c>
      <c r="AN220" s="77">
        <v>0.4</v>
      </c>
      <c r="BE220" s="62">
        <v>43374</v>
      </c>
      <c r="BF220" s="76">
        <v>0.75</v>
      </c>
    </row>
    <row r="221" spans="1:58" x14ac:dyDescent="0.2">
      <c r="A221" s="73">
        <v>42522</v>
      </c>
      <c r="B221" s="74">
        <v>33.14</v>
      </c>
      <c r="C221" s="74">
        <v>40.25</v>
      </c>
      <c r="D221" s="74">
        <v>47.36</v>
      </c>
      <c r="E221" s="69"/>
      <c r="F221" s="74">
        <v>28.545000000000002</v>
      </c>
      <c r="G221" s="74">
        <v>32.1</v>
      </c>
      <c r="H221" s="74">
        <v>35.655000000000001</v>
      </c>
      <c r="I221" s="61"/>
      <c r="J221" s="62">
        <v>43405</v>
      </c>
      <c r="K221" s="75">
        <v>29.487498474121082</v>
      </c>
      <c r="L221" s="75">
        <v>31.099998474121083</v>
      </c>
      <c r="M221" s="75">
        <v>32.712498474121084</v>
      </c>
      <c r="O221" s="75">
        <v>26.799998474121082</v>
      </c>
      <c r="P221" s="75">
        <v>31.099998474121083</v>
      </c>
      <c r="Q221" s="75">
        <v>35.399998474121084</v>
      </c>
      <c r="S221" s="75">
        <v>0.8</v>
      </c>
      <c r="T221" s="75">
        <v>0.8</v>
      </c>
      <c r="U221" s="75">
        <v>0.8</v>
      </c>
      <c r="W221" s="75">
        <v>9.0907885902674415E-2</v>
      </c>
      <c r="X221" s="75">
        <v>0.18181577180534883</v>
      </c>
      <c r="Y221" s="75">
        <v>0.27272365770802326</v>
      </c>
      <c r="AA221" s="75">
        <v>0.06</v>
      </c>
      <c r="AB221" s="75">
        <v>0.12</v>
      </c>
      <c r="AC221" s="75">
        <v>0.18</v>
      </c>
      <c r="AE221" s="75">
        <v>-0.25</v>
      </c>
      <c r="AF221" s="75">
        <v>1</v>
      </c>
      <c r="AG221" s="75">
        <v>0.3</v>
      </c>
      <c r="AI221" s="75">
        <v>-0.15</v>
      </c>
      <c r="AJ221" s="75">
        <v>0.3</v>
      </c>
      <c r="AK221" s="75">
        <v>0.2</v>
      </c>
      <c r="AM221" s="80">
        <v>72</v>
      </c>
      <c r="AN221" s="77">
        <v>0.4</v>
      </c>
      <c r="BE221" s="62">
        <v>43405</v>
      </c>
      <c r="BF221" s="76">
        <v>0.75</v>
      </c>
    </row>
    <row r="222" spans="1:58" x14ac:dyDescent="0.2">
      <c r="A222" s="73">
        <v>42552</v>
      </c>
      <c r="B222" s="74">
        <v>46.25</v>
      </c>
      <c r="C222" s="74">
        <v>51.25</v>
      </c>
      <c r="D222" s="74">
        <v>56.25</v>
      </c>
      <c r="E222" s="69"/>
      <c r="F222" s="74">
        <v>29.6</v>
      </c>
      <c r="G222" s="74">
        <v>32.1</v>
      </c>
      <c r="H222" s="74">
        <v>34.6</v>
      </c>
      <c r="I222" s="61"/>
      <c r="J222" s="62">
        <v>43435</v>
      </c>
      <c r="K222" s="75">
        <v>34.737502288818405</v>
      </c>
      <c r="L222" s="75">
        <v>36.350002288818402</v>
      </c>
      <c r="M222" s="75">
        <v>37.962502288818399</v>
      </c>
      <c r="O222" s="75">
        <v>32.050002288818405</v>
      </c>
      <c r="P222" s="75">
        <v>36.350002288818402</v>
      </c>
      <c r="Q222" s="75">
        <v>40.650002288818399</v>
      </c>
      <c r="S222" s="75">
        <v>1.2</v>
      </c>
      <c r="T222" s="75">
        <v>1.2</v>
      </c>
      <c r="U222" s="75">
        <v>1.2</v>
      </c>
      <c r="W222" s="75">
        <v>9.1233137730590941E-2</v>
      </c>
      <c r="X222" s="75">
        <v>0.18246627546118188</v>
      </c>
      <c r="Y222" s="75">
        <v>0.27369941319177282</v>
      </c>
      <c r="AA222" s="75">
        <v>0.06</v>
      </c>
      <c r="AB222" s="75">
        <v>0.12</v>
      </c>
      <c r="AC222" s="75">
        <v>0.18</v>
      </c>
      <c r="AE222" s="75">
        <v>-0.25</v>
      </c>
      <c r="AF222" s="75">
        <v>1</v>
      </c>
      <c r="AG222" s="75">
        <v>0.3</v>
      </c>
      <c r="AI222" s="75">
        <v>-0.15</v>
      </c>
      <c r="AJ222" s="75">
        <v>0.3</v>
      </c>
      <c r="AK222" s="75">
        <v>0.2</v>
      </c>
      <c r="AM222" s="80">
        <v>72</v>
      </c>
      <c r="AN222" s="77">
        <v>0.4</v>
      </c>
      <c r="BE222" s="62">
        <v>43435</v>
      </c>
      <c r="BF222" s="76">
        <v>0.75</v>
      </c>
    </row>
    <row r="223" spans="1:58" x14ac:dyDescent="0.2">
      <c r="A223" s="73">
        <v>42583</v>
      </c>
      <c r="B223" s="74">
        <v>60.25</v>
      </c>
      <c r="C223" s="74">
        <v>65.25</v>
      </c>
      <c r="D223" s="74">
        <v>70.25</v>
      </c>
      <c r="E223" s="69"/>
      <c r="F223" s="74">
        <v>29.6</v>
      </c>
      <c r="G223" s="74">
        <v>32.1</v>
      </c>
      <c r="H223" s="74">
        <v>34.6</v>
      </c>
      <c r="I223" s="61"/>
      <c r="J223" s="62">
        <v>43466</v>
      </c>
      <c r="K223" s="75">
        <v>25.148747253417959</v>
      </c>
      <c r="L223" s="75">
        <v>26.798747253417957</v>
      </c>
      <c r="M223" s="75">
        <v>28.448747253417956</v>
      </c>
      <c r="O223" s="75">
        <v>23.002499008178699</v>
      </c>
      <c r="P223" s="75">
        <v>27.3024990081787</v>
      </c>
      <c r="Q223" s="75">
        <v>31.6024990081787</v>
      </c>
      <c r="S223" s="75">
        <v>0.8</v>
      </c>
      <c r="T223" s="75">
        <v>0.8</v>
      </c>
      <c r="U223" s="75">
        <v>0.8</v>
      </c>
      <c r="W223" s="75">
        <v>0.11237450654516638</v>
      </c>
      <c r="X223" s="75">
        <v>0.22474901309033277</v>
      </c>
      <c r="Y223" s="75">
        <v>0.33712351963549914</v>
      </c>
      <c r="AA223" s="75">
        <v>0.06</v>
      </c>
      <c r="AB223" s="75">
        <v>0.12</v>
      </c>
      <c r="AC223" s="75">
        <v>0.18</v>
      </c>
      <c r="AE223" s="75">
        <v>-0.25</v>
      </c>
      <c r="AF223" s="75">
        <v>1.25</v>
      </c>
      <c r="AG223" s="75">
        <v>0.3</v>
      </c>
      <c r="AI223" s="75">
        <v>-0.15</v>
      </c>
      <c r="AJ223" s="75">
        <v>0.3</v>
      </c>
      <c r="AK223" s="75">
        <v>0.2</v>
      </c>
      <c r="AM223" s="80">
        <v>73</v>
      </c>
      <c r="AN223" s="77">
        <v>0.4</v>
      </c>
      <c r="BE223" s="62">
        <v>43466</v>
      </c>
      <c r="BF223" s="76">
        <v>0.75</v>
      </c>
    </row>
    <row r="224" spans="1:58" x14ac:dyDescent="0.2">
      <c r="A224" s="73">
        <v>42614</v>
      </c>
      <c r="B224" s="74">
        <v>61.25</v>
      </c>
      <c r="C224" s="74">
        <v>63.45</v>
      </c>
      <c r="D224" s="74">
        <v>65.650000000000006</v>
      </c>
      <c r="E224" s="69"/>
      <c r="F224" s="74">
        <v>31</v>
      </c>
      <c r="G224" s="74">
        <v>32.1</v>
      </c>
      <c r="H224" s="74">
        <v>33.200000000000003</v>
      </c>
      <c r="I224" s="61"/>
      <c r="J224" s="62">
        <v>43497</v>
      </c>
      <c r="K224" s="75">
        <v>24.146248626708974</v>
      </c>
      <c r="L224" s="75">
        <v>25.796248626708973</v>
      </c>
      <c r="M224" s="75">
        <v>27.446248626708972</v>
      </c>
      <c r="O224" s="75">
        <v>20.997497940063464</v>
      </c>
      <c r="P224" s="75">
        <v>25.297497940063465</v>
      </c>
      <c r="Q224" s="75">
        <v>29.597497940063466</v>
      </c>
      <c r="S224" s="75">
        <v>0.3</v>
      </c>
      <c r="T224" s="75">
        <v>0.3</v>
      </c>
      <c r="U224" s="75">
        <v>0.3</v>
      </c>
      <c r="W224" s="75">
        <v>0.11237450654516638</v>
      </c>
      <c r="X224" s="75">
        <v>0.22474901309033277</v>
      </c>
      <c r="Y224" s="75">
        <v>0.33712351963549914</v>
      </c>
      <c r="AA224" s="75">
        <v>0.06</v>
      </c>
      <c r="AB224" s="75">
        <v>0.12</v>
      </c>
      <c r="AC224" s="75">
        <v>0.18</v>
      </c>
      <c r="AE224" s="75">
        <v>-0.25</v>
      </c>
      <c r="AF224" s="75">
        <v>1.25</v>
      </c>
      <c r="AG224" s="75">
        <v>0.3</v>
      </c>
      <c r="AI224" s="75">
        <v>-0.15</v>
      </c>
      <c r="AJ224" s="75">
        <v>0.3</v>
      </c>
      <c r="AK224" s="75">
        <v>0.2</v>
      </c>
      <c r="AM224" s="80">
        <v>73</v>
      </c>
      <c r="AN224" s="77">
        <v>0.4</v>
      </c>
      <c r="BE224" s="62">
        <v>43497</v>
      </c>
      <c r="BF224" s="76">
        <v>0.75</v>
      </c>
    </row>
    <row r="225" spans="1:58" x14ac:dyDescent="0.2">
      <c r="A225" s="73">
        <v>42644</v>
      </c>
      <c r="B225" s="74">
        <v>33.4</v>
      </c>
      <c r="C225" s="74">
        <v>35.450000000000003</v>
      </c>
      <c r="D225" s="74">
        <v>37.5</v>
      </c>
      <c r="E225" s="69"/>
      <c r="F225" s="74">
        <v>30.074998092651363</v>
      </c>
      <c r="G225" s="74">
        <v>31.099998092651362</v>
      </c>
      <c r="H225" s="74">
        <v>32.12499809265136</v>
      </c>
      <c r="I225" s="61"/>
      <c r="J225" s="62">
        <v>43525</v>
      </c>
      <c r="K225" s="75">
        <v>18.084748077392568</v>
      </c>
      <c r="L225" s="75">
        <v>18.984748077392567</v>
      </c>
      <c r="M225" s="75">
        <v>19.884748077392565</v>
      </c>
      <c r="O225" s="75">
        <v>16.314497375488269</v>
      </c>
      <c r="P225" s="75">
        <v>20.61449737548827</v>
      </c>
      <c r="Q225" s="75">
        <v>24.914497375488271</v>
      </c>
      <c r="S225" s="75">
        <v>0.3</v>
      </c>
      <c r="T225" s="75">
        <v>0.3</v>
      </c>
      <c r="U225" s="75">
        <v>0.3</v>
      </c>
      <c r="W225" s="75">
        <v>9.285939687017368E-2</v>
      </c>
      <c r="X225" s="75">
        <v>0.18571879374034736</v>
      </c>
      <c r="Y225" s="75">
        <v>0.27857819061052103</v>
      </c>
      <c r="AA225" s="75">
        <v>0.06</v>
      </c>
      <c r="AB225" s="75">
        <v>0.12</v>
      </c>
      <c r="AC225" s="75">
        <v>0.18</v>
      </c>
      <c r="AE225" s="75">
        <v>-0.25</v>
      </c>
      <c r="AF225" s="75">
        <v>1.25</v>
      </c>
      <c r="AG225" s="75">
        <v>0.3</v>
      </c>
      <c r="AI225" s="75">
        <v>-0.15</v>
      </c>
      <c r="AJ225" s="75">
        <v>0.3</v>
      </c>
      <c r="AK225" s="75">
        <v>0.2</v>
      </c>
      <c r="AM225" s="80">
        <v>73</v>
      </c>
      <c r="AN225" s="77">
        <v>0.4</v>
      </c>
      <c r="BE225" s="62">
        <v>43525</v>
      </c>
      <c r="BF225" s="76">
        <v>0.75</v>
      </c>
    </row>
    <row r="226" spans="1:58" x14ac:dyDescent="0.2">
      <c r="A226" s="73">
        <v>42675</v>
      </c>
      <c r="B226" s="74">
        <v>31.9</v>
      </c>
      <c r="C226" s="74">
        <v>33.950000000000003</v>
      </c>
      <c r="D226" s="74">
        <v>36</v>
      </c>
      <c r="E226" s="69"/>
      <c r="F226" s="74">
        <v>30.074998092651363</v>
      </c>
      <c r="G226" s="74">
        <v>31.099998092651362</v>
      </c>
      <c r="H226" s="74">
        <v>32.12499809265136</v>
      </c>
      <c r="I226" s="61"/>
      <c r="J226" s="62">
        <v>43556</v>
      </c>
      <c r="K226" s="75">
        <v>18.879998779296862</v>
      </c>
      <c r="L226" s="75">
        <v>19.667498779296864</v>
      </c>
      <c r="M226" s="75">
        <v>20.454998779296865</v>
      </c>
      <c r="O226" s="75">
        <v>16.084997558593738</v>
      </c>
      <c r="P226" s="75">
        <v>20.384997558593739</v>
      </c>
      <c r="Q226" s="75">
        <v>24.684997558593739</v>
      </c>
      <c r="S226" s="75">
        <v>0.3</v>
      </c>
      <c r="T226" s="75">
        <v>0.3</v>
      </c>
      <c r="U226" s="75">
        <v>0.3</v>
      </c>
      <c r="W226" s="75">
        <v>9.285939687017368E-2</v>
      </c>
      <c r="X226" s="75">
        <v>0.18571879374034736</v>
      </c>
      <c r="Y226" s="75">
        <v>0.27857819061052103</v>
      </c>
      <c r="AA226" s="75">
        <v>0.06</v>
      </c>
      <c r="AB226" s="75">
        <v>0.12</v>
      </c>
      <c r="AC226" s="75">
        <v>0.18</v>
      </c>
      <c r="AE226" s="75">
        <v>-0.25</v>
      </c>
      <c r="AF226" s="75">
        <v>1.25</v>
      </c>
      <c r="AG226" s="75">
        <v>0.3</v>
      </c>
      <c r="AI226" s="75">
        <v>-0.15</v>
      </c>
      <c r="AJ226" s="75">
        <v>0.3</v>
      </c>
      <c r="AK226" s="75">
        <v>0.2</v>
      </c>
      <c r="AM226" s="80">
        <v>74</v>
      </c>
      <c r="AN226" s="77">
        <v>0.4</v>
      </c>
      <c r="BE226" s="62">
        <v>43556</v>
      </c>
      <c r="BF226" s="76">
        <v>0.75</v>
      </c>
    </row>
    <row r="227" spans="1:58" x14ac:dyDescent="0.2">
      <c r="A227" s="73">
        <v>42705</v>
      </c>
      <c r="B227" s="74">
        <v>31.9</v>
      </c>
      <c r="C227" s="74">
        <v>33.950000000000003</v>
      </c>
      <c r="D227" s="74">
        <v>36</v>
      </c>
      <c r="E227" s="69"/>
      <c r="F227" s="74">
        <v>30.074998092651363</v>
      </c>
      <c r="G227" s="74">
        <v>31.099998092651362</v>
      </c>
      <c r="H227" s="74">
        <v>32.12499809265136</v>
      </c>
      <c r="I227" s="61"/>
      <c r="J227" s="62">
        <v>43586</v>
      </c>
      <c r="K227" s="75">
        <v>17.922498550415028</v>
      </c>
      <c r="L227" s="75">
        <v>19.782498550415028</v>
      </c>
      <c r="M227" s="75">
        <v>21.642498550415027</v>
      </c>
      <c r="O227" s="75">
        <v>16.614998245239246</v>
      </c>
      <c r="P227" s="75">
        <v>20.914998245239246</v>
      </c>
      <c r="Q227" s="75">
        <v>25.214998245239247</v>
      </c>
      <c r="S227" s="75">
        <v>0.3</v>
      </c>
      <c r="T227" s="75">
        <v>0.3</v>
      </c>
      <c r="U227" s="75">
        <v>0.3</v>
      </c>
      <c r="W227" s="75">
        <v>9.9364433428504595E-2</v>
      </c>
      <c r="X227" s="75">
        <v>0.19872886685700919</v>
      </c>
      <c r="Y227" s="75">
        <v>0.29809330028551378</v>
      </c>
      <c r="AA227" s="75">
        <v>0.06</v>
      </c>
      <c r="AB227" s="75">
        <v>0.12</v>
      </c>
      <c r="AC227" s="75">
        <v>0.18</v>
      </c>
      <c r="AE227" s="75">
        <v>-0.25</v>
      </c>
      <c r="AF227" s="75">
        <v>1.25</v>
      </c>
      <c r="AG227" s="75">
        <v>0.3</v>
      </c>
      <c r="AI227" s="75">
        <v>-0.15</v>
      </c>
      <c r="AJ227" s="75">
        <v>0.3</v>
      </c>
      <c r="AK227" s="75">
        <v>0.2</v>
      </c>
      <c r="AM227" s="80">
        <v>74</v>
      </c>
      <c r="AN227" s="77">
        <v>0.4</v>
      </c>
      <c r="BE227" s="62">
        <v>43586</v>
      </c>
      <c r="BF227" s="76">
        <v>0.75</v>
      </c>
    </row>
    <row r="228" spans="1:58" x14ac:dyDescent="0.2">
      <c r="A228" s="73">
        <v>42736</v>
      </c>
      <c r="B228" s="74">
        <v>34.85</v>
      </c>
      <c r="C228" s="74">
        <v>37.049999999999997</v>
      </c>
      <c r="D228" s="74">
        <v>39.25</v>
      </c>
      <c r="E228" s="69"/>
      <c r="F228" s="74">
        <v>38.35000152587893</v>
      </c>
      <c r="G228" s="74">
        <v>39.450001525878932</v>
      </c>
      <c r="H228" s="74">
        <v>40.550001525878933</v>
      </c>
      <c r="I228" s="61"/>
      <c r="J228" s="62">
        <v>43617</v>
      </c>
      <c r="K228" s="75">
        <v>18.8762490081787</v>
      </c>
      <c r="L228" s="75">
        <v>24.2087490081787</v>
      </c>
      <c r="M228" s="75">
        <v>29.541249008178699</v>
      </c>
      <c r="O228" s="75">
        <v>15.392498397827136</v>
      </c>
      <c r="P228" s="75">
        <v>19.692498397827137</v>
      </c>
      <c r="Q228" s="75">
        <v>23.992498397827138</v>
      </c>
      <c r="S228" s="75">
        <v>0.3</v>
      </c>
      <c r="T228" s="75">
        <v>0.3</v>
      </c>
      <c r="U228" s="75">
        <v>0.3</v>
      </c>
      <c r="W228" s="75">
        <v>0.11646617454035653</v>
      </c>
      <c r="X228" s="75">
        <v>0.23293234908071306</v>
      </c>
      <c r="Y228" s="75">
        <v>0.3493985236210696</v>
      </c>
      <c r="AA228" s="75">
        <v>0.06</v>
      </c>
      <c r="AB228" s="75">
        <v>0.12</v>
      </c>
      <c r="AC228" s="75">
        <v>0.18</v>
      </c>
      <c r="AE228" s="75">
        <v>-0.25</v>
      </c>
      <c r="AF228" s="75">
        <v>1.25</v>
      </c>
      <c r="AG228" s="75">
        <v>0.3</v>
      </c>
      <c r="AI228" s="75">
        <v>-0.15</v>
      </c>
      <c r="AJ228" s="75">
        <v>0.3</v>
      </c>
      <c r="AK228" s="75">
        <v>0.2</v>
      </c>
      <c r="AM228" s="80">
        <v>74</v>
      </c>
      <c r="AN228" s="77">
        <v>0.4</v>
      </c>
      <c r="BE228" s="62">
        <v>43617</v>
      </c>
      <c r="BF228" s="76">
        <v>0.75</v>
      </c>
    </row>
    <row r="229" spans="1:58" x14ac:dyDescent="0.2">
      <c r="A229" s="73">
        <v>42767</v>
      </c>
      <c r="B229" s="74">
        <v>39.35</v>
      </c>
      <c r="C229" s="74">
        <v>41.55</v>
      </c>
      <c r="D229" s="74">
        <v>43.75</v>
      </c>
      <c r="E229" s="69"/>
      <c r="F229" s="74">
        <v>35.200000000000003</v>
      </c>
      <c r="G229" s="74">
        <v>36.299999999999997</v>
      </c>
      <c r="H229" s="74">
        <v>37.4</v>
      </c>
      <c r="I229" s="61"/>
      <c r="J229" s="62">
        <v>43647</v>
      </c>
      <c r="K229" s="75">
        <v>33.661250305175827</v>
      </c>
      <c r="L229" s="75">
        <v>37.411250305175827</v>
      </c>
      <c r="M229" s="75">
        <v>41.161250305175827</v>
      </c>
      <c r="O229" s="75">
        <v>24.597498321533191</v>
      </c>
      <c r="P229" s="75">
        <v>28.897498321533192</v>
      </c>
      <c r="Q229" s="75">
        <v>33.197498321533189</v>
      </c>
      <c r="S229" s="75">
        <v>0.3</v>
      </c>
      <c r="T229" s="75">
        <v>0.3</v>
      </c>
      <c r="U229" s="75">
        <v>0.3</v>
      </c>
      <c r="W229" s="75">
        <v>0.13457619631874979</v>
      </c>
      <c r="X229" s="75">
        <v>0.26915239263749957</v>
      </c>
      <c r="Y229" s="75">
        <v>0.40372858895624936</v>
      </c>
      <c r="AA229" s="75">
        <v>0.06</v>
      </c>
      <c r="AB229" s="75">
        <v>0.12</v>
      </c>
      <c r="AC229" s="75">
        <v>0.18</v>
      </c>
      <c r="AE229" s="75">
        <v>-0.25</v>
      </c>
      <c r="AF229" s="75">
        <v>1.25</v>
      </c>
      <c r="AG229" s="75">
        <v>0.3</v>
      </c>
      <c r="AI229" s="75">
        <v>-0.15</v>
      </c>
      <c r="AJ229" s="75">
        <v>0.3</v>
      </c>
      <c r="AK229" s="75">
        <v>0.2</v>
      </c>
      <c r="AM229" s="80">
        <v>74</v>
      </c>
      <c r="AN229" s="77">
        <v>0.4</v>
      </c>
      <c r="BE229" s="62">
        <v>43647</v>
      </c>
      <c r="BF229" s="76">
        <v>0.75</v>
      </c>
    </row>
    <row r="230" spans="1:58" x14ac:dyDescent="0.2">
      <c r="A230" s="73">
        <v>42795</v>
      </c>
      <c r="B230" s="74">
        <v>44.95</v>
      </c>
      <c r="C230" s="74">
        <v>46.15</v>
      </c>
      <c r="D230" s="74">
        <v>47.35</v>
      </c>
      <c r="E230" s="69"/>
      <c r="F230" s="74">
        <v>31.7</v>
      </c>
      <c r="G230" s="74">
        <v>32.299999999999997</v>
      </c>
      <c r="H230" s="74">
        <v>32.9</v>
      </c>
      <c r="I230" s="61"/>
      <c r="J230" s="62">
        <v>43678</v>
      </c>
      <c r="K230" s="75">
        <v>35.922499847412155</v>
      </c>
      <c r="L230" s="75">
        <v>39.672499847412155</v>
      </c>
      <c r="M230" s="75">
        <v>43.422499847412155</v>
      </c>
      <c r="O230" s="75">
        <v>26.094999694824207</v>
      </c>
      <c r="P230" s="75">
        <v>30.394999694824207</v>
      </c>
      <c r="Q230" s="75">
        <v>34.694999694824205</v>
      </c>
      <c r="S230" s="75">
        <v>0.8</v>
      </c>
      <c r="T230" s="75">
        <v>0.8</v>
      </c>
      <c r="U230" s="75">
        <v>0.8</v>
      </c>
      <c r="W230" s="75">
        <v>0.13457619631874979</v>
      </c>
      <c r="X230" s="75">
        <v>0.26915239263749957</v>
      </c>
      <c r="Y230" s="75">
        <v>0.40372858895624936</v>
      </c>
      <c r="AA230" s="75">
        <v>0.06</v>
      </c>
      <c r="AB230" s="75">
        <v>0.12</v>
      </c>
      <c r="AC230" s="75">
        <v>0.18</v>
      </c>
      <c r="AE230" s="75">
        <v>-0.25</v>
      </c>
      <c r="AF230" s="75">
        <v>1.25</v>
      </c>
      <c r="AG230" s="75">
        <v>0.3</v>
      </c>
      <c r="AI230" s="75">
        <v>-0.15</v>
      </c>
      <c r="AJ230" s="75">
        <v>0.3</v>
      </c>
      <c r="AK230" s="75">
        <v>0.2</v>
      </c>
      <c r="AM230" s="80">
        <v>74</v>
      </c>
      <c r="AN230" s="77">
        <v>0.4</v>
      </c>
      <c r="BE230" s="62">
        <v>43678</v>
      </c>
      <c r="BF230" s="76">
        <v>0.75</v>
      </c>
    </row>
    <row r="231" spans="1:58" x14ac:dyDescent="0.2">
      <c r="A231" s="73">
        <v>42826</v>
      </c>
      <c r="B231" s="74">
        <v>36.6</v>
      </c>
      <c r="C231" s="74">
        <v>37.65</v>
      </c>
      <c r="D231" s="74">
        <v>38.700000000000003</v>
      </c>
      <c r="E231" s="69"/>
      <c r="F231" s="74">
        <v>31.774999999999999</v>
      </c>
      <c r="G231" s="74">
        <v>32.299999999999997</v>
      </c>
      <c r="H231" s="74">
        <v>32.825000000000003</v>
      </c>
      <c r="I231" s="61"/>
    </row>
    <row r="232" spans="1:58" x14ac:dyDescent="0.2">
      <c r="A232" s="73">
        <v>42856</v>
      </c>
      <c r="B232" s="74">
        <v>33.17</v>
      </c>
      <c r="C232" s="74">
        <v>35.65</v>
      </c>
      <c r="D232" s="74">
        <v>38.130000000000003</v>
      </c>
      <c r="E232" s="69"/>
      <c r="F232" s="74">
        <v>31.06</v>
      </c>
      <c r="G232" s="74">
        <v>32.299999999999997</v>
      </c>
      <c r="H232" s="74">
        <v>33.54</v>
      </c>
      <c r="I232" s="61"/>
    </row>
    <row r="233" spans="1:58" x14ac:dyDescent="0.2">
      <c r="A233" s="73">
        <v>42887</v>
      </c>
      <c r="B233" s="74">
        <v>33.64</v>
      </c>
      <c r="C233" s="74">
        <v>40.75</v>
      </c>
      <c r="D233" s="74">
        <v>47.86</v>
      </c>
      <c r="E233" s="69"/>
      <c r="F233" s="74">
        <v>28.745000000000001</v>
      </c>
      <c r="G233" s="74">
        <v>32.299999999999997</v>
      </c>
      <c r="H233" s="74">
        <v>35.854999999999997</v>
      </c>
      <c r="I233" s="61"/>
    </row>
    <row r="234" spans="1:58" x14ac:dyDescent="0.2">
      <c r="A234" s="73">
        <v>42917</v>
      </c>
      <c r="B234" s="74">
        <v>47.25</v>
      </c>
      <c r="C234" s="74">
        <v>52.25</v>
      </c>
      <c r="D234" s="74">
        <v>57.25</v>
      </c>
      <c r="E234" s="69"/>
      <c r="F234" s="74">
        <v>29.8</v>
      </c>
      <c r="G234" s="74">
        <v>32.299999999999997</v>
      </c>
      <c r="H234" s="74">
        <v>34.799999999999997</v>
      </c>
      <c r="I234" s="61"/>
    </row>
    <row r="235" spans="1:58" x14ac:dyDescent="0.2">
      <c r="A235" s="73">
        <v>42948</v>
      </c>
      <c r="B235" s="74">
        <v>61.25</v>
      </c>
      <c r="C235" s="74">
        <v>66.25</v>
      </c>
      <c r="D235" s="74">
        <v>71.25</v>
      </c>
      <c r="E235" s="69"/>
      <c r="F235" s="74">
        <v>29.8</v>
      </c>
      <c r="G235" s="74">
        <v>32.299999999999997</v>
      </c>
      <c r="H235" s="74">
        <v>34.799999999999997</v>
      </c>
      <c r="I235" s="61"/>
    </row>
    <row r="236" spans="1:58" x14ac:dyDescent="0.2">
      <c r="A236" s="73">
        <v>42979</v>
      </c>
      <c r="B236" s="74">
        <v>61.25</v>
      </c>
      <c r="C236" s="74">
        <v>63.55</v>
      </c>
      <c r="D236" s="74">
        <v>65.849999999999994</v>
      </c>
      <c r="E236" s="69"/>
      <c r="F236" s="74">
        <v>31.15</v>
      </c>
      <c r="G236" s="74">
        <v>32.299999999999997</v>
      </c>
      <c r="H236" s="74">
        <v>33.450000000000003</v>
      </c>
      <c r="I236" s="61"/>
    </row>
    <row r="237" spans="1:58" x14ac:dyDescent="0.2">
      <c r="A237" s="73">
        <v>43009</v>
      </c>
      <c r="B237" s="74">
        <v>33.4</v>
      </c>
      <c r="C237" s="74">
        <v>35.549999999999997</v>
      </c>
      <c r="D237" s="74">
        <v>37.700000000000003</v>
      </c>
      <c r="E237" s="69"/>
      <c r="F237" s="74">
        <v>30.224998092651362</v>
      </c>
      <c r="G237" s="74">
        <v>31.299998092651361</v>
      </c>
      <c r="H237" s="74">
        <v>32.37499809265136</v>
      </c>
      <c r="I237" s="61"/>
    </row>
    <row r="238" spans="1:58" x14ac:dyDescent="0.2">
      <c r="A238" s="73">
        <v>43040</v>
      </c>
      <c r="B238" s="74">
        <v>31.9</v>
      </c>
      <c r="C238" s="74">
        <v>34.049999999999997</v>
      </c>
      <c r="D238" s="74">
        <v>36.200000000000003</v>
      </c>
      <c r="E238" s="69"/>
      <c r="F238" s="74">
        <v>30.224998092651362</v>
      </c>
      <c r="G238" s="74">
        <v>31.299998092651361</v>
      </c>
      <c r="H238" s="74">
        <v>32.37499809265136</v>
      </c>
      <c r="I238" s="61"/>
    </row>
    <row r="239" spans="1:58" x14ac:dyDescent="0.2">
      <c r="A239" s="73">
        <v>43070</v>
      </c>
      <c r="B239" s="74">
        <v>31.9</v>
      </c>
      <c r="C239" s="74">
        <v>34.049999999999997</v>
      </c>
      <c r="D239" s="74">
        <v>36.200000000000003</v>
      </c>
      <c r="E239" s="69"/>
      <c r="F239" s="74">
        <v>30.224998092651362</v>
      </c>
      <c r="G239" s="74">
        <v>31.299998092651361</v>
      </c>
      <c r="H239" s="74">
        <v>32.37499809265136</v>
      </c>
      <c r="I239" s="61"/>
    </row>
    <row r="240" spans="1:58" x14ac:dyDescent="0.2">
      <c r="A240" s="73">
        <v>43101</v>
      </c>
      <c r="B240" s="74">
        <v>34.950000000000003</v>
      </c>
      <c r="C240" s="74">
        <v>37.15</v>
      </c>
      <c r="D240" s="74">
        <v>39.35</v>
      </c>
      <c r="E240" s="69"/>
      <c r="F240" s="74">
        <v>38.550001525878933</v>
      </c>
      <c r="G240" s="74">
        <v>39.650001525878935</v>
      </c>
      <c r="H240" s="74">
        <v>40.750001525878936</v>
      </c>
      <c r="I240" s="61"/>
    </row>
    <row r="241" spans="1:9" x14ac:dyDescent="0.2">
      <c r="A241" s="73">
        <v>43132</v>
      </c>
      <c r="B241" s="74">
        <v>39.450000000000003</v>
      </c>
      <c r="C241" s="74">
        <v>41.65</v>
      </c>
      <c r="D241" s="74">
        <v>43.85</v>
      </c>
      <c r="E241" s="69"/>
      <c r="F241" s="74">
        <v>35.4</v>
      </c>
      <c r="G241" s="74">
        <v>36.5</v>
      </c>
      <c r="H241" s="74">
        <v>37.6</v>
      </c>
      <c r="I241" s="61"/>
    </row>
    <row r="242" spans="1:9" x14ac:dyDescent="0.2">
      <c r="A242" s="73">
        <v>43160</v>
      </c>
      <c r="B242" s="74">
        <v>45.05</v>
      </c>
      <c r="C242" s="74">
        <v>46.25</v>
      </c>
      <c r="D242" s="74">
        <v>47.45</v>
      </c>
      <c r="E242" s="69"/>
      <c r="F242" s="74">
        <v>31.9</v>
      </c>
      <c r="G242" s="74">
        <v>32.5</v>
      </c>
      <c r="H242" s="74">
        <v>33.1</v>
      </c>
      <c r="I242" s="61"/>
    </row>
    <row r="243" spans="1:9" x14ac:dyDescent="0.2">
      <c r="A243" s="73">
        <v>43191</v>
      </c>
      <c r="B243" s="74">
        <v>36.700000000000003</v>
      </c>
      <c r="C243" s="74">
        <v>37.75</v>
      </c>
      <c r="D243" s="74">
        <v>38.799999999999997</v>
      </c>
      <c r="E243" s="69"/>
      <c r="F243" s="74">
        <v>31.975000000000001</v>
      </c>
      <c r="G243" s="74">
        <v>32.5</v>
      </c>
      <c r="H243" s="74">
        <v>33.024999999999999</v>
      </c>
      <c r="I243" s="61"/>
    </row>
    <row r="244" spans="1:9" x14ac:dyDescent="0.2">
      <c r="A244" s="73">
        <v>43221</v>
      </c>
      <c r="B244" s="74">
        <v>33.270000000000003</v>
      </c>
      <c r="C244" s="74">
        <v>35.75</v>
      </c>
      <c r="D244" s="74">
        <v>38.229999999999997</v>
      </c>
      <c r="E244" s="69"/>
      <c r="F244" s="74">
        <v>31.26</v>
      </c>
      <c r="G244" s="74">
        <v>32.5</v>
      </c>
      <c r="H244" s="74">
        <v>33.74</v>
      </c>
      <c r="I244" s="61"/>
    </row>
    <row r="245" spans="1:9" x14ac:dyDescent="0.2">
      <c r="A245" s="73">
        <v>43252</v>
      </c>
      <c r="B245" s="74">
        <v>34.14</v>
      </c>
      <c r="C245" s="74">
        <v>41.25</v>
      </c>
      <c r="D245" s="74">
        <v>48.36</v>
      </c>
      <c r="E245" s="69"/>
      <c r="F245" s="74">
        <v>28.945</v>
      </c>
      <c r="G245" s="74">
        <v>32.5</v>
      </c>
      <c r="H245" s="74">
        <v>36.055</v>
      </c>
      <c r="I245" s="61"/>
    </row>
    <row r="246" spans="1:9" x14ac:dyDescent="0.2">
      <c r="A246" s="73">
        <v>43282</v>
      </c>
      <c r="B246" s="74">
        <v>48.25</v>
      </c>
      <c r="C246" s="74">
        <v>53.25</v>
      </c>
      <c r="D246" s="74">
        <v>58.25</v>
      </c>
      <c r="E246" s="83"/>
      <c r="F246" s="74">
        <v>30</v>
      </c>
      <c r="G246" s="74">
        <v>32.5</v>
      </c>
      <c r="H246" s="74">
        <v>35</v>
      </c>
      <c r="I246" s="61"/>
    </row>
    <row r="247" spans="1:9" x14ac:dyDescent="0.2">
      <c r="A247" s="73">
        <v>43313</v>
      </c>
      <c r="B247" s="74">
        <v>62.25</v>
      </c>
      <c r="C247" s="74">
        <v>67.25</v>
      </c>
      <c r="D247" s="74">
        <v>72.25</v>
      </c>
      <c r="E247" s="83"/>
      <c r="F247" s="74">
        <v>30</v>
      </c>
      <c r="G247" s="74">
        <v>32.5</v>
      </c>
      <c r="H247" s="74">
        <v>35</v>
      </c>
      <c r="I247" s="61"/>
    </row>
    <row r="248" spans="1:9" x14ac:dyDescent="0.2">
      <c r="A248" s="73">
        <v>43344</v>
      </c>
      <c r="B248" s="74">
        <v>61.35</v>
      </c>
      <c r="C248" s="74">
        <v>63.65</v>
      </c>
      <c r="D248" s="74">
        <v>65.95</v>
      </c>
      <c r="E248" s="83"/>
      <c r="F248" s="74">
        <v>31.35</v>
      </c>
      <c r="G248" s="74">
        <v>32.5</v>
      </c>
      <c r="H248" s="74">
        <v>33.65</v>
      </c>
      <c r="I248" s="61"/>
    </row>
    <row r="249" spans="1:9" x14ac:dyDescent="0.2">
      <c r="A249" s="73">
        <v>43374</v>
      </c>
      <c r="B249" s="74">
        <v>33.5</v>
      </c>
      <c r="C249" s="74">
        <v>35.65</v>
      </c>
      <c r="D249" s="74">
        <v>37.799999999999997</v>
      </c>
      <c r="E249" s="83"/>
      <c r="F249" s="74">
        <v>30.424998092651361</v>
      </c>
      <c r="G249" s="74">
        <v>31.49999809265136</v>
      </c>
      <c r="H249" s="74">
        <v>32.574998092651363</v>
      </c>
      <c r="I249" s="61"/>
    </row>
    <row r="250" spans="1:9" x14ac:dyDescent="0.2">
      <c r="A250" s="73">
        <v>43405</v>
      </c>
      <c r="B250" s="74">
        <v>32</v>
      </c>
      <c r="C250" s="74">
        <v>34.15</v>
      </c>
      <c r="D250" s="74">
        <v>36.299999999999997</v>
      </c>
      <c r="E250" s="83"/>
      <c r="F250" s="74">
        <v>30.424998092651361</v>
      </c>
      <c r="G250" s="74">
        <v>31.49999809265136</v>
      </c>
      <c r="H250" s="74">
        <v>32.574998092651363</v>
      </c>
      <c r="I250" s="61"/>
    </row>
    <row r="251" spans="1:9" x14ac:dyDescent="0.2">
      <c r="A251" s="73">
        <v>43435</v>
      </c>
      <c r="B251" s="74">
        <v>32</v>
      </c>
      <c r="C251" s="74">
        <v>34.15</v>
      </c>
      <c r="D251" s="74">
        <v>36.299999999999997</v>
      </c>
      <c r="E251" s="83"/>
      <c r="F251" s="74">
        <v>30.424998092651361</v>
      </c>
      <c r="G251" s="74">
        <v>31.49999809265136</v>
      </c>
      <c r="H251" s="74">
        <v>32.574998092651363</v>
      </c>
      <c r="I251" s="61"/>
    </row>
    <row r="252" spans="1:9" x14ac:dyDescent="0.2">
      <c r="A252" s="73">
        <v>43466</v>
      </c>
      <c r="B252" s="74">
        <v>35.049999999999997</v>
      </c>
      <c r="C252" s="74">
        <v>37.25</v>
      </c>
      <c r="D252" s="74">
        <v>39.450000000000003</v>
      </c>
      <c r="E252" s="83"/>
      <c r="F252" s="74">
        <v>38.750001525878936</v>
      </c>
      <c r="G252" s="74">
        <v>39.850001525878938</v>
      </c>
      <c r="H252" s="74">
        <v>40.950001525878939</v>
      </c>
      <c r="I252" s="61"/>
    </row>
    <row r="253" spans="1:9" x14ac:dyDescent="0.2">
      <c r="A253" s="73">
        <v>43497</v>
      </c>
      <c r="B253" s="74">
        <v>39.549999999999997</v>
      </c>
      <c r="C253" s="74">
        <v>41.75</v>
      </c>
      <c r="D253" s="74">
        <v>43.95</v>
      </c>
      <c r="E253" s="83"/>
      <c r="F253" s="74">
        <v>35.6</v>
      </c>
      <c r="G253" s="74">
        <v>36.700000000000003</v>
      </c>
      <c r="H253" s="74">
        <v>37.799999999999997</v>
      </c>
      <c r="I253" s="61"/>
    </row>
    <row r="254" spans="1:9" x14ac:dyDescent="0.2">
      <c r="A254" s="73">
        <v>43525</v>
      </c>
      <c r="B254" s="74">
        <v>45.15</v>
      </c>
      <c r="C254" s="74">
        <v>46.35</v>
      </c>
      <c r="D254" s="74">
        <v>47.55</v>
      </c>
      <c r="E254" s="83"/>
      <c r="F254" s="74">
        <v>32.1</v>
      </c>
      <c r="G254" s="74">
        <v>32.700000000000003</v>
      </c>
      <c r="H254" s="74">
        <v>33.299999999999997</v>
      </c>
      <c r="I254" s="61"/>
    </row>
    <row r="255" spans="1:9" x14ac:dyDescent="0.2">
      <c r="A255" s="73">
        <v>43556</v>
      </c>
      <c r="B255" s="74">
        <v>36.799999999999997</v>
      </c>
      <c r="C255" s="74">
        <v>37.85</v>
      </c>
      <c r="D255" s="74">
        <v>38.9</v>
      </c>
      <c r="E255" s="83"/>
      <c r="F255" s="74">
        <v>32.174999999999997</v>
      </c>
      <c r="G255" s="74">
        <v>32.700000000000003</v>
      </c>
      <c r="H255" s="74">
        <v>33.225000000000001</v>
      </c>
      <c r="I255" s="61"/>
    </row>
    <row r="256" spans="1:9" x14ac:dyDescent="0.2">
      <c r="A256" s="73">
        <v>43586</v>
      </c>
      <c r="B256" s="74">
        <v>33.369999999999997</v>
      </c>
      <c r="C256" s="74">
        <v>35.85</v>
      </c>
      <c r="D256" s="74">
        <v>38.33</v>
      </c>
      <c r="E256" s="83"/>
      <c r="F256" s="74">
        <v>31.46</v>
      </c>
      <c r="G256" s="74">
        <v>32.700000000000003</v>
      </c>
      <c r="H256" s="74">
        <v>33.94</v>
      </c>
      <c r="I256" s="61"/>
    </row>
    <row r="257" spans="1:9" x14ac:dyDescent="0.2">
      <c r="A257" s="73">
        <v>43617</v>
      </c>
      <c r="B257" s="74">
        <v>34.64</v>
      </c>
      <c r="C257" s="74">
        <v>41.75</v>
      </c>
      <c r="D257" s="74">
        <v>48.86</v>
      </c>
      <c r="E257" s="83"/>
      <c r="F257" s="74">
        <v>29.145</v>
      </c>
      <c r="G257" s="74">
        <v>32.700000000000003</v>
      </c>
      <c r="H257" s="74">
        <v>36.255000000000003</v>
      </c>
      <c r="I257" s="61"/>
    </row>
    <row r="258" spans="1:9" x14ac:dyDescent="0.2">
      <c r="A258" s="73">
        <v>43647</v>
      </c>
      <c r="B258" s="74">
        <v>49.25</v>
      </c>
      <c r="C258" s="74">
        <v>54.25</v>
      </c>
      <c r="D258" s="74">
        <v>59.25</v>
      </c>
      <c r="E258" s="83"/>
      <c r="F258" s="74">
        <v>30.2</v>
      </c>
      <c r="G258" s="74">
        <v>32.700000000000003</v>
      </c>
      <c r="H258" s="74">
        <v>35.200000000000003</v>
      </c>
      <c r="I258" s="61"/>
    </row>
    <row r="259" spans="1:9" x14ac:dyDescent="0.2">
      <c r="A259" s="73">
        <v>43678</v>
      </c>
      <c r="B259" s="74">
        <v>63.25</v>
      </c>
      <c r="C259" s="74">
        <v>68.25</v>
      </c>
      <c r="D259" s="74">
        <v>73.25</v>
      </c>
      <c r="E259" s="83"/>
      <c r="F259" s="74">
        <v>30.2</v>
      </c>
      <c r="G259" s="74">
        <v>32.700000000000003</v>
      </c>
      <c r="H259" s="74">
        <v>35.200000000000003</v>
      </c>
      <c r="I259" s="61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59"/>
  <sheetViews>
    <sheetView workbookViewId="0">
      <selection sqref="A1:IV65536"/>
    </sheetView>
  </sheetViews>
  <sheetFormatPr defaultRowHeight="12.75" x14ac:dyDescent="0.2"/>
  <cols>
    <col min="1" max="1" width="12.5703125" style="60" customWidth="1"/>
    <col min="2" max="3" width="9.140625" style="60"/>
    <col min="4" max="4" width="14.28515625" style="60" customWidth="1"/>
    <col min="5" max="9" width="9.140625" style="60"/>
    <col min="10" max="10" width="9.42578125" style="62" customWidth="1"/>
    <col min="11" max="56" width="9.140625" style="60"/>
    <col min="57" max="57" width="9.42578125" style="62" customWidth="1"/>
    <col min="58" max="16384" width="9.140625" style="60"/>
  </cols>
  <sheetData>
    <row r="1" spans="1:58" x14ac:dyDescent="0.2">
      <c r="A1" s="55" t="s">
        <v>23</v>
      </c>
      <c r="B1" s="56" t="s">
        <v>24</v>
      </c>
      <c r="C1" s="57"/>
      <c r="D1" s="58">
        <v>36920</v>
      </c>
      <c r="E1" s="59"/>
      <c r="I1" s="61"/>
    </row>
    <row r="2" spans="1:58" x14ac:dyDescent="0.2">
      <c r="A2" s="63"/>
      <c r="B2" s="57"/>
      <c r="C2" s="57"/>
      <c r="D2" s="57"/>
      <c r="E2" s="61"/>
      <c r="I2" s="61"/>
      <c r="W2" s="60" t="s">
        <v>25</v>
      </c>
      <c r="AE2" s="60" t="s">
        <v>26</v>
      </c>
    </row>
    <row r="3" spans="1:58" x14ac:dyDescent="0.2">
      <c r="A3" s="61"/>
      <c r="B3" s="61"/>
      <c r="C3" s="61" t="s">
        <v>27</v>
      </c>
      <c r="D3" s="61"/>
      <c r="E3" s="61"/>
      <c r="F3" s="61"/>
      <c r="G3" s="61" t="s">
        <v>28</v>
      </c>
      <c r="H3" s="61"/>
      <c r="I3" s="61"/>
      <c r="K3" s="61"/>
      <c r="L3" s="61" t="s">
        <v>29</v>
      </c>
      <c r="M3" s="61"/>
      <c r="N3" s="61"/>
      <c r="O3" s="61"/>
      <c r="P3" s="61" t="s">
        <v>30</v>
      </c>
      <c r="Q3" s="61"/>
      <c r="R3" s="61"/>
      <c r="S3" s="61"/>
      <c r="T3" s="61" t="s">
        <v>31</v>
      </c>
      <c r="U3" s="61"/>
      <c r="W3" s="61"/>
      <c r="X3" s="61" t="s">
        <v>32</v>
      </c>
      <c r="Y3" s="61"/>
      <c r="AA3" s="61"/>
      <c r="AB3" s="61" t="s">
        <v>33</v>
      </c>
      <c r="AC3" s="61"/>
      <c r="AE3" s="61"/>
      <c r="AF3" s="61" t="s">
        <v>32</v>
      </c>
      <c r="AG3" s="61"/>
      <c r="AI3" s="61"/>
      <c r="AJ3" s="61" t="s">
        <v>33</v>
      </c>
      <c r="AK3" s="61"/>
      <c r="AM3" s="61" t="s">
        <v>34</v>
      </c>
      <c r="AN3" s="61" t="s">
        <v>35</v>
      </c>
      <c r="BF3" s="61" t="s">
        <v>86</v>
      </c>
    </row>
    <row r="4" spans="1:58" x14ac:dyDescent="0.2">
      <c r="A4" s="64"/>
      <c r="B4" s="65" t="s">
        <v>36</v>
      </c>
      <c r="C4" s="65" t="s">
        <v>37</v>
      </c>
      <c r="D4" s="66" t="s">
        <v>38</v>
      </c>
      <c r="E4" s="67"/>
      <c r="F4" s="68" t="s">
        <v>36</v>
      </c>
      <c r="G4" s="68" t="s">
        <v>37</v>
      </c>
      <c r="H4" s="68" t="s">
        <v>38</v>
      </c>
      <c r="I4" s="61"/>
      <c r="K4" s="65" t="s">
        <v>36</v>
      </c>
      <c r="L4" s="65" t="s">
        <v>37</v>
      </c>
      <c r="M4" s="69" t="s">
        <v>38</v>
      </c>
      <c r="N4" s="66"/>
      <c r="O4" s="65" t="s">
        <v>36</v>
      </c>
      <c r="P4" s="65" t="s">
        <v>37</v>
      </c>
      <c r="Q4" s="69" t="s">
        <v>38</v>
      </c>
      <c r="R4" s="66"/>
      <c r="S4" s="65" t="s">
        <v>36</v>
      </c>
      <c r="T4" s="65" t="s">
        <v>37</v>
      </c>
      <c r="U4" s="66" t="s">
        <v>38</v>
      </c>
      <c r="W4" s="65" t="s">
        <v>36</v>
      </c>
      <c r="X4" s="65" t="s">
        <v>37</v>
      </c>
      <c r="Y4" s="66" t="s">
        <v>38</v>
      </c>
      <c r="AA4" s="65" t="s">
        <v>36</v>
      </c>
      <c r="AB4" s="65" t="s">
        <v>37</v>
      </c>
      <c r="AC4" s="66" t="s">
        <v>38</v>
      </c>
      <c r="AE4" s="65" t="s">
        <v>36</v>
      </c>
      <c r="AF4" s="65" t="s">
        <v>37</v>
      </c>
      <c r="AG4" s="66" t="s">
        <v>38</v>
      </c>
      <c r="AI4" s="65" t="s">
        <v>36</v>
      </c>
      <c r="AJ4" s="65" t="s">
        <v>37</v>
      </c>
      <c r="AK4" s="66" t="s">
        <v>38</v>
      </c>
      <c r="AM4" s="61" t="s">
        <v>39</v>
      </c>
      <c r="AN4" s="61" t="s">
        <v>40</v>
      </c>
      <c r="AP4" s="61"/>
      <c r="AQ4" s="57" t="s">
        <v>41</v>
      </c>
      <c r="AR4" s="57" t="s">
        <v>42</v>
      </c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F4" s="61" t="s">
        <v>87</v>
      </c>
    </row>
    <row r="5" spans="1:58" x14ac:dyDescent="0.2">
      <c r="A5" s="61"/>
      <c r="B5" s="61" t="s">
        <v>43</v>
      </c>
      <c r="C5" s="61" t="s">
        <v>43</v>
      </c>
      <c r="D5" s="61" t="s">
        <v>43</v>
      </c>
      <c r="E5" s="67"/>
      <c r="F5" s="67" t="s">
        <v>43</v>
      </c>
      <c r="G5" s="67" t="s">
        <v>43</v>
      </c>
      <c r="H5" s="67" t="s">
        <v>43</v>
      </c>
      <c r="I5" s="61"/>
      <c r="K5" s="61" t="s">
        <v>43</v>
      </c>
      <c r="L5" s="61" t="s">
        <v>43</v>
      </c>
      <c r="M5" s="61" t="s">
        <v>43</v>
      </c>
      <c r="N5" s="61"/>
      <c r="O5" s="61" t="s">
        <v>43</v>
      </c>
      <c r="P5" s="61" t="s">
        <v>43</v>
      </c>
      <c r="Q5" s="61" t="s">
        <v>43</v>
      </c>
      <c r="R5" s="61"/>
      <c r="S5" s="61" t="s">
        <v>43</v>
      </c>
      <c r="T5" s="61" t="s">
        <v>43</v>
      </c>
      <c r="U5" s="61" t="s">
        <v>43</v>
      </c>
      <c r="W5" s="61"/>
      <c r="X5" s="61"/>
      <c r="Y5" s="61"/>
      <c r="AA5" s="61"/>
      <c r="AB5" s="61"/>
      <c r="AC5" s="61"/>
      <c r="AE5" s="61"/>
      <c r="AF5" s="61"/>
      <c r="AG5" s="61"/>
      <c r="AI5" s="61"/>
      <c r="AJ5" s="61"/>
      <c r="AK5" s="61"/>
      <c r="AP5" s="69" t="s">
        <v>32</v>
      </c>
      <c r="AQ5" s="70">
        <v>800</v>
      </c>
      <c r="AR5" s="70">
        <v>2300</v>
      </c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spans="1:58" x14ac:dyDescent="0.2">
      <c r="A6" s="57" t="s">
        <v>44</v>
      </c>
      <c r="B6" s="57"/>
      <c r="C6" s="57"/>
      <c r="D6" s="57"/>
      <c r="E6" s="69"/>
      <c r="F6" s="57"/>
      <c r="G6" s="69"/>
      <c r="H6" s="69"/>
      <c r="I6" s="61"/>
      <c r="J6" s="62" t="s">
        <v>44</v>
      </c>
      <c r="AP6" s="71" t="s">
        <v>45</v>
      </c>
      <c r="AQ6" s="72"/>
      <c r="AR6" s="72"/>
      <c r="AS6" s="72"/>
      <c r="AT6" s="72"/>
      <c r="AU6" s="68"/>
      <c r="AV6" s="68"/>
      <c r="AW6" s="72"/>
      <c r="AX6" s="72"/>
      <c r="AY6" s="72"/>
      <c r="AZ6" s="72"/>
      <c r="BA6" s="72"/>
      <c r="BB6" s="72"/>
      <c r="BC6" s="72"/>
      <c r="BE6" s="62" t="s">
        <v>44</v>
      </c>
    </row>
    <row r="7" spans="1:58" x14ac:dyDescent="0.2">
      <c r="A7" s="73">
        <v>36921</v>
      </c>
      <c r="B7" s="74">
        <v>44</v>
      </c>
      <c r="C7" s="74">
        <v>44.6</v>
      </c>
      <c r="D7" s="74">
        <v>45.2</v>
      </c>
      <c r="E7" s="69"/>
      <c r="F7" s="74">
        <v>33.01</v>
      </c>
      <c r="G7" s="74">
        <v>33.31</v>
      </c>
      <c r="H7" s="74">
        <v>33.61</v>
      </c>
      <c r="I7" s="61"/>
      <c r="J7" s="62">
        <v>36892</v>
      </c>
      <c r="K7" s="75">
        <v>0</v>
      </c>
      <c r="L7" s="75">
        <v>0</v>
      </c>
      <c r="M7" s="75">
        <v>0</v>
      </c>
      <c r="O7" s="75">
        <v>0</v>
      </c>
      <c r="P7" s="75">
        <v>0</v>
      </c>
      <c r="Q7" s="75">
        <v>0</v>
      </c>
      <c r="S7" s="75">
        <v>1</v>
      </c>
      <c r="T7" s="75">
        <v>1</v>
      </c>
      <c r="U7" s="75">
        <v>1</v>
      </c>
      <c r="W7" s="75">
        <v>0.25406250000000002</v>
      </c>
      <c r="X7" s="75">
        <v>0.50812500000000005</v>
      </c>
      <c r="Y7" s="75">
        <v>0.76218750000000002</v>
      </c>
      <c r="AA7" s="75">
        <v>0.4</v>
      </c>
      <c r="AB7" s="75">
        <v>0.8</v>
      </c>
      <c r="AC7" s="75">
        <v>1.2</v>
      </c>
      <c r="AE7" s="75">
        <v>-0.25</v>
      </c>
      <c r="AF7" s="75">
        <v>1.5</v>
      </c>
      <c r="AG7" s="75">
        <v>0.35</v>
      </c>
      <c r="AI7" s="75">
        <v>-0.15</v>
      </c>
      <c r="AJ7" s="75">
        <v>1.5</v>
      </c>
      <c r="AK7" s="75">
        <v>0.2</v>
      </c>
      <c r="AM7" s="76">
        <v>1</v>
      </c>
      <c r="AN7" s="77">
        <v>0</v>
      </c>
      <c r="AP7" s="78"/>
      <c r="AQ7" s="78" t="s">
        <v>46</v>
      </c>
      <c r="AR7" s="78" t="s">
        <v>47</v>
      </c>
      <c r="AS7" s="78" t="s">
        <v>48</v>
      </c>
      <c r="AT7" s="78" t="s">
        <v>49</v>
      </c>
      <c r="AU7" s="78" t="s">
        <v>50</v>
      </c>
      <c r="AV7" s="78" t="s">
        <v>51</v>
      </c>
      <c r="AW7" s="78" t="s">
        <v>52</v>
      </c>
      <c r="AX7" s="78" t="s">
        <v>53</v>
      </c>
      <c r="AY7" s="78" t="s">
        <v>54</v>
      </c>
      <c r="AZ7" s="78" t="s">
        <v>55</v>
      </c>
      <c r="BA7" s="78" t="s">
        <v>56</v>
      </c>
      <c r="BB7" s="78" t="s">
        <v>57</v>
      </c>
      <c r="BC7" s="78"/>
      <c r="BE7" s="62">
        <v>36892</v>
      </c>
      <c r="BF7" s="76">
        <v>0.75</v>
      </c>
    </row>
    <row r="8" spans="1:58" x14ac:dyDescent="0.2">
      <c r="A8" s="73">
        <v>36922</v>
      </c>
      <c r="B8" s="74">
        <v>40.65</v>
      </c>
      <c r="C8" s="74">
        <v>41.25</v>
      </c>
      <c r="D8" s="74">
        <v>41.85</v>
      </c>
      <c r="E8" s="69"/>
      <c r="F8" s="74">
        <v>36.200000000000003</v>
      </c>
      <c r="G8" s="74">
        <v>36.5</v>
      </c>
      <c r="H8" s="74">
        <v>36.799999999999997</v>
      </c>
      <c r="I8" s="61"/>
      <c r="J8" s="62">
        <v>36923</v>
      </c>
      <c r="K8" s="75">
        <v>0</v>
      </c>
      <c r="L8" s="75">
        <v>0</v>
      </c>
      <c r="M8" s="75">
        <v>0</v>
      </c>
      <c r="O8" s="75">
        <v>0</v>
      </c>
      <c r="P8" s="75">
        <v>0</v>
      </c>
      <c r="Q8" s="75">
        <v>0</v>
      </c>
      <c r="S8" s="75">
        <v>1</v>
      </c>
      <c r="T8" s="75">
        <v>1</v>
      </c>
      <c r="U8" s="75">
        <v>1</v>
      </c>
      <c r="W8" s="75">
        <v>0.30406250000000001</v>
      </c>
      <c r="X8" s="75">
        <v>0.60812500000000003</v>
      </c>
      <c r="Y8" s="75">
        <v>0.91218750000000004</v>
      </c>
      <c r="AA8" s="75">
        <v>0.4</v>
      </c>
      <c r="AB8" s="75">
        <v>0.8</v>
      </c>
      <c r="AC8" s="75">
        <v>1.2</v>
      </c>
      <c r="AE8" s="75">
        <v>-0.75</v>
      </c>
      <c r="AF8" s="75">
        <v>2.75</v>
      </c>
      <c r="AG8" s="75">
        <v>0.75</v>
      </c>
      <c r="AI8" s="75">
        <v>-0.15</v>
      </c>
      <c r="AJ8" s="75">
        <v>1.5</v>
      </c>
      <c r="AK8" s="75">
        <v>0.2</v>
      </c>
      <c r="AM8" s="76">
        <v>1</v>
      </c>
      <c r="AN8" s="77">
        <v>0</v>
      </c>
      <c r="AP8" s="69" t="s">
        <v>58</v>
      </c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 t="s">
        <v>59</v>
      </c>
      <c r="BE8" s="62">
        <v>36923</v>
      </c>
      <c r="BF8" s="76">
        <v>0.75</v>
      </c>
    </row>
    <row r="9" spans="1:58" x14ac:dyDescent="0.2">
      <c r="A9" s="73">
        <v>36923</v>
      </c>
      <c r="B9" s="74">
        <v>42.4</v>
      </c>
      <c r="C9" s="74">
        <v>43</v>
      </c>
      <c r="D9" s="74">
        <v>43.6</v>
      </c>
      <c r="E9" s="69"/>
      <c r="F9" s="74">
        <v>36.200000000000003</v>
      </c>
      <c r="G9" s="74">
        <v>36.5</v>
      </c>
      <c r="H9" s="74">
        <v>36.799999999999997</v>
      </c>
      <c r="I9" s="61"/>
      <c r="J9" s="62">
        <v>36951</v>
      </c>
      <c r="K9" s="75">
        <v>35.700000000000003</v>
      </c>
      <c r="L9" s="75">
        <v>36</v>
      </c>
      <c r="M9" s="75">
        <v>36.299999999999997</v>
      </c>
      <c r="O9" s="75">
        <v>33.5</v>
      </c>
      <c r="P9" s="75">
        <v>36</v>
      </c>
      <c r="Q9" s="75">
        <v>38.5</v>
      </c>
      <c r="S9" s="75">
        <v>1</v>
      </c>
      <c r="T9" s="75">
        <v>1</v>
      </c>
      <c r="U9" s="75">
        <v>1</v>
      </c>
      <c r="W9" s="75">
        <v>0.28843750000000001</v>
      </c>
      <c r="X9" s="75">
        <v>0.57687500000000003</v>
      </c>
      <c r="Y9" s="75">
        <v>0.86531250000000004</v>
      </c>
      <c r="AA9" s="75">
        <v>0.4</v>
      </c>
      <c r="AB9" s="75">
        <v>0.8</v>
      </c>
      <c r="AC9" s="75">
        <v>1.2</v>
      </c>
      <c r="AE9" s="75">
        <v>-0.75</v>
      </c>
      <c r="AF9" s="75">
        <v>2.75</v>
      </c>
      <c r="AG9" s="75">
        <v>0.75</v>
      </c>
      <c r="AI9" s="75">
        <v>-0.15</v>
      </c>
      <c r="AJ9" s="75">
        <v>1.5</v>
      </c>
      <c r="AK9" s="75">
        <v>0.2</v>
      </c>
      <c r="AM9" s="76">
        <v>1</v>
      </c>
      <c r="AN9" s="77">
        <v>0</v>
      </c>
      <c r="AP9" s="61">
        <v>100</v>
      </c>
      <c r="AQ9" s="79">
        <v>0.92009140360859498</v>
      </c>
      <c r="AR9" s="79">
        <v>0.92009140360859498</v>
      </c>
      <c r="AS9" s="79">
        <v>0.88009140360859495</v>
      </c>
      <c r="AT9" s="79">
        <v>0.93009140360859499</v>
      </c>
      <c r="AU9" s="79">
        <v>0.99487413888798193</v>
      </c>
      <c r="AV9" s="79">
        <v>1.1566015393724096</v>
      </c>
      <c r="AW9" s="79">
        <v>1.1151212088270464</v>
      </c>
      <c r="AX9" s="79">
        <v>1.091611616602268</v>
      </c>
      <c r="AY9" s="79">
        <v>0.99664578191253639</v>
      </c>
      <c r="AZ9" s="79">
        <v>0.94950000000000001</v>
      </c>
      <c r="BA9" s="79">
        <v>0.92949999999999999</v>
      </c>
      <c r="BB9" s="79">
        <v>0.92949999999999999</v>
      </c>
      <c r="BC9" s="63" t="s">
        <v>60</v>
      </c>
      <c r="BE9" s="62">
        <v>36951</v>
      </c>
      <c r="BF9" s="76">
        <v>0.75</v>
      </c>
    </row>
    <row r="10" spans="1:58" x14ac:dyDescent="0.2">
      <c r="A10" s="73">
        <v>36924</v>
      </c>
      <c r="B10" s="74">
        <v>41.9</v>
      </c>
      <c r="C10" s="74">
        <v>42.5</v>
      </c>
      <c r="D10" s="74">
        <v>43.1</v>
      </c>
      <c r="E10" s="69"/>
      <c r="F10" s="74">
        <v>36.200000000000003</v>
      </c>
      <c r="G10" s="74">
        <v>36.5</v>
      </c>
      <c r="H10" s="74">
        <v>36.799999999999997</v>
      </c>
      <c r="I10" s="61"/>
      <c r="J10" s="62">
        <v>36982</v>
      </c>
      <c r="K10" s="75">
        <v>35.8125</v>
      </c>
      <c r="L10" s="75">
        <v>36</v>
      </c>
      <c r="M10" s="75">
        <v>36.1875</v>
      </c>
      <c r="O10" s="75">
        <v>33.5</v>
      </c>
      <c r="P10" s="75">
        <v>36</v>
      </c>
      <c r="Q10" s="75">
        <v>38.5</v>
      </c>
      <c r="S10" s="75">
        <v>0.7</v>
      </c>
      <c r="T10" s="75">
        <v>0.7</v>
      </c>
      <c r="U10" s="75">
        <v>0.7</v>
      </c>
      <c r="W10" s="75">
        <v>0.2134375</v>
      </c>
      <c r="X10" s="75">
        <v>0.426875</v>
      </c>
      <c r="Y10" s="75">
        <v>0.64031249999999995</v>
      </c>
      <c r="AA10" s="75">
        <v>0.4</v>
      </c>
      <c r="AB10" s="75">
        <v>0.8</v>
      </c>
      <c r="AC10" s="75">
        <v>1.2</v>
      </c>
      <c r="AE10" s="75">
        <v>-0.25</v>
      </c>
      <c r="AF10" s="75">
        <v>1.2</v>
      </c>
      <c r="AG10" s="75">
        <v>0.3</v>
      </c>
      <c r="AI10" s="75">
        <v>-0.15</v>
      </c>
      <c r="AJ10" s="75">
        <v>1.5</v>
      </c>
      <c r="AK10" s="75">
        <v>0.2</v>
      </c>
      <c r="AM10" s="76">
        <v>2</v>
      </c>
      <c r="AN10" s="77">
        <v>0</v>
      </c>
      <c r="AP10" s="61">
        <v>200</v>
      </c>
      <c r="AQ10" s="79">
        <v>0.90216545967600503</v>
      </c>
      <c r="AR10" s="79">
        <v>0.90216545967600503</v>
      </c>
      <c r="AS10" s="79">
        <v>0.83216545967600497</v>
      </c>
      <c r="AT10" s="79">
        <v>0.88216545967600501</v>
      </c>
      <c r="AU10" s="79">
        <v>0.89614417708707417</v>
      </c>
      <c r="AV10" s="79">
        <v>0.95825932504440481</v>
      </c>
      <c r="AW10" s="79">
        <v>1.0185889770627239</v>
      </c>
      <c r="AX10" s="79">
        <v>0.98541692633678146</v>
      </c>
      <c r="AY10" s="79">
        <v>0.87437503955445783</v>
      </c>
      <c r="AZ10" s="79">
        <v>0.9012</v>
      </c>
      <c r="BA10" s="79">
        <v>0.88119999999999998</v>
      </c>
      <c r="BB10" s="79">
        <v>0.88119999999999998</v>
      </c>
      <c r="BC10" s="63" t="s">
        <v>60</v>
      </c>
      <c r="BE10" s="62">
        <v>36982</v>
      </c>
      <c r="BF10" s="76">
        <v>0.75</v>
      </c>
    </row>
    <row r="11" spans="1:58" x14ac:dyDescent="0.2">
      <c r="A11" s="73">
        <v>36925</v>
      </c>
      <c r="B11" s="74">
        <v>36.4</v>
      </c>
      <c r="C11" s="74">
        <v>37</v>
      </c>
      <c r="D11" s="74">
        <v>37.6</v>
      </c>
      <c r="E11" s="69"/>
      <c r="F11" s="74">
        <v>36.200000000000003</v>
      </c>
      <c r="G11" s="74">
        <v>36.5</v>
      </c>
      <c r="H11" s="74">
        <v>36.799999999999997</v>
      </c>
      <c r="I11" s="61"/>
      <c r="J11" s="62">
        <v>37012</v>
      </c>
      <c r="K11" s="75">
        <v>35.4</v>
      </c>
      <c r="L11" s="75">
        <v>36</v>
      </c>
      <c r="M11" s="75">
        <v>36.6</v>
      </c>
      <c r="O11" s="75">
        <v>33.5</v>
      </c>
      <c r="P11" s="75">
        <v>36</v>
      </c>
      <c r="Q11" s="75">
        <v>38.5</v>
      </c>
      <c r="S11" s="75">
        <v>0.7</v>
      </c>
      <c r="T11" s="75">
        <v>0.7</v>
      </c>
      <c r="U11" s="75">
        <v>0.7</v>
      </c>
      <c r="W11" s="75">
        <v>0.2134375</v>
      </c>
      <c r="X11" s="75">
        <v>0.426875</v>
      </c>
      <c r="Y11" s="75">
        <v>0.64031249999999995</v>
      </c>
      <c r="AA11" s="75">
        <v>0.4</v>
      </c>
      <c r="AB11" s="75">
        <v>0.8</v>
      </c>
      <c r="AC11" s="75">
        <v>1.2</v>
      </c>
      <c r="AE11" s="75">
        <v>-0.25</v>
      </c>
      <c r="AF11" s="75">
        <v>1.3</v>
      </c>
      <c r="AG11" s="75">
        <v>0.3</v>
      </c>
      <c r="AI11" s="75">
        <v>-0.15</v>
      </c>
      <c r="AJ11" s="75">
        <v>1.5</v>
      </c>
      <c r="AK11" s="75">
        <v>0.2</v>
      </c>
      <c r="AM11" s="76">
        <v>2</v>
      </c>
      <c r="AN11" s="77">
        <v>0</v>
      </c>
      <c r="AP11" s="61">
        <v>300</v>
      </c>
      <c r="AQ11" s="79">
        <v>0.82669983553583493</v>
      </c>
      <c r="AR11" s="79">
        <v>0.82669983553583493</v>
      </c>
      <c r="AS11" s="79">
        <v>0.7966998355358349</v>
      </c>
      <c r="AT11" s="79">
        <v>0.84669983553583494</v>
      </c>
      <c r="AU11" s="79">
        <v>0.84808514806229396</v>
      </c>
      <c r="AV11" s="79">
        <v>0.80550621669626976</v>
      </c>
      <c r="AW11" s="79">
        <v>0.97054027611696914</v>
      </c>
      <c r="AX11" s="79">
        <v>0.88495575221238931</v>
      </c>
      <c r="AY11" s="79">
        <v>0.81994810455034439</v>
      </c>
      <c r="AZ11" s="79">
        <v>0.86570000000000003</v>
      </c>
      <c r="BA11" s="79">
        <v>0.84570000000000001</v>
      </c>
      <c r="BB11" s="79">
        <v>0.84570000000000001</v>
      </c>
      <c r="BC11" s="63" t="s">
        <v>60</v>
      </c>
      <c r="BE11" s="62">
        <v>37012</v>
      </c>
      <c r="BF11" s="76">
        <v>0.75</v>
      </c>
    </row>
    <row r="12" spans="1:58" x14ac:dyDescent="0.2">
      <c r="A12" s="73">
        <v>36926</v>
      </c>
      <c r="B12" s="74">
        <v>36.4</v>
      </c>
      <c r="C12" s="74">
        <v>37</v>
      </c>
      <c r="D12" s="74">
        <v>37.6</v>
      </c>
      <c r="E12" s="69"/>
      <c r="F12" s="74">
        <v>36.200000000000003</v>
      </c>
      <c r="G12" s="74">
        <v>36.5</v>
      </c>
      <c r="H12" s="74">
        <v>36.799999999999997</v>
      </c>
      <c r="I12" s="61"/>
      <c r="J12" s="62">
        <v>37043</v>
      </c>
      <c r="K12" s="75">
        <v>34.274999999999999</v>
      </c>
      <c r="L12" s="75">
        <v>36</v>
      </c>
      <c r="M12" s="75">
        <v>37.725000000000001</v>
      </c>
      <c r="O12" s="75">
        <v>33.5</v>
      </c>
      <c r="P12" s="75">
        <v>36</v>
      </c>
      <c r="Q12" s="75">
        <v>38.5</v>
      </c>
      <c r="S12" s="75">
        <v>0.7</v>
      </c>
      <c r="T12" s="75">
        <v>0.7</v>
      </c>
      <c r="U12" s="75">
        <v>0.7</v>
      </c>
      <c r="W12" s="75">
        <v>0.25874999999999998</v>
      </c>
      <c r="X12" s="75">
        <v>0.51749999999999996</v>
      </c>
      <c r="Y12" s="75">
        <v>0.77625</v>
      </c>
      <c r="AA12" s="75">
        <v>0.4</v>
      </c>
      <c r="AB12" s="75">
        <v>0.8</v>
      </c>
      <c r="AC12" s="75">
        <v>1.2</v>
      </c>
      <c r="AE12" s="75">
        <v>-0.25</v>
      </c>
      <c r="AF12" s="75">
        <v>2</v>
      </c>
      <c r="AG12" s="75">
        <v>0.3</v>
      </c>
      <c r="AI12" s="75">
        <v>-0.15</v>
      </c>
      <c r="AJ12" s="75">
        <v>1.5</v>
      </c>
      <c r="AK12" s="75">
        <v>0.2</v>
      </c>
      <c r="AM12" s="76">
        <v>2</v>
      </c>
      <c r="AN12" s="77">
        <v>0</v>
      </c>
      <c r="AP12" s="61">
        <v>400</v>
      </c>
      <c r="AQ12" s="79">
        <v>0.82620000000000005</v>
      </c>
      <c r="AR12" s="79">
        <v>0.82620000000000005</v>
      </c>
      <c r="AS12" s="79">
        <v>0.79719995084774298</v>
      </c>
      <c r="AT12" s="79">
        <v>0.84719995084774302</v>
      </c>
      <c r="AU12" s="79">
        <v>0.82222730092396068</v>
      </c>
      <c r="AV12" s="79">
        <v>0.74777975133214913</v>
      </c>
      <c r="AW12" s="79">
        <v>0.87400804435264667</v>
      </c>
      <c r="AX12" s="79">
        <v>0.83260625701109281</v>
      </c>
      <c r="AY12" s="79">
        <v>0.83209923422568155</v>
      </c>
      <c r="AZ12" s="79">
        <v>0.86619999999999997</v>
      </c>
      <c r="BA12" s="79">
        <v>0.84619999999999995</v>
      </c>
      <c r="BB12" s="79">
        <v>0.84619999999999995</v>
      </c>
      <c r="BC12" s="63" t="s">
        <v>60</v>
      </c>
      <c r="BE12" s="62">
        <v>37043</v>
      </c>
      <c r="BF12" s="76">
        <v>0.75</v>
      </c>
    </row>
    <row r="13" spans="1:58" x14ac:dyDescent="0.2">
      <c r="A13" s="73">
        <v>36927</v>
      </c>
      <c r="B13" s="74">
        <v>44.4</v>
      </c>
      <c r="C13" s="74">
        <v>45</v>
      </c>
      <c r="D13" s="74">
        <v>45.6</v>
      </c>
      <c r="E13" s="69"/>
      <c r="F13" s="74">
        <v>36.200000000000003</v>
      </c>
      <c r="G13" s="74">
        <v>36.5</v>
      </c>
      <c r="H13" s="74">
        <v>36.799999999999997</v>
      </c>
      <c r="I13" s="61"/>
      <c r="J13" s="62">
        <v>37073</v>
      </c>
      <c r="K13" s="75">
        <v>33.75</v>
      </c>
      <c r="L13" s="75">
        <v>36</v>
      </c>
      <c r="M13" s="75">
        <v>38.25</v>
      </c>
      <c r="O13" s="75">
        <v>33.5</v>
      </c>
      <c r="P13" s="75">
        <v>36</v>
      </c>
      <c r="Q13" s="75">
        <v>38.5</v>
      </c>
      <c r="S13" s="75">
        <v>0.7</v>
      </c>
      <c r="T13" s="75">
        <v>0.7</v>
      </c>
      <c r="U13" s="75">
        <v>0.7</v>
      </c>
      <c r="W13" s="75">
        <v>0.32687500000000003</v>
      </c>
      <c r="X13" s="75">
        <v>0.65375000000000005</v>
      </c>
      <c r="Y13" s="75">
        <v>0.98062499999999997</v>
      </c>
      <c r="AA13" s="75">
        <v>0.4</v>
      </c>
      <c r="AB13" s="75">
        <v>0.8</v>
      </c>
      <c r="AC13" s="75">
        <v>1.2</v>
      </c>
      <c r="AE13" s="75">
        <v>-0.35</v>
      </c>
      <c r="AF13" s="75">
        <v>2.5</v>
      </c>
      <c r="AG13" s="75">
        <v>0.3</v>
      </c>
      <c r="AI13" s="75">
        <v>-0.15</v>
      </c>
      <c r="AJ13" s="75">
        <v>1.5</v>
      </c>
      <c r="AK13" s="75">
        <v>0.2</v>
      </c>
      <c r="AM13" s="76">
        <v>3</v>
      </c>
      <c r="AN13" s="77">
        <v>0.15</v>
      </c>
      <c r="AP13" s="61">
        <v>500</v>
      </c>
      <c r="AQ13" s="79">
        <v>0.84650000000000003</v>
      </c>
      <c r="AR13" s="79">
        <v>0.84650000000000003</v>
      </c>
      <c r="AS13" s="79">
        <v>0.85749044781089889</v>
      </c>
      <c r="AT13" s="79">
        <v>0.90749044781089894</v>
      </c>
      <c r="AU13" s="79">
        <v>0.89013679845897664</v>
      </c>
      <c r="AV13" s="79">
        <v>0.81113084665482538</v>
      </c>
      <c r="AW13" s="79">
        <v>0.8296553973257963</v>
      </c>
      <c r="AX13" s="79">
        <v>0.86426523744235273</v>
      </c>
      <c r="AY13" s="79">
        <v>0.89842415037022905</v>
      </c>
      <c r="AZ13" s="79">
        <v>0.92649999999999999</v>
      </c>
      <c r="BA13" s="79">
        <v>0.90649999999999997</v>
      </c>
      <c r="BB13" s="79">
        <v>0.90649999999999997</v>
      </c>
      <c r="BC13" s="63" t="s">
        <v>60</v>
      </c>
      <c r="BE13" s="62">
        <v>37073</v>
      </c>
      <c r="BF13" s="76">
        <v>0.75</v>
      </c>
    </row>
    <row r="14" spans="1:58" x14ac:dyDescent="0.2">
      <c r="A14" s="73">
        <v>36928</v>
      </c>
      <c r="B14" s="74">
        <v>44.4</v>
      </c>
      <c r="C14" s="74">
        <v>45</v>
      </c>
      <c r="D14" s="74">
        <v>45.6</v>
      </c>
      <c r="E14" s="69"/>
      <c r="F14" s="74">
        <v>36.200000000000003</v>
      </c>
      <c r="G14" s="74">
        <v>36.5</v>
      </c>
      <c r="H14" s="74">
        <v>36.799999999999997</v>
      </c>
      <c r="I14" s="61"/>
      <c r="J14" s="62">
        <v>37104</v>
      </c>
      <c r="K14" s="75">
        <v>33.75</v>
      </c>
      <c r="L14" s="75">
        <v>36</v>
      </c>
      <c r="M14" s="75">
        <v>38.25</v>
      </c>
      <c r="O14" s="75">
        <v>33.5</v>
      </c>
      <c r="P14" s="75">
        <v>36</v>
      </c>
      <c r="Q14" s="75">
        <v>38.5</v>
      </c>
      <c r="S14" s="75">
        <v>1.2</v>
      </c>
      <c r="T14" s="75">
        <v>1.2</v>
      </c>
      <c r="U14" s="75">
        <v>1.2</v>
      </c>
      <c r="W14" s="75">
        <v>0.37062499999999998</v>
      </c>
      <c r="X14" s="75">
        <v>0.74124999999999996</v>
      </c>
      <c r="Y14" s="75">
        <v>1.1118749999999999</v>
      </c>
      <c r="AA14" s="75">
        <v>0.4</v>
      </c>
      <c r="AB14" s="75">
        <v>0.8</v>
      </c>
      <c r="AC14" s="75">
        <v>1.2</v>
      </c>
      <c r="AE14" s="75">
        <v>-0.35</v>
      </c>
      <c r="AF14" s="75">
        <v>2</v>
      </c>
      <c r="AG14" s="75">
        <v>0.5</v>
      </c>
      <c r="AI14" s="75">
        <v>-0.15</v>
      </c>
      <c r="AJ14" s="75">
        <v>1.5</v>
      </c>
      <c r="AK14" s="75">
        <v>0.2</v>
      </c>
      <c r="AM14" s="76">
        <v>3</v>
      </c>
      <c r="AN14" s="77">
        <v>0.15</v>
      </c>
      <c r="AP14" s="61">
        <v>600</v>
      </c>
      <c r="AQ14" s="79">
        <v>0.90339999999999998</v>
      </c>
      <c r="AR14" s="79">
        <v>0.90339999999999998</v>
      </c>
      <c r="AS14" s="79">
        <v>0.99535202187631988</v>
      </c>
      <c r="AT14" s="79">
        <v>1.0453520218763199</v>
      </c>
      <c r="AU14" s="79">
        <v>1.079238630056482</v>
      </c>
      <c r="AV14" s="79">
        <v>0.98963883955002951</v>
      </c>
      <c r="AW14" s="79">
        <v>0.91466463746059334</v>
      </c>
      <c r="AX14" s="79">
        <v>0.960239311978063</v>
      </c>
      <c r="AY14" s="79">
        <v>1.0396810328460215</v>
      </c>
      <c r="AZ14" s="79">
        <v>1.0644</v>
      </c>
      <c r="BA14" s="79">
        <v>1.0444</v>
      </c>
      <c r="BB14" s="79">
        <v>1.0444</v>
      </c>
      <c r="BC14" s="63" t="s">
        <v>60</v>
      </c>
      <c r="BE14" s="62">
        <v>37104</v>
      </c>
      <c r="BF14" s="76">
        <v>0.75</v>
      </c>
    </row>
    <row r="15" spans="1:58" x14ac:dyDescent="0.2">
      <c r="A15" s="73">
        <v>36929</v>
      </c>
      <c r="B15" s="74">
        <v>44.4</v>
      </c>
      <c r="C15" s="74">
        <v>45</v>
      </c>
      <c r="D15" s="74">
        <v>45.6</v>
      </c>
      <c r="E15" s="69"/>
      <c r="F15" s="74">
        <v>36.200000000000003</v>
      </c>
      <c r="G15" s="74">
        <v>36.5</v>
      </c>
      <c r="H15" s="74">
        <v>36.799999999999997</v>
      </c>
      <c r="I15" s="61"/>
      <c r="J15" s="62">
        <v>37135</v>
      </c>
      <c r="K15" s="75">
        <v>35.475000000000001</v>
      </c>
      <c r="L15" s="75">
        <v>36</v>
      </c>
      <c r="M15" s="75">
        <v>36.524999999999999</v>
      </c>
      <c r="O15" s="75">
        <v>33.5</v>
      </c>
      <c r="P15" s="75">
        <v>36</v>
      </c>
      <c r="Q15" s="75">
        <v>38.5</v>
      </c>
      <c r="S15" s="75">
        <v>1.2</v>
      </c>
      <c r="T15" s="75">
        <v>1.2</v>
      </c>
      <c r="U15" s="75">
        <v>1.2</v>
      </c>
      <c r="W15" s="75">
        <v>0.36125000000000002</v>
      </c>
      <c r="X15" s="75">
        <v>0.72250000000000003</v>
      </c>
      <c r="Y15" s="75">
        <v>1.08375</v>
      </c>
      <c r="AA15" s="75">
        <v>0.4</v>
      </c>
      <c r="AB15" s="75">
        <v>0.8</v>
      </c>
      <c r="AC15" s="75">
        <v>1.2</v>
      </c>
      <c r="AE15" s="75">
        <v>-0.35</v>
      </c>
      <c r="AF15" s="75">
        <v>2</v>
      </c>
      <c r="AG15" s="75">
        <v>0.5</v>
      </c>
      <c r="AI15" s="75">
        <v>-0.15</v>
      </c>
      <c r="AJ15" s="75">
        <v>1.5</v>
      </c>
      <c r="AK15" s="75">
        <v>0.2</v>
      </c>
      <c r="AM15" s="76">
        <v>3</v>
      </c>
      <c r="AN15" s="77">
        <v>0.15</v>
      </c>
      <c r="AP15" s="61">
        <v>700</v>
      </c>
      <c r="AQ15" s="79">
        <v>1.73</v>
      </c>
      <c r="AR15" s="79">
        <v>1.73</v>
      </c>
      <c r="AS15" s="79">
        <v>1.7959999999999998</v>
      </c>
      <c r="AT15" s="79">
        <v>1.4909756812084298</v>
      </c>
      <c r="AU15" s="79">
        <v>1.2913252146658396</v>
      </c>
      <c r="AV15" s="79">
        <v>1.134695085849615</v>
      </c>
      <c r="AW15" s="79">
        <v>1.0157625828894443</v>
      </c>
      <c r="AX15" s="79">
        <v>1.1172877975819515</v>
      </c>
      <c r="AY15" s="79">
        <v>1.4138345674324397</v>
      </c>
      <c r="AZ15" s="79">
        <v>1.3759999999999999</v>
      </c>
      <c r="BA15" s="79">
        <v>1.496</v>
      </c>
      <c r="BB15" s="79">
        <v>1.496</v>
      </c>
      <c r="BC15" s="63" t="s">
        <v>60</v>
      </c>
      <c r="BE15" s="62">
        <v>37135</v>
      </c>
      <c r="BF15" s="76">
        <v>0.75</v>
      </c>
    </row>
    <row r="16" spans="1:58" x14ac:dyDescent="0.2">
      <c r="A16" s="73">
        <v>36930</v>
      </c>
      <c r="B16" s="74">
        <v>44.4</v>
      </c>
      <c r="C16" s="74">
        <v>45</v>
      </c>
      <c r="D16" s="74">
        <v>45.6</v>
      </c>
      <c r="E16" s="69"/>
      <c r="F16" s="74">
        <v>36.200000000000003</v>
      </c>
      <c r="G16" s="74">
        <v>36.5</v>
      </c>
      <c r="H16" s="74">
        <v>36.799999999999997</v>
      </c>
      <c r="I16" s="61"/>
      <c r="J16" s="62">
        <v>37165</v>
      </c>
      <c r="K16" s="75">
        <v>34.587499999999999</v>
      </c>
      <c r="L16" s="75">
        <v>35</v>
      </c>
      <c r="M16" s="75">
        <v>35.412500000000001</v>
      </c>
      <c r="O16" s="75">
        <v>32.5</v>
      </c>
      <c r="P16" s="75">
        <v>35</v>
      </c>
      <c r="Q16" s="75">
        <v>37.5</v>
      </c>
      <c r="S16" s="75">
        <v>1.2</v>
      </c>
      <c r="T16" s="75">
        <v>1.2</v>
      </c>
      <c r="U16" s="75">
        <v>1.2</v>
      </c>
      <c r="W16" s="75">
        <v>0.26</v>
      </c>
      <c r="X16" s="75">
        <v>0.52</v>
      </c>
      <c r="Y16" s="75">
        <v>0.78</v>
      </c>
      <c r="AA16" s="75">
        <v>0.4</v>
      </c>
      <c r="AB16" s="75">
        <v>0.8</v>
      </c>
      <c r="AC16" s="75">
        <v>1.2</v>
      </c>
      <c r="AE16" s="75">
        <v>-0.35</v>
      </c>
      <c r="AF16" s="75">
        <v>1.9</v>
      </c>
      <c r="AG16" s="75">
        <v>0.3</v>
      </c>
      <c r="AI16" s="75">
        <v>-0.15</v>
      </c>
      <c r="AJ16" s="75">
        <v>1.5</v>
      </c>
      <c r="AK16" s="75">
        <v>0.2</v>
      </c>
      <c r="AM16" s="76">
        <v>4</v>
      </c>
      <c r="AN16" s="77">
        <v>0.15</v>
      </c>
      <c r="AP16" s="61">
        <v>800</v>
      </c>
      <c r="AQ16" s="79">
        <v>1.1458848137090256</v>
      </c>
      <c r="AR16" s="79">
        <v>1.1458848137090256</v>
      </c>
      <c r="AS16" s="79">
        <v>1.1358999999999999</v>
      </c>
      <c r="AT16" s="79">
        <v>1.1232726508202047</v>
      </c>
      <c r="AU16" s="79">
        <v>0.95286212503963064</v>
      </c>
      <c r="AV16" s="79">
        <v>0.65105901103049102</v>
      </c>
      <c r="AW16" s="79">
        <v>0.58625176867694417</v>
      </c>
      <c r="AX16" s="79">
        <v>0.66493857390129607</v>
      </c>
      <c r="AY16" s="79">
        <v>0.77710435244355791</v>
      </c>
      <c r="AZ16" s="79">
        <v>1.0615000000000001</v>
      </c>
      <c r="BA16" s="79">
        <v>1.0714999999999999</v>
      </c>
      <c r="BB16" s="79">
        <v>1.0874999999999999</v>
      </c>
      <c r="BC16" s="63" t="s">
        <v>61</v>
      </c>
      <c r="BE16" s="62">
        <v>37165</v>
      </c>
      <c r="BF16" s="76">
        <v>0.75</v>
      </c>
    </row>
    <row r="17" spans="1:58" x14ac:dyDescent="0.2">
      <c r="A17" s="73">
        <v>36931</v>
      </c>
      <c r="B17" s="74">
        <v>44.4</v>
      </c>
      <c r="C17" s="74">
        <v>45</v>
      </c>
      <c r="D17" s="74">
        <v>45.6</v>
      </c>
      <c r="E17" s="69"/>
      <c r="F17" s="74">
        <v>36.200000000000003</v>
      </c>
      <c r="G17" s="74">
        <v>36.5</v>
      </c>
      <c r="H17" s="74">
        <v>36.799999999999997</v>
      </c>
      <c r="I17" s="61"/>
      <c r="J17" s="62">
        <v>37196</v>
      </c>
      <c r="K17" s="75">
        <v>34.587499999999999</v>
      </c>
      <c r="L17" s="75">
        <v>35</v>
      </c>
      <c r="M17" s="75">
        <v>35.412500000000001</v>
      </c>
      <c r="O17" s="75">
        <v>32.5</v>
      </c>
      <c r="P17" s="75">
        <v>35</v>
      </c>
      <c r="Q17" s="75">
        <v>37.5</v>
      </c>
      <c r="S17" s="75">
        <v>1.2</v>
      </c>
      <c r="T17" s="75">
        <v>1.2</v>
      </c>
      <c r="U17" s="75">
        <v>1.2</v>
      </c>
      <c r="W17" s="75">
        <v>0.19062499999999999</v>
      </c>
      <c r="X17" s="75">
        <v>0.38124999999999998</v>
      </c>
      <c r="Y17" s="75">
        <v>0.57187500000000002</v>
      </c>
      <c r="AA17" s="75">
        <v>0.4</v>
      </c>
      <c r="AB17" s="75">
        <v>0.8</v>
      </c>
      <c r="AC17" s="75">
        <v>1.2</v>
      </c>
      <c r="AE17" s="75">
        <v>-0.25</v>
      </c>
      <c r="AF17" s="75">
        <v>1.75</v>
      </c>
      <c r="AG17" s="75">
        <v>0.3</v>
      </c>
      <c r="AI17" s="75">
        <v>-0.15</v>
      </c>
      <c r="AJ17" s="75">
        <v>1.5</v>
      </c>
      <c r="AK17" s="75">
        <v>0.2</v>
      </c>
      <c r="AM17" s="76">
        <v>4</v>
      </c>
      <c r="AN17" s="77">
        <v>0.15</v>
      </c>
      <c r="AP17" s="61">
        <v>900</v>
      </c>
      <c r="AQ17" s="79">
        <v>1.1998117566192825</v>
      </c>
      <c r="AR17" s="79">
        <v>1.1998117566192825</v>
      </c>
      <c r="AS17" s="79">
        <v>1.1898</v>
      </c>
      <c r="AT17" s="79">
        <v>1.1413154461256174</v>
      </c>
      <c r="AU17" s="79">
        <v>1.0425355656238169</v>
      </c>
      <c r="AV17" s="79">
        <v>0.7656754603028143</v>
      </c>
      <c r="AW17" s="79">
        <v>0.64707720807596325</v>
      </c>
      <c r="AX17" s="79">
        <v>0.72465065225651215</v>
      </c>
      <c r="AY17" s="79">
        <v>0.75981909069269282</v>
      </c>
      <c r="AZ17" s="79">
        <v>1.1326000000000001</v>
      </c>
      <c r="BA17" s="79">
        <v>1.1426000000000001</v>
      </c>
      <c r="BB17" s="79">
        <v>1.1637999999999999</v>
      </c>
      <c r="BC17" s="63" t="s">
        <v>61</v>
      </c>
      <c r="BE17" s="62">
        <v>37196</v>
      </c>
      <c r="BF17" s="76">
        <v>0.75</v>
      </c>
    </row>
    <row r="18" spans="1:58" x14ac:dyDescent="0.2">
      <c r="A18" s="73">
        <v>36932</v>
      </c>
      <c r="B18" s="74">
        <v>36.4</v>
      </c>
      <c r="C18" s="74">
        <v>37</v>
      </c>
      <c r="D18" s="74">
        <v>37.6</v>
      </c>
      <c r="E18" s="69"/>
      <c r="F18" s="74">
        <v>36.200000000000003</v>
      </c>
      <c r="G18" s="74">
        <v>36.5</v>
      </c>
      <c r="H18" s="74">
        <v>36.799999999999997</v>
      </c>
      <c r="I18" s="61"/>
      <c r="J18" s="62">
        <v>37226</v>
      </c>
      <c r="K18" s="75">
        <v>36.137499237060545</v>
      </c>
      <c r="L18" s="75">
        <v>36.549999237060547</v>
      </c>
      <c r="M18" s="75">
        <v>36.962499237060548</v>
      </c>
      <c r="O18" s="75">
        <v>34.049999237060547</v>
      </c>
      <c r="P18" s="75">
        <v>36.549999237060547</v>
      </c>
      <c r="Q18" s="75">
        <v>39.049999237060547</v>
      </c>
      <c r="S18" s="75">
        <v>1.2</v>
      </c>
      <c r="T18" s="75">
        <v>1.2</v>
      </c>
      <c r="U18" s="75">
        <v>1.2</v>
      </c>
      <c r="W18" s="75">
        <v>0.19062499999999999</v>
      </c>
      <c r="X18" s="75">
        <v>0.38124999999999998</v>
      </c>
      <c r="Y18" s="75">
        <v>0.57187500000000002</v>
      </c>
      <c r="AA18" s="75">
        <v>0.4</v>
      </c>
      <c r="AB18" s="75">
        <v>0.8</v>
      </c>
      <c r="AC18" s="75">
        <v>1.2</v>
      </c>
      <c r="AE18" s="75">
        <v>-0.25</v>
      </c>
      <c r="AF18" s="75">
        <v>1.75</v>
      </c>
      <c r="AG18" s="75">
        <v>0.3</v>
      </c>
      <c r="AI18" s="75">
        <v>-0.15</v>
      </c>
      <c r="AJ18" s="75">
        <v>1.5</v>
      </c>
      <c r="AK18" s="75">
        <v>0.2</v>
      </c>
      <c r="AM18" s="76">
        <v>4</v>
      </c>
      <c r="AN18" s="77">
        <v>0.15</v>
      </c>
      <c r="AP18" s="61">
        <v>1000</v>
      </c>
      <c r="AQ18" s="79">
        <v>1.1961600115620716</v>
      </c>
      <c r="AR18" s="79">
        <v>1.1961600115620716</v>
      </c>
      <c r="AS18" s="79">
        <v>1.1861999999999999</v>
      </c>
      <c r="AT18" s="79">
        <v>1.0937861200445436</v>
      </c>
      <c r="AU18" s="79">
        <v>1.0610266218026732</v>
      </c>
      <c r="AV18" s="79">
        <v>0.85640229836849369</v>
      </c>
      <c r="AW18" s="79">
        <v>0.77472880286852364</v>
      </c>
      <c r="AX18" s="79">
        <v>0.92931988010301025</v>
      </c>
      <c r="AY18" s="79">
        <v>0.94849211726145832</v>
      </c>
      <c r="AZ18" s="79">
        <v>1.1291</v>
      </c>
      <c r="BA18" s="79">
        <v>1.1352</v>
      </c>
      <c r="BB18" s="79">
        <v>1.1578999999999999</v>
      </c>
      <c r="BC18" s="63" t="s">
        <v>61</v>
      </c>
      <c r="BE18" s="62">
        <v>37226</v>
      </c>
      <c r="BF18" s="76">
        <v>0.75</v>
      </c>
    </row>
    <row r="19" spans="1:58" x14ac:dyDescent="0.2">
      <c r="A19" s="73">
        <v>36933</v>
      </c>
      <c r="B19" s="74">
        <v>36.4</v>
      </c>
      <c r="C19" s="74">
        <v>37</v>
      </c>
      <c r="D19" s="74">
        <v>37.6</v>
      </c>
      <c r="E19" s="69"/>
      <c r="F19" s="74">
        <v>36.200000000000003</v>
      </c>
      <c r="G19" s="74">
        <v>36.5</v>
      </c>
      <c r="H19" s="74">
        <v>36.799999999999997</v>
      </c>
      <c r="I19" s="61"/>
      <c r="J19" s="62">
        <v>37257</v>
      </c>
      <c r="K19" s="75">
        <v>25.07374725341797</v>
      </c>
      <c r="L19" s="75">
        <v>25.598747253417969</v>
      </c>
      <c r="M19" s="75">
        <v>26.123747253417967</v>
      </c>
      <c r="O19" s="75">
        <v>23.102499008178711</v>
      </c>
      <c r="P19" s="75">
        <v>26.102499008178711</v>
      </c>
      <c r="Q19" s="75">
        <v>29.102499008178711</v>
      </c>
      <c r="S19" s="75">
        <v>1.2</v>
      </c>
      <c r="T19" s="75">
        <v>1.2</v>
      </c>
      <c r="U19" s="75">
        <v>1.2</v>
      </c>
      <c r="W19" s="75">
        <v>0.19125</v>
      </c>
      <c r="X19" s="75">
        <v>0.38250000000000001</v>
      </c>
      <c r="Y19" s="75">
        <v>0.57374999999999998</v>
      </c>
      <c r="AA19" s="75">
        <v>0.4</v>
      </c>
      <c r="AB19" s="75">
        <v>0.8</v>
      </c>
      <c r="AC19" s="75">
        <v>1.2</v>
      </c>
      <c r="AE19" s="75">
        <v>-0.25</v>
      </c>
      <c r="AF19" s="75">
        <v>1.75</v>
      </c>
      <c r="AG19" s="75">
        <v>0.35</v>
      </c>
      <c r="AI19" s="75">
        <v>-0.15</v>
      </c>
      <c r="AJ19" s="75">
        <v>1.5</v>
      </c>
      <c r="AK19" s="75">
        <v>0.2</v>
      </c>
      <c r="AM19" s="76">
        <v>5</v>
      </c>
      <c r="AN19" s="77">
        <v>0.15</v>
      </c>
      <c r="AP19" s="61">
        <v>1100</v>
      </c>
      <c r="AQ19" s="79">
        <v>1.1752854504703492</v>
      </c>
      <c r="AR19" s="79">
        <v>1.1752854504703492</v>
      </c>
      <c r="AS19" s="79">
        <v>1.1653</v>
      </c>
      <c r="AT19" s="79">
        <v>1.1163355903593366</v>
      </c>
      <c r="AU19" s="79">
        <v>1.1254998619307197</v>
      </c>
      <c r="AV19" s="79">
        <v>0.98511093402675809</v>
      </c>
      <c r="AW19" s="79">
        <v>0.88155973155887868</v>
      </c>
      <c r="AX19" s="79">
        <v>1.0488791320133406</v>
      </c>
      <c r="AY19" s="79">
        <v>1.012945635654515</v>
      </c>
      <c r="AZ19" s="79">
        <v>1.1227</v>
      </c>
      <c r="BA19" s="79">
        <v>1.1133</v>
      </c>
      <c r="BB19" s="79">
        <v>1.1327</v>
      </c>
      <c r="BC19" s="63" t="s">
        <v>61</v>
      </c>
      <c r="BE19" s="62">
        <v>37257</v>
      </c>
      <c r="BF19" s="76">
        <v>0.75</v>
      </c>
    </row>
    <row r="20" spans="1:58" x14ac:dyDescent="0.2">
      <c r="A20" s="73">
        <v>36934</v>
      </c>
      <c r="B20" s="74">
        <v>44.4</v>
      </c>
      <c r="C20" s="74">
        <v>45</v>
      </c>
      <c r="D20" s="74">
        <v>45.6</v>
      </c>
      <c r="E20" s="69"/>
      <c r="F20" s="74">
        <v>36.200000000000003</v>
      </c>
      <c r="G20" s="74">
        <v>36.5</v>
      </c>
      <c r="H20" s="74">
        <v>36.799999999999997</v>
      </c>
      <c r="I20" s="61"/>
      <c r="J20" s="62">
        <v>37288</v>
      </c>
      <c r="K20" s="75">
        <v>24.071248626708986</v>
      </c>
      <c r="L20" s="75">
        <v>24.596248626708984</v>
      </c>
      <c r="M20" s="75">
        <v>25.121248626708983</v>
      </c>
      <c r="O20" s="75">
        <v>21.097497940063477</v>
      </c>
      <c r="P20" s="75">
        <v>24.097497940063477</v>
      </c>
      <c r="Q20" s="75">
        <v>27.097497940063477</v>
      </c>
      <c r="S20" s="75">
        <v>0.7</v>
      </c>
      <c r="T20" s="75">
        <v>0.7</v>
      </c>
      <c r="U20" s="75">
        <v>0.7</v>
      </c>
      <c r="W20" s="75">
        <v>0.21968750000000001</v>
      </c>
      <c r="X20" s="75">
        <v>0.43937500000000002</v>
      </c>
      <c r="Y20" s="75">
        <v>0.6590625</v>
      </c>
      <c r="AA20" s="75">
        <v>0.4</v>
      </c>
      <c r="AB20" s="75">
        <v>0.8</v>
      </c>
      <c r="AC20" s="75">
        <v>1.2</v>
      </c>
      <c r="AE20" s="75">
        <v>-0.75</v>
      </c>
      <c r="AF20" s="75">
        <v>2</v>
      </c>
      <c r="AG20" s="75">
        <v>0.75</v>
      </c>
      <c r="AI20" s="75">
        <v>-0.15</v>
      </c>
      <c r="AJ20" s="75">
        <v>1.5</v>
      </c>
      <c r="AK20" s="75">
        <v>0.2</v>
      </c>
      <c r="AM20" s="76">
        <v>5</v>
      </c>
      <c r="AN20" s="77">
        <v>0.15</v>
      </c>
      <c r="AP20" s="61">
        <v>1200</v>
      </c>
      <c r="AQ20" s="79">
        <v>0.88039999999999996</v>
      </c>
      <c r="AR20" s="79">
        <v>0.88039999999999996</v>
      </c>
      <c r="AS20" s="79">
        <v>0.89039999999999997</v>
      </c>
      <c r="AT20" s="79">
        <v>1.1185245467924647</v>
      </c>
      <c r="AU20" s="79">
        <v>1.1169907033351396</v>
      </c>
      <c r="AV20" s="79">
        <v>1.0624166422010652</v>
      </c>
      <c r="AW20" s="79">
        <v>1.0539439364924221</v>
      </c>
      <c r="AX20" s="79">
        <v>1.0933254527800058</v>
      </c>
      <c r="AY20" s="79">
        <v>1.0793034625455484</v>
      </c>
      <c r="AZ20" s="79">
        <v>0.94740000000000002</v>
      </c>
      <c r="BA20" s="79">
        <v>0.93740000000000001</v>
      </c>
      <c r="BB20" s="79">
        <v>0.9204</v>
      </c>
      <c r="BC20" s="63" t="s">
        <v>61</v>
      </c>
      <c r="BE20" s="62">
        <v>37288</v>
      </c>
      <c r="BF20" s="76">
        <v>0.75</v>
      </c>
    </row>
    <row r="21" spans="1:58" x14ac:dyDescent="0.2">
      <c r="A21" s="73">
        <v>36935</v>
      </c>
      <c r="B21" s="74">
        <v>44.4</v>
      </c>
      <c r="C21" s="74">
        <v>45</v>
      </c>
      <c r="D21" s="74">
        <v>45.6</v>
      </c>
      <c r="E21" s="69"/>
      <c r="F21" s="74">
        <v>36.200000000000003</v>
      </c>
      <c r="G21" s="74">
        <v>36.5</v>
      </c>
      <c r="H21" s="74">
        <v>36.799999999999997</v>
      </c>
      <c r="I21" s="61"/>
      <c r="J21" s="62">
        <v>37316</v>
      </c>
      <c r="K21" s="75">
        <v>17.44724807739258</v>
      </c>
      <c r="L21" s="75">
        <v>17.784748077392578</v>
      </c>
      <c r="M21" s="75">
        <v>18.122248077392577</v>
      </c>
      <c r="O21" s="75">
        <v>16.414497375488281</v>
      </c>
      <c r="P21" s="75">
        <v>19.414497375488281</v>
      </c>
      <c r="Q21" s="75">
        <v>22.414497375488281</v>
      </c>
      <c r="S21" s="75">
        <v>0.7</v>
      </c>
      <c r="T21" s="75">
        <v>0.7</v>
      </c>
      <c r="U21" s="75">
        <v>0.7</v>
      </c>
      <c r="W21" s="75">
        <v>0.21968750000000001</v>
      </c>
      <c r="X21" s="75">
        <v>0.43937500000000002</v>
      </c>
      <c r="Y21" s="75">
        <v>0.6590625</v>
      </c>
      <c r="AA21" s="75">
        <v>0.4</v>
      </c>
      <c r="AB21" s="75">
        <v>0.8</v>
      </c>
      <c r="AC21" s="75">
        <v>1.2</v>
      </c>
      <c r="AE21" s="75">
        <v>-0.75</v>
      </c>
      <c r="AF21" s="75">
        <v>2</v>
      </c>
      <c r="AG21" s="75">
        <v>0.75</v>
      </c>
      <c r="AI21" s="75">
        <v>-0.15</v>
      </c>
      <c r="AJ21" s="75">
        <v>1.5</v>
      </c>
      <c r="AK21" s="75">
        <v>0.2</v>
      </c>
      <c r="AM21" s="76">
        <v>5</v>
      </c>
      <c r="AN21" s="77">
        <v>0.15</v>
      </c>
      <c r="AP21" s="61">
        <v>1300</v>
      </c>
      <c r="AQ21" s="79">
        <v>0.8548</v>
      </c>
      <c r="AR21" s="79">
        <v>0.8548</v>
      </c>
      <c r="AS21" s="79">
        <v>0.86480000000000001</v>
      </c>
      <c r="AT21" s="79">
        <v>1.0164322625621052</v>
      </c>
      <c r="AU21" s="79">
        <v>1.0525174632070931</v>
      </c>
      <c r="AV21" s="79">
        <v>1.1040221448643206</v>
      </c>
      <c r="AW21" s="79">
        <v>1.1615931446365755</v>
      </c>
      <c r="AX21" s="79">
        <v>1.0846793599864903</v>
      </c>
      <c r="AY21" s="79">
        <v>1.0205628696464217</v>
      </c>
      <c r="AZ21" s="79">
        <v>0.88990000000000002</v>
      </c>
      <c r="BA21" s="79">
        <v>0.88290000000000002</v>
      </c>
      <c r="BB21" s="79">
        <v>0.87490000000000001</v>
      </c>
      <c r="BC21" s="63" t="s">
        <v>61</v>
      </c>
      <c r="BE21" s="62">
        <v>37316</v>
      </c>
      <c r="BF21" s="76">
        <v>0.75</v>
      </c>
    </row>
    <row r="22" spans="1:58" x14ac:dyDescent="0.2">
      <c r="A22" s="73">
        <v>36936</v>
      </c>
      <c r="B22" s="74">
        <v>44.4</v>
      </c>
      <c r="C22" s="74">
        <v>45</v>
      </c>
      <c r="D22" s="74">
        <v>45.6</v>
      </c>
      <c r="E22" s="69"/>
      <c r="F22" s="74">
        <v>36.200000000000003</v>
      </c>
      <c r="G22" s="74">
        <v>36.5</v>
      </c>
      <c r="H22" s="74">
        <v>36.799999999999997</v>
      </c>
      <c r="I22" s="61"/>
      <c r="J22" s="62">
        <v>37347</v>
      </c>
      <c r="K22" s="75">
        <v>18.242498779296874</v>
      </c>
      <c r="L22" s="75">
        <v>18.467498779296875</v>
      </c>
      <c r="M22" s="75">
        <v>18.692498779296876</v>
      </c>
      <c r="O22" s="75">
        <v>16.18499755859375</v>
      </c>
      <c r="P22" s="75">
        <v>19.18499755859375</v>
      </c>
      <c r="Q22" s="75">
        <v>22.18499755859375</v>
      </c>
      <c r="S22" s="75">
        <v>0.7</v>
      </c>
      <c r="T22" s="75">
        <v>0.7</v>
      </c>
      <c r="U22" s="75">
        <v>0.7</v>
      </c>
      <c r="W22" s="75">
        <v>0.1821875</v>
      </c>
      <c r="X22" s="75">
        <v>0.364375</v>
      </c>
      <c r="Y22" s="75">
        <v>0.54656249999999995</v>
      </c>
      <c r="AA22" s="75">
        <v>0.06</v>
      </c>
      <c r="AB22" s="75">
        <v>0.12</v>
      </c>
      <c r="AC22" s="75">
        <v>0.18</v>
      </c>
      <c r="AE22" s="75">
        <v>-0.25</v>
      </c>
      <c r="AF22" s="75">
        <v>1.4</v>
      </c>
      <c r="AG22" s="75">
        <v>0.3</v>
      </c>
      <c r="AI22" s="75">
        <v>-0.15</v>
      </c>
      <c r="AJ22" s="75">
        <v>0.5</v>
      </c>
      <c r="AK22" s="75">
        <v>0.2</v>
      </c>
      <c r="AM22" s="76">
        <v>6</v>
      </c>
      <c r="AN22" s="77">
        <v>0.15</v>
      </c>
      <c r="AP22" s="61">
        <v>1400</v>
      </c>
      <c r="AQ22" s="79">
        <v>0.82720000000000005</v>
      </c>
      <c r="AR22" s="79">
        <v>0.82720000000000005</v>
      </c>
      <c r="AS22" s="79">
        <v>0.83720000000000006</v>
      </c>
      <c r="AT22" s="79">
        <v>1.0175267407786688</v>
      </c>
      <c r="AU22" s="79">
        <v>1.0575902308313812</v>
      </c>
      <c r="AV22" s="79">
        <v>1.2209201862181771</v>
      </c>
      <c r="AW22" s="79">
        <v>1.2006887185402797</v>
      </c>
      <c r="AX22" s="79">
        <v>1.1907290919069531</v>
      </c>
      <c r="AY22" s="79">
        <v>1.1047918993646206</v>
      </c>
      <c r="AZ22" s="79">
        <v>0.86519999999999997</v>
      </c>
      <c r="BA22" s="79">
        <v>0.85919999999999996</v>
      </c>
      <c r="BB22" s="79">
        <v>0.83720000000000006</v>
      </c>
      <c r="BC22" s="63" t="s">
        <v>61</v>
      </c>
      <c r="BE22" s="62">
        <v>37347</v>
      </c>
      <c r="BF22" s="76">
        <v>0.75</v>
      </c>
    </row>
    <row r="23" spans="1:58" x14ac:dyDescent="0.2">
      <c r="A23" s="73">
        <v>36937</v>
      </c>
      <c r="B23" s="74">
        <v>44.4</v>
      </c>
      <c r="C23" s="74">
        <v>45</v>
      </c>
      <c r="D23" s="74">
        <v>45.6</v>
      </c>
      <c r="E23" s="69"/>
      <c r="F23" s="74">
        <v>36.200000000000003</v>
      </c>
      <c r="G23" s="74">
        <v>36.5</v>
      </c>
      <c r="H23" s="74">
        <v>36.799999999999997</v>
      </c>
      <c r="I23" s="61"/>
      <c r="J23" s="62">
        <v>37377</v>
      </c>
      <c r="K23" s="75">
        <v>17.832498550415039</v>
      </c>
      <c r="L23" s="75">
        <v>18.582498550415039</v>
      </c>
      <c r="M23" s="75">
        <v>19.332498550415039</v>
      </c>
      <c r="O23" s="75">
        <v>16.714998245239258</v>
      </c>
      <c r="P23" s="75">
        <v>19.714998245239258</v>
      </c>
      <c r="Q23" s="75">
        <v>22.714998245239258</v>
      </c>
      <c r="S23" s="75">
        <v>0.7</v>
      </c>
      <c r="T23" s="75">
        <v>0.7</v>
      </c>
      <c r="U23" s="75">
        <v>0.7</v>
      </c>
      <c r="W23" s="75">
        <v>0.1821875</v>
      </c>
      <c r="X23" s="75">
        <v>0.364375</v>
      </c>
      <c r="Y23" s="75">
        <v>0.54656249999999995</v>
      </c>
      <c r="AA23" s="75">
        <v>0.06</v>
      </c>
      <c r="AB23" s="75">
        <v>0.12</v>
      </c>
      <c r="AC23" s="75">
        <v>0.18</v>
      </c>
      <c r="AE23" s="75">
        <v>-0.25</v>
      </c>
      <c r="AF23" s="75">
        <v>1.4</v>
      </c>
      <c r="AG23" s="75">
        <v>0.3</v>
      </c>
      <c r="AI23" s="75">
        <v>-0.15</v>
      </c>
      <c r="AJ23" s="75">
        <v>0.5</v>
      </c>
      <c r="AK23" s="75">
        <v>0.2</v>
      </c>
      <c r="AM23" s="76">
        <v>6</v>
      </c>
      <c r="AN23" s="77">
        <v>0.15</v>
      </c>
      <c r="AP23" s="61">
        <v>1500</v>
      </c>
      <c r="AQ23" s="79">
        <v>0.78510000000000002</v>
      </c>
      <c r="AR23" s="79">
        <v>0.78510000000000002</v>
      </c>
      <c r="AS23" s="79">
        <v>0.79510000000000003</v>
      </c>
      <c r="AT23" s="79">
        <v>0.95436890957577869</v>
      </c>
      <c r="AU23" s="79">
        <v>1.0258445237632567</v>
      </c>
      <c r="AV23" s="79">
        <v>1.2303149771421382</v>
      </c>
      <c r="AW23" s="79">
        <v>1.2506946851612968</v>
      </c>
      <c r="AX23" s="79">
        <v>1.26057331025457</v>
      </c>
      <c r="AY23" s="79">
        <v>1.087360152344681</v>
      </c>
      <c r="AZ23" s="79">
        <v>0.84509999999999996</v>
      </c>
      <c r="BA23" s="79">
        <v>0.83909999999999996</v>
      </c>
      <c r="BB23" s="79">
        <v>0.79510000000000003</v>
      </c>
      <c r="BC23" s="63" t="s">
        <v>61</v>
      </c>
      <c r="BE23" s="62">
        <v>37377</v>
      </c>
      <c r="BF23" s="76">
        <v>0.75</v>
      </c>
    </row>
    <row r="24" spans="1:58" x14ac:dyDescent="0.2">
      <c r="A24" s="73">
        <v>36938</v>
      </c>
      <c r="B24" s="74">
        <v>44.4</v>
      </c>
      <c r="C24" s="74">
        <v>45</v>
      </c>
      <c r="D24" s="74">
        <v>45.6</v>
      </c>
      <c r="E24" s="69"/>
      <c r="F24" s="74">
        <v>36.200000000000003</v>
      </c>
      <c r="G24" s="74">
        <v>36.5</v>
      </c>
      <c r="H24" s="74">
        <v>36.799999999999997</v>
      </c>
      <c r="I24" s="61"/>
      <c r="J24" s="62">
        <v>37408</v>
      </c>
      <c r="K24" s="75">
        <v>20.83374900817871</v>
      </c>
      <c r="L24" s="75">
        <v>23.008749008178711</v>
      </c>
      <c r="M24" s="75">
        <v>25.183749008178712</v>
      </c>
      <c r="O24" s="75">
        <v>15.492498397827148</v>
      </c>
      <c r="P24" s="75">
        <v>18.492498397827148</v>
      </c>
      <c r="Q24" s="75">
        <v>21.492498397827148</v>
      </c>
      <c r="S24" s="75">
        <v>0.7</v>
      </c>
      <c r="T24" s="75">
        <v>0.7</v>
      </c>
      <c r="U24" s="75">
        <v>0.7</v>
      </c>
      <c r="W24" s="75">
        <v>0.19125</v>
      </c>
      <c r="X24" s="75">
        <v>0.38250000000000001</v>
      </c>
      <c r="Y24" s="75">
        <v>0.57374999999999998</v>
      </c>
      <c r="AA24" s="75">
        <v>0.06</v>
      </c>
      <c r="AB24" s="75">
        <v>0.12</v>
      </c>
      <c r="AC24" s="75">
        <v>0.18</v>
      </c>
      <c r="AE24" s="75">
        <v>-0.25</v>
      </c>
      <c r="AF24" s="75">
        <v>1.5</v>
      </c>
      <c r="AG24" s="75">
        <v>0.3</v>
      </c>
      <c r="AI24" s="75">
        <v>-0.15</v>
      </c>
      <c r="AJ24" s="75">
        <v>0.5</v>
      </c>
      <c r="AK24" s="75">
        <v>0.2</v>
      </c>
      <c r="AM24" s="76">
        <v>6</v>
      </c>
      <c r="AN24" s="77">
        <v>0.15</v>
      </c>
      <c r="AP24" s="61">
        <v>1600</v>
      </c>
      <c r="AQ24" s="79">
        <v>0.76929999999999998</v>
      </c>
      <c r="AR24" s="79">
        <v>0.76929999999999998</v>
      </c>
      <c r="AS24" s="79">
        <v>0.77929999999999999</v>
      </c>
      <c r="AT24" s="79">
        <v>0.89196755596374933</v>
      </c>
      <c r="AU24" s="79">
        <v>0.98591693343015174</v>
      </c>
      <c r="AV24" s="79">
        <v>1.2323281466258438</v>
      </c>
      <c r="AW24" s="79">
        <v>1.3273401940004199</v>
      </c>
      <c r="AX24" s="79">
        <v>1.2430109342677418</v>
      </c>
      <c r="AY24" s="79">
        <v>1.0533755699192509</v>
      </c>
      <c r="AZ24" s="79">
        <v>0.83930000000000005</v>
      </c>
      <c r="BA24" s="79">
        <v>0.82530000000000003</v>
      </c>
      <c r="BB24" s="79">
        <v>0.78129999999999999</v>
      </c>
      <c r="BC24" s="63" t="s">
        <v>61</v>
      </c>
      <c r="BE24" s="62">
        <v>37408</v>
      </c>
      <c r="BF24" s="76">
        <v>0.75</v>
      </c>
    </row>
    <row r="25" spans="1:58" x14ac:dyDescent="0.2">
      <c r="A25" s="73">
        <v>36939</v>
      </c>
      <c r="B25" s="74">
        <v>36.4</v>
      </c>
      <c r="C25" s="74">
        <v>37</v>
      </c>
      <c r="D25" s="74">
        <v>37.6</v>
      </c>
      <c r="E25" s="69"/>
      <c r="F25" s="74">
        <v>36.200000000000003</v>
      </c>
      <c r="G25" s="74">
        <v>36.5</v>
      </c>
      <c r="H25" s="74">
        <v>36.799999999999997</v>
      </c>
      <c r="I25" s="61"/>
      <c r="J25" s="62">
        <v>37438</v>
      </c>
      <c r="K25" s="75">
        <v>33.711250305175781</v>
      </c>
      <c r="L25" s="75">
        <v>36.711250305175781</v>
      </c>
      <c r="M25" s="75">
        <v>39.711250305175781</v>
      </c>
      <c r="O25" s="75">
        <v>25.197498321533203</v>
      </c>
      <c r="P25" s="75">
        <v>28.197498321533203</v>
      </c>
      <c r="Q25" s="75">
        <v>31.197498321533203</v>
      </c>
      <c r="S25" s="75">
        <v>0.7</v>
      </c>
      <c r="T25" s="75">
        <v>0.7</v>
      </c>
      <c r="U25" s="75">
        <v>0.7</v>
      </c>
      <c r="W25" s="75">
        <v>0.23218749999999999</v>
      </c>
      <c r="X25" s="75">
        <v>0.46437499999999998</v>
      </c>
      <c r="Y25" s="75">
        <v>0.69656249999999997</v>
      </c>
      <c r="AA25" s="75">
        <v>0.06</v>
      </c>
      <c r="AB25" s="75">
        <v>0.12</v>
      </c>
      <c r="AC25" s="75">
        <v>0.18</v>
      </c>
      <c r="AE25" s="75">
        <v>-0.35</v>
      </c>
      <c r="AF25" s="75">
        <v>3</v>
      </c>
      <c r="AG25" s="75">
        <v>0.3</v>
      </c>
      <c r="AI25" s="75">
        <v>-0.15</v>
      </c>
      <c r="AJ25" s="75">
        <v>0.5</v>
      </c>
      <c r="AK25" s="75">
        <v>0.2</v>
      </c>
      <c r="AM25" s="76">
        <v>7</v>
      </c>
      <c r="AN25" s="77">
        <v>0.2</v>
      </c>
      <c r="AP25" s="61">
        <v>1700</v>
      </c>
      <c r="AQ25" s="79">
        <v>0.83960000000000001</v>
      </c>
      <c r="AR25" s="79">
        <v>0.83960000000000001</v>
      </c>
      <c r="AS25" s="79">
        <v>0.84960000000000002</v>
      </c>
      <c r="AT25" s="79">
        <v>0.87001361056090987</v>
      </c>
      <c r="AU25" s="79">
        <v>0.9993352219847198</v>
      </c>
      <c r="AV25" s="79">
        <v>1.2523256301639896</v>
      </c>
      <c r="AW25" s="79">
        <v>1.3538888162792144</v>
      </c>
      <c r="AX25" s="79">
        <v>1.2150462278887151</v>
      </c>
      <c r="AY25" s="79">
        <v>1.1345284089868721</v>
      </c>
      <c r="AZ25" s="79">
        <v>0.88959999999999995</v>
      </c>
      <c r="BA25" s="79">
        <v>0.88660000000000005</v>
      </c>
      <c r="BB25" s="79">
        <v>0.87960000000000005</v>
      </c>
      <c r="BC25" s="63" t="s">
        <v>61</v>
      </c>
      <c r="BE25" s="62">
        <v>37438</v>
      </c>
      <c r="BF25" s="76">
        <v>0.75</v>
      </c>
    </row>
    <row r="26" spans="1:58" x14ac:dyDescent="0.2">
      <c r="A26" s="73">
        <v>36940</v>
      </c>
      <c r="B26" s="74">
        <v>36.4</v>
      </c>
      <c r="C26" s="74">
        <v>37</v>
      </c>
      <c r="D26" s="74">
        <v>37.6</v>
      </c>
      <c r="E26" s="69"/>
      <c r="F26" s="74">
        <v>36.200000000000003</v>
      </c>
      <c r="G26" s="74">
        <v>36.5</v>
      </c>
      <c r="H26" s="74">
        <v>36.799999999999997</v>
      </c>
      <c r="I26" s="61"/>
      <c r="J26" s="62">
        <v>37469</v>
      </c>
      <c r="K26" s="75">
        <v>35.972499847412109</v>
      </c>
      <c r="L26" s="75">
        <v>38.972499847412109</v>
      </c>
      <c r="M26" s="75">
        <v>41.972499847412109</v>
      </c>
      <c r="O26" s="75">
        <v>26.694999694824219</v>
      </c>
      <c r="P26" s="75">
        <v>29.694999694824219</v>
      </c>
      <c r="Q26" s="75">
        <v>32.694999694824219</v>
      </c>
      <c r="S26" s="75">
        <v>1.2</v>
      </c>
      <c r="T26" s="75">
        <v>1.2</v>
      </c>
      <c r="U26" s="75">
        <v>1.2</v>
      </c>
      <c r="W26" s="75">
        <v>0.2684375</v>
      </c>
      <c r="X26" s="75">
        <v>0.53687499999999999</v>
      </c>
      <c r="Y26" s="75">
        <v>0.80531249999999999</v>
      </c>
      <c r="AA26" s="75">
        <v>0.06</v>
      </c>
      <c r="AB26" s="75">
        <v>0.12</v>
      </c>
      <c r="AC26" s="75">
        <v>0.18</v>
      </c>
      <c r="AE26" s="75">
        <v>-0.35</v>
      </c>
      <c r="AF26" s="75">
        <v>3</v>
      </c>
      <c r="AG26" s="75">
        <v>0.5</v>
      </c>
      <c r="AI26" s="75">
        <v>-0.15</v>
      </c>
      <c r="AJ26" s="75">
        <v>0.5</v>
      </c>
      <c r="AK26" s="75">
        <v>0.2</v>
      </c>
      <c r="AM26" s="76">
        <v>7</v>
      </c>
      <c r="AN26" s="77">
        <v>0.2</v>
      </c>
      <c r="AP26" s="61">
        <v>1800</v>
      </c>
      <c r="AQ26" s="79">
        <v>1.1682669241080017</v>
      </c>
      <c r="AR26" s="79">
        <v>1.1682669241080017</v>
      </c>
      <c r="AS26" s="79">
        <v>1.1583000000000001</v>
      </c>
      <c r="AT26" s="79">
        <v>0.8586986372337867</v>
      </c>
      <c r="AU26" s="79">
        <v>0.96038945764341233</v>
      </c>
      <c r="AV26" s="79">
        <v>1.2151491003648869</v>
      </c>
      <c r="AW26" s="79">
        <v>1.3203393586734773</v>
      </c>
      <c r="AX26" s="79">
        <v>1.125207919956094</v>
      </c>
      <c r="AY26" s="79">
        <v>1.1066962078625975</v>
      </c>
      <c r="AZ26" s="79">
        <v>1.2000999999999999</v>
      </c>
      <c r="BA26" s="79">
        <v>1.2171000000000001</v>
      </c>
      <c r="BB26" s="79">
        <v>1.2396592528631896</v>
      </c>
      <c r="BC26" s="63" t="s">
        <v>61</v>
      </c>
      <c r="BE26" s="62">
        <v>37469</v>
      </c>
      <c r="BF26" s="76">
        <v>0.75</v>
      </c>
    </row>
    <row r="27" spans="1:58" x14ac:dyDescent="0.2">
      <c r="A27" s="73">
        <v>36941</v>
      </c>
      <c r="B27" s="74">
        <v>44.4</v>
      </c>
      <c r="C27" s="74">
        <v>45</v>
      </c>
      <c r="D27" s="74">
        <v>45.6</v>
      </c>
      <c r="E27" s="69"/>
      <c r="F27" s="74">
        <v>36.200000000000003</v>
      </c>
      <c r="G27" s="74">
        <v>36.5</v>
      </c>
      <c r="H27" s="74">
        <v>36.799999999999997</v>
      </c>
      <c r="I27" s="61"/>
      <c r="J27" s="62">
        <v>37500</v>
      </c>
      <c r="K27" s="75">
        <v>29.499998474121092</v>
      </c>
      <c r="L27" s="75">
        <v>30.099998474121094</v>
      </c>
      <c r="M27" s="75">
        <v>30.699998474121095</v>
      </c>
      <c r="O27" s="75">
        <v>27.099998474121094</v>
      </c>
      <c r="P27" s="75">
        <v>30.099998474121094</v>
      </c>
      <c r="Q27" s="75">
        <v>33.099998474121094</v>
      </c>
      <c r="S27" s="75">
        <v>1.2</v>
      </c>
      <c r="T27" s="75">
        <v>1.2</v>
      </c>
      <c r="U27" s="75">
        <v>1.2</v>
      </c>
      <c r="W27" s="75">
        <v>0.2684375</v>
      </c>
      <c r="X27" s="75">
        <v>0.53687499999999999</v>
      </c>
      <c r="Y27" s="75">
        <v>0.80531249999999999</v>
      </c>
      <c r="AA27" s="75">
        <v>0.06</v>
      </c>
      <c r="AB27" s="75">
        <v>0.12</v>
      </c>
      <c r="AC27" s="75">
        <v>0.18</v>
      </c>
      <c r="AE27" s="75">
        <v>-0.35</v>
      </c>
      <c r="AF27" s="75">
        <v>3</v>
      </c>
      <c r="AG27" s="75">
        <v>0.5</v>
      </c>
      <c r="AI27" s="75">
        <v>-0.15</v>
      </c>
      <c r="AJ27" s="75">
        <v>0.5</v>
      </c>
      <c r="AK27" s="75">
        <v>0.2</v>
      </c>
      <c r="AM27" s="80">
        <v>7</v>
      </c>
      <c r="AN27" s="77">
        <v>0.2</v>
      </c>
      <c r="AP27" s="61">
        <v>1900</v>
      </c>
      <c r="AQ27" s="79">
        <v>1.2818992289435116</v>
      </c>
      <c r="AR27" s="79">
        <v>1.2818992289435116</v>
      </c>
      <c r="AS27" s="79">
        <v>1.2719</v>
      </c>
      <c r="AT27" s="79">
        <v>0.85409539061706241</v>
      </c>
      <c r="AU27" s="79">
        <v>0.832097528048518</v>
      </c>
      <c r="AV27" s="79">
        <v>1.0375875519020257</v>
      </c>
      <c r="AW27" s="79">
        <v>1.1027679439023967</v>
      </c>
      <c r="AX27" s="79">
        <v>0.91716131211212903</v>
      </c>
      <c r="AY27" s="79">
        <v>0.90645084503689632</v>
      </c>
      <c r="AZ27" s="79">
        <v>1.2095</v>
      </c>
      <c r="BA27" s="79">
        <v>1.2269000000000001</v>
      </c>
      <c r="BB27" s="79">
        <v>1.2314000000000001</v>
      </c>
      <c r="BC27" s="63" t="s">
        <v>61</v>
      </c>
      <c r="BE27" s="62">
        <v>37500</v>
      </c>
      <c r="BF27" s="76">
        <v>0.75</v>
      </c>
    </row>
    <row r="28" spans="1:58" x14ac:dyDescent="0.2">
      <c r="A28" s="73">
        <v>36942</v>
      </c>
      <c r="B28" s="74">
        <v>44.4</v>
      </c>
      <c r="C28" s="74">
        <v>45</v>
      </c>
      <c r="D28" s="74">
        <v>45.6</v>
      </c>
      <c r="E28" s="69"/>
      <c r="F28" s="74">
        <v>36.200000000000003</v>
      </c>
      <c r="G28" s="74">
        <v>36.5</v>
      </c>
      <c r="H28" s="74">
        <v>36.799999999999997</v>
      </c>
      <c r="I28" s="61"/>
      <c r="J28" s="62">
        <v>37530</v>
      </c>
      <c r="K28" s="75">
        <v>29.612498474121093</v>
      </c>
      <c r="L28" s="75">
        <v>30.099998474121094</v>
      </c>
      <c r="M28" s="75">
        <v>30.587498474121094</v>
      </c>
      <c r="O28" s="75">
        <v>27.099998474121094</v>
      </c>
      <c r="P28" s="75">
        <v>30.099998474121094</v>
      </c>
      <c r="Q28" s="75">
        <v>33.099998474121094</v>
      </c>
      <c r="S28" s="75">
        <v>1.2</v>
      </c>
      <c r="T28" s="75">
        <v>1.2</v>
      </c>
      <c r="U28" s="75">
        <v>1.2</v>
      </c>
      <c r="W28" s="75">
        <v>0.19875000000000001</v>
      </c>
      <c r="X28" s="75">
        <v>0.39750000000000002</v>
      </c>
      <c r="Y28" s="75">
        <v>0.59624999999999995</v>
      </c>
      <c r="AA28" s="75">
        <v>0.06</v>
      </c>
      <c r="AB28" s="75">
        <v>0.12</v>
      </c>
      <c r="AC28" s="75">
        <v>0.18</v>
      </c>
      <c r="AE28" s="75">
        <v>-0.35</v>
      </c>
      <c r="AF28" s="75">
        <v>1.2</v>
      </c>
      <c r="AG28" s="75">
        <v>0.3</v>
      </c>
      <c r="AI28" s="75">
        <v>-0.15</v>
      </c>
      <c r="AJ28" s="75">
        <v>0.5</v>
      </c>
      <c r="AK28" s="75">
        <v>0.2</v>
      </c>
      <c r="AM28" s="80">
        <v>8</v>
      </c>
      <c r="AN28" s="77">
        <v>0.2</v>
      </c>
      <c r="AP28" s="61">
        <v>2000</v>
      </c>
      <c r="AQ28" s="79">
        <v>1.2270000000000001</v>
      </c>
      <c r="AR28" s="79">
        <v>1.2270000000000001</v>
      </c>
      <c r="AS28" s="79">
        <v>1.2170000000000001</v>
      </c>
      <c r="AT28" s="79">
        <v>0.93680897230708571</v>
      </c>
      <c r="AU28" s="79">
        <v>0.82997023839962336</v>
      </c>
      <c r="AV28" s="79">
        <v>0.82969424988466234</v>
      </c>
      <c r="AW28" s="79">
        <v>0.81600645531569072</v>
      </c>
      <c r="AX28" s="79">
        <v>0.83502343057373252</v>
      </c>
      <c r="AY28" s="79">
        <v>1.184626371010566</v>
      </c>
      <c r="AZ28" s="79">
        <v>1.1567000000000001</v>
      </c>
      <c r="BA28" s="79">
        <v>1.1767000000000001</v>
      </c>
      <c r="BB28" s="79">
        <v>1.1889963083145296</v>
      </c>
      <c r="BC28" s="63" t="s">
        <v>61</v>
      </c>
      <c r="BE28" s="62">
        <v>37530</v>
      </c>
      <c r="BF28" s="76">
        <v>0.75</v>
      </c>
    </row>
    <row r="29" spans="1:58" x14ac:dyDescent="0.2">
      <c r="A29" s="73">
        <v>36943</v>
      </c>
      <c r="B29" s="74">
        <v>44.4</v>
      </c>
      <c r="C29" s="74">
        <v>45</v>
      </c>
      <c r="D29" s="74">
        <v>45.6</v>
      </c>
      <c r="E29" s="69"/>
      <c r="F29" s="74">
        <v>36.200000000000003</v>
      </c>
      <c r="G29" s="74">
        <v>36.5</v>
      </c>
      <c r="H29" s="74">
        <v>36.799999999999997</v>
      </c>
      <c r="I29" s="61"/>
      <c r="J29" s="62">
        <v>37561</v>
      </c>
      <c r="K29" s="75">
        <v>29.612498474121093</v>
      </c>
      <c r="L29" s="75">
        <v>30.099998474121094</v>
      </c>
      <c r="M29" s="75">
        <v>30.587498474121094</v>
      </c>
      <c r="O29" s="75">
        <v>27.099998474121094</v>
      </c>
      <c r="P29" s="75">
        <v>30.099998474121094</v>
      </c>
      <c r="Q29" s="75">
        <v>33.099998474121094</v>
      </c>
      <c r="S29" s="75">
        <v>1.2</v>
      </c>
      <c r="T29" s="75">
        <v>1.2</v>
      </c>
      <c r="U29" s="75">
        <v>1.2</v>
      </c>
      <c r="W29" s="75">
        <v>0.17374999999999999</v>
      </c>
      <c r="X29" s="75">
        <v>0.34749999999999998</v>
      </c>
      <c r="Y29" s="75">
        <v>0.52124999999999999</v>
      </c>
      <c r="AA29" s="75">
        <v>0.06</v>
      </c>
      <c r="AB29" s="75">
        <v>0.12</v>
      </c>
      <c r="AC29" s="75">
        <v>0.18</v>
      </c>
      <c r="AE29" s="75">
        <v>-0.25</v>
      </c>
      <c r="AF29" s="75">
        <v>1.3</v>
      </c>
      <c r="AG29" s="75">
        <v>0.3</v>
      </c>
      <c r="AI29" s="75">
        <v>-0.15</v>
      </c>
      <c r="AJ29" s="75">
        <v>0.5</v>
      </c>
      <c r="AK29" s="75">
        <v>0.2</v>
      </c>
      <c r="AM29" s="80">
        <v>8</v>
      </c>
      <c r="AN29" s="77">
        <v>0.2</v>
      </c>
      <c r="AP29" s="61">
        <v>2100</v>
      </c>
      <c r="AQ29" s="79">
        <v>1.1550523732727651</v>
      </c>
      <c r="AR29" s="79">
        <v>1.1550523732727651</v>
      </c>
      <c r="AS29" s="79">
        <v>1.1451</v>
      </c>
      <c r="AT29" s="79">
        <v>1.1543365178491491</v>
      </c>
      <c r="AU29" s="79">
        <v>1.0876995612465097</v>
      </c>
      <c r="AV29" s="79">
        <v>0.90163150610241982</v>
      </c>
      <c r="AW29" s="79">
        <v>0.90256223753970599</v>
      </c>
      <c r="AX29" s="79">
        <v>1.0506353696120232</v>
      </c>
      <c r="AY29" s="79">
        <v>1.1944408840385996</v>
      </c>
      <c r="AZ29" s="79">
        <v>1.0689</v>
      </c>
      <c r="BA29" s="79">
        <v>1.0889</v>
      </c>
      <c r="BB29" s="79">
        <v>1.1550523732727651</v>
      </c>
      <c r="BC29" s="63" t="s">
        <v>61</v>
      </c>
      <c r="BE29" s="62">
        <v>37561</v>
      </c>
      <c r="BF29" s="76">
        <v>0.75</v>
      </c>
    </row>
    <row r="30" spans="1:58" x14ac:dyDescent="0.2">
      <c r="A30" s="73">
        <v>36944</v>
      </c>
      <c r="B30" s="74">
        <v>44.4</v>
      </c>
      <c r="C30" s="74">
        <v>45</v>
      </c>
      <c r="D30" s="74">
        <v>45.6</v>
      </c>
      <c r="E30" s="69"/>
      <c r="F30" s="74">
        <v>36.200000000000003</v>
      </c>
      <c r="G30" s="74">
        <v>36.5</v>
      </c>
      <c r="H30" s="74">
        <v>36.799999999999997</v>
      </c>
      <c r="I30" s="61"/>
      <c r="J30" s="62">
        <v>37591</v>
      </c>
      <c r="K30" s="75">
        <v>34.862502288818362</v>
      </c>
      <c r="L30" s="75">
        <v>35.350002288818359</v>
      </c>
      <c r="M30" s="75">
        <v>35.837502288818357</v>
      </c>
      <c r="O30" s="75">
        <v>32.350002288818359</v>
      </c>
      <c r="P30" s="75">
        <v>35.350002288818359</v>
      </c>
      <c r="Q30" s="75">
        <v>38.350002288818359</v>
      </c>
      <c r="S30" s="75">
        <v>1.2</v>
      </c>
      <c r="T30" s="75">
        <v>1.2</v>
      </c>
      <c r="U30" s="75">
        <v>1.2</v>
      </c>
      <c r="W30" s="75">
        <v>0.17374999999999999</v>
      </c>
      <c r="X30" s="75">
        <v>0.34749999999999998</v>
      </c>
      <c r="Y30" s="75">
        <v>0.52124999999999999</v>
      </c>
      <c r="AA30" s="75">
        <v>5.7623999999999995E-2</v>
      </c>
      <c r="AB30" s="75">
        <v>0.11524799999999999</v>
      </c>
      <c r="AC30" s="75">
        <v>0.17287199999999997</v>
      </c>
      <c r="AE30" s="75">
        <v>-0.25</v>
      </c>
      <c r="AF30" s="75">
        <v>1.3</v>
      </c>
      <c r="AG30" s="75">
        <v>0.3</v>
      </c>
      <c r="AI30" s="75">
        <v>-0.15</v>
      </c>
      <c r="AJ30" s="75">
        <v>0.5</v>
      </c>
      <c r="AK30" s="75">
        <v>0.2</v>
      </c>
      <c r="AM30" s="80">
        <v>8</v>
      </c>
      <c r="AN30" s="77">
        <v>0.2</v>
      </c>
      <c r="AP30" s="61">
        <v>2200</v>
      </c>
      <c r="AQ30" s="79">
        <v>0.82150000000000001</v>
      </c>
      <c r="AR30" s="79">
        <v>0.82150000000000001</v>
      </c>
      <c r="AS30" s="79">
        <v>0.83150000000000002</v>
      </c>
      <c r="AT30" s="79">
        <v>0.98358182079729883</v>
      </c>
      <c r="AU30" s="79">
        <v>1.0374627979995292</v>
      </c>
      <c r="AV30" s="79">
        <v>0.91867634106446339</v>
      </c>
      <c r="AW30" s="79">
        <v>0.95638684161178289</v>
      </c>
      <c r="AX30" s="79">
        <v>0.89338455692996166</v>
      </c>
      <c r="AY30" s="79">
        <v>0.90908757988024858</v>
      </c>
      <c r="AZ30" s="79">
        <v>0.88670000000000004</v>
      </c>
      <c r="BA30" s="79">
        <v>0.86619999999999997</v>
      </c>
      <c r="BB30" s="79">
        <v>0.85150000000000003</v>
      </c>
      <c r="BC30" s="63" t="s">
        <v>61</v>
      </c>
      <c r="BE30" s="62">
        <v>37591</v>
      </c>
      <c r="BF30" s="76">
        <v>0.75</v>
      </c>
    </row>
    <row r="31" spans="1:58" x14ac:dyDescent="0.2">
      <c r="A31" s="73">
        <v>36945</v>
      </c>
      <c r="B31" s="74">
        <v>44.4</v>
      </c>
      <c r="C31" s="74">
        <v>45</v>
      </c>
      <c r="D31" s="74">
        <v>45.6</v>
      </c>
      <c r="E31" s="69"/>
      <c r="F31" s="74">
        <v>38.200000000000003</v>
      </c>
      <c r="G31" s="74">
        <v>38.5</v>
      </c>
      <c r="H31" s="74">
        <v>38.799999999999997</v>
      </c>
      <c r="I31" s="61"/>
      <c r="J31" s="62">
        <v>37622</v>
      </c>
      <c r="K31" s="75">
        <v>25.498747253417967</v>
      </c>
      <c r="L31" s="75">
        <v>26.098747253417969</v>
      </c>
      <c r="M31" s="75">
        <v>26.69874725341797</v>
      </c>
      <c r="O31" s="75">
        <v>23.30249900817871</v>
      </c>
      <c r="P31" s="75">
        <v>26.602499008178711</v>
      </c>
      <c r="Q31" s="75">
        <v>29.902499008178712</v>
      </c>
      <c r="S31" s="75">
        <v>1.1000000000000001</v>
      </c>
      <c r="T31" s="75">
        <v>1.1000000000000001</v>
      </c>
      <c r="U31" s="75">
        <v>1.1000000000000001</v>
      </c>
      <c r="W31" s="75">
        <v>0.174375</v>
      </c>
      <c r="X31" s="75">
        <v>0.34875</v>
      </c>
      <c r="Y31" s="75">
        <v>0.52312499999999995</v>
      </c>
      <c r="AA31" s="75">
        <v>0.06</v>
      </c>
      <c r="AB31" s="75">
        <v>0.12</v>
      </c>
      <c r="AC31" s="75">
        <v>0.18</v>
      </c>
      <c r="AE31" s="75">
        <v>-0.25</v>
      </c>
      <c r="AF31" s="75">
        <v>1.3</v>
      </c>
      <c r="AG31" s="75">
        <v>0.35</v>
      </c>
      <c r="AI31" s="75">
        <v>-0.15</v>
      </c>
      <c r="AJ31" s="75">
        <v>0.5</v>
      </c>
      <c r="AK31" s="75">
        <v>0.2</v>
      </c>
      <c r="AM31" s="80">
        <v>9</v>
      </c>
      <c r="AN31" s="77">
        <v>0.2</v>
      </c>
      <c r="AP31" s="61">
        <v>2300</v>
      </c>
      <c r="AQ31" s="79">
        <v>0.67249999999999999</v>
      </c>
      <c r="AR31" s="79">
        <v>0.67249999999999999</v>
      </c>
      <c r="AS31" s="79">
        <v>0.6825</v>
      </c>
      <c r="AT31" s="79">
        <v>0.86893522761223685</v>
      </c>
      <c r="AU31" s="79">
        <v>0.83226116571381781</v>
      </c>
      <c r="AV31" s="79">
        <v>0.73668581973744907</v>
      </c>
      <c r="AW31" s="79">
        <v>0.6641701566664201</v>
      </c>
      <c r="AX31" s="79">
        <v>0.72343479545742373</v>
      </c>
      <c r="AY31" s="79">
        <v>0.72041455331148319</v>
      </c>
      <c r="AZ31" s="79">
        <v>0.75600000000000001</v>
      </c>
      <c r="BA31" s="79">
        <v>0.73050000000000004</v>
      </c>
      <c r="BB31" s="79">
        <v>0.70250000000000001</v>
      </c>
      <c r="BC31" s="63" t="s">
        <v>61</v>
      </c>
      <c r="BE31" s="62">
        <v>37622</v>
      </c>
      <c r="BF31" s="76">
        <v>0.75</v>
      </c>
    </row>
    <row r="32" spans="1:58" x14ac:dyDescent="0.2">
      <c r="A32" s="73">
        <v>36946</v>
      </c>
      <c r="B32" s="74">
        <v>36.4</v>
      </c>
      <c r="C32" s="74">
        <v>37</v>
      </c>
      <c r="D32" s="74">
        <v>37.6</v>
      </c>
      <c r="E32" s="69"/>
      <c r="F32" s="74">
        <v>39.200000000000003</v>
      </c>
      <c r="G32" s="74">
        <v>39.5</v>
      </c>
      <c r="H32" s="74">
        <v>39.799999999999997</v>
      </c>
      <c r="I32" s="61"/>
      <c r="J32" s="62">
        <v>37653</v>
      </c>
      <c r="K32" s="75">
        <v>24.496248626708983</v>
      </c>
      <c r="L32" s="75">
        <v>25.096248626708984</v>
      </c>
      <c r="M32" s="75">
        <v>25.696248626708986</v>
      </c>
      <c r="O32" s="75">
        <v>21.297497940063476</v>
      </c>
      <c r="P32" s="75">
        <v>24.597497940063477</v>
      </c>
      <c r="Q32" s="75">
        <v>27.897497940063477</v>
      </c>
      <c r="S32" s="75">
        <v>0.6</v>
      </c>
      <c r="T32" s="75">
        <v>0.6</v>
      </c>
      <c r="U32" s="75">
        <v>0.6</v>
      </c>
      <c r="W32" s="75">
        <v>0.215</v>
      </c>
      <c r="X32" s="75">
        <v>0.43</v>
      </c>
      <c r="Y32" s="75">
        <v>0.64500000000000002</v>
      </c>
      <c r="AA32" s="75">
        <v>0.06</v>
      </c>
      <c r="AB32" s="75">
        <v>0.12</v>
      </c>
      <c r="AC32" s="75">
        <v>0.18</v>
      </c>
      <c r="AE32" s="75">
        <v>-0.75</v>
      </c>
      <c r="AF32" s="75">
        <v>1.5</v>
      </c>
      <c r="AG32" s="75">
        <v>0.75</v>
      </c>
      <c r="AI32" s="75">
        <v>-0.15</v>
      </c>
      <c r="AJ32" s="75">
        <v>0.3</v>
      </c>
      <c r="AK32" s="75">
        <v>0.2</v>
      </c>
      <c r="AM32" s="80">
        <v>9</v>
      </c>
      <c r="AN32" s="77">
        <v>0.2</v>
      </c>
      <c r="AP32" s="61">
        <v>2400</v>
      </c>
      <c r="AQ32" s="79">
        <v>1.0449999999999999</v>
      </c>
      <c r="AR32" s="79">
        <v>1.0449999999999999</v>
      </c>
      <c r="AS32" s="79">
        <v>1.0449999999999999</v>
      </c>
      <c r="AT32" s="79">
        <v>1.0496274949890501</v>
      </c>
      <c r="AU32" s="79">
        <v>1.1779685918573899</v>
      </c>
      <c r="AV32" s="79">
        <v>1.3963883955002958</v>
      </c>
      <c r="AW32" s="79">
        <v>1.2616588759647784</v>
      </c>
      <c r="AX32" s="79">
        <v>1.2636171008350987</v>
      </c>
      <c r="AY32" s="79">
        <v>1.1249920891082836</v>
      </c>
      <c r="AZ32" s="79">
        <v>1.0505</v>
      </c>
      <c r="BA32" s="79">
        <v>1.0505</v>
      </c>
      <c r="BB32" s="79">
        <v>1.0505</v>
      </c>
      <c r="BC32" s="63" t="s">
        <v>60</v>
      </c>
      <c r="BE32" s="62">
        <v>37653</v>
      </c>
      <c r="BF32" s="76">
        <v>0.75</v>
      </c>
    </row>
    <row r="33" spans="1:58" x14ac:dyDescent="0.2">
      <c r="A33" s="73">
        <v>36947</v>
      </c>
      <c r="B33" s="74">
        <v>36.4</v>
      </c>
      <c r="C33" s="74">
        <v>37</v>
      </c>
      <c r="D33" s="74">
        <v>37.6</v>
      </c>
      <c r="E33" s="69"/>
      <c r="F33" s="74">
        <v>37.700000000000003</v>
      </c>
      <c r="G33" s="74">
        <v>38</v>
      </c>
      <c r="H33" s="74">
        <v>38.299999999999997</v>
      </c>
      <c r="I33" s="61"/>
      <c r="J33" s="62">
        <v>37681</v>
      </c>
      <c r="K33" s="75">
        <v>17.909748077392578</v>
      </c>
      <c r="L33" s="75">
        <v>18.284748077392578</v>
      </c>
      <c r="M33" s="75">
        <v>18.659748077392578</v>
      </c>
      <c r="O33" s="75">
        <v>16.614497375488281</v>
      </c>
      <c r="P33" s="75">
        <v>19.914497375488281</v>
      </c>
      <c r="Q33" s="75">
        <v>23.214497375488282</v>
      </c>
      <c r="S33" s="75">
        <v>0.6</v>
      </c>
      <c r="T33" s="75">
        <v>0.6</v>
      </c>
      <c r="U33" s="75">
        <v>0.6</v>
      </c>
      <c r="W33" s="75">
        <v>0.215</v>
      </c>
      <c r="X33" s="75">
        <v>0.43</v>
      </c>
      <c r="Y33" s="75">
        <v>0.64500000000000002</v>
      </c>
      <c r="AA33" s="75">
        <v>0.06</v>
      </c>
      <c r="AB33" s="75">
        <v>0.12</v>
      </c>
      <c r="AC33" s="75">
        <v>0.18</v>
      </c>
      <c r="AE33" s="75">
        <v>-0.75</v>
      </c>
      <c r="AF33" s="75">
        <v>1.5</v>
      </c>
      <c r="AG33" s="75">
        <v>0.75</v>
      </c>
      <c r="AI33" s="75">
        <v>-0.15</v>
      </c>
      <c r="AJ33" s="75">
        <v>0.3</v>
      </c>
      <c r="AK33" s="75">
        <v>0.2</v>
      </c>
      <c r="AM33" s="80">
        <v>9</v>
      </c>
      <c r="AN33" s="77">
        <v>0.2</v>
      </c>
      <c r="BE33" s="62">
        <v>37681</v>
      </c>
      <c r="BF33" s="76">
        <v>0.75</v>
      </c>
    </row>
    <row r="34" spans="1:58" x14ac:dyDescent="0.2">
      <c r="A34" s="73">
        <v>36948</v>
      </c>
      <c r="B34" s="74">
        <v>44.4</v>
      </c>
      <c r="C34" s="74">
        <v>45</v>
      </c>
      <c r="D34" s="74">
        <v>45.6</v>
      </c>
      <c r="E34" s="69"/>
      <c r="F34" s="74">
        <v>37.700000000000003</v>
      </c>
      <c r="G34" s="74">
        <v>38</v>
      </c>
      <c r="H34" s="74">
        <v>38.299999999999997</v>
      </c>
      <c r="I34" s="61"/>
      <c r="J34" s="62">
        <v>37712</v>
      </c>
      <c r="K34" s="75">
        <v>18.704998779296876</v>
      </c>
      <c r="L34" s="75">
        <v>18.967498779296875</v>
      </c>
      <c r="M34" s="75">
        <v>19.229998779296874</v>
      </c>
      <c r="O34" s="75">
        <v>16.384997558593749</v>
      </c>
      <c r="P34" s="75">
        <v>19.68499755859375</v>
      </c>
      <c r="Q34" s="75">
        <v>22.984997558593751</v>
      </c>
      <c r="S34" s="75">
        <v>0.6</v>
      </c>
      <c r="T34" s="75">
        <v>0.6</v>
      </c>
      <c r="U34" s="75">
        <v>0.6</v>
      </c>
      <c r="W34" s="75">
        <v>0.17749999999999999</v>
      </c>
      <c r="X34" s="75">
        <v>0.35499999999999998</v>
      </c>
      <c r="Y34" s="75">
        <v>0.53249999999999997</v>
      </c>
      <c r="AA34" s="75">
        <v>0.06</v>
      </c>
      <c r="AB34" s="75">
        <v>0.12</v>
      </c>
      <c r="AC34" s="75">
        <v>0.18</v>
      </c>
      <c r="AE34" s="75">
        <v>-0.25</v>
      </c>
      <c r="AF34" s="75">
        <v>1</v>
      </c>
      <c r="AG34" s="75">
        <v>0.3</v>
      </c>
      <c r="AI34" s="75">
        <v>-0.15</v>
      </c>
      <c r="AJ34" s="75">
        <v>0.3</v>
      </c>
      <c r="AK34" s="75">
        <v>0.2</v>
      </c>
      <c r="AM34" s="80">
        <v>10</v>
      </c>
      <c r="AN34" s="77">
        <v>0.2</v>
      </c>
      <c r="AP34" s="61" t="s">
        <v>62</v>
      </c>
      <c r="AS34" s="61" t="s">
        <v>63</v>
      </c>
      <c r="BE34" s="62">
        <v>37712</v>
      </c>
      <c r="BF34" s="76">
        <v>0.75</v>
      </c>
    </row>
    <row r="35" spans="1:58" x14ac:dyDescent="0.2">
      <c r="A35" s="73">
        <v>36949</v>
      </c>
      <c r="B35" s="74">
        <v>44.4</v>
      </c>
      <c r="C35" s="74">
        <v>45</v>
      </c>
      <c r="D35" s="74">
        <v>45.6</v>
      </c>
      <c r="E35" s="69"/>
      <c r="F35" s="74">
        <v>35.700000000000003</v>
      </c>
      <c r="G35" s="74">
        <v>36</v>
      </c>
      <c r="H35" s="74">
        <v>36.299999999999997</v>
      </c>
      <c r="I35" s="61"/>
      <c r="J35" s="62">
        <v>37742</v>
      </c>
      <c r="K35" s="75">
        <v>18.144998550415039</v>
      </c>
      <c r="L35" s="75">
        <v>19.082498550415039</v>
      </c>
      <c r="M35" s="75">
        <v>20.019998550415039</v>
      </c>
      <c r="O35" s="75">
        <v>16.914998245239257</v>
      </c>
      <c r="P35" s="75">
        <v>20.214998245239258</v>
      </c>
      <c r="Q35" s="75">
        <v>23.514998245239259</v>
      </c>
      <c r="S35" s="75">
        <v>0.6</v>
      </c>
      <c r="T35" s="75">
        <v>0.6</v>
      </c>
      <c r="U35" s="75">
        <v>0.6</v>
      </c>
      <c r="W35" s="75">
        <v>0.17749999999999999</v>
      </c>
      <c r="X35" s="75">
        <v>0.35499999999999998</v>
      </c>
      <c r="Y35" s="75">
        <v>0.53249999999999997</v>
      </c>
      <c r="AA35" s="75">
        <v>0.06</v>
      </c>
      <c r="AB35" s="75">
        <v>0.12</v>
      </c>
      <c r="AC35" s="75">
        <v>0.18</v>
      </c>
      <c r="AE35" s="75">
        <v>-0.25</v>
      </c>
      <c r="AF35" s="75">
        <v>0.9</v>
      </c>
      <c r="AG35" s="75">
        <v>0.3</v>
      </c>
      <c r="AI35" s="75">
        <v>-0.15</v>
      </c>
      <c r="AJ35" s="75">
        <v>0.3</v>
      </c>
      <c r="AK35" s="75">
        <v>0.2</v>
      </c>
      <c r="AM35" s="80">
        <v>10</v>
      </c>
      <c r="AN35" s="77">
        <v>0.2</v>
      </c>
      <c r="AP35" s="77">
        <v>-5</v>
      </c>
      <c r="AQ35" s="81">
        <v>1.4999999999999999E-2</v>
      </c>
      <c r="AS35" s="77">
        <v>1</v>
      </c>
      <c r="BE35" s="62">
        <v>37742</v>
      </c>
      <c r="BF35" s="76">
        <v>0.75</v>
      </c>
    </row>
    <row r="36" spans="1:58" x14ac:dyDescent="0.2">
      <c r="A36" s="73">
        <v>36950</v>
      </c>
      <c r="B36" s="74">
        <v>44.4</v>
      </c>
      <c r="C36" s="74">
        <v>45</v>
      </c>
      <c r="D36" s="74">
        <v>45.6</v>
      </c>
      <c r="E36" s="69"/>
      <c r="F36" s="74">
        <v>37.700000000000003</v>
      </c>
      <c r="G36" s="74">
        <v>38</v>
      </c>
      <c r="H36" s="74">
        <v>38.299999999999997</v>
      </c>
      <c r="I36" s="61"/>
      <c r="J36" s="62">
        <v>37773</v>
      </c>
      <c r="K36" s="75">
        <v>20.786249008178711</v>
      </c>
      <c r="L36" s="75">
        <v>23.508749008178711</v>
      </c>
      <c r="M36" s="75">
        <v>26.231249008178711</v>
      </c>
      <c r="O36" s="75">
        <v>15.692498397827148</v>
      </c>
      <c r="P36" s="75">
        <v>18.992498397827148</v>
      </c>
      <c r="Q36" s="75">
        <v>22.292498397827149</v>
      </c>
      <c r="S36" s="75">
        <v>0.6</v>
      </c>
      <c r="T36" s="75">
        <v>0.6</v>
      </c>
      <c r="U36" s="75">
        <v>0.6</v>
      </c>
      <c r="W36" s="75">
        <v>0.19</v>
      </c>
      <c r="X36" s="75">
        <v>0.38</v>
      </c>
      <c r="Y36" s="75">
        <v>0.56999999999999995</v>
      </c>
      <c r="AA36" s="75">
        <v>0.06</v>
      </c>
      <c r="AB36" s="75">
        <v>0.12</v>
      </c>
      <c r="AC36" s="75">
        <v>0.18</v>
      </c>
      <c r="AE36" s="75">
        <v>-0.25</v>
      </c>
      <c r="AF36" s="75">
        <v>0.9</v>
      </c>
      <c r="AG36" s="75">
        <v>0.3</v>
      </c>
      <c r="AI36" s="75">
        <v>-0.15</v>
      </c>
      <c r="AJ36" s="75">
        <v>0.3</v>
      </c>
      <c r="AK36" s="75">
        <v>0.2</v>
      </c>
      <c r="AM36" s="80">
        <v>10</v>
      </c>
      <c r="AN36" s="77">
        <v>0.2</v>
      </c>
      <c r="AP36" s="77">
        <v>-4.5</v>
      </c>
      <c r="AQ36" s="76">
        <v>1.4999999999999999E-2</v>
      </c>
      <c r="AS36" s="77">
        <v>2</v>
      </c>
      <c r="BE36" s="62">
        <v>37773</v>
      </c>
      <c r="BF36" s="76">
        <v>0.75</v>
      </c>
    </row>
    <row r="37" spans="1:58" x14ac:dyDescent="0.2">
      <c r="A37" s="73">
        <v>36951</v>
      </c>
      <c r="B37" s="74">
        <v>43.35</v>
      </c>
      <c r="C37" s="74">
        <v>43.75</v>
      </c>
      <c r="D37" s="74">
        <v>44.15</v>
      </c>
      <c r="E37" s="69"/>
      <c r="F37" s="74">
        <v>35.799999999999997</v>
      </c>
      <c r="G37" s="74">
        <v>36</v>
      </c>
      <c r="H37" s="74">
        <v>36.200000000000003</v>
      </c>
      <c r="I37" s="61"/>
      <c r="J37" s="62">
        <v>37803</v>
      </c>
      <c r="K37" s="75">
        <v>33.711250305175781</v>
      </c>
      <c r="L37" s="75">
        <v>36.711250305175781</v>
      </c>
      <c r="M37" s="75">
        <v>39.711250305175781</v>
      </c>
      <c r="O37" s="75">
        <v>24.897498321533202</v>
      </c>
      <c r="P37" s="75">
        <v>28.197498321533203</v>
      </c>
      <c r="Q37" s="75">
        <v>31.497498321533204</v>
      </c>
      <c r="S37" s="75">
        <v>0.6</v>
      </c>
      <c r="T37" s="75">
        <v>0.6</v>
      </c>
      <c r="U37" s="75">
        <v>0.6</v>
      </c>
      <c r="W37" s="75">
        <v>0.22289999999999999</v>
      </c>
      <c r="X37" s="75">
        <v>0.44579999999999997</v>
      </c>
      <c r="Y37" s="75">
        <v>0.66869999999999996</v>
      </c>
      <c r="AA37" s="75">
        <v>0.06</v>
      </c>
      <c r="AB37" s="75">
        <v>0.12</v>
      </c>
      <c r="AC37" s="75">
        <v>0.18</v>
      </c>
      <c r="AE37" s="75">
        <v>-0.35</v>
      </c>
      <c r="AF37" s="75">
        <v>1.2</v>
      </c>
      <c r="AG37" s="75">
        <v>0.3</v>
      </c>
      <c r="AI37" s="75">
        <v>-0.15</v>
      </c>
      <c r="AJ37" s="75">
        <v>0.3</v>
      </c>
      <c r="AK37" s="75">
        <v>0.2</v>
      </c>
      <c r="AM37" s="80">
        <v>11</v>
      </c>
      <c r="AN37" s="77">
        <v>0.3</v>
      </c>
      <c r="AP37" s="82">
        <v>-4</v>
      </c>
      <c r="AQ37" s="81">
        <v>1.2500000000000001E-2</v>
      </c>
      <c r="AS37" s="77">
        <v>3</v>
      </c>
      <c r="BE37" s="62">
        <v>37803</v>
      </c>
      <c r="BF37" s="76">
        <v>0.75</v>
      </c>
    </row>
    <row r="38" spans="1:58" x14ac:dyDescent="0.2">
      <c r="A38" s="73">
        <v>36981</v>
      </c>
      <c r="B38" s="74">
        <v>43.35</v>
      </c>
      <c r="C38" s="74">
        <v>43.75</v>
      </c>
      <c r="D38" s="74">
        <v>44.15</v>
      </c>
      <c r="E38" s="69"/>
      <c r="F38" s="74">
        <v>35.799999999999997</v>
      </c>
      <c r="G38" s="74">
        <v>36</v>
      </c>
      <c r="H38" s="74">
        <v>36.200000000000003</v>
      </c>
      <c r="I38" s="61"/>
      <c r="J38" s="62">
        <v>37834</v>
      </c>
      <c r="K38" s="75">
        <v>35.972499847412109</v>
      </c>
      <c r="L38" s="75">
        <v>38.972499847412109</v>
      </c>
      <c r="M38" s="75">
        <v>41.972499847412109</v>
      </c>
      <c r="O38" s="75">
        <v>26.394999694824218</v>
      </c>
      <c r="P38" s="75">
        <v>29.694999694824219</v>
      </c>
      <c r="Q38" s="75">
        <v>32.994999694824216</v>
      </c>
      <c r="S38" s="75">
        <v>1.1000000000000001</v>
      </c>
      <c r="T38" s="75">
        <v>1.1000000000000001</v>
      </c>
      <c r="U38" s="75">
        <v>1.1000000000000001</v>
      </c>
      <c r="W38" s="75">
        <v>0.25769999999999998</v>
      </c>
      <c r="X38" s="75">
        <v>0.51539999999999997</v>
      </c>
      <c r="Y38" s="75">
        <v>0.7730999999999999</v>
      </c>
      <c r="AA38" s="75">
        <v>0.06</v>
      </c>
      <c r="AB38" s="75">
        <v>0.12</v>
      </c>
      <c r="AC38" s="75">
        <v>0.18</v>
      </c>
      <c r="AE38" s="75">
        <v>-0.35</v>
      </c>
      <c r="AF38" s="75">
        <v>1.5</v>
      </c>
      <c r="AG38" s="75">
        <v>0.5</v>
      </c>
      <c r="AI38" s="75">
        <v>-0.15</v>
      </c>
      <c r="AJ38" s="75">
        <v>0.3</v>
      </c>
      <c r="AK38" s="75">
        <v>0.2</v>
      </c>
      <c r="AM38" s="80">
        <v>11</v>
      </c>
      <c r="AN38" s="77">
        <v>0.3</v>
      </c>
      <c r="AP38" s="77">
        <v>-3.5</v>
      </c>
      <c r="AQ38" s="81">
        <v>1.2500000000000001E-2</v>
      </c>
      <c r="AS38" s="77">
        <v>4</v>
      </c>
      <c r="BE38" s="62">
        <v>37834</v>
      </c>
      <c r="BF38" s="76">
        <v>0.75</v>
      </c>
    </row>
    <row r="39" spans="1:58" x14ac:dyDescent="0.2">
      <c r="A39" s="73">
        <v>36982</v>
      </c>
      <c r="B39" s="74">
        <v>42</v>
      </c>
      <c r="C39" s="74">
        <v>42.25</v>
      </c>
      <c r="D39" s="74">
        <v>42.5</v>
      </c>
      <c r="E39" s="69"/>
      <c r="F39" s="74">
        <v>35.875</v>
      </c>
      <c r="G39" s="74">
        <v>36</v>
      </c>
      <c r="H39" s="74">
        <v>36.125</v>
      </c>
      <c r="I39" s="61"/>
      <c r="J39" s="62">
        <v>37865</v>
      </c>
      <c r="K39" s="75">
        <v>29.924998474121093</v>
      </c>
      <c r="L39" s="75">
        <v>30.599998474121094</v>
      </c>
      <c r="M39" s="75">
        <v>31.274998474121094</v>
      </c>
      <c r="O39" s="75">
        <v>27.299998474121093</v>
      </c>
      <c r="P39" s="75">
        <v>30.599998474121094</v>
      </c>
      <c r="Q39" s="75">
        <v>33.899998474121091</v>
      </c>
      <c r="S39" s="75">
        <v>1.1000000000000001</v>
      </c>
      <c r="T39" s="75">
        <v>1.1000000000000001</v>
      </c>
      <c r="U39" s="75">
        <v>1.1000000000000001</v>
      </c>
      <c r="W39" s="75">
        <v>0.25769999999999998</v>
      </c>
      <c r="X39" s="75">
        <v>0.51539999999999997</v>
      </c>
      <c r="Y39" s="75">
        <v>0.7730999999999999</v>
      </c>
      <c r="AA39" s="75">
        <v>0.06</v>
      </c>
      <c r="AB39" s="75">
        <v>0.12</v>
      </c>
      <c r="AC39" s="75">
        <v>0.18</v>
      </c>
      <c r="AE39" s="75">
        <v>-0.35</v>
      </c>
      <c r="AF39" s="75">
        <v>1.5</v>
      </c>
      <c r="AG39" s="75">
        <v>0.5</v>
      </c>
      <c r="AI39" s="75">
        <v>-0.15</v>
      </c>
      <c r="AJ39" s="75">
        <v>0.3</v>
      </c>
      <c r="AK39" s="75">
        <v>0.2</v>
      </c>
      <c r="AM39" s="80">
        <v>11</v>
      </c>
      <c r="AN39" s="77">
        <v>0.3</v>
      </c>
      <c r="AP39" s="77">
        <v>-3</v>
      </c>
      <c r="AQ39" s="81">
        <v>0.01</v>
      </c>
      <c r="AS39" s="77">
        <v>10</v>
      </c>
      <c r="BE39" s="62">
        <v>37865</v>
      </c>
      <c r="BF39" s="76">
        <v>0.75</v>
      </c>
    </row>
    <row r="40" spans="1:58" x14ac:dyDescent="0.2">
      <c r="A40" s="73">
        <v>37012</v>
      </c>
      <c r="B40" s="74">
        <v>43.7</v>
      </c>
      <c r="C40" s="74">
        <v>44.5</v>
      </c>
      <c r="D40" s="74">
        <v>45.3</v>
      </c>
      <c r="E40" s="69"/>
      <c r="F40" s="74">
        <v>35.6</v>
      </c>
      <c r="G40" s="74">
        <v>36</v>
      </c>
      <c r="H40" s="74">
        <v>36.4</v>
      </c>
      <c r="I40" s="61"/>
      <c r="J40" s="62">
        <v>37895</v>
      </c>
      <c r="K40" s="75">
        <v>30.037498474121094</v>
      </c>
      <c r="L40" s="75">
        <v>30.599998474121094</v>
      </c>
      <c r="M40" s="75">
        <v>31.162498474121094</v>
      </c>
      <c r="O40" s="75">
        <v>27.299998474121093</v>
      </c>
      <c r="P40" s="75">
        <v>30.599998474121094</v>
      </c>
      <c r="Q40" s="75">
        <v>33.899998474121091</v>
      </c>
      <c r="S40" s="75">
        <v>1.1000000000000001</v>
      </c>
      <c r="T40" s="75">
        <v>1.1000000000000001</v>
      </c>
      <c r="U40" s="75">
        <v>1.1000000000000001</v>
      </c>
      <c r="W40" s="75">
        <v>0.1908</v>
      </c>
      <c r="X40" s="75">
        <v>0.38159999999999999</v>
      </c>
      <c r="Y40" s="75">
        <v>0.57240000000000002</v>
      </c>
      <c r="AA40" s="75">
        <v>0.06</v>
      </c>
      <c r="AB40" s="75">
        <v>0.12</v>
      </c>
      <c r="AC40" s="75">
        <v>0.18</v>
      </c>
      <c r="AE40" s="75">
        <v>-0.35</v>
      </c>
      <c r="AF40" s="75">
        <v>0.9</v>
      </c>
      <c r="AG40" s="75">
        <v>0.3</v>
      </c>
      <c r="AI40" s="75">
        <v>-0.15</v>
      </c>
      <c r="AJ40" s="75">
        <v>0.3</v>
      </c>
      <c r="AK40" s="75">
        <v>0.2</v>
      </c>
      <c r="AM40" s="80">
        <v>12</v>
      </c>
      <c r="AN40" s="77">
        <v>0.3</v>
      </c>
      <c r="AP40" s="77">
        <v>-2.5</v>
      </c>
      <c r="AQ40" s="76">
        <v>5.0000000000000001E-3</v>
      </c>
      <c r="AS40" s="77">
        <v>0</v>
      </c>
      <c r="BE40" s="62">
        <v>37895</v>
      </c>
      <c r="BF40" s="76">
        <v>0.75</v>
      </c>
    </row>
    <row r="41" spans="1:58" x14ac:dyDescent="0.2">
      <c r="A41" s="73">
        <v>37043</v>
      </c>
      <c r="B41" s="74">
        <v>52.7</v>
      </c>
      <c r="C41" s="74">
        <v>55</v>
      </c>
      <c r="D41" s="74">
        <v>57.3</v>
      </c>
      <c r="E41" s="69"/>
      <c r="F41" s="74">
        <v>34.85</v>
      </c>
      <c r="G41" s="74">
        <v>36</v>
      </c>
      <c r="H41" s="74">
        <v>37.15</v>
      </c>
      <c r="I41" s="61"/>
      <c r="J41" s="62">
        <v>37926</v>
      </c>
      <c r="K41" s="75">
        <v>30.037498474121094</v>
      </c>
      <c r="L41" s="75">
        <v>30.599998474121094</v>
      </c>
      <c r="M41" s="75">
        <v>31.162498474121094</v>
      </c>
      <c r="O41" s="75">
        <v>27.299998474121093</v>
      </c>
      <c r="P41" s="75">
        <v>30.599998474121094</v>
      </c>
      <c r="Q41" s="75">
        <v>33.899998474121091</v>
      </c>
      <c r="S41" s="75">
        <v>1.1000000000000001</v>
      </c>
      <c r="T41" s="75">
        <v>1.1000000000000001</v>
      </c>
      <c r="U41" s="75">
        <v>1.1000000000000001</v>
      </c>
      <c r="W41" s="75">
        <v>0.1668</v>
      </c>
      <c r="X41" s="75">
        <v>0.33360000000000001</v>
      </c>
      <c r="Y41" s="75">
        <v>0.50039999999999996</v>
      </c>
      <c r="AA41" s="75">
        <v>0.06</v>
      </c>
      <c r="AB41" s="75">
        <v>0.12</v>
      </c>
      <c r="AC41" s="75">
        <v>0.18</v>
      </c>
      <c r="AE41" s="75">
        <v>-0.25</v>
      </c>
      <c r="AF41" s="75">
        <v>1</v>
      </c>
      <c r="AG41" s="75">
        <v>0.3</v>
      </c>
      <c r="AI41" s="75">
        <v>-0.15</v>
      </c>
      <c r="AJ41" s="75">
        <v>0.3</v>
      </c>
      <c r="AK41" s="75">
        <v>0.2</v>
      </c>
      <c r="AM41" s="80">
        <v>12</v>
      </c>
      <c r="AN41" s="77">
        <v>0.3</v>
      </c>
      <c r="AP41" s="77">
        <v>-2</v>
      </c>
      <c r="AQ41" s="76">
        <v>2.5000000000000001E-3</v>
      </c>
      <c r="AS41" s="77">
        <v>0</v>
      </c>
      <c r="BE41" s="62">
        <v>37926</v>
      </c>
      <c r="BF41" s="76">
        <v>0.75</v>
      </c>
    </row>
    <row r="42" spans="1:58" x14ac:dyDescent="0.2">
      <c r="A42" s="73">
        <v>37073</v>
      </c>
      <c r="B42" s="74">
        <v>71</v>
      </c>
      <c r="C42" s="74">
        <v>74</v>
      </c>
      <c r="D42" s="74">
        <v>77</v>
      </c>
      <c r="E42" s="69"/>
      <c r="F42" s="74">
        <v>34.5</v>
      </c>
      <c r="G42" s="74">
        <v>36</v>
      </c>
      <c r="H42" s="74">
        <v>37.5</v>
      </c>
      <c r="I42" s="61"/>
      <c r="J42" s="62">
        <v>37956</v>
      </c>
      <c r="K42" s="75">
        <v>35.287502288818359</v>
      </c>
      <c r="L42" s="75">
        <v>35.850002288818359</v>
      </c>
      <c r="M42" s="75">
        <v>36.412502288818359</v>
      </c>
      <c r="O42" s="75">
        <v>32.550002288818362</v>
      </c>
      <c r="P42" s="75">
        <v>35.850002288818359</v>
      </c>
      <c r="Q42" s="75">
        <v>39.150002288818357</v>
      </c>
      <c r="S42" s="75">
        <v>1.2</v>
      </c>
      <c r="T42" s="75">
        <v>1.2</v>
      </c>
      <c r="U42" s="75">
        <v>1.2</v>
      </c>
      <c r="W42" s="75">
        <v>0.1668</v>
      </c>
      <c r="X42" s="75">
        <v>0.33360000000000001</v>
      </c>
      <c r="Y42" s="75">
        <v>0.50039999999999996</v>
      </c>
      <c r="AA42" s="75">
        <v>0.06</v>
      </c>
      <c r="AB42" s="75">
        <v>0.12</v>
      </c>
      <c r="AC42" s="75">
        <v>0.18</v>
      </c>
      <c r="AE42" s="75">
        <v>-0.25</v>
      </c>
      <c r="AF42" s="75">
        <v>1</v>
      </c>
      <c r="AG42" s="75">
        <v>0.3</v>
      </c>
      <c r="AI42" s="75">
        <v>-0.15</v>
      </c>
      <c r="AJ42" s="75">
        <v>0.3</v>
      </c>
      <c r="AK42" s="75">
        <v>0.2</v>
      </c>
      <c r="AM42" s="80">
        <v>12</v>
      </c>
      <c r="AN42" s="77">
        <v>0.3</v>
      </c>
      <c r="AP42" s="77">
        <v>-1.5</v>
      </c>
      <c r="AQ42" s="76">
        <v>0</v>
      </c>
      <c r="AS42" s="77">
        <v>0</v>
      </c>
      <c r="BE42" s="62">
        <v>37956</v>
      </c>
      <c r="BF42" s="76">
        <v>0.75</v>
      </c>
    </row>
    <row r="43" spans="1:58" x14ac:dyDescent="0.2">
      <c r="A43" s="73">
        <v>37104</v>
      </c>
      <c r="B43" s="74">
        <v>71</v>
      </c>
      <c r="C43" s="74">
        <v>74</v>
      </c>
      <c r="D43" s="74">
        <v>77</v>
      </c>
      <c r="E43" s="69"/>
      <c r="F43" s="74">
        <v>34.5</v>
      </c>
      <c r="G43" s="74">
        <v>36</v>
      </c>
      <c r="H43" s="74">
        <v>37.5</v>
      </c>
      <c r="I43" s="61"/>
      <c r="J43" s="62">
        <v>37987</v>
      </c>
      <c r="K43" s="75">
        <v>23.873747253417967</v>
      </c>
      <c r="L43" s="75">
        <v>24.548747253417968</v>
      </c>
      <c r="M43" s="75">
        <v>25.223747253417969</v>
      </c>
      <c r="O43" s="75">
        <v>21.75249900817871</v>
      </c>
      <c r="P43" s="75">
        <v>25.05249900817871</v>
      </c>
      <c r="Q43" s="75">
        <v>28.352499008178711</v>
      </c>
      <c r="S43" s="75">
        <v>1</v>
      </c>
      <c r="T43" s="75">
        <v>1</v>
      </c>
      <c r="U43" s="75">
        <v>1</v>
      </c>
      <c r="W43" s="75">
        <v>0.16740000000000002</v>
      </c>
      <c r="X43" s="75">
        <v>0.33480000000000004</v>
      </c>
      <c r="Y43" s="75">
        <v>0.50220000000000009</v>
      </c>
      <c r="AA43" s="75">
        <v>0.06</v>
      </c>
      <c r="AB43" s="75">
        <v>0.12</v>
      </c>
      <c r="AC43" s="75">
        <v>0.18</v>
      </c>
      <c r="AE43" s="75">
        <v>-0.25</v>
      </c>
      <c r="AF43" s="75">
        <v>1</v>
      </c>
      <c r="AG43" s="75">
        <v>0.35</v>
      </c>
      <c r="AI43" s="75">
        <v>-0.15</v>
      </c>
      <c r="AJ43" s="75">
        <v>0.3</v>
      </c>
      <c r="AK43" s="75">
        <v>0.2</v>
      </c>
      <c r="AM43" s="80">
        <v>13</v>
      </c>
      <c r="AN43" s="77">
        <v>0.3</v>
      </c>
      <c r="AP43" s="77">
        <v>-1</v>
      </c>
      <c r="AQ43" s="76">
        <v>0</v>
      </c>
      <c r="AS43" s="77">
        <v>0</v>
      </c>
      <c r="BE43" s="62">
        <v>37987</v>
      </c>
      <c r="BF43" s="76">
        <v>0.75</v>
      </c>
    </row>
    <row r="44" spans="1:58" x14ac:dyDescent="0.2">
      <c r="A44" s="73">
        <v>37135</v>
      </c>
      <c r="B44" s="74">
        <v>41.3</v>
      </c>
      <c r="C44" s="74">
        <v>42</v>
      </c>
      <c r="D44" s="74">
        <v>42.7</v>
      </c>
      <c r="E44" s="69"/>
      <c r="F44" s="74">
        <v>35.65</v>
      </c>
      <c r="G44" s="74">
        <v>36</v>
      </c>
      <c r="H44" s="74">
        <v>36.35</v>
      </c>
      <c r="I44" s="61"/>
      <c r="J44" s="62">
        <v>38018</v>
      </c>
      <c r="K44" s="75">
        <v>22.871248626708983</v>
      </c>
      <c r="L44" s="75">
        <v>23.546248626708984</v>
      </c>
      <c r="M44" s="75">
        <v>24.221248626708984</v>
      </c>
      <c r="O44" s="75">
        <v>19.747497940063475</v>
      </c>
      <c r="P44" s="75">
        <v>23.047497940063476</v>
      </c>
      <c r="Q44" s="75">
        <v>26.347497940063477</v>
      </c>
      <c r="S44" s="75">
        <v>0.5</v>
      </c>
      <c r="T44" s="75">
        <v>0.5</v>
      </c>
      <c r="U44" s="75">
        <v>0.5</v>
      </c>
      <c r="W44" s="75">
        <v>0.20640000000000003</v>
      </c>
      <c r="X44" s="75">
        <v>0.41280000000000006</v>
      </c>
      <c r="Y44" s="75">
        <v>0.61920000000000008</v>
      </c>
      <c r="AA44" s="75">
        <v>0.06</v>
      </c>
      <c r="AB44" s="75">
        <v>0.12</v>
      </c>
      <c r="AC44" s="75">
        <v>0.18</v>
      </c>
      <c r="AE44" s="75">
        <v>-0.75</v>
      </c>
      <c r="AF44" s="75">
        <v>1.5</v>
      </c>
      <c r="AG44" s="75">
        <v>0.75</v>
      </c>
      <c r="AI44" s="75">
        <v>-0.15</v>
      </c>
      <c r="AJ44" s="75">
        <v>0.3</v>
      </c>
      <c r="AK44" s="75">
        <v>0.2</v>
      </c>
      <c r="AM44" s="80">
        <v>13</v>
      </c>
      <c r="AN44" s="77">
        <v>0.3</v>
      </c>
      <c r="AP44" s="77">
        <v>-0.5</v>
      </c>
      <c r="AQ44" s="76">
        <v>0</v>
      </c>
      <c r="AS44" s="77">
        <v>0</v>
      </c>
      <c r="BE44" s="62">
        <v>38018</v>
      </c>
      <c r="BF44" s="76">
        <v>0.75</v>
      </c>
    </row>
    <row r="45" spans="1:58" x14ac:dyDescent="0.2">
      <c r="A45" s="73">
        <v>37165</v>
      </c>
      <c r="B45" s="74">
        <v>41.2</v>
      </c>
      <c r="C45" s="74">
        <v>41.75</v>
      </c>
      <c r="D45" s="74">
        <v>42.3</v>
      </c>
      <c r="E45" s="69"/>
      <c r="F45" s="74">
        <v>34.725000000000001</v>
      </c>
      <c r="G45" s="74">
        <v>35</v>
      </c>
      <c r="H45" s="74">
        <v>35.274999999999999</v>
      </c>
      <c r="I45" s="61"/>
      <c r="J45" s="62">
        <v>38047</v>
      </c>
      <c r="K45" s="75">
        <v>16.322248077392576</v>
      </c>
      <c r="L45" s="75">
        <v>16.734748077392577</v>
      </c>
      <c r="M45" s="75">
        <v>17.147248077392579</v>
      </c>
      <c r="O45" s="75">
        <v>15.06449737548828</v>
      </c>
      <c r="P45" s="75">
        <v>18.364497375488281</v>
      </c>
      <c r="Q45" s="75">
        <v>21.664497375488281</v>
      </c>
      <c r="S45" s="75">
        <v>0.5</v>
      </c>
      <c r="T45" s="75">
        <v>0.5</v>
      </c>
      <c r="U45" s="75">
        <v>0.5</v>
      </c>
      <c r="W45" s="75">
        <v>0.20640000000000003</v>
      </c>
      <c r="X45" s="75">
        <v>0.41280000000000006</v>
      </c>
      <c r="Y45" s="75">
        <v>0.61920000000000008</v>
      </c>
      <c r="AA45" s="75">
        <v>0.06</v>
      </c>
      <c r="AB45" s="75">
        <v>0.12</v>
      </c>
      <c r="AC45" s="75">
        <v>0.18</v>
      </c>
      <c r="AE45" s="75">
        <v>-0.75</v>
      </c>
      <c r="AF45" s="75">
        <v>1.5</v>
      </c>
      <c r="AG45" s="75">
        <v>0.75</v>
      </c>
      <c r="AI45" s="75">
        <v>-0.15</v>
      </c>
      <c r="AJ45" s="75">
        <v>0.3</v>
      </c>
      <c r="AK45" s="75">
        <v>0.2</v>
      </c>
      <c r="AM45" s="80">
        <v>13</v>
      </c>
      <c r="AN45" s="77">
        <v>0.3</v>
      </c>
      <c r="AP45" s="77">
        <v>0</v>
      </c>
      <c r="AQ45" s="76">
        <v>0</v>
      </c>
      <c r="AS45" s="77">
        <v>0</v>
      </c>
      <c r="BE45" s="62">
        <v>38047</v>
      </c>
      <c r="BF45" s="76">
        <v>0.75</v>
      </c>
    </row>
    <row r="46" spans="1:58" x14ac:dyDescent="0.2">
      <c r="A46" s="73">
        <v>37196</v>
      </c>
      <c r="B46" s="74">
        <v>41.2</v>
      </c>
      <c r="C46" s="74">
        <v>41.75</v>
      </c>
      <c r="D46" s="74">
        <v>42.3</v>
      </c>
      <c r="E46" s="69"/>
      <c r="F46" s="74">
        <v>34.725000000000001</v>
      </c>
      <c r="G46" s="74">
        <v>35</v>
      </c>
      <c r="H46" s="74">
        <v>35.274999999999999</v>
      </c>
      <c r="I46" s="61"/>
      <c r="J46" s="62">
        <v>38078</v>
      </c>
      <c r="K46" s="75">
        <v>17.117498779296874</v>
      </c>
      <c r="L46" s="75">
        <v>17.417498779296874</v>
      </c>
      <c r="M46" s="75">
        <v>17.717498779296875</v>
      </c>
      <c r="O46" s="75">
        <v>14.834997558593749</v>
      </c>
      <c r="P46" s="75">
        <v>18.134997558593749</v>
      </c>
      <c r="Q46" s="75">
        <v>21.43499755859375</v>
      </c>
      <c r="S46" s="75">
        <v>0.5</v>
      </c>
      <c r="T46" s="75">
        <v>0.5</v>
      </c>
      <c r="U46" s="75">
        <v>0.5</v>
      </c>
      <c r="W46" s="75">
        <v>0.1704</v>
      </c>
      <c r="X46" s="75">
        <v>0.34079999999999999</v>
      </c>
      <c r="Y46" s="75">
        <v>0.51119999999999999</v>
      </c>
      <c r="AA46" s="75">
        <v>0.06</v>
      </c>
      <c r="AB46" s="75">
        <v>0.12</v>
      </c>
      <c r="AC46" s="75">
        <v>0.18</v>
      </c>
      <c r="AE46" s="75">
        <v>-0.25</v>
      </c>
      <c r="AF46" s="75">
        <v>1</v>
      </c>
      <c r="AG46" s="75">
        <v>0.3</v>
      </c>
      <c r="AI46" s="75">
        <v>-0.15</v>
      </c>
      <c r="AJ46" s="75">
        <v>0.3</v>
      </c>
      <c r="AK46" s="75">
        <v>0.2</v>
      </c>
      <c r="AM46" s="80">
        <v>14</v>
      </c>
      <c r="AN46" s="77">
        <v>0.3</v>
      </c>
      <c r="AP46" s="77">
        <v>1</v>
      </c>
      <c r="AQ46" s="76">
        <v>0</v>
      </c>
      <c r="AS46" s="77">
        <v>0</v>
      </c>
      <c r="BE46" s="62">
        <v>38078</v>
      </c>
      <c r="BF46" s="76">
        <v>0.75</v>
      </c>
    </row>
    <row r="47" spans="1:58" x14ac:dyDescent="0.2">
      <c r="A47" s="73">
        <v>37226</v>
      </c>
      <c r="B47" s="74">
        <v>41.2</v>
      </c>
      <c r="C47" s="74">
        <v>41.75</v>
      </c>
      <c r="D47" s="74">
        <v>42.3</v>
      </c>
      <c r="E47" s="69"/>
      <c r="F47" s="74">
        <v>34.725000000000001</v>
      </c>
      <c r="G47" s="74">
        <v>35</v>
      </c>
      <c r="H47" s="74">
        <v>35.274999999999999</v>
      </c>
      <c r="I47" s="61"/>
      <c r="J47" s="62">
        <v>38108</v>
      </c>
      <c r="K47" s="75">
        <v>16.497498550415038</v>
      </c>
      <c r="L47" s="75">
        <v>17.532498550415038</v>
      </c>
      <c r="M47" s="75">
        <v>18.567498550415038</v>
      </c>
      <c r="O47" s="75">
        <v>15.364998245239256</v>
      </c>
      <c r="P47" s="75">
        <v>18.664998245239257</v>
      </c>
      <c r="Q47" s="75">
        <v>21.964998245239258</v>
      </c>
      <c r="S47" s="75">
        <v>0.5</v>
      </c>
      <c r="T47" s="75">
        <v>0.5</v>
      </c>
      <c r="U47" s="75">
        <v>0.5</v>
      </c>
      <c r="W47" s="75">
        <v>0.1704</v>
      </c>
      <c r="X47" s="75">
        <v>0.34079999999999999</v>
      </c>
      <c r="Y47" s="75">
        <v>0.51119999999999999</v>
      </c>
      <c r="AA47" s="75">
        <v>0.06</v>
      </c>
      <c r="AB47" s="75">
        <v>0.12</v>
      </c>
      <c r="AC47" s="75">
        <v>0.18</v>
      </c>
      <c r="AE47" s="75">
        <v>-0.25</v>
      </c>
      <c r="AF47" s="75">
        <v>0.9</v>
      </c>
      <c r="AG47" s="75">
        <v>0.3</v>
      </c>
      <c r="AI47" s="75">
        <v>-0.15</v>
      </c>
      <c r="AJ47" s="75">
        <v>0.3</v>
      </c>
      <c r="AK47" s="75">
        <v>0.2</v>
      </c>
      <c r="AM47" s="80">
        <v>14</v>
      </c>
      <c r="AN47" s="77">
        <v>0.3</v>
      </c>
      <c r="AP47" s="77">
        <v>2</v>
      </c>
      <c r="AQ47" s="76">
        <v>0</v>
      </c>
      <c r="AS47" s="77">
        <v>0</v>
      </c>
      <c r="BE47" s="62">
        <v>38108</v>
      </c>
      <c r="BF47" s="76">
        <v>0.75</v>
      </c>
    </row>
    <row r="48" spans="1:58" x14ac:dyDescent="0.2">
      <c r="A48" s="73">
        <v>37257</v>
      </c>
      <c r="B48" s="74">
        <v>41.05</v>
      </c>
      <c r="C48" s="74">
        <v>41.75</v>
      </c>
      <c r="D48" s="74">
        <v>42.45</v>
      </c>
      <c r="E48" s="69"/>
      <c r="F48" s="74">
        <v>39.300001525878905</v>
      </c>
      <c r="G48" s="74">
        <v>39.650001525878906</v>
      </c>
      <c r="H48" s="74">
        <v>40.000001525878908</v>
      </c>
      <c r="I48" s="61"/>
      <c r="J48" s="62">
        <v>38139</v>
      </c>
      <c r="K48" s="75">
        <v>18.95874900817871</v>
      </c>
      <c r="L48" s="75">
        <v>21.95874900817871</v>
      </c>
      <c r="M48" s="75">
        <v>24.95874900817871</v>
      </c>
      <c r="O48" s="75">
        <v>14.142498397827147</v>
      </c>
      <c r="P48" s="75">
        <v>17.442498397827148</v>
      </c>
      <c r="Q48" s="75">
        <v>20.742498397827148</v>
      </c>
      <c r="S48" s="75">
        <v>0.5</v>
      </c>
      <c r="T48" s="75">
        <v>0.5</v>
      </c>
      <c r="U48" s="75">
        <v>0.5</v>
      </c>
      <c r="W48" s="75">
        <v>0.18240000000000001</v>
      </c>
      <c r="X48" s="75">
        <v>0.36480000000000001</v>
      </c>
      <c r="Y48" s="75">
        <v>0.54720000000000002</v>
      </c>
      <c r="AA48" s="75">
        <v>0.06</v>
      </c>
      <c r="AB48" s="75">
        <v>0.12</v>
      </c>
      <c r="AC48" s="75">
        <v>0.18</v>
      </c>
      <c r="AE48" s="75">
        <v>-0.25</v>
      </c>
      <c r="AF48" s="75">
        <v>0.9</v>
      </c>
      <c r="AG48" s="75">
        <v>0.3</v>
      </c>
      <c r="AI48" s="75">
        <v>-0.15</v>
      </c>
      <c r="AJ48" s="75">
        <v>0.3</v>
      </c>
      <c r="AK48" s="75">
        <v>0.2</v>
      </c>
      <c r="AM48" s="80">
        <v>14</v>
      </c>
      <c r="AN48" s="77">
        <v>0.3</v>
      </c>
      <c r="AP48" s="77">
        <v>3</v>
      </c>
      <c r="AQ48" s="76">
        <v>0.01</v>
      </c>
      <c r="AS48" s="77">
        <v>0</v>
      </c>
      <c r="BE48" s="62">
        <v>38139</v>
      </c>
      <c r="BF48" s="76">
        <v>0.75</v>
      </c>
    </row>
    <row r="49" spans="1:58" x14ac:dyDescent="0.2">
      <c r="A49" s="73">
        <v>37288</v>
      </c>
      <c r="B49" s="74">
        <v>46.8</v>
      </c>
      <c r="C49" s="74">
        <v>47.5</v>
      </c>
      <c r="D49" s="74">
        <v>48.2</v>
      </c>
      <c r="E49" s="69"/>
      <c r="F49" s="74">
        <v>36.15</v>
      </c>
      <c r="G49" s="74">
        <v>36.5</v>
      </c>
      <c r="H49" s="74">
        <v>36.85</v>
      </c>
      <c r="I49" s="61"/>
      <c r="J49" s="62">
        <v>38169</v>
      </c>
      <c r="K49" s="75">
        <v>32.161250305175784</v>
      </c>
      <c r="L49" s="75">
        <v>35.161250305175784</v>
      </c>
      <c r="M49" s="75">
        <v>38.161250305175784</v>
      </c>
      <c r="O49" s="75">
        <v>23.347498321533202</v>
      </c>
      <c r="P49" s="75">
        <v>26.647498321533202</v>
      </c>
      <c r="Q49" s="75">
        <v>29.947498321533203</v>
      </c>
      <c r="S49" s="75">
        <v>0.5</v>
      </c>
      <c r="T49" s="75">
        <v>0.5</v>
      </c>
      <c r="U49" s="75">
        <v>0.5</v>
      </c>
      <c r="W49" s="75">
        <v>0.21398399999999998</v>
      </c>
      <c r="X49" s="75">
        <v>0.42796799999999996</v>
      </c>
      <c r="Y49" s="75">
        <v>0.64195199999999997</v>
      </c>
      <c r="AA49" s="75">
        <v>0.06</v>
      </c>
      <c r="AB49" s="75">
        <v>0.12</v>
      </c>
      <c r="AC49" s="75">
        <v>0.18</v>
      </c>
      <c r="AE49" s="75">
        <v>-0.35</v>
      </c>
      <c r="AF49" s="75">
        <v>1.2</v>
      </c>
      <c r="AG49" s="75">
        <v>0.3</v>
      </c>
      <c r="AI49" s="75">
        <v>-0.15</v>
      </c>
      <c r="AJ49" s="75">
        <v>0.3</v>
      </c>
      <c r="AK49" s="75">
        <v>0.2</v>
      </c>
      <c r="AM49" s="80">
        <v>15</v>
      </c>
      <c r="AN49" s="77">
        <v>0.4</v>
      </c>
      <c r="AP49" s="77">
        <v>4</v>
      </c>
      <c r="AQ49" s="76">
        <v>1.4999999999999999E-2</v>
      </c>
      <c r="AS49" s="77">
        <v>0</v>
      </c>
      <c r="BE49" s="62">
        <v>38169</v>
      </c>
      <c r="BF49" s="76">
        <v>0.75</v>
      </c>
    </row>
    <row r="50" spans="1:58" x14ac:dyDescent="0.2">
      <c r="A50" s="73">
        <v>37316</v>
      </c>
      <c r="B50" s="74">
        <v>47.05</v>
      </c>
      <c r="C50" s="74">
        <v>47.5</v>
      </c>
      <c r="D50" s="74">
        <v>47.95</v>
      </c>
      <c r="E50" s="69"/>
      <c r="F50" s="74">
        <v>32.274999999999999</v>
      </c>
      <c r="G50" s="74">
        <v>32.5</v>
      </c>
      <c r="H50" s="74">
        <v>32.725000000000001</v>
      </c>
      <c r="I50" s="61"/>
      <c r="J50" s="62">
        <v>38200</v>
      </c>
      <c r="K50" s="75">
        <v>34.422499847412112</v>
      </c>
      <c r="L50" s="75">
        <v>37.422499847412112</v>
      </c>
      <c r="M50" s="75">
        <v>40.422499847412112</v>
      </c>
      <c r="O50" s="75">
        <v>24.844999694824217</v>
      </c>
      <c r="P50" s="75">
        <v>28.144999694824218</v>
      </c>
      <c r="Q50" s="75">
        <v>31.444999694824219</v>
      </c>
      <c r="S50" s="75">
        <v>1</v>
      </c>
      <c r="T50" s="75">
        <v>1</v>
      </c>
      <c r="U50" s="75">
        <v>1</v>
      </c>
      <c r="W50" s="75">
        <v>0.24739199999999995</v>
      </c>
      <c r="X50" s="75">
        <v>0.49478399999999989</v>
      </c>
      <c r="Y50" s="75">
        <v>0.74217599999999984</v>
      </c>
      <c r="AA50" s="75">
        <v>0.06</v>
      </c>
      <c r="AB50" s="75">
        <v>0.12</v>
      </c>
      <c r="AC50" s="75">
        <v>0.18</v>
      </c>
      <c r="AE50" s="75">
        <v>-0.35</v>
      </c>
      <c r="AF50" s="75">
        <v>1.5</v>
      </c>
      <c r="AG50" s="75">
        <v>0.5</v>
      </c>
      <c r="AI50" s="75">
        <v>-0.15</v>
      </c>
      <c r="AJ50" s="75">
        <v>0.3</v>
      </c>
      <c r="AK50" s="75">
        <v>0.2</v>
      </c>
      <c r="AM50" s="80">
        <v>15</v>
      </c>
      <c r="AN50" s="77">
        <v>0.4</v>
      </c>
      <c r="AP50" s="77">
        <v>5</v>
      </c>
      <c r="AQ50" s="76">
        <v>1.7500000000000002E-2</v>
      </c>
      <c r="AS50" s="77">
        <v>0</v>
      </c>
      <c r="BE50" s="62">
        <v>38200</v>
      </c>
      <c r="BF50" s="76">
        <v>0.75</v>
      </c>
    </row>
    <row r="51" spans="1:58" x14ac:dyDescent="0.2">
      <c r="A51" s="73">
        <v>37347</v>
      </c>
      <c r="B51" s="74">
        <v>39.700000000000003</v>
      </c>
      <c r="C51" s="74">
        <v>40</v>
      </c>
      <c r="D51" s="74">
        <v>40.299999999999997</v>
      </c>
      <c r="E51" s="69"/>
      <c r="F51" s="74">
        <v>32.35</v>
      </c>
      <c r="G51" s="74">
        <v>32.5</v>
      </c>
      <c r="H51" s="74">
        <v>32.65</v>
      </c>
      <c r="I51" s="61"/>
      <c r="J51" s="62">
        <v>38231</v>
      </c>
      <c r="K51" s="75">
        <v>28.299998474121093</v>
      </c>
      <c r="L51" s="75">
        <v>29.049998474121093</v>
      </c>
      <c r="M51" s="75">
        <v>29.799998474121093</v>
      </c>
      <c r="O51" s="75">
        <v>25.749998474121092</v>
      </c>
      <c r="P51" s="75">
        <v>29.049998474121093</v>
      </c>
      <c r="Q51" s="75">
        <v>32.349998474121094</v>
      </c>
      <c r="S51" s="75">
        <v>1</v>
      </c>
      <c r="T51" s="75">
        <v>1</v>
      </c>
      <c r="U51" s="75">
        <v>1</v>
      </c>
      <c r="W51" s="75">
        <v>0.24739199999999995</v>
      </c>
      <c r="X51" s="75">
        <v>0.49478399999999989</v>
      </c>
      <c r="Y51" s="75">
        <v>0.74217599999999984</v>
      </c>
      <c r="AA51" s="75">
        <v>0.06</v>
      </c>
      <c r="AB51" s="75">
        <v>0.12</v>
      </c>
      <c r="AC51" s="75">
        <v>0.18</v>
      </c>
      <c r="AE51" s="75">
        <v>-0.35</v>
      </c>
      <c r="AF51" s="75">
        <v>1.5</v>
      </c>
      <c r="AG51" s="75">
        <v>0.5</v>
      </c>
      <c r="AI51" s="75">
        <v>-0.15</v>
      </c>
      <c r="AJ51" s="75">
        <v>0.3</v>
      </c>
      <c r="AK51" s="75">
        <v>0.2</v>
      </c>
      <c r="AM51" s="80">
        <v>15</v>
      </c>
      <c r="AN51" s="77">
        <v>0.4</v>
      </c>
      <c r="AP51" s="77">
        <v>6</v>
      </c>
      <c r="AQ51" s="76">
        <v>2.5000000000000001E-2</v>
      </c>
      <c r="AS51" s="77">
        <v>0</v>
      </c>
      <c r="BE51" s="62">
        <v>38231</v>
      </c>
      <c r="BF51" s="76">
        <v>0.75</v>
      </c>
    </row>
    <row r="52" spans="1:58" x14ac:dyDescent="0.2">
      <c r="A52" s="73">
        <v>37377</v>
      </c>
      <c r="B52" s="74">
        <v>37</v>
      </c>
      <c r="C52" s="74">
        <v>38</v>
      </c>
      <c r="D52" s="74">
        <v>39</v>
      </c>
      <c r="E52" s="69"/>
      <c r="F52" s="74">
        <v>32</v>
      </c>
      <c r="G52" s="74">
        <v>32.5</v>
      </c>
      <c r="H52" s="74">
        <v>33</v>
      </c>
      <c r="I52" s="61"/>
      <c r="J52" s="62">
        <v>38261</v>
      </c>
      <c r="K52" s="75">
        <v>28.412498474121094</v>
      </c>
      <c r="L52" s="75">
        <v>29.049998474121093</v>
      </c>
      <c r="M52" s="75">
        <v>29.687498474121092</v>
      </c>
      <c r="O52" s="75">
        <v>25.749998474121092</v>
      </c>
      <c r="P52" s="75">
        <v>29.049998474121093</v>
      </c>
      <c r="Q52" s="75">
        <v>32.349998474121094</v>
      </c>
      <c r="S52" s="75">
        <v>1</v>
      </c>
      <c r="T52" s="75">
        <v>1</v>
      </c>
      <c r="U52" s="75">
        <v>1</v>
      </c>
      <c r="W52" s="75">
        <v>0.18316799999999997</v>
      </c>
      <c r="X52" s="75">
        <v>0.36633599999999994</v>
      </c>
      <c r="Y52" s="75">
        <v>0.54950399999999988</v>
      </c>
      <c r="AA52" s="75">
        <v>0.06</v>
      </c>
      <c r="AB52" s="75">
        <v>0.12</v>
      </c>
      <c r="AC52" s="75">
        <v>0.18</v>
      </c>
      <c r="AE52" s="75">
        <v>-0.35</v>
      </c>
      <c r="AF52" s="75">
        <v>0.9</v>
      </c>
      <c r="AG52" s="75">
        <v>0.3</v>
      </c>
      <c r="AI52" s="75">
        <v>-0.15</v>
      </c>
      <c r="AJ52" s="75">
        <v>0.3</v>
      </c>
      <c r="AK52" s="75">
        <v>0.2</v>
      </c>
      <c r="AM52" s="80">
        <v>16</v>
      </c>
      <c r="AN52" s="77">
        <v>0.4</v>
      </c>
      <c r="AP52" s="77">
        <v>7</v>
      </c>
      <c r="AQ52" s="76">
        <v>3.5000000000000003E-2</v>
      </c>
      <c r="AS52" s="77">
        <v>0</v>
      </c>
      <c r="BE52" s="62">
        <v>38261</v>
      </c>
      <c r="BF52" s="76">
        <v>0.75</v>
      </c>
    </row>
    <row r="53" spans="1:58" x14ac:dyDescent="0.2">
      <c r="A53" s="73">
        <v>37408</v>
      </c>
      <c r="B53" s="74">
        <v>37.1</v>
      </c>
      <c r="C53" s="74">
        <v>40</v>
      </c>
      <c r="D53" s="74">
        <v>42.9</v>
      </c>
      <c r="E53" s="69"/>
      <c r="F53" s="74">
        <v>31.05</v>
      </c>
      <c r="G53" s="74">
        <v>32.5</v>
      </c>
      <c r="H53" s="74">
        <v>33.950000000000003</v>
      </c>
      <c r="I53" s="61"/>
      <c r="J53" s="62">
        <v>38292</v>
      </c>
      <c r="K53" s="75">
        <v>28.412498474121094</v>
      </c>
      <c r="L53" s="75">
        <v>29.049998474121093</v>
      </c>
      <c r="M53" s="75">
        <v>29.687498474121092</v>
      </c>
      <c r="O53" s="75">
        <v>25.749998474121092</v>
      </c>
      <c r="P53" s="75">
        <v>29.049998474121093</v>
      </c>
      <c r="Q53" s="75">
        <v>32.349998474121094</v>
      </c>
      <c r="S53" s="75">
        <v>1</v>
      </c>
      <c r="T53" s="75">
        <v>1</v>
      </c>
      <c r="U53" s="75">
        <v>1</v>
      </c>
      <c r="W53" s="75">
        <v>0.16012799999999999</v>
      </c>
      <c r="X53" s="75">
        <v>0.32025599999999999</v>
      </c>
      <c r="Y53" s="75">
        <v>0.48038399999999998</v>
      </c>
      <c r="AA53" s="75">
        <v>0.06</v>
      </c>
      <c r="AB53" s="75">
        <v>0.12</v>
      </c>
      <c r="AC53" s="75">
        <v>0.18</v>
      </c>
      <c r="AE53" s="75">
        <v>-0.25</v>
      </c>
      <c r="AF53" s="75">
        <v>1</v>
      </c>
      <c r="AG53" s="75">
        <v>0.3</v>
      </c>
      <c r="AI53" s="75">
        <v>-0.15</v>
      </c>
      <c r="AJ53" s="75">
        <v>0.3</v>
      </c>
      <c r="AK53" s="75">
        <v>0.2</v>
      </c>
      <c r="AM53" s="80">
        <v>16</v>
      </c>
      <c r="AN53" s="77">
        <v>0.4</v>
      </c>
      <c r="AP53" s="77">
        <v>8</v>
      </c>
      <c r="AQ53" s="76">
        <v>0.04</v>
      </c>
      <c r="AS53" s="77">
        <v>0</v>
      </c>
      <c r="BE53" s="62">
        <v>38292</v>
      </c>
      <c r="BF53" s="76">
        <v>0.75</v>
      </c>
    </row>
    <row r="54" spans="1:58" x14ac:dyDescent="0.2">
      <c r="A54" s="73">
        <v>37438</v>
      </c>
      <c r="B54" s="74">
        <v>48.5</v>
      </c>
      <c r="C54" s="74">
        <v>52.5</v>
      </c>
      <c r="D54" s="74">
        <v>56.5</v>
      </c>
      <c r="E54" s="69"/>
      <c r="F54" s="74">
        <v>30.5</v>
      </c>
      <c r="G54" s="74">
        <v>32.5</v>
      </c>
      <c r="H54" s="74">
        <v>34.5</v>
      </c>
      <c r="I54" s="61"/>
      <c r="J54" s="62">
        <v>38322</v>
      </c>
      <c r="K54" s="75">
        <v>33.662502288818359</v>
      </c>
      <c r="L54" s="75">
        <v>34.300002288818362</v>
      </c>
      <c r="M54" s="75">
        <v>34.937502288818365</v>
      </c>
      <c r="O54" s="75">
        <v>31.000002288818362</v>
      </c>
      <c r="P54" s="75">
        <v>34.300002288818362</v>
      </c>
      <c r="Q54" s="75">
        <v>37.600002288818359</v>
      </c>
      <c r="S54" s="75">
        <v>1.2</v>
      </c>
      <c r="T54" s="75">
        <v>1.2</v>
      </c>
      <c r="U54" s="75">
        <v>1.2</v>
      </c>
      <c r="W54" s="75">
        <v>0.16012799999999999</v>
      </c>
      <c r="X54" s="75">
        <v>0.32025599999999999</v>
      </c>
      <c r="Y54" s="75">
        <v>0.48038399999999998</v>
      </c>
      <c r="AA54" s="75">
        <v>0.06</v>
      </c>
      <c r="AB54" s="75">
        <v>0.12</v>
      </c>
      <c r="AC54" s="75">
        <v>0.18</v>
      </c>
      <c r="AE54" s="75">
        <v>-0.25</v>
      </c>
      <c r="AF54" s="75">
        <v>1</v>
      </c>
      <c r="AG54" s="75">
        <v>0.3</v>
      </c>
      <c r="AI54" s="75">
        <v>-0.15</v>
      </c>
      <c r="AJ54" s="75">
        <v>0.3</v>
      </c>
      <c r="AK54" s="75">
        <v>0.2</v>
      </c>
      <c r="AM54" s="80">
        <v>16</v>
      </c>
      <c r="AN54" s="77">
        <v>0.4</v>
      </c>
      <c r="AP54" s="77">
        <v>9</v>
      </c>
      <c r="AQ54" s="76">
        <v>5.5E-2</v>
      </c>
      <c r="AS54" s="77">
        <v>0</v>
      </c>
      <c r="BE54" s="62">
        <v>38322</v>
      </c>
      <c r="BF54" s="76">
        <v>0.75</v>
      </c>
    </row>
    <row r="55" spans="1:58" x14ac:dyDescent="0.2">
      <c r="A55" s="73">
        <v>37469</v>
      </c>
      <c r="B55" s="74">
        <v>62.5</v>
      </c>
      <c r="C55" s="74">
        <v>66.5</v>
      </c>
      <c r="D55" s="74">
        <v>70.5</v>
      </c>
      <c r="E55" s="69"/>
      <c r="F55" s="74">
        <v>30.5</v>
      </c>
      <c r="G55" s="74">
        <v>32.5</v>
      </c>
      <c r="H55" s="74">
        <v>34.5</v>
      </c>
      <c r="I55" s="61"/>
      <c r="J55" s="62">
        <v>38353</v>
      </c>
      <c r="K55" s="75">
        <v>23.248747253417967</v>
      </c>
      <c r="L55" s="75">
        <v>23.998747253417967</v>
      </c>
      <c r="M55" s="75">
        <v>24.748747253417967</v>
      </c>
      <c r="O55" s="75">
        <v>21.202499008178709</v>
      </c>
      <c r="P55" s="75">
        <v>24.50249900817871</v>
      </c>
      <c r="Q55" s="75">
        <v>27.80249900817871</v>
      </c>
      <c r="S55" s="75">
        <v>0.9</v>
      </c>
      <c r="T55" s="75">
        <v>0.9</v>
      </c>
      <c r="U55" s="75">
        <v>0.9</v>
      </c>
      <c r="W55" s="75">
        <v>0.16070400000000001</v>
      </c>
      <c r="X55" s="75">
        <v>0.32140800000000003</v>
      </c>
      <c r="Y55" s="75">
        <v>0.48211200000000004</v>
      </c>
      <c r="AA55" s="75">
        <v>0.06</v>
      </c>
      <c r="AB55" s="75">
        <v>0.12</v>
      </c>
      <c r="AC55" s="75">
        <v>0.18</v>
      </c>
      <c r="AE55" s="75">
        <v>-0.25</v>
      </c>
      <c r="AF55" s="75">
        <v>1</v>
      </c>
      <c r="AG55" s="75">
        <v>0.35</v>
      </c>
      <c r="AI55" s="75">
        <v>-0.15</v>
      </c>
      <c r="AJ55" s="75">
        <v>0.3</v>
      </c>
      <c r="AK55" s="75">
        <v>0.2</v>
      </c>
      <c r="AM55" s="80">
        <v>17</v>
      </c>
      <c r="AN55" s="77">
        <v>0.4</v>
      </c>
      <c r="AP55" s="77">
        <v>10</v>
      </c>
      <c r="AQ55" s="76">
        <v>7.0000000000000007E-2</v>
      </c>
      <c r="BE55" s="62">
        <v>38353</v>
      </c>
      <c r="BF55" s="76">
        <v>0.75</v>
      </c>
    </row>
    <row r="56" spans="1:58" x14ac:dyDescent="0.2">
      <c r="A56" s="73">
        <v>37500</v>
      </c>
      <c r="B56" s="74">
        <v>65.7</v>
      </c>
      <c r="C56" s="74">
        <v>66.5</v>
      </c>
      <c r="D56" s="74">
        <v>67.3</v>
      </c>
      <c r="E56" s="69"/>
      <c r="F56" s="74">
        <v>32.1</v>
      </c>
      <c r="G56" s="74">
        <v>32.5</v>
      </c>
      <c r="H56" s="74">
        <v>32.9</v>
      </c>
      <c r="I56" s="61"/>
      <c r="J56" s="62">
        <v>38384</v>
      </c>
      <c r="K56" s="75">
        <v>22.246248626708983</v>
      </c>
      <c r="L56" s="75">
        <v>22.996248626708983</v>
      </c>
      <c r="M56" s="75">
        <v>23.746248626708983</v>
      </c>
      <c r="O56" s="75">
        <v>19.197497940063474</v>
      </c>
      <c r="P56" s="75">
        <v>22.497497940063475</v>
      </c>
      <c r="Q56" s="75">
        <v>25.797497940063476</v>
      </c>
      <c r="S56" s="75">
        <v>0.4</v>
      </c>
      <c r="T56" s="75">
        <v>0.4</v>
      </c>
      <c r="U56" s="75">
        <v>0.4</v>
      </c>
      <c r="W56" s="75">
        <v>0.19814400000000004</v>
      </c>
      <c r="X56" s="75">
        <v>0.39628800000000008</v>
      </c>
      <c r="Y56" s="75">
        <v>0.59443200000000007</v>
      </c>
      <c r="AA56" s="75">
        <v>0.06</v>
      </c>
      <c r="AB56" s="75">
        <v>0.12</v>
      </c>
      <c r="AC56" s="75">
        <v>0.18</v>
      </c>
      <c r="AE56" s="75">
        <v>-0.75</v>
      </c>
      <c r="AF56" s="75">
        <v>1.5</v>
      </c>
      <c r="AG56" s="75">
        <v>0.75</v>
      </c>
      <c r="AI56" s="75">
        <v>-0.15</v>
      </c>
      <c r="AJ56" s="75">
        <v>0.3</v>
      </c>
      <c r="AK56" s="75">
        <v>0.2</v>
      </c>
      <c r="AM56" s="80">
        <v>17</v>
      </c>
      <c r="AN56" s="77">
        <v>0.4</v>
      </c>
      <c r="BE56" s="62">
        <v>38384</v>
      </c>
      <c r="BF56" s="76">
        <v>0.75</v>
      </c>
    </row>
    <row r="57" spans="1:58" x14ac:dyDescent="0.2">
      <c r="A57" s="73">
        <v>37530</v>
      </c>
      <c r="B57" s="74">
        <v>37.35</v>
      </c>
      <c r="C57" s="74">
        <v>38</v>
      </c>
      <c r="D57" s="74">
        <v>38.65</v>
      </c>
      <c r="E57" s="69"/>
      <c r="F57" s="74">
        <v>31.174998092651368</v>
      </c>
      <c r="G57" s="74">
        <v>31.499998092651367</v>
      </c>
      <c r="H57" s="74">
        <v>31.824998092651366</v>
      </c>
      <c r="I57" s="61"/>
      <c r="J57" s="62">
        <v>38412</v>
      </c>
      <c r="K57" s="75">
        <v>15.734748077392577</v>
      </c>
      <c r="L57" s="75">
        <v>16.184748077392577</v>
      </c>
      <c r="M57" s="75">
        <v>16.634748077392576</v>
      </c>
      <c r="O57" s="75">
        <v>14.514497375488279</v>
      </c>
      <c r="P57" s="75">
        <v>17.81449737548828</v>
      </c>
      <c r="Q57" s="75">
        <v>21.114497375488281</v>
      </c>
      <c r="S57" s="75">
        <v>0.4</v>
      </c>
      <c r="T57" s="75">
        <v>0.4</v>
      </c>
      <c r="U57" s="75">
        <v>0.4</v>
      </c>
      <c r="W57" s="75">
        <v>0.19814400000000004</v>
      </c>
      <c r="X57" s="75">
        <v>0.39628800000000008</v>
      </c>
      <c r="Y57" s="75">
        <v>0.59443200000000007</v>
      </c>
      <c r="AA57" s="75">
        <v>0.06</v>
      </c>
      <c r="AB57" s="75">
        <v>0.12</v>
      </c>
      <c r="AC57" s="75">
        <v>0.18</v>
      </c>
      <c r="AE57" s="75">
        <v>-0.75</v>
      </c>
      <c r="AF57" s="75">
        <v>1.5</v>
      </c>
      <c r="AG57" s="75">
        <v>0.75</v>
      </c>
      <c r="AI57" s="75">
        <v>-0.15</v>
      </c>
      <c r="AJ57" s="75">
        <v>0.3</v>
      </c>
      <c r="AK57" s="75">
        <v>0.2</v>
      </c>
      <c r="AM57" s="80">
        <v>17</v>
      </c>
      <c r="AN57" s="77">
        <v>0.4</v>
      </c>
      <c r="BE57" s="62">
        <v>38412</v>
      </c>
      <c r="BF57" s="76">
        <v>0.75</v>
      </c>
    </row>
    <row r="58" spans="1:58" x14ac:dyDescent="0.2">
      <c r="A58" s="73">
        <v>37561</v>
      </c>
      <c r="B58" s="74">
        <v>35.85</v>
      </c>
      <c r="C58" s="74">
        <v>36.5</v>
      </c>
      <c r="D58" s="74">
        <v>37.15</v>
      </c>
      <c r="E58" s="69"/>
      <c r="F58" s="74">
        <v>31.174998092651368</v>
      </c>
      <c r="G58" s="74">
        <v>31.499998092651367</v>
      </c>
      <c r="H58" s="74">
        <v>31.824998092651366</v>
      </c>
      <c r="I58" s="61"/>
      <c r="J58" s="62">
        <v>38443</v>
      </c>
      <c r="K58" s="75">
        <v>16.529998779296875</v>
      </c>
      <c r="L58" s="75">
        <v>16.867498779296874</v>
      </c>
      <c r="M58" s="75">
        <v>17.204998779296872</v>
      </c>
      <c r="O58" s="75">
        <v>14.284997558593748</v>
      </c>
      <c r="P58" s="75">
        <v>17.584997558593749</v>
      </c>
      <c r="Q58" s="75">
        <v>20.884997558593749</v>
      </c>
      <c r="S58" s="75">
        <v>0.4</v>
      </c>
      <c r="T58" s="75">
        <v>0.4</v>
      </c>
      <c r="U58" s="75">
        <v>0.4</v>
      </c>
      <c r="W58" s="75">
        <v>0.16358399999999998</v>
      </c>
      <c r="X58" s="75">
        <v>0.32716799999999996</v>
      </c>
      <c r="Y58" s="75">
        <v>0.49075199999999997</v>
      </c>
      <c r="AA58" s="75">
        <v>0.06</v>
      </c>
      <c r="AB58" s="75">
        <v>0.12</v>
      </c>
      <c r="AC58" s="75">
        <v>0.18</v>
      </c>
      <c r="AE58" s="75">
        <v>-0.25</v>
      </c>
      <c r="AF58" s="75">
        <v>1</v>
      </c>
      <c r="AG58" s="75">
        <v>0.3</v>
      </c>
      <c r="AI58" s="75">
        <v>-0.15</v>
      </c>
      <c r="AJ58" s="75">
        <v>0.3</v>
      </c>
      <c r="AK58" s="75">
        <v>0.2</v>
      </c>
      <c r="AM58" s="80">
        <v>18</v>
      </c>
      <c r="AN58" s="77">
        <v>0.4</v>
      </c>
      <c r="BE58" s="62">
        <v>38443</v>
      </c>
      <c r="BF58" s="76">
        <v>0.75</v>
      </c>
    </row>
    <row r="59" spans="1:58" x14ac:dyDescent="0.2">
      <c r="A59" s="73">
        <v>37591</v>
      </c>
      <c r="B59" s="74">
        <v>35.85</v>
      </c>
      <c r="C59" s="74">
        <v>36.5</v>
      </c>
      <c r="D59" s="74">
        <v>37.15</v>
      </c>
      <c r="E59" s="69"/>
      <c r="F59" s="74">
        <v>31.174998092651368</v>
      </c>
      <c r="G59" s="74">
        <v>31.499998092651367</v>
      </c>
      <c r="H59" s="74">
        <v>31.824998092651366</v>
      </c>
      <c r="I59" s="61"/>
      <c r="J59" s="62">
        <v>38473</v>
      </c>
      <c r="K59" s="75">
        <v>15.842498550415037</v>
      </c>
      <c r="L59" s="75">
        <v>16.982498550415038</v>
      </c>
      <c r="M59" s="75">
        <v>18.122498550415038</v>
      </c>
      <c r="O59" s="75">
        <v>14.814998245239256</v>
      </c>
      <c r="P59" s="75">
        <v>18.114998245239256</v>
      </c>
      <c r="Q59" s="75">
        <v>21.414998245239257</v>
      </c>
      <c r="S59" s="75">
        <v>0.4</v>
      </c>
      <c r="T59" s="75">
        <v>0.4</v>
      </c>
      <c r="U59" s="75">
        <v>0.4</v>
      </c>
      <c r="W59" s="75">
        <v>0.16358399999999998</v>
      </c>
      <c r="X59" s="75">
        <v>0.32716799999999996</v>
      </c>
      <c r="Y59" s="75">
        <v>0.49075199999999997</v>
      </c>
      <c r="AA59" s="75">
        <v>0.06</v>
      </c>
      <c r="AB59" s="75">
        <v>0.12</v>
      </c>
      <c r="AC59" s="75">
        <v>0.18</v>
      </c>
      <c r="AE59" s="75">
        <v>-0.25</v>
      </c>
      <c r="AF59" s="75">
        <v>0.9</v>
      </c>
      <c r="AG59" s="75">
        <v>0.3</v>
      </c>
      <c r="AI59" s="75">
        <v>-0.15</v>
      </c>
      <c r="AJ59" s="75">
        <v>0.3</v>
      </c>
      <c r="AK59" s="75">
        <v>0.2</v>
      </c>
      <c r="AM59" s="80">
        <v>18</v>
      </c>
      <c r="AN59" s="77">
        <v>0.4</v>
      </c>
      <c r="BE59" s="62">
        <v>38473</v>
      </c>
      <c r="BF59" s="76">
        <v>0.75</v>
      </c>
    </row>
    <row r="60" spans="1:58" x14ac:dyDescent="0.2">
      <c r="A60" s="73">
        <v>37622</v>
      </c>
      <c r="B60" s="74">
        <v>35.700000000000003</v>
      </c>
      <c r="C60" s="74">
        <v>36.5</v>
      </c>
      <c r="D60" s="74">
        <v>37.299999999999997</v>
      </c>
      <c r="E60" s="69"/>
      <c r="F60" s="74">
        <v>39.750001525878908</v>
      </c>
      <c r="G60" s="74">
        <v>40.150001525878906</v>
      </c>
      <c r="H60" s="74">
        <v>40.550001525878905</v>
      </c>
      <c r="I60" s="61"/>
      <c r="J60" s="62">
        <v>38504</v>
      </c>
      <c r="K60" s="75">
        <v>18.108749008178709</v>
      </c>
      <c r="L60" s="75">
        <v>21.40874900817871</v>
      </c>
      <c r="M60" s="75">
        <v>24.70874900817871</v>
      </c>
      <c r="O60" s="75">
        <v>13.592498397827146</v>
      </c>
      <c r="P60" s="75">
        <v>16.892498397827147</v>
      </c>
      <c r="Q60" s="75">
        <v>20.192498397827148</v>
      </c>
      <c r="S60" s="75">
        <v>0.4</v>
      </c>
      <c r="T60" s="75">
        <v>0.4</v>
      </c>
      <c r="U60" s="75">
        <v>0.4</v>
      </c>
      <c r="W60" s="75">
        <v>0.17510399999999998</v>
      </c>
      <c r="X60" s="75">
        <v>0.35020799999999996</v>
      </c>
      <c r="Y60" s="75">
        <v>0.525312</v>
      </c>
      <c r="AA60" s="75">
        <v>0.06</v>
      </c>
      <c r="AB60" s="75">
        <v>0.12</v>
      </c>
      <c r="AC60" s="75">
        <v>0.18</v>
      </c>
      <c r="AE60" s="75">
        <v>-0.25</v>
      </c>
      <c r="AF60" s="75">
        <v>0.9</v>
      </c>
      <c r="AG60" s="75">
        <v>0.3</v>
      </c>
      <c r="AI60" s="75">
        <v>-0.15</v>
      </c>
      <c r="AJ60" s="75">
        <v>0.3</v>
      </c>
      <c r="AK60" s="75">
        <v>0.2</v>
      </c>
      <c r="AM60" s="80">
        <v>18</v>
      </c>
      <c r="AN60" s="77">
        <v>0.4</v>
      </c>
      <c r="BE60" s="62">
        <v>38504</v>
      </c>
      <c r="BF60" s="76">
        <v>0.75</v>
      </c>
    </row>
    <row r="61" spans="1:58" x14ac:dyDescent="0.2">
      <c r="A61" s="73">
        <v>37653</v>
      </c>
      <c r="B61" s="74">
        <v>40.200000000000003</v>
      </c>
      <c r="C61" s="74">
        <v>41</v>
      </c>
      <c r="D61" s="74">
        <v>41.8</v>
      </c>
      <c r="E61" s="69"/>
      <c r="F61" s="74">
        <v>36.6</v>
      </c>
      <c r="G61" s="74">
        <v>37</v>
      </c>
      <c r="H61" s="74">
        <v>37.4</v>
      </c>
      <c r="I61" s="61"/>
      <c r="J61" s="62">
        <v>38534</v>
      </c>
      <c r="K61" s="75">
        <v>31.611250305175787</v>
      </c>
      <c r="L61" s="75">
        <v>34.611250305175787</v>
      </c>
      <c r="M61" s="75">
        <v>37.611250305175787</v>
      </c>
      <c r="O61" s="75">
        <v>22.797498321533201</v>
      </c>
      <c r="P61" s="75">
        <v>26.097498321533202</v>
      </c>
      <c r="Q61" s="75">
        <v>29.397498321533202</v>
      </c>
      <c r="S61" s="75">
        <v>0.4</v>
      </c>
      <c r="T61" s="75">
        <v>0.4</v>
      </c>
      <c r="U61" s="75">
        <v>0.4</v>
      </c>
      <c r="W61" s="75">
        <v>0.20542463999999996</v>
      </c>
      <c r="X61" s="75">
        <v>0.41084927999999993</v>
      </c>
      <c r="Y61" s="75">
        <v>0.61627391999999992</v>
      </c>
      <c r="AA61" s="75">
        <v>0.06</v>
      </c>
      <c r="AB61" s="75">
        <v>0.12</v>
      </c>
      <c r="AC61" s="75">
        <v>0.18</v>
      </c>
      <c r="AE61" s="75">
        <v>-0.35</v>
      </c>
      <c r="AF61" s="75">
        <v>1.2</v>
      </c>
      <c r="AG61" s="75">
        <v>0.3</v>
      </c>
      <c r="AI61" s="75">
        <v>-0.15</v>
      </c>
      <c r="AJ61" s="75">
        <v>0.3</v>
      </c>
      <c r="AK61" s="75">
        <v>0.2</v>
      </c>
      <c r="AM61" s="80">
        <v>19</v>
      </c>
      <c r="AN61" s="77">
        <v>0.4</v>
      </c>
      <c r="BE61" s="62">
        <v>38534</v>
      </c>
      <c r="BF61" s="76">
        <v>0.75</v>
      </c>
    </row>
    <row r="62" spans="1:58" x14ac:dyDescent="0.2">
      <c r="A62" s="73">
        <v>37681</v>
      </c>
      <c r="B62" s="74">
        <v>45.1</v>
      </c>
      <c r="C62" s="74">
        <v>45.6</v>
      </c>
      <c r="D62" s="74">
        <v>46.1</v>
      </c>
      <c r="E62" s="69"/>
      <c r="F62" s="74">
        <v>32.75</v>
      </c>
      <c r="G62" s="74">
        <v>33</v>
      </c>
      <c r="H62" s="74">
        <v>33.25</v>
      </c>
      <c r="I62" s="61"/>
      <c r="J62" s="62">
        <v>38565</v>
      </c>
      <c r="K62" s="75">
        <v>33.872499847412115</v>
      </c>
      <c r="L62" s="75">
        <v>36.872499847412115</v>
      </c>
      <c r="M62" s="75">
        <v>39.872499847412115</v>
      </c>
      <c r="O62" s="75">
        <v>24.294999694824217</v>
      </c>
      <c r="P62" s="75">
        <v>27.594999694824217</v>
      </c>
      <c r="Q62" s="75">
        <v>30.894999694824218</v>
      </c>
      <c r="S62" s="75">
        <v>0.9</v>
      </c>
      <c r="T62" s="75">
        <v>0.9</v>
      </c>
      <c r="U62" s="75">
        <v>0.9</v>
      </c>
      <c r="W62" s="75">
        <v>0.23749631999999996</v>
      </c>
      <c r="X62" s="75">
        <v>0.47499263999999991</v>
      </c>
      <c r="Y62" s="75">
        <v>0.71248895999999984</v>
      </c>
      <c r="AA62" s="75">
        <v>0.06</v>
      </c>
      <c r="AB62" s="75">
        <v>0.12</v>
      </c>
      <c r="AC62" s="75">
        <v>0.18</v>
      </c>
      <c r="AE62" s="75">
        <v>-0.35</v>
      </c>
      <c r="AF62" s="75">
        <v>1.5</v>
      </c>
      <c r="AG62" s="75">
        <v>0.5</v>
      </c>
      <c r="AI62" s="75">
        <v>-0.15</v>
      </c>
      <c r="AJ62" s="75">
        <v>0.3</v>
      </c>
      <c r="AK62" s="75">
        <v>0.2</v>
      </c>
      <c r="AM62" s="80">
        <v>19</v>
      </c>
      <c r="AN62" s="77">
        <v>0.4</v>
      </c>
      <c r="BE62" s="62">
        <v>38565</v>
      </c>
      <c r="BF62" s="76">
        <v>0.75</v>
      </c>
    </row>
    <row r="63" spans="1:58" x14ac:dyDescent="0.2">
      <c r="A63" s="73">
        <v>37712</v>
      </c>
      <c r="B63" s="74">
        <v>36.75</v>
      </c>
      <c r="C63" s="74">
        <v>37.1</v>
      </c>
      <c r="D63" s="74">
        <v>37.450000000000003</v>
      </c>
      <c r="E63" s="69"/>
      <c r="F63" s="74">
        <v>32.825000000000003</v>
      </c>
      <c r="G63" s="74">
        <v>33</v>
      </c>
      <c r="H63" s="74">
        <v>33.174999999999997</v>
      </c>
      <c r="I63" s="61"/>
      <c r="J63" s="62">
        <v>38596</v>
      </c>
      <c r="K63" s="75">
        <v>27.674998474121093</v>
      </c>
      <c r="L63" s="75">
        <v>28.499998474121092</v>
      </c>
      <c r="M63" s="75">
        <v>29.324998474121092</v>
      </c>
      <c r="O63" s="75">
        <v>25.199998474121092</v>
      </c>
      <c r="P63" s="75">
        <v>28.499998474121092</v>
      </c>
      <c r="Q63" s="75">
        <v>31.799998474121093</v>
      </c>
      <c r="S63" s="75">
        <v>0.9</v>
      </c>
      <c r="T63" s="75">
        <v>0.9</v>
      </c>
      <c r="U63" s="75">
        <v>0.9</v>
      </c>
      <c r="W63" s="75">
        <v>0.23749631999999996</v>
      </c>
      <c r="X63" s="75">
        <v>0.47499263999999991</v>
      </c>
      <c r="Y63" s="75">
        <v>0.71248895999999984</v>
      </c>
      <c r="AA63" s="75">
        <v>0.06</v>
      </c>
      <c r="AB63" s="75">
        <v>0.12</v>
      </c>
      <c r="AC63" s="75">
        <v>0.18</v>
      </c>
      <c r="AE63" s="75">
        <v>-0.35</v>
      </c>
      <c r="AF63" s="75">
        <v>1.5</v>
      </c>
      <c r="AG63" s="75">
        <v>0.5</v>
      </c>
      <c r="AI63" s="75">
        <v>-0.15</v>
      </c>
      <c r="AJ63" s="75">
        <v>0.3</v>
      </c>
      <c r="AK63" s="75">
        <v>0.2</v>
      </c>
      <c r="AM63" s="80">
        <v>19</v>
      </c>
      <c r="AN63" s="77">
        <v>0.4</v>
      </c>
      <c r="BE63" s="62">
        <v>38596</v>
      </c>
      <c r="BF63" s="76">
        <v>0.75</v>
      </c>
    </row>
    <row r="64" spans="1:58" x14ac:dyDescent="0.2">
      <c r="A64" s="73">
        <v>37742</v>
      </c>
      <c r="B64" s="74">
        <v>33.85</v>
      </c>
      <c r="C64" s="74">
        <v>35.1</v>
      </c>
      <c r="D64" s="74">
        <v>36.35</v>
      </c>
      <c r="E64" s="69"/>
      <c r="F64" s="74">
        <v>32.375</v>
      </c>
      <c r="G64" s="74">
        <v>33</v>
      </c>
      <c r="H64" s="74">
        <v>33.625</v>
      </c>
      <c r="I64" s="61"/>
      <c r="J64" s="62">
        <v>38626</v>
      </c>
      <c r="K64" s="75">
        <v>27.787498474121094</v>
      </c>
      <c r="L64" s="75">
        <v>28.499998474121092</v>
      </c>
      <c r="M64" s="75">
        <v>29.212498474121091</v>
      </c>
      <c r="O64" s="75">
        <v>25.199998474121092</v>
      </c>
      <c r="P64" s="75">
        <v>28.499998474121092</v>
      </c>
      <c r="Q64" s="75">
        <v>31.799998474121093</v>
      </c>
      <c r="S64" s="75">
        <v>0.9</v>
      </c>
      <c r="T64" s="75">
        <v>0.9</v>
      </c>
      <c r="U64" s="75">
        <v>0.9</v>
      </c>
      <c r="W64" s="75">
        <v>0.17584127999999999</v>
      </c>
      <c r="X64" s="75">
        <v>0.35168255999999998</v>
      </c>
      <c r="Y64" s="75">
        <v>0.52752383999999997</v>
      </c>
      <c r="AA64" s="75">
        <v>0.06</v>
      </c>
      <c r="AB64" s="75">
        <v>0.12</v>
      </c>
      <c r="AC64" s="75">
        <v>0.18</v>
      </c>
      <c r="AE64" s="75">
        <v>-0.35</v>
      </c>
      <c r="AF64" s="75">
        <v>0.9</v>
      </c>
      <c r="AG64" s="75">
        <v>0.3</v>
      </c>
      <c r="AI64" s="75">
        <v>-0.15</v>
      </c>
      <c r="AJ64" s="75">
        <v>0.3</v>
      </c>
      <c r="AK64" s="75">
        <v>0.2</v>
      </c>
      <c r="AM64" s="80">
        <v>20</v>
      </c>
      <c r="AN64" s="77">
        <v>0.4</v>
      </c>
      <c r="BE64" s="62">
        <v>38626</v>
      </c>
      <c r="BF64" s="76">
        <v>0.75</v>
      </c>
    </row>
    <row r="65" spans="1:58" x14ac:dyDescent="0.2">
      <c r="A65" s="73">
        <v>37773</v>
      </c>
      <c r="B65" s="74">
        <v>33.07</v>
      </c>
      <c r="C65" s="74">
        <v>36.700000000000003</v>
      </c>
      <c r="D65" s="74">
        <v>40.33</v>
      </c>
      <c r="E65" s="69"/>
      <c r="F65" s="74">
        <v>31.184999999999999</v>
      </c>
      <c r="G65" s="74">
        <v>33</v>
      </c>
      <c r="H65" s="74">
        <v>34.814999999999998</v>
      </c>
      <c r="I65" s="61"/>
      <c r="J65" s="62">
        <v>38657</v>
      </c>
      <c r="K65" s="75">
        <v>27.787498474121094</v>
      </c>
      <c r="L65" s="75">
        <v>28.499998474121092</v>
      </c>
      <c r="M65" s="75">
        <v>29.212498474121091</v>
      </c>
      <c r="O65" s="75">
        <v>25.199998474121092</v>
      </c>
      <c r="P65" s="75">
        <v>28.499998474121092</v>
      </c>
      <c r="Q65" s="75">
        <v>31.799998474121093</v>
      </c>
      <c r="S65" s="75">
        <v>0.9</v>
      </c>
      <c r="T65" s="75">
        <v>0.9</v>
      </c>
      <c r="U65" s="75">
        <v>0.9</v>
      </c>
      <c r="W65" s="75">
        <v>0.15372288000000001</v>
      </c>
      <c r="X65" s="75">
        <v>0.30744576000000001</v>
      </c>
      <c r="Y65" s="75">
        <v>0.46116864000000002</v>
      </c>
      <c r="AA65" s="75">
        <v>0.06</v>
      </c>
      <c r="AB65" s="75">
        <v>0.12</v>
      </c>
      <c r="AC65" s="75">
        <v>0.18</v>
      </c>
      <c r="AE65" s="75">
        <v>-0.25</v>
      </c>
      <c r="AF65" s="75">
        <v>1</v>
      </c>
      <c r="AG65" s="75">
        <v>0.3</v>
      </c>
      <c r="AI65" s="75">
        <v>-0.15</v>
      </c>
      <c r="AJ65" s="75">
        <v>0.3</v>
      </c>
      <c r="AK65" s="75">
        <v>0.2</v>
      </c>
      <c r="AM65" s="80">
        <v>20</v>
      </c>
      <c r="AN65" s="77">
        <v>0.4</v>
      </c>
      <c r="BE65" s="62">
        <v>38657</v>
      </c>
      <c r="BF65" s="76">
        <v>0.75</v>
      </c>
    </row>
    <row r="66" spans="1:58" x14ac:dyDescent="0.2">
      <c r="A66" s="73">
        <v>37803</v>
      </c>
      <c r="B66" s="74">
        <v>43.95</v>
      </c>
      <c r="C66" s="74">
        <v>47.95</v>
      </c>
      <c r="D66" s="74">
        <v>51.95</v>
      </c>
      <c r="E66" s="69"/>
      <c r="F66" s="74">
        <v>31</v>
      </c>
      <c r="G66" s="74">
        <v>33</v>
      </c>
      <c r="H66" s="74">
        <v>35</v>
      </c>
      <c r="I66" s="61"/>
      <c r="J66" s="62">
        <v>38687</v>
      </c>
      <c r="K66" s="75">
        <v>33.037502288818366</v>
      </c>
      <c r="L66" s="75">
        <v>33.750002288818365</v>
      </c>
      <c r="M66" s="75">
        <v>34.462502288818364</v>
      </c>
      <c r="O66" s="75">
        <v>30.450002288818364</v>
      </c>
      <c r="P66" s="75">
        <v>33.750002288818365</v>
      </c>
      <c r="Q66" s="75">
        <v>37.050002288818362</v>
      </c>
      <c r="S66" s="75">
        <v>1.2</v>
      </c>
      <c r="T66" s="75">
        <v>1.2</v>
      </c>
      <c r="U66" s="75">
        <v>1.2</v>
      </c>
      <c r="W66" s="75">
        <v>0.15372288000000001</v>
      </c>
      <c r="X66" s="75">
        <v>0.30744576000000001</v>
      </c>
      <c r="Y66" s="75">
        <v>0.46116864000000002</v>
      </c>
      <c r="AA66" s="75">
        <v>0.06</v>
      </c>
      <c r="AB66" s="75">
        <v>0.12</v>
      </c>
      <c r="AC66" s="75">
        <v>0.18</v>
      </c>
      <c r="AE66" s="75">
        <v>-0.25</v>
      </c>
      <c r="AF66" s="75">
        <v>1</v>
      </c>
      <c r="AG66" s="75">
        <v>0.3</v>
      </c>
      <c r="AI66" s="75">
        <v>-0.15</v>
      </c>
      <c r="AJ66" s="75">
        <v>0.3</v>
      </c>
      <c r="AK66" s="75">
        <v>0.2</v>
      </c>
      <c r="AM66" s="80">
        <v>20</v>
      </c>
      <c r="AN66" s="77">
        <v>0.4</v>
      </c>
      <c r="BE66" s="62">
        <v>38687</v>
      </c>
      <c r="BF66" s="76">
        <v>0.75</v>
      </c>
    </row>
    <row r="67" spans="1:58" x14ac:dyDescent="0.2">
      <c r="A67" s="73">
        <v>37834</v>
      </c>
      <c r="B67" s="74">
        <v>57.95</v>
      </c>
      <c r="C67" s="74">
        <v>61.95</v>
      </c>
      <c r="D67" s="74">
        <v>65.95</v>
      </c>
      <c r="E67" s="69"/>
      <c r="F67" s="74">
        <v>31</v>
      </c>
      <c r="G67" s="74">
        <v>33</v>
      </c>
      <c r="H67" s="74">
        <v>35</v>
      </c>
      <c r="I67" s="61"/>
      <c r="J67" s="62">
        <v>38718</v>
      </c>
      <c r="K67" s="75">
        <v>23.373747253417967</v>
      </c>
      <c r="L67" s="75">
        <v>24.198747253417967</v>
      </c>
      <c r="M67" s="75">
        <v>25.023747253417966</v>
      </c>
      <c r="O67" s="75">
        <v>21.402499008178708</v>
      </c>
      <c r="P67" s="75">
        <v>24.702499008178709</v>
      </c>
      <c r="Q67" s="75">
        <v>28.00249900817871</v>
      </c>
      <c r="S67" s="75">
        <v>0.8</v>
      </c>
      <c r="T67" s="75">
        <v>0.8</v>
      </c>
      <c r="U67" s="75">
        <v>0.8</v>
      </c>
      <c r="W67" s="75">
        <v>0.15427584</v>
      </c>
      <c r="X67" s="75">
        <v>0.30855167999999999</v>
      </c>
      <c r="Y67" s="75">
        <v>0.46282751999999999</v>
      </c>
      <c r="AA67" s="75">
        <v>0.06</v>
      </c>
      <c r="AB67" s="75">
        <v>0.12</v>
      </c>
      <c r="AC67" s="75">
        <v>0.18</v>
      </c>
      <c r="AE67" s="75">
        <v>-0.25</v>
      </c>
      <c r="AF67" s="75">
        <v>1</v>
      </c>
      <c r="AG67" s="75">
        <v>0.35</v>
      </c>
      <c r="AI67" s="75">
        <v>-0.15</v>
      </c>
      <c r="AJ67" s="75">
        <v>0.3</v>
      </c>
      <c r="AK67" s="75">
        <v>0.2</v>
      </c>
      <c r="AM67" s="80">
        <v>21</v>
      </c>
      <c r="AN67" s="77">
        <v>0.4</v>
      </c>
      <c r="BE67" s="62">
        <v>38718</v>
      </c>
      <c r="BF67" s="76">
        <v>0.75</v>
      </c>
    </row>
    <row r="68" spans="1:58" x14ac:dyDescent="0.2">
      <c r="A68" s="73">
        <v>37865</v>
      </c>
      <c r="B68" s="74">
        <v>62.2</v>
      </c>
      <c r="C68" s="74">
        <v>63.1</v>
      </c>
      <c r="D68" s="74">
        <v>64</v>
      </c>
      <c r="E68" s="69"/>
      <c r="F68" s="74">
        <v>32.549999999999997</v>
      </c>
      <c r="G68" s="74">
        <v>33</v>
      </c>
      <c r="H68" s="74">
        <v>33.450000000000003</v>
      </c>
      <c r="I68" s="61"/>
      <c r="J68" s="62">
        <v>38749</v>
      </c>
      <c r="K68" s="75">
        <v>22.371248626708983</v>
      </c>
      <c r="L68" s="75">
        <v>23.196248626708982</v>
      </c>
      <c r="M68" s="75">
        <v>24.021248626708982</v>
      </c>
      <c r="O68" s="75">
        <v>19.397497940063474</v>
      </c>
      <c r="P68" s="75">
        <v>22.697497940063474</v>
      </c>
      <c r="Q68" s="75">
        <v>25.997497940063475</v>
      </c>
      <c r="S68" s="75">
        <v>0.3</v>
      </c>
      <c r="T68" s="75">
        <v>0.3</v>
      </c>
      <c r="U68" s="75">
        <v>0.3</v>
      </c>
      <c r="W68" s="75">
        <v>0.19021824000000004</v>
      </c>
      <c r="X68" s="75">
        <v>0.38043648000000008</v>
      </c>
      <c r="Y68" s="75">
        <v>0.57065472000000006</v>
      </c>
      <c r="AA68" s="75">
        <v>0.06</v>
      </c>
      <c r="AB68" s="75">
        <v>0.12</v>
      </c>
      <c r="AC68" s="75">
        <v>0.18</v>
      </c>
      <c r="AE68" s="75">
        <v>-0.75</v>
      </c>
      <c r="AF68" s="75">
        <v>1.5</v>
      </c>
      <c r="AG68" s="75">
        <v>0.75</v>
      </c>
      <c r="AI68" s="75">
        <v>-0.15</v>
      </c>
      <c r="AJ68" s="75">
        <v>0.3</v>
      </c>
      <c r="AK68" s="75">
        <v>0.2</v>
      </c>
      <c r="AM68" s="80">
        <v>21</v>
      </c>
      <c r="AN68" s="77">
        <v>0.4</v>
      </c>
      <c r="BE68" s="62">
        <v>38749</v>
      </c>
      <c r="BF68" s="76">
        <v>0.75</v>
      </c>
    </row>
    <row r="69" spans="1:58" x14ac:dyDescent="0.2">
      <c r="A69" s="73">
        <v>37895</v>
      </c>
      <c r="B69" s="74">
        <v>34.35</v>
      </c>
      <c r="C69" s="74">
        <v>35.1</v>
      </c>
      <c r="D69" s="74">
        <v>35.85</v>
      </c>
      <c r="E69" s="69"/>
      <c r="F69" s="74">
        <v>31.624998092651367</v>
      </c>
      <c r="G69" s="74">
        <v>31.999998092651367</v>
      </c>
      <c r="H69" s="74">
        <v>32.374998092651367</v>
      </c>
      <c r="I69" s="61"/>
      <c r="J69" s="62">
        <v>38777</v>
      </c>
      <c r="K69" s="75">
        <v>15.897248077392575</v>
      </c>
      <c r="L69" s="75">
        <v>16.384748077392576</v>
      </c>
      <c r="M69" s="75">
        <v>16.872248077392577</v>
      </c>
      <c r="O69" s="75">
        <v>14.714497375488278</v>
      </c>
      <c r="P69" s="75">
        <v>18.014497375488279</v>
      </c>
      <c r="Q69" s="75">
        <v>21.31449737548828</v>
      </c>
      <c r="S69" s="75">
        <v>0.3</v>
      </c>
      <c r="T69" s="75">
        <v>0.3</v>
      </c>
      <c r="U69" s="75">
        <v>0.3</v>
      </c>
      <c r="W69" s="75">
        <v>0.19021824000000004</v>
      </c>
      <c r="X69" s="75">
        <v>0.38043648000000008</v>
      </c>
      <c r="Y69" s="75">
        <v>0.57065472000000006</v>
      </c>
      <c r="AA69" s="75">
        <v>0.06</v>
      </c>
      <c r="AB69" s="75">
        <v>0.12</v>
      </c>
      <c r="AC69" s="75">
        <v>0.18</v>
      </c>
      <c r="AE69" s="75">
        <v>-0.75</v>
      </c>
      <c r="AF69" s="75">
        <v>1.5</v>
      </c>
      <c r="AG69" s="75">
        <v>0.75</v>
      </c>
      <c r="AI69" s="75">
        <v>-0.15</v>
      </c>
      <c r="AJ69" s="75">
        <v>0.3</v>
      </c>
      <c r="AK69" s="75">
        <v>0.2</v>
      </c>
      <c r="AM69" s="80">
        <v>21</v>
      </c>
      <c r="AN69" s="77">
        <v>0.4</v>
      </c>
      <c r="BE69" s="62">
        <v>38777</v>
      </c>
      <c r="BF69" s="76">
        <v>0.75</v>
      </c>
    </row>
    <row r="70" spans="1:58" x14ac:dyDescent="0.2">
      <c r="A70" s="73">
        <v>37926</v>
      </c>
      <c r="B70" s="74">
        <v>32.85</v>
      </c>
      <c r="C70" s="74">
        <v>33.6</v>
      </c>
      <c r="D70" s="74">
        <v>34.35</v>
      </c>
      <c r="E70" s="69"/>
      <c r="F70" s="74">
        <v>31.624998092651367</v>
      </c>
      <c r="G70" s="74">
        <v>31.999998092651367</v>
      </c>
      <c r="H70" s="74">
        <v>32.374998092651367</v>
      </c>
      <c r="I70" s="61"/>
      <c r="J70" s="62">
        <v>38808</v>
      </c>
      <c r="K70" s="75">
        <v>16.692498779296873</v>
      </c>
      <c r="L70" s="75">
        <v>17.067498779296873</v>
      </c>
      <c r="M70" s="75">
        <v>17.442498779296873</v>
      </c>
      <c r="O70" s="75">
        <v>14.484997558593747</v>
      </c>
      <c r="P70" s="75">
        <v>17.784997558593748</v>
      </c>
      <c r="Q70" s="75">
        <v>21.084997558593749</v>
      </c>
      <c r="S70" s="75">
        <v>0.3</v>
      </c>
      <c r="T70" s="75">
        <v>0.3</v>
      </c>
      <c r="U70" s="75">
        <v>0.3</v>
      </c>
      <c r="W70" s="75">
        <v>0.15704063999999995</v>
      </c>
      <c r="X70" s="75">
        <v>0.31408127999999991</v>
      </c>
      <c r="Y70" s="75">
        <v>0.47112191999999986</v>
      </c>
      <c r="AA70" s="75">
        <v>0.06</v>
      </c>
      <c r="AB70" s="75">
        <v>0.12</v>
      </c>
      <c r="AC70" s="75">
        <v>0.18</v>
      </c>
      <c r="AE70" s="75">
        <v>-0.25</v>
      </c>
      <c r="AF70" s="75">
        <v>1</v>
      </c>
      <c r="AG70" s="75">
        <v>0.3</v>
      </c>
      <c r="AI70" s="75">
        <v>-0.15</v>
      </c>
      <c r="AJ70" s="75">
        <v>0.3</v>
      </c>
      <c r="AK70" s="75">
        <v>0.2</v>
      </c>
      <c r="AM70" s="80">
        <v>22</v>
      </c>
      <c r="AN70" s="77">
        <v>0.4</v>
      </c>
      <c r="BE70" s="62">
        <v>38808</v>
      </c>
      <c r="BF70" s="76">
        <v>0.75</v>
      </c>
    </row>
    <row r="71" spans="1:58" x14ac:dyDescent="0.2">
      <c r="A71" s="73">
        <v>37956</v>
      </c>
      <c r="B71" s="74">
        <v>32.85</v>
      </c>
      <c r="C71" s="74">
        <v>33.6</v>
      </c>
      <c r="D71" s="74">
        <v>34.35</v>
      </c>
      <c r="E71" s="69"/>
      <c r="F71" s="74">
        <v>31.624998092651367</v>
      </c>
      <c r="G71" s="74">
        <v>31.999998092651367</v>
      </c>
      <c r="H71" s="74">
        <v>32.374998092651367</v>
      </c>
      <c r="I71" s="61"/>
      <c r="J71" s="62">
        <v>38838</v>
      </c>
      <c r="K71" s="75">
        <v>15.922498550415037</v>
      </c>
      <c r="L71" s="75">
        <v>17.182498550415037</v>
      </c>
      <c r="M71" s="75">
        <v>18.442498550415038</v>
      </c>
      <c r="O71" s="75">
        <v>15.014998245239255</v>
      </c>
      <c r="P71" s="75">
        <v>18.314998245239256</v>
      </c>
      <c r="Q71" s="75">
        <v>21.614998245239256</v>
      </c>
      <c r="S71" s="75">
        <v>0.3</v>
      </c>
      <c r="T71" s="75">
        <v>0.3</v>
      </c>
      <c r="U71" s="75">
        <v>0.3</v>
      </c>
      <c r="W71" s="75">
        <v>0.15704063999999995</v>
      </c>
      <c r="X71" s="75">
        <v>0.31408127999999991</v>
      </c>
      <c r="Y71" s="75">
        <v>0.47112191999999986</v>
      </c>
      <c r="AA71" s="75">
        <v>0.06</v>
      </c>
      <c r="AB71" s="75">
        <v>0.12</v>
      </c>
      <c r="AC71" s="75">
        <v>0.18</v>
      </c>
      <c r="AE71" s="75">
        <v>-0.25</v>
      </c>
      <c r="AF71" s="75">
        <v>0.9</v>
      </c>
      <c r="AG71" s="75">
        <v>0.3</v>
      </c>
      <c r="AI71" s="75">
        <v>-0.15</v>
      </c>
      <c r="AJ71" s="75">
        <v>0.3</v>
      </c>
      <c r="AK71" s="75">
        <v>0.2</v>
      </c>
      <c r="AM71" s="80">
        <v>22</v>
      </c>
      <c r="AN71" s="77">
        <v>0.4</v>
      </c>
      <c r="BE71" s="62">
        <v>38838</v>
      </c>
      <c r="BF71" s="76">
        <v>0.75</v>
      </c>
    </row>
    <row r="72" spans="1:58" x14ac:dyDescent="0.2">
      <c r="A72" s="73">
        <v>37987</v>
      </c>
      <c r="B72" s="74">
        <v>36.4</v>
      </c>
      <c r="C72" s="74">
        <v>37.299999999999997</v>
      </c>
      <c r="D72" s="74">
        <v>38.200000000000003</v>
      </c>
      <c r="E72" s="69"/>
      <c r="F72" s="74">
        <v>37.950001525878903</v>
      </c>
      <c r="G72" s="74">
        <v>38.400001525878906</v>
      </c>
      <c r="H72" s="74">
        <v>38.850001525878909</v>
      </c>
      <c r="I72" s="61"/>
      <c r="J72" s="62">
        <v>38869</v>
      </c>
      <c r="K72" s="75">
        <v>17.97874900817871</v>
      </c>
      <c r="L72" s="75">
        <v>21.608749008178709</v>
      </c>
      <c r="M72" s="75">
        <v>25.238749008178708</v>
      </c>
      <c r="O72" s="75">
        <v>13.792498397827146</v>
      </c>
      <c r="P72" s="75">
        <v>17.092498397827146</v>
      </c>
      <c r="Q72" s="75">
        <v>20.392498397827147</v>
      </c>
      <c r="S72" s="75">
        <v>0.3</v>
      </c>
      <c r="T72" s="75">
        <v>0.3</v>
      </c>
      <c r="U72" s="75">
        <v>0.3</v>
      </c>
      <c r="W72" s="75">
        <v>0.16809984</v>
      </c>
      <c r="X72" s="75">
        <v>0.33619968</v>
      </c>
      <c r="Y72" s="75">
        <v>0.50429952</v>
      </c>
      <c r="AA72" s="75">
        <v>0.06</v>
      </c>
      <c r="AB72" s="75">
        <v>0.12</v>
      </c>
      <c r="AC72" s="75">
        <v>0.18</v>
      </c>
      <c r="AE72" s="75">
        <v>-0.25</v>
      </c>
      <c r="AF72" s="75">
        <v>0.9</v>
      </c>
      <c r="AG72" s="75">
        <v>0.3</v>
      </c>
      <c r="AI72" s="75">
        <v>-0.15</v>
      </c>
      <c r="AJ72" s="75">
        <v>0.3</v>
      </c>
      <c r="AK72" s="75">
        <v>0.2</v>
      </c>
      <c r="AM72" s="80">
        <v>22</v>
      </c>
      <c r="AN72" s="77">
        <v>0.4</v>
      </c>
      <c r="BE72" s="62">
        <v>38869</v>
      </c>
      <c r="BF72" s="76">
        <v>0.75</v>
      </c>
    </row>
    <row r="73" spans="1:58" x14ac:dyDescent="0.2">
      <c r="A73" s="73">
        <v>38018</v>
      </c>
      <c r="B73" s="74">
        <v>40.9</v>
      </c>
      <c r="C73" s="74">
        <v>41.8</v>
      </c>
      <c r="D73" s="74">
        <v>42.7</v>
      </c>
      <c r="E73" s="69"/>
      <c r="F73" s="74">
        <v>34.799999999999997</v>
      </c>
      <c r="G73" s="74">
        <v>35.25</v>
      </c>
      <c r="H73" s="74">
        <v>35.700000000000003</v>
      </c>
      <c r="I73" s="61"/>
      <c r="J73" s="62">
        <v>38899</v>
      </c>
      <c r="K73" s="75">
        <v>31.81125030517579</v>
      </c>
      <c r="L73" s="75">
        <v>34.81125030517579</v>
      </c>
      <c r="M73" s="75">
        <v>37.81125030517579</v>
      </c>
      <c r="O73" s="75">
        <v>22.9974983215332</v>
      </c>
      <c r="P73" s="75">
        <v>26.297498321533201</v>
      </c>
      <c r="Q73" s="75">
        <v>29.597498321533202</v>
      </c>
      <c r="S73" s="75">
        <v>0.3</v>
      </c>
      <c r="T73" s="75">
        <v>0.3</v>
      </c>
      <c r="U73" s="75">
        <v>0.3</v>
      </c>
      <c r="W73" s="75">
        <v>0.19720765439999996</v>
      </c>
      <c r="X73" s="75">
        <v>0.39441530879999992</v>
      </c>
      <c r="Y73" s="75">
        <v>0.59162296319999985</v>
      </c>
      <c r="AA73" s="75">
        <v>0.06</v>
      </c>
      <c r="AB73" s="75">
        <v>0.12</v>
      </c>
      <c r="AC73" s="75">
        <v>0.18</v>
      </c>
      <c r="AE73" s="75">
        <v>-0.35</v>
      </c>
      <c r="AF73" s="75">
        <v>1.2</v>
      </c>
      <c r="AG73" s="75">
        <v>0.3</v>
      </c>
      <c r="AI73" s="75">
        <v>-0.15</v>
      </c>
      <c r="AJ73" s="75">
        <v>0.3</v>
      </c>
      <c r="AK73" s="75">
        <v>0.2</v>
      </c>
      <c r="AM73" s="80">
        <v>23</v>
      </c>
      <c r="AN73" s="77">
        <v>0.4</v>
      </c>
      <c r="BE73" s="62">
        <v>38899</v>
      </c>
      <c r="BF73" s="76">
        <v>0.75</v>
      </c>
    </row>
    <row r="74" spans="1:58" x14ac:dyDescent="0.2">
      <c r="A74" s="73">
        <v>38047</v>
      </c>
      <c r="B74" s="74">
        <v>45.85</v>
      </c>
      <c r="C74" s="74">
        <v>46.4</v>
      </c>
      <c r="D74" s="74">
        <v>46.95</v>
      </c>
      <c r="E74" s="69"/>
      <c r="F74" s="74">
        <v>30.975000000000001</v>
      </c>
      <c r="G74" s="74">
        <v>31.25</v>
      </c>
      <c r="H74" s="74">
        <v>31.524999999999999</v>
      </c>
      <c r="I74" s="61"/>
      <c r="J74" s="62">
        <v>38930</v>
      </c>
      <c r="K74" s="75">
        <v>34.072499847412118</v>
      </c>
      <c r="L74" s="75">
        <v>37.072499847412118</v>
      </c>
      <c r="M74" s="75">
        <v>40.072499847412118</v>
      </c>
      <c r="O74" s="75">
        <v>24.494999694824216</v>
      </c>
      <c r="P74" s="75">
        <v>27.794999694824217</v>
      </c>
      <c r="Q74" s="75">
        <v>31.094999694824217</v>
      </c>
      <c r="S74" s="75">
        <v>0.8</v>
      </c>
      <c r="T74" s="75">
        <v>0.8</v>
      </c>
      <c r="U74" s="75">
        <v>0.8</v>
      </c>
      <c r="W74" s="75">
        <v>0.22799646719999997</v>
      </c>
      <c r="X74" s="75">
        <v>0.45599293439999994</v>
      </c>
      <c r="Y74" s="75">
        <v>0.68398940159999988</v>
      </c>
      <c r="AA74" s="75">
        <v>0.06</v>
      </c>
      <c r="AB74" s="75">
        <v>0.12</v>
      </c>
      <c r="AC74" s="75">
        <v>0.18</v>
      </c>
      <c r="AE74" s="75">
        <v>-0.35</v>
      </c>
      <c r="AF74" s="75">
        <v>1.5</v>
      </c>
      <c r="AG74" s="75">
        <v>0.5</v>
      </c>
      <c r="AI74" s="75">
        <v>-0.15</v>
      </c>
      <c r="AJ74" s="75">
        <v>0.3</v>
      </c>
      <c r="AK74" s="75">
        <v>0.2</v>
      </c>
      <c r="AM74" s="80">
        <v>23</v>
      </c>
      <c r="AN74" s="77">
        <v>0.4</v>
      </c>
      <c r="BE74" s="62">
        <v>38930</v>
      </c>
      <c r="BF74" s="76">
        <v>0.75</v>
      </c>
    </row>
    <row r="75" spans="1:58" x14ac:dyDescent="0.2">
      <c r="A75" s="73">
        <v>38078</v>
      </c>
      <c r="B75" s="74">
        <v>37.5</v>
      </c>
      <c r="C75" s="74">
        <v>37.9</v>
      </c>
      <c r="D75" s="74">
        <v>38.299999999999997</v>
      </c>
      <c r="E75" s="69"/>
      <c r="F75" s="74">
        <v>31.05</v>
      </c>
      <c r="G75" s="74">
        <v>31.25</v>
      </c>
      <c r="H75" s="74">
        <v>31.45</v>
      </c>
      <c r="I75" s="61"/>
      <c r="J75" s="62">
        <v>38961</v>
      </c>
      <c r="K75" s="75">
        <v>27.799998474121093</v>
      </c>
      <c r="L75" s="75">
        <v>28.699998474121092</v>
      </c>
      <c r="M75" s="75">
        <v>29.59999847412109</v>
      </c>
      <c r="O75" s="75">
        <v>25.399998474121091</v>
      </c>
      <c r="P75" s="75">
        <v>28.699998474121092</v>
      </c>
      <c r="Q75" s="75">
        <v>31.999998474121092</v>
      </c>
      <c r="S75" s="75">
        <v>0.8</v>
      </c>
      <c r="T75" s="75">
        <v>0.8</v>
      </c>
      <c r="U75" s="75">
        <v>0.8</v>
      </c>
      <c r="W75" s="75">
        <v>0.22799646719999997</v>
      </c>
      <c r="X75" s="75">
        <v>0.45599293439999994</v>
      </c>
      <c r="Y75" s="75">
        <v>0.68398940159999988</v>
      </c>
      <c r="AA75" s="75">
        <v>0.06</v>
      </c>
      <c r="AB75" s="75">
        <v>0.12</v>
      </c>
      <c r="AC75" s="75">
        <v>0.18</v>
      </c>
      <c r="AE75" s="75">
        <v>-0.35</v>
      </c>
      <c r="AF75" s="75">
        <v>1.5</v>
      </c>
      <c r="AG75" s="75">
        <v>0.5</v>
      </c>
      <c r="AI75" s="75">
        <v>-0.15</v>
      </c>
      <c r="AJ75" s="75">
        <v>0.3</v>
      </c>
      <c r="AK75" s="75">
        <v>0.2</v>
      </c>
      <c r="AM75" s="80">
        <v>23</v>
      </c>
      <c r="AN75" s="77">
        <v>0.4</v>
      </c>
      <c r="BE75" s="62">
        <v>38961</v>
      </c>
      <c r="BF75" s="76">
        <v>0.75</v>
      </c>
    </row>
    <row r="76" spans="1:58" x14ac:dyDescent="0.2">
      <c r="A76" s="73">
        <v>38108</v>
      </c>
      <c r="B76" s="74">
        <v>34.520000000000003</v>
      </c>
      <c r="C76" s="74">
        <v>35.9</v>
      </c>
      <c r="D76" s="74">
        <v>37.28</v>
      </c>
      <c r="E76" s="69"/>
      <c r="F76" s="74">
        <v>30.56</v>
      </c>
      <c r="G76" s="74">
        <v>31.25</v>
      </c>
      <c r="H76" s="74">
        <v>31.94</v>
      </c>
      <c r="I76" s="61"/>
      <c r="J76" s="62">
        <v>38991</v>
      </c>
      <c r="K76" s="75">
        <v>27.91249847412109</v>
      </c>
      <c r="L76" s="75">
        <v>28.699998474121092</v>
      </c>
      <c r="M76" s="75">
        <v>29.487498474121093</v>
      </c>
      <c r="O76" s="75">
        <v>25.399998474121091</v>
      </c>
      <c r="P76" s="75">
        <v>28.699998474121092</v>
      </c>
      <c r="Q76" s="75">
        <v>31.999998474121092</v>
      </c>
      <c r="S76" s="75">
        <v>0.8</v>
      </c>
      <c r="T76" s="75">
        <v>0.8</v>
      </c>
      <c r="U76" s="75">
        <v>0.8</v>
      </c>
      <c r="W76" s="75">
        <v>0.16880762879999997</v>
      </c>
      <c r="X76" s="75">
        <v>0.33761525759999994</v>
      </c>
      <c r="Y76" s="75">
        <v>0.50642288639999988</v>
      </c>
      <c r="AA76" s="75">
        <v>0.06</v>
      </c>
      <c r="AB76" s="75">
        <v>0.12</v>
      </c>
      <c r="AC76" s="75">
        <v>0.18</v>
      </c>
      <c r="AE76" s="75">
        <v>-0.35</v>
      </c>
      <c r="AF76" s="75">
        <v>0.9</v>
      </c>
      <c r="AG76" s="75">
        <v>0.3</v>
      </c>
      <c r="AI76" s="75">
        <v>-0.15</v>
      </c>
      <c r="AJ76" s="75">
        <v>0.3</v>
      </c>
      <c r="AK76" s="75">
        <v>0.2</v>
      </c>
      <c r="AM76" s="80">
        <v>24</v>
      </c>
      <c r="AN76" s="77">
        <v>0.4</v>
      </c>
      <c r="BE76" s="62">
        <v>38991</v>
      </c>
      <c r="BF76" s="76">
        <v>0.75</v>
      </c>
    </row>
    <row r="77" spans="1:58" x14ac:dyDescent="0.2">
      <c r="A77" s="73">
        <v>38139</v>
      </c>
      <c r="B77" s="74">
        <v>33.25</v>
      </c>
      <c r="C77" s="74">
        <v>37.25</v>
      </c>
      <c r="D77" s="74">
        <v>41.25</v>
      </c>
      <c r="E77" s="69"/>
      <c r="F77" s="74">
        <v>29.25</v>
      </c>
      <c r="G77" s="74">
        <v>31.25</v>
      </c>
      <c r="H77" s="74">
        <v>33.25</v>
      </c>
      <c r="I77" s="61"/>
      <c r="J77" s="62">
        <v>39022</v>
      </c>
      <c r="K77" s="75">
        <v>27.91249847412109</v>
      </c>
      <c r="L77" s="75">
        <v>28.699998474121092</v>
      </c>
      <c r="M77" s="75">
        <v>29.487498474121093</v>
      </c>
      <c r="O77" s="75">
        <v>25.399998474121091</v>
      </c>
      <c r="P77" s="75">
        <v>28.699998474121092</v>
      </c>
      <c r="Q77" s="75">
        <v>31.999998474121092</v>
      </c>
      <c r="S77" s="75">
        <v>0.8</v>
      </c>
      <c r="T77" s="75">
        <v>0.8</v>
      </c>
      <c r="U77" s="75">
        <v>0.8</v>
      </c>
      <c r="W77" s="75">
        <v>0.14757396479999998</v>
      </c>
      <c r="X77" s="75">
        <v>0.29514792959999997</v>
      </c>
      <c r="Y77" s="75">
        <v>0.44272189439999998</v>
      </c>
      <c r="AA77" s="75">
        <v>0.06</v>
      </c>
      <c r="AB77" s="75">
        <v>0.12</v>
      </c>
      <c r="AC77" s="75">
        <v>0.18</v>
      </c>
      <c r="AE77" s="75">
        <v>-0.25</v>
      </c>
      <c r="AF77" s="75">
        <v>1</v>
      </c>
      <c r="AG77" s="75">
        <v>0.3</v>
      </c>
      <c r="AI77" s="75">
        <v>-0.15</v>
      </c>
      <c r="AJ77" s="75">
        <v>0.3</v>
      </c>
      <c r="AK77" s="75">
        <v>0.2</v>
      </c>
      <c r="AM77" s="80">
        <v>24</v>
      </c>
      <c r="AN77" s="77">
        <v>0.4</v>
      </c>
      <c r="BE77" s="62">
        <v>39022</v>
      </c>
      <c r="BF77" s="76">
        <v>0.75</v>
      </c>
    </row>
    <row r="78" spans="1:58" x14ac:dyDescent="0.2">
      <c r="A78" s="73">
        <v>38169</v>
      </c>
      <c r="B78" s="74">
        <v>42.75</v>
      </c>
      <c r="C78" s="74">
        <v>46.75</v>
      </c>
      <c r="D78" s="74">
        <v>50.75</v>
      </c>
      <c r="E78" s="69"/>
      <c r="F78" s="74">
        <v>29.25</v>
      </c>
      <c r="G78" s="74">
        <v>31.25</v>
      </c>
      <c r="H78" s="74">
        <v>33.25</v>
      </c>
      <c r="I78" s="61"/>
      <c r="J78" s="62">
        <v>39052</v>
      </c>
      <c r="K78" s="75">
        <v>33.162502288818366</v>
      </c>
      <c r="L78" s="75">
        <v>33.950002288818368</v>
      </c>
      <c r="M78" s="75">
        <v>34.737502288818369</v>
      </c>
      <c r="O78" s="75">
        <v>30.650002288818367</v>
      </c>
      <c r="P78" s="75">
        <v>33.950002288818368</v>
      </c>
      <c r="Q78" s="75">
        <v>37.250002288818365</v>
      </c>
      <c r="S78" s="75">
        <v>1.2</v>
      </c>
      <c r="T78" s="75">
        <v>1.2</v>
      </c>
      <c r="U78" s="75">
        <v>1.2</v>
      </c>
      <c r="W78" s="75">
        <v>0.14757396479999998</v>
      </c>
      <c r="X78" s="75">
        <v>0.29514792959999997</v>
      </c>
      <c r="Y78" s="75">
        <v>0.44272189439999998</v>
      </c>
      <c r="AA78" s="75">
        <v>0.06</v>
      </c>
      <c r="AB78" s="75">
        <v>0.12</v>
      </c>
      <c r="AC78" s="75">
        <v>0.18</v>
      </c>
      <c r="AE78" s="75">
        <v>-0.25</v>
      </c>
      <c r="AF78" s="75">
        <v>1</v>
      </c>
      <c r="AG78" s="75">
        <v>0.3</v>
      </c>
      <c r="AI78" s="75">
        <v>-0.15</v>
      </c>
      <c r="AJ78" s="75">
        <v>0.3</v>
      </c>
      <c r="AK78" s="75">
        <v>0.2</v>
      </c>
      <c r="AM78" s="80">
        <v>24</v>
      </c>
      <c r="AN78" s="77">
        <v>0.4</v>
      </c>
      <c r="BE78" s="62">
        <v>39052</v>
      </c>
      <c r="BF78" s="76">
        <v>0.75</v>
      </c>
    </row>
    <row r="79" spans="1:58" x14ac:dyDescent="0.2">
      <c r="A79" s="73">
        <v>38200</v>
      </c>
      <c r="B79" s="74">
        <v>56.75</v>
      </c>
      <c r="C79" s="74">
        <v>60.75</v>
      </c>
      <c r="D79" s="74">
        <v>64.75</v>
      </c>
      <c r="E79" s="69"/>
      <c r="F79" s="74">
        <v>29.25</v>
      </c>
      <c r="G79" s="74">
        <v>31.25</v>
      </c>
      <c r="H79" s="74">
        <v>33.25</v>
      </c>
      <c r="I79" s="61"/>
      <c r="J79" s="62">
        <v>39083</v>
      </c>
      <c r="K79" s="75">
        <v>23.498747253417967</v>
      </c>
      <c r="L79" s="75">
        <v>24.398747253417966</v>
      </c>
      <c r="M79" s="75">
        <v>25.298747253417964</v>
      </c>
      <c r="O79" s="75">
        <v>21.602499008178707</v>
      </c>
      <c r="P79" s="75">
        <v>24.902499008178708</v>
      </c>
      <c r="Q79" s="75">
        <v>28.202499008178709</v>
      </c>
      <c r="S79" s="75">
        <v>0.8</v>
      </c>
      <c r="T79" s="75">
        <v>0.8</v>
      </c>
      <c r="U79" s="75">
        <v>0.8</v>
      </c>
      <c r="W79" s="75">
        <v>0.14810480640000001</v>
      </c>
      <c r="X79" s="75">
        <v>0.29620961280000002</v>
      </c>
      <c r="Y79" s="75">
        <v>0.44431441920000003</v>
      </c>
      <c r="AA79" s="75">
        <v>0.06</v>
      </c>
      <c r="AB79" s="75">
        <v>0.12</v>
      </c>
      <c r="AC79" s="75">
        <v>0.18</v>
      </c>
      <c r="AE79" s="75">
        <v>-0.25</v>
      </c>
      <c r="AF79" s="75">
        <v>1</v>
      </c>
      <c r="AG79" s="75">
        <v>0.35</v>
      </c>
      <c r="AI79" s="75">
        <v>-0.15</v>
      </c>
      <c r="AJ79" s="75">
        <v>0.3</v>
      </c>
      <c r="AK79" s="75">
        <v>0.2</v>
      </c>
      <c r="AM79" s="80">
        <v>25</v>
      </c>
      <c r="AN79" s="77">
        <v>0.4</v>
      </c>
      <c r="BE79" s="62">
        <v>39083</v>
      </c>
      <c r="BF79" s="76">
        <v>0.75</v>
      </c>
    </row>
    <row r="80" spans="1:58" x14ac:dyDescent="0.2">
      <c r="A80" s="73">
        <v>38231</v>
      </c>
      <c r="B80" s="74">
        <v>62.9</v>
      </c>
      <c r="C80" s="74">
        <v>63.9</v>
      </c>
      <c r="D80" s="74">
        <v>64.900000000000006</v>
      </c>
      <c r="E80" s="69"/>
      <c r="F80" s="74">
        <v>30.75</v>
      </c>
      <c r="G80" s="74">
        <v>31.25</v>
      </c>
      <c r="H80" s="74">
        <v>31.75</v>
      </c>
      <c r="I80" s="61"/>
      <c r="J80" s="62">
        <v>39114</v>
      </c>
      <c r="K80" s="75">
        <v>22.496248626708983</v>
      </c>
      <c r="L80" s="75">
        <v>23.396248626708982</v>
      </c>
      <c r="M80" s="75">
        <v>24.29624862670898</v>
      </c>
      <c r="O80" s="75">
        <v>19.597497940063473</v>
      </c>
      <c r="P80" s="75">
        <v>22.897497940063474</v>
      </c>
      <c r="Q80" s="75">
        <v>26.197497940063474</v>
      </c>
      <c r="S80" s="75">
        <v>0.3</v>
      </c>
      <c r="T80" s="75">
        <v>0.3</v>
      </c>
      <c r="U80" s="75">
        <v>0.3</v>
      </c>
      <c r="W80" s="75">
        <v>0.18260951040000001</v>
      </c>
      <c r="X80" s="75">
        <v>0.36521902080000002</v>
      </c>
      <c r="Y80" s="75">
        <v>0.54782853119999997</v>
      </c>
      <c r="AA80" s="75">
        <v>0.06</v>
      </c>
      <c r="AB80" s="75">
        <v>0.12</v>
      </c>
      <c r="AC80" s="75">
        <v>0.18</v>
      </c>
      <c r="AE80" s="75">
        <v>-0.75</v>
      </c>
      <c r="AF80" s="75">
        <v>1.5</v>
      </c>
      <c r="AG80" s="75">
        <v>0.75</v>
      </c>
      <c r="AI80" s="75">
        <v>-0.15</v>
      </c>
      <c r="AJ80" s="75">
        <v>0.3</v>
      </c>
      <c r="AK80" s="75">
        <v>0.2</v>
      </c>
      <c r="AM80" s="80">
        <v>25</v>
      </c>
      <c r="AN80" s="77">
        <v>0.4</v>
      </c>
      <c r="BE80" s="62">
        <v>39114</v>
      </c>
      <c r="BF80" s="76">
        <v>0.75</v>
      </c>
    </row>
    <row r="81" spans="1:58" x14ac:dyDescent="0.2">
      <c r="A81" s="73">
        <v>38261</v>
      </c>
      <c r="B81" s="74">
        <v>35.049999999999997</v>
      </c>
      <c r="C81" s="74">
        <v>35.9</v>
      </c>
      <c r="D81" s="74">
        <v>36.75</v>
      </c>
      <c r="E81" s="69"/>
      <c r="F81" s="74">
        <v>29.824998092651366</v>
      </c>
      <c r="G81" s="74">
        <v>30.249998092651367</v>
      </c>
      <c r="H81" s="74">
        <v>30.674998092651368</v>
      </c>
      <c r="I81" s="61"/>
      <c r="J81" s="62">
        <v>39142</v>
      </c>
      <c r="K81" s="75">
        <v>16.059748077392577</v>
      </c>
      <c r="L81" s="75">
        <v>16.584748077392575</v>
      </c>
      <c r="M81" s="75">
        <v>17.109748077392574</v>
      </c>
      <c r="O81" s="75">
        <v>14.914497375488278</v>
      </c>
      <c r="P81" s="75">
        <v>18.214497375488278</v>
      </c>
      <c r="Q81" s="75">
        <v>21.514497375488279</v>
      </c>
      <c r="S81" s="75">
        <v>0.3</v>
      </c>
      <c r="T81" s="75">
        <v>0.3</v>
      </c>
      <c r="U81" s="75">
        <v>0.3</v>
      </c>
      <c r="W81" s="75">
        <v>0.18260951040000001</v>
      </c>
      <c r="X81" s="75">
        <v>0.36521902080000002</v>
      </c>
      <c r="Y81" s="75">
        <v>0.54782853119999997</v>
      </c>
      <c r="AA81" s="75">
        <v>0.06</v>
      </c>
      <c r="AB81" s="75">
        <v>0.12</v>
      </c>
      <c r="AC81" s="75">
        <v>0.18</v>
      </c>
      <c r="AE81" s="75">
        <v>-0.75</v>
      </c>
      <c r="AF81" s="75">
        <v>1.5</v>
      </c>
      <c r="AG81" s="75">
        <v>0.75</v>
      </c>
      <c r="AI81" s="75">
        <v>-0.15</v>
      </c>
      <c r="AJ81" s="75">
        <v>0.3</v>
      </c>
      <c r="AK81" s="75">
        <v>0.2</v>
      </c>
      <c r="AM81" s="80">
        <v>25</v>
      </c>
      <c r="AN81" s="77">
        <v>0.4</v>
      </c>
      <c r="BE81" s="62">
        <v>39142</v>
      </c>
      <c r="BF81" s="76">
        <v>0.75</v>
      </c>
    </row>
    <row r="82" spans="1:58" x14ac:dyDescent="0.2">
      <c r="A82" s="73">
        <v>38292</v>
      </c>
      <c r="B82" s="74">
        <v>33.549999999999997</v>
      </c>
      <c r="C82" s="74">
        <v>34.4</v>
      </c>
      <c r="D82" s="74">
        <v>35.25</v>
      </c>
      <c r="E82" s="69"/>
      <c r="F82" s="74">
        <v>29.824998092651366</v>
      </c>
      <c r="G82" s="74">
        <v>30.249998092651367</v>
      </c>
      <c r="H82" s="74">
        <v>30.674998092651368</v>
      </c>
      <c r="I82" s="61"/>
      <c r="J82" s="62">
        <v>39173</v>
      </c>
      <c r="K82" s="75">
        <v>16.854998779296871</v>
      </c>
      <c r="L82" s="75">
        <v>17.267498779296872</v>
      </c>
      <c r="M82" s="75">
        <v>17.679998779296874</v>
      </c>
      <c r="O82" s="75">
        <v>14.684997558593746</v>
      </c>
      <c r="P82" s="75">
        <v>17.984997558593747</v>
      </c>
      <c r="Q82" s="75">
        <v>21.284997558593748</v>
      </c>
      <c r="S82" s="75">
        <v>0.3</v>
      </c>
      <c r="T82" s="75">
        <v>0.3</v>
      </c>
      <c r="U82" s="75">
        <v>0.3</v>
      </c>
      <c r="W82" s="75">
        <v>0.15075901439999995</v>
      </c>
      <c r="X82" s="75">
        <v>0.30151802879999989</v>
      </c>
      <c r="Y82" s="75">
        <v>0.45227704319999984</v>
      </c>
      <c r="AA82" s="75">
        <v>0.06</v>
      </c>
      <c r="AB82" s="75">
        <v>0.12</v>
      </c>
      <c r="AC82" s="75">
        <v>0.18</v>
      </c>
      <c r="AE82" s="75">
        <v>-0.25</v>
      </c>
      <c r="AF82" s="75">
        <v>1</v>
      </c>
      <c r="AG82" s="75">
        <v>0.3</v>
      </c>
      <c r="AI82" s="75">
        <v>-0.15</v>
      </c>
      <c r="AJ82" s="75">
        <v>0.3</v>
      </c>
      <c r="AK82" s="75">
        <v>0.2</v>
      </c>
      <c r="AM82" s="80">
        <v>26</v>
      </c>
      <c r="AN82" s="77">
        <v>0.4</v>
      </c>
      <c r="BE82" s="62">
        <v>39173</v>
      </c>
      <c r="BF82" s="76">
        <v>0.75</v>
      </c>
    </row>
    <row r="83" spans="1:58" x14ac:dyDescent="0.2">
      <c r="A83" s="73">
        <v>38322</v>
      </c>
      <c r="B83" s="74">
        <v>33.549999999999997</v>
      </c>
      <c r="C83" s="74">
        <v>34.4</v>
      </c>
      <c r="D83" s="74">
        <v>35.25</v>
      </c>
      <c r="E83" s="69"/>
      <c r="F83" s="74">
        <v>29.824998092651366</v>
      </c>
      <c r="G83" s="74">
        <v>30.249998092651367</v>
      </c>
      <c r="H83" s="74">
        <v>30.674998092651368</v>
      </c>
      <c r="I83" s="61"/>
      <c r="J83" s="62">
        <v>39203</v>
      </c>
      <c r="K83" s="75">
        <v>15.994998550415037</v>
      </c>
      <c r="L83" s="75">
        <v>17.382498550415036</v>
      </c>
      <c r="M83" s="75">
        <v>18.769998550415036</v>
      </c>
      <c r="O83" s="75">
        <v>15.214998245239254</v>
      </c>
      <c r="P83" s="75">
        <v>18.514998245239255</v>
      </c>
      <c r="Q83" s="75">
        <v>21.814998245239256</v>
      </c>
      <c r="S83" s="75">
        <v>0.3</v>
      </c>
      <c r="T83" s="75">
        <v>0.3</v>
      </c>
      <c r="U83" s="75">
        <v>0.3</v>
      </c>
      <c r="W83" s="75">
        <v>0.15075901439999995</v>
      </c>
      <c r="X83" s="75">
        <v>0.30151802879999989</v>
      </c>
      <c r="Y83" s="75">
        <v>0.45227704319999984</v>
      </c>
      <c r="AA83" s="75">
        <v>0.06</v>
      </c>
      <c r="AB83" s="75">
        <v>0.12</v>
      </c>
      <c r="AC83" s="75">
        <v>0.18</v>
      </c>
      <c r="AE83" s="75">
        <v>-0.25</v>
      </c>
      <c r="AF83" s="75">
        <v>0.9</v>
      </c>
      <c r="AG83" s="75">
        <v>0.3</v>
      </c>
      <c r="AI83" s="75">
        <v>-0.15</v>
      </c>
      <c r="AJ83" s="75">
        <v>0.3</v>
      </c>
      <c r="AK83" s="75">
        <v>0.2</v>
      </c>
      <c r="AM83" s="80">
        <v>26</v>
      </c>
      <c r="AN83" s="77">
        <v>0.4</v>
      </c>
      <c r="BE83" s="62">
        <v>39203</v>
      </c>
      <c r="BF83" s="76">
        <v>0.75</v>
      </c>
    </row>
    <row r="84" spans="1:58" x14ac:dyDescent="0.2">
      <c r="A84" s="73">
        <v>38353</v>
      </c>
      <c r="B84" s="74">
        <v>35.799999999999997</v>
      </c>
      <c r="C84" s="74">
        <v>36.799999999999997</v>
      </c>
      <c r="D84" s="74">
        <v>37.799999999999997</v>
      </c>
      <c r="E84" s="69"/>
      <c r="F84" s="74">
        <v>37.150001525878906</v>
      </c>
      <c r="G84" s="74">
        <v>37.650001525878906</v>
      </c>
      <c r="H84" s="74">
        <v>38.150001525878906</v>
      </c>
      <c r="I84" s="61"/>
      <c r="J84" s="62">
        <v>39234</v>
      </c>
      <c r="K84" s="75">
        <v>17.811249008178709</v>
      </c>
      <c r="L84" s="75">
        <v>21.808749008178708</v>
      </c>
      <c r="M84" s="75">
        <v>25.806249008178707</v>
      </c>
      <c r="O84" s="75">
        <v>13.992498397827145</v>
      </c>
      <c r="P84" s="75">
        <v>17.292498397827146</v>
      </c>
      <c r="Q84" s="75">
        <v>20.592498397827146</v>
      </c>
      <c r="S84" s="75">
        <v>0.3</v>
      </c>
      <c r="T84" s="75">
        <v>0.3</v>
      </c>
      <c r="U84" s="75">
        <v>0.3</v>
      </c>
      <c r="W84" s="75">
        <v>0.16137584640000002</v>
      </c>
      <c r="X84" s="75">
        <v>0.32275169280000005</v>
      </c>
      <c r="Y84" s="75">
        <v>0.48412753920000007</v>
      </c>
      <c r="AA84" s="75">
        <v>0.06</v>
      </c>
      <c r="AB84" s="75">
        <v>0.12</v>
      </c>
      <c r="AC84" s="75">
        <v>0.18</v>
      </c>
      <c r="AE84" s="75">
        <v>-0.25</v>
      </c>
      <c r="AF84" s="75">
        <v>0.9</v>
      </c>
      <c r="AG84" s="75">
        <v>0.3</v>
      </c>
      <c r="AI84" s="75">
        <v>-0.15</v>
      </c>
      <c r="AJ84" s="75">
        <v>0.3</v>
      </c>
      <c r="AK84" s="75">
        <v>0.2</v>
      </c>
      <c r="AM84" s="80">
        <v>26</v>
      </c>
      <c r="AN84" s="77">
        <v>0.4</v>
      </c>
      <c r="BE84" s="62">
        <v>39234</v>
      </c>
      <c r="BF84" s="76">
        <v>0.75</v>
      </c>
    </row>
    <row r="85" spans="1:58" x14ac:dyDescent="0.2">
      <c r="A85" s="73">
        <v>38384</v>
      </c>
      <c r="B85" s="74">
        <v>40.299999999999997</v>
      </c>
      <c r="C85" s="74">
        <v>41.3</v>
      </c>
      <c r="D85" s="74">
        <v>42.3</v>
      </c>
      <c r="E85" s="69"/>
      <c r="F85" s="74">
        <v>34</v>
      </c>
      <c r="G85" s="74">
        <v>34.5</v>
      </c>
      <c r="H85" s="74">
        <v>35</v>
      </c>
      <c r="I85" s="61"/>
      <c r="J85" s="62">
        <v>39264</v>
      </c>
      <c r="K85" s="75">
        <v>31.261250305175793</v>
      </c>
      <c r="L85" s="75">
        <v>35.011250305175793</v>
      </c>
      <c r="M85" s="75">
        <v>38.761250305175793</v>
      </c>
      <c r="O85" s="75">
        <v>23.1974983215332</v>
      </c>
      <c r="P85" s="75">
        <v>26.4974983215332</v>
      </c>
      <c r="Q85" s="75">
        <v>29.797498321533201</v>
      </c>
      <c r="S85" s="75">
        <v>0.3</v>
      </c>
      <c r="T85" s="75">
        <v>0.3</v>
      </c>
      <c r="U85" s="75">
        <v>0.3</v>
      </c>
      <c r="W85" s="75">
        <v>0.18931934822399996</v>
      </c>
      <c r="X85" s="75">
        <v>0.37863869644799991</v>
      </c>
      <c r="Y85" s="75">
        <v>0.56795804467199984</v>
      </c>
      <c r="AA85" s="75">
        <v>0.06</v>
      </c>
      <c r="AB85" s="75">
        <v>0.12</v>
      </c>
      <c r="AC85" s="75">
        <v>0.18</v>
      </c>
      <c r="AE85" s="75">
        <v>-0.35</v>
      </c>
      <c r="AF85" s="75">
        <v>1.2</v>
      </c>
      <c r="AG85" s="75">
        <v>0.3</v>
      </c>
      <c r="AI85" s="75">
        <v>-0.15</v>
      </c>
      <c r="AJ85" s="75">
        <v>0.3</v>
      </c>
      <c r="AK85" s="75">
        <v>0.2</v>
      </c>
      <c r="AM85" s="80">
        <v>27</v>
      </c>
      <c r="AN85" s="77">
        <v>0.4</v>
      </c>
      <c r="BE85" s="62">
        <v>39264</v>
      </c>
      <c r="BF85" s="76">
        <v>0.75</v>
      </c>
    </row>
    <row r="86" spans="1:58" x14ac:dyDescent="0.2">
      <c r="A86" s="73">
        <v>38412</v>
      </c>
      <c r="B86" s="74">
        <v>45.3</v>
      </c>
      <c r="C86" s="74">
        <v>45.9</v>
      </c>
      <c r="D86" s="74">
        <v>46.5</v>
      </c>
      <c r="E86" s="69"/>
      <c r="F86" s="74">
        <v>30.2</v>
      </c>
      <c r="G86" s="74">
        <v>30.5</v>
      </c>
      <c r="H86" s="74">
        <v>30.8</v>
      </c>
      <c r="I86" s="61"/>
      <c r="J86" s="62">
        <v>39295</v>
      </c>
      <c r="K86" s="75">
        <v>33.522499847412121</v>
      </c>
      <c r="L86" s="75">
        <v>37.272499847412121</v>
      </c>
      <c r="M86" s="75">
        <v>41.022499847412121</v>
      </c>
      <c r="O86" s="75">
        <v>24.694999694824215</v>
      </c>
      <c r="P86" s="75">
        <v>27.994999694824216</v>
      </c>
      <c r="Q86" s="75">
        <v>31.294999694824217</v>
      </c>
      <c r="S86" s="75">
        <v>0.8</v>
      </c>
      <c r="T86" s="75">
        <v>0.8</v>
      </c>
      <c r="U86" s="75">
        <v>0.8</v>
      </c>
      <c r="W86" s="75">
        <v>0.21887660851199997</v>
      </c>
      <c r="X86" s="75">
        <v>0.43775321702399994</v>
      </c>
      <c r="Y86" s="75">
        <v>0.65662982553599991</v>
      </c>
      <c r="AA86" s="75">
        <v>0.06</v>
      </c>
      <c r="AB86" s="75">
        <v>0.12</v>
      </c>
      <c r="AC86" s="75">
        <v>0.18</v>
      </c>
      <c r="AE86" s="75">
        <v>-0.35</v>
      </c>
      <c r="AF86" s="75">
        <v>1.5</v>
      </c>
      <c r="AG86" s="75">
        <v>0.5</v>
      </c>
      <c r="AI86" s="75">
        <v>-0.15</v>
      </c>
      <c r="AJ86" s="75">
        <v>0.3</v>
      </c>
      <c r="AK86" s="75">
        <v>0.2</v>
      </c>
      <c r="AM86" s="80">
        <v>27</v>
      </c>
      <c r="AN86" s="77">
        <v>0.4</v>
      </c>
      <c r="BE86" s="62">
        <v>39295</v>
      </c>
      <c r="BF86" s="76">
        <v>0.75</v>
      </c>
    </row>
    <row r="87" spans="1:58" x14ac:dyDescent="0.2">
      <c r="A87" s="73">
        <v>38443</v>
      </c>
      <c r="B87" s="74">
        <v>36.950000000000003</v>
      </c>
      <c r="C87" s="74">
        <v>37.4</v>
      </c>
      <c r="D87" s="74">
        <v>37.85</v>
      </c>
      <c r="E87" s="69"/>
      <c r="F87" s="74">
        <v>30.274999999999999</v>
      </c>
      <c r="G87" s="74">
        <v>30.5</v>
      </c>
      <c r="H87" s="74">
        <v>30.725000000000001</v>
      </c>
      <c r="I87" s="61"/>
      <c r="J87" s="62">
        <v>39326</v>
      </c>
      <c r="K87" s="75">
        <v>27.924998474121089</v>
      </c>
      <c r="L87" s="75">
        <v>28.899998474121091</v>
      </c>
      <c r="M87" s="75">
        <v>29.874998474121092</v>
      </c>
      <c r="O87" s="75">
        <v>25.59999847412109</v>
      </c>
      <c r="P87" s="75">
        <v>28.899998474121091</v>
      </c>
      <c r="Q87" s="75">
        <v>32.199998474121088</v>
      </c>
      <c r="S87" s="75">
        <v>0.8</v>
      </c>
      <c r="T87" s="75">
        <v>0.8</v>
      </c>
      <c r="U87" s="75">
        <v>0.8</v>
      </c>
      <c r="W87" s="75">
        <v>0.21887660851199997</v>
      </c>
      <c r="X87" s="75">
        <v>0.43775321702399994</v>
      </c>
      <c r="Y87" s="75">
        <v>0.65662982553599991</v>
      </c>
      <c r="AA87" s="75">
        <v>0.06</v>
      </c>
      <c r="AB87" s="75">
        <v>0.12</v>
      </c>
      <c r="AC87" s="75">
        <v>0.18</v>
      </c>
      <c r="AE87" s="75">
        <v>-0.35</v>
      </c>
      <c r="AF87" s="75">
        <v>1.5</v>
      </c>
      <c r="AG87" s="75">
        <v>0.5</v>
      </c>
      <c r="AI87" s="75">
        <v>-0.15</v>
      </c>
      <c r="AJ87" s="75">
        <v>0.3</v>
      </c>
      <c r="AK87" s="75">
        <v>0.2</v>
      </c>
      <c r="AM87" s="80">
        <v>27</v>
      </c>
      <c r="AN87" s="77">
        <v>0.4</v>
      </c>
      <c r="BE87" s="62">
        <v>39326</v>
      </c>
      <c r="BF87" s="76">
        <v>0.75</v>
      </c>
    </row>
    <row r="88" spans="1:58" x14ac:dyDescent="0.2">
      <c r="A88" s="73">
        <v>38473</v>
      </c>
      <c r="B88" s="74">
        <v>33.880000000000003</v>
      </c>
      <c r="C88" s="74">
        <v>35.4</v>
      </c>
      <c r="D88" s="74">
        <v>36.92</v>
      </c>
      <c r="E88" s="69"/>
      <c r="F88" s="74">
        <v>29.74</v>
      </c>
      <c r="G88" s="74">
        <v>30.5</v>
      </c>
      <c r="H88" s="74">
        <v>31.26</v>
      </c>
      <c r="I88" s="61"/>
      <c r="J88" s="62">
        <v>39356</v>
      </c>
      <c r="K88" s="75">
        <v>28.03749847412109</v>
      </c>
      <c r="L88" s="75">
        <v>28.899998474121091</v>
      </c>
      <c r="M88" s="75">
        <v>29.762498474121092</v>
      </c>
      <c r="O88" s="75">
        <v>25.59999847412109</v>
      </c>
      <c r="P88" s="75">
        <v>28.899998474121091</v>
      </c>
      <c r="Q88" s="75">
        <v>32.199998474121088</v>
      </c>
      <c r="S88" s="75">
        <v>0.8</v>
      </c>
      <c r="T88" s="75">
        <v>0.8</v>
      </c>
      <c r="U88" s="75">
        <v>0.8</v>
      </c>
      <c r="W88" s="75">
        <v>0.16205532364799996</v>
      </c>
      <c r="X88" s="75">
        <v>0.32411064729599992</v>
      </c>
      <c r="Y88" s="75">
        <v>0.48616597094399988</v>
      </c>
      <c r="AA88" s="75">
        <v>0.06</v>
      </c>
      <c r="AB88" s="75">
        <v>0.12</v>
      </c>
      <c r="AC88" s="75">
        <v>0.18</v>
      </c>
      <c r="AE88" s="75">
        <v>-0.35</v>
      </c>
      <c r="AF88" s="75">
        <v>0.9</v>
      </c>
      <c r="AG88" s="75">
        <v>0.3</v>
      </c>
      <c r="AI88" s="75">
        <v>-0.15</v>
      </c>
      <c r="AJ88" s="75">
        <v>0.3</v>
      </c>
      <c r="AK88" s="75">
        <v>0.2</v>
      </c>
      <c r="AM88" s="80">
        <v>28</v>
      </c>
      <c r="AN88" s="77">
        <v>0.4</v>
      </c>
      <c r="BE88" s="62">
        <v>39356</v>
      </c>
      <c r="BF88" s="76">
        <v>0.75</v>
      </c>
    </row>
    <row r="89" spans="1:58" x14ac:dyDescent="0.2">
      <c r="A89" s="73">
        <v>38504</v>
      </c>
      <c r="B89" s="74">
        <v>32.35</v>
      </c>
      <c r="C89" s="74">
        <v>36.75</v>
      </c>
      <c r="D89" s="74">
        <v>41.15</v>
      </c>
      <c r="E89" s="69"/>
      <c r="F89" s="74">
        <v>28.3</v>
      </c>
      <c r="G89" s="74">
        <v>30.5</v>
      </c>
      <c r="H89" s="74">
        <v>32.700000000000003</v>
      </c>
      <c r="I89" s="61"/>
      <c r="J89" s="62">
        <v>39387</v>
      </c>
      <c r="K89" s="75">
        <v>28.03749847412109</v>
      </c>
      <c r="L89" s="75">
        <v>28.899998474121091</v>
      </c>
      <c r="M89" s="75">
        <v>29.762498474121092</v>
      </c>
      <c r="O89" s="75">
        <v>25.59999847412109</v>
      </c>
      <c r="P89" s="75">
        <v>28.899998474121091</v>
      </c>
      <c r="Q89" s="75">
        <v>32.199998474121088</v>
      </c>
      <c r="S89" s="75">
        <v>0.8</v>
      </c>
      <c r="T89" s="75">
        <v>0.8</v>
      </c>
      <c r="U89" s="75">
        <v>0.8</v>
      </c>
      <c r="W89" s="75">
        <v>0.14167100620799999</v>
      </c>
      <c r="X89" s="75">
        <v>0.28334201241599999</v>
      </c>
      <c r="Y89" s="75">
        <v>0.42501301862399998</v>
      </c>
      <c r="AA89" s="75">
        <v>0.06</v>
      </c>
      <c r="AB89" s="75">
        <v>0.12</v>
      </c>
      <c r="AC89" s="75">
        <v>0.18</v>
      </c>
      <c r="AE89" s="75">
        <v>-0.25</v>
      </c>
      <c r="AF89" s="75">
        <v>1</v>
      </c>
      <c r="AG89" s="75">
        <v>0.3</v>
      </c>
      <c r="AI89" s="75">
        <v>-0.15</v>
      </c>
      <c r="AJ89" s="75">
        <v>0.3</v>
      </c>
      <c r="AK89" s="75">
        <v>0.2</v>
      </c>
      <c r="AM89" s="80">
        <v>28</v>
      </c>
      <c r="AN89" s="77">
        <v>0.4</v>
      </c>
      <c r="BE89" s="62">
        <v>39387</v>
      </c>
      <c r="BF89" s="76">
        <v>0.75</v>
      </c>
    </row>
    <row r="90" spans="1:58" x14ac:dyDescent="0.2">
      <c r="A90" s="73">
        <v>38534</v>
      </c>
      <c r="B90" s="74">
        <v>41.25</v>
      </c>
      <c r="C90" s="74">
        <v>45.25</v>
      </c>
      <c r="D90" s="74">
        <v>49.25</v>
      </c>
      <c r="E90" s="69"/>
      <c r="F90" s="74">
        <v>28.5</v>
      </c>
      <c r="G90" s="74">
        <v>30.5</v>
      </c>
      <c r="H90" s="74">
        <v>32.5</v>
      </c>
      <c r="I90" s="61"/>
      <c r="J90" s="62">
        <v>39417</v>
      </c>
      <c r="K90" s="75">
        <v>33.287502288818374</v>
      </c>
      <c r="L90" s="75">
        <v>34.150002288818371</v>
      </c>
      <c r="M90" s="75">
        <v>35.012502288818368</v>
      </c>
      <c r="O90" s="75">
        <v>30.85000228881837</v>
      </c>
      <c r="P90" s="75">
        <v>34.150002288818371</v>
      </c>
      <c r="Q90" s="75">
        <v>37.450002288818368</v>
      </c>
      <c r="S90" s="75">
        <v>1.2</v>
      </c>
      <c r="T90" s="75">
        <v>1.2</v>
      </c>
      <c r="U90" s="75">
        <v>1.2</v>
      </c>
      <c r="W90" s="75">
        <v>0.14167100620799999</v>
      </c>
      <c r="X90" s="75">
        <v>0.28334201241599999</v>
      </c>
      <c r="Y90" s="75">
        <v>0.42501301862399998</v>
      </c>
      <c r="AA90" s="75">
        <v>0.06</v>
      </c>
      <c r="AB90" s="75">
        <v>0.12</v>
      </c>
      <c r="AC90" s="75">
        <v>0.18</v>
      </c>
      <c r="AE90" s="75">
        <v>-0.25</v>
      </c>
      <c r="AF90" s="75">
        <v>1</v>
      </c>
      <c r="AG90" s="75">
        <v>0.3</v>
      </c>
      <c r="AI90" s="75">
        <v>-0.15</v>
      </c>
      <c r="AJ90" s="75">
        <v>0.3</v>
      </c>
      <c r="AK90" s="75">
        <v>0.2</v>
      </c>
      <c r="AM90" s="80">
        <v>28</v>
      </c>
      <c r="AN90" s="77">
        <v>0.4</v>
      </c>
      <c r="BE90" s="62">
        <v>39417</v>
      </c>
      <c r="BF90" s="76">
        <v>0.75</v>
      </c>
    </row>
    <row r="91" spans="1:58" x14ac:dyDescent="0.2">
      <c r="A91" s="73">
        <v>38565</v>
      </c>
      <c r="B91" s="74">
        <v>55.25</v>
      </c>
      <c r="C91" s="74">
        <v>59.25</v>
      </c>
      <c r="D91" s="74">
        <v>63.25</v>
      </c>
      <c r="E91" s="69"/>
      <c r="F91" s="74">
        <v>28.5</v>
      </c>
      <c r="G91" s="74">
        <v>30.5</v>
      </c>
      <c r="H91" s="74">
        <v>32.5</v>
      </c>
      <c r="I91" s="61"/>
      <c r="J91" s="62">
        <v>39448</v>
      </c>
      <c r="K91" s="75">
        <v>23.623747253417964</v>
      </c>
      <c r="L91" s="75">
        <v>24.598747253417965</v>
      </c>
      <c r="M91" s="75">
        <v>25.573747253417967</v>
      </c>
      <c r="O91" s="75">
        <v>21.802499008178707</v>
      </c>
      <c r="P91" s="75">
        <v>25.102499008178707</v>
      </c>
      <c r="Q91" s="75">
        <v>28.402499008178708</v>
      </c>
      <c r="S91" s="75">
        <v>0.8</v>
      </c>
      <c r="T91" s="75">
        <v>0.8</v>
      </c>
      <c r="U91" s="75">
        <v>0.8</v>
      </c>
      <c r="W91" s="75">
        <v>0.14218061414399999</v>
      </c>
      <c r="X91" s="75">
        <v>0.28436122828799998</v>
      </c>
      <c r="Y91" s="75">
        <v>0.426541842432</v>
      </c>
      <c r="AA91" s="75">
        <v>0.06</v>
      </c>
      <c r="AB91" s="75">
        <v>0.12</v>
      </c>
      <c r="AC91" s="75">
        <v>0.18</v>
      </c>
      <c r="AE91" s="75">
        <v>-0.25</v>
      </c>
      <c r="AF91" s="75">
        <v>1</v>
      </c>
      <c r="AG91" s="75">
        <v>0.35</v>
      </c>
      <c r="AI91" s="75">
        <v>-0.15</v>
      </c>
      <c r="AJ91" s="75">
        <v>0.3</v>
      </c>
      <c r="AK91" s="75">
        <v>0.2</v>
      </c>
      <c r="AM91" s="80">
        <v>29</v>
      </c>
      <c r="AN91" s="77">
        <v>0.4</v>
      </c>
      <c r="BE91" s="62">
        <v>39448</v>
      </c>
      <c r="BF91" s="76">
        <v>0.75</v>
      </c>
    </row>
    <row r="92" spans="1:58" x14ac:dyDescent="0.2">
      <c r="A92" s="73">
        <v>38596</v>
      </c>
      <c r="B92" s="74">
        <v>62.3</v>
      </c>
      <c r="C92" s="74">
        <v>63.4</v>
      </c>
      <c r="D92" s="74">
        <v>64.5</v>
      </c>
      <c r="E92" s="69"/>
      <c r="F92" s="74">
        <v>29.95</v>
      </c>
      <c r="G92" s="74">
        <v>30.5</v>
      </c>
      <c r="H92" s="74">
        <v>31.05</v>
      </c>
      <c r="I92" s="61"/>
      <c r="J92" s="62">
        <v>39479</v>
      </c>
      <c r="K92" s="75">
        <v>22.621248626708979</v>
      </c>
      <c r="L92" s="75">
        <v>23.596248626708981</v>
      </c>
      <c r="M92" s="75">
        <v>24.571248626708982</v>
      </c>
      <c r="O92" s="75">
        <v>19.797497940063472</v>
      </c>
      <c r="P92" s="75">
        <v>23.097497940063473</v>
      </c>
      <c r="Q92" s="75">
        <v>26.397497940063474</v>
      </c>
      <c r="S92" s="75">
        <v>0.3</v>
      </c>
      <c r="T92" s="75">
        <v>0.3</v>
      </c>
      <c r="U92" s="75">
        <v>0.3</v>
      </c>
      <c r="W92" s="75">
        <v>0.175305129984</v>
      </c>
      <c r="X92" s="75">
        <v>0.35061025996799999</v>
      </c>
      <c r="Y92" s="75">
        <v>0.52591538995199993</v>
      </c>
      <c r="AA92" s="75">
        <v>0.06</v>
      </c>
      <c r="AB92" s="75">
        <v>0.12</v>
      </c>
      <c r="AC92" s="75">
        <v>0.18</v>
      </c>
      <c r="AE92" s="75">
        <v>-0.75</v>
      </c>
      <c r="AF92" s="75">
        <v>1.5</v>
      </c>
      <c r="AG92" s="75">
        <v>0.75</v>
      </c>
      <c r="AI92" s="75">
        <v>-0.15</v>
      </c>
      <c r="AJ92" s="75">
        <v>0.3</v>
      </c>
      <c r="AK92" s="75">
        <v>0.2</v>
      </c>
      <c r="AM92" s="80">
        <v>29</v>
      </c>
      <c r="AN92" s="77">
        <v>0.4</v>
      </c>
      <c r="BE92" s="62">
        <v>39479</v>
      </c>
      <c r="BF92" s="76">
        <v>0.75</v>
      </c>
    </row>
    <row r="93" spans="1:58" x14ac:dyDescent="0.2">
      <c r="A93" s="73">
        <v>38626</v>
      </c>
      <c r="B93" s="74">
        <v>34.450000000000003</v>
      </c>
      <c r="C93" s="74">
        <v>35.4</v>
      </c>
      <c r="D93" s="74">
        <v>36.35</v>
      </c>
      <c r="E93" s="69"/>
      <c r="F93" s="74">
        <v>29.024998092651366</v>
      </c>
      <c r="G93" s="74">
        <v>29.499998092651367</v>
      </c>
      <c r="H93" s="74">
        <v>29.974998092651369</v>
      </c>
      <c r="I93" s="61"/>
      <c r="J93" s="62">
        <v>39508</v>
      </c>
      <c r="K93" s="75">
        <v>16.222248077392575</v>
      </c>
      <c r="L93" s="75">
        <v>16.784748077392575</v>
      </c>
      <c r="M93" s="75">
        <v>17.347248077392575</v>
      </c>
      <c r="O93" s="75">
        <v>15.114497375488277</v>
      </c>
      <c r="P93" s="75">
        <v>18.414497375488278</v>
      </c>
      <c r="Q93" s="75">
        <v>21.714497375488278</v>
      </c>
      <c r="S93" s="75">
        <v>0.3</v>
      </c>
      <c r="T93" s="75">
        <v>0.3</v>
      </c>
      <c r="U93" s="75">
        <v>0.3</v>
      </c>
      <c r="W93" s="75">
        <v>0.175305129984</v>
      </c>
      <c r="X93" s="75">
        <v>0.35061025996799999</v>
      </c>
      <c r="Y93" s="75">
        <v>0.52591538995199993</v>
      </c>
      <c r="AA93" s="75">
        <v>0.06</v>
      </c>
      <c r="AB93" s="75">
        <v>0.12</v>
      </c>
      <c r="AC93" s="75">
        <v>0.18</v>
      </c>
      <c r="AE93" s="75">
        <v>-0.75</v>
      </c>
      <c r="AF93" s="75">
        <v>1.5</v>
      </c>
      <c r="AG93" s="75">
        <v>0.75</v>
      </c>
      <c r="AI93" s="75">
        <v>-0.15</v>
      </c>
      <c r="AJ93" s="75">
        <v>0.3</v>
      </c>
      <c r="AK93" s="75">
        <v>0.2</v>
      </c>
      <c r="AM93" s="80">
        <v>29</v>
      </c>
      <c r="AN93" s="77">
        <v>0.4</v>
      </c>
      <c r="BE93" s="62">
        <v>39508</v>
      </c>
      <c r="BF93" s="76">
        <v>0.75</v>
      </c>
    </row>
    <row r="94" spans="1:58" x14ac:dyDescent="0.2">
      <c r="A94" s="73">
        <v>38657</v>
      </c>
      <c r="B94" s="74">
        <v>32.950000000000003</v>
      </c>
      <c r="C94" s="74">
        <v>33.9</v>
      </c>
      <c r="D94" s="74">
        <v>34.85</v>
      </c>
      <c r="E94" s="69"/>
      <c r="F94" s="74">
        <v>29.024998092651366</v>
      </c>
      <c r="G94" s="74">
        <v>29.499998092651367</v>
      </c>
      <c r="H94" s="74">
        <v>29.974998092651369</v>
      </c>
      <c r="I94" s="61"/>
      <c r="J94" s="62">
        <v>39539</v>
      </c>
      <c r="K94" s="75">
        <v>17.017498779296872</v>
      </c>
      <c r="L94" s="75">
        <v>17.467498779296871</v>
      </c>
      <c r="M94" s="75">
        <v>17.917498779296871</v>
      </c>
      <c r="O94" s="75">
        <v>14.884997558593746</v>
      </c>
      <c r="P94" s="75">
        <v>18.184997558593746</v>
      </c>
      <c r="Q94" s="75">
        <v>21.484997558593747</v>
      </c>
      <c r="S94" s="75">
        <v>0.3</v>
      </c>
      <c r="T94" s="75">
        <v>0.3</v>
      </c>
      <c r="U94" s="75">
        <v>0.3</v>
      </c>
      <c r="W94" s="75">
        <v>0.14472865382399996</v>
      </c>
      <c r="X94" s="75">
        <v>0.28945730764799993</v>
      </c>
      <c r="Y94" s="75">
        <v>0.43418596147199989</v>
      </c>
      <c r="AA94" s="75">
        <v>0.06</v>
      </c>
      <c r="AB94" s="75">
        <v>0.12</v>
      </c>
      <c r="AC94" s="75">
        <v>0.18</v>
      </c>
      <c r="AE94" s="75">
        <v>-0.25</v>
      </c>
      <c r="AF94" s="75">
        <v>1</v>
      </c>
      <c r="AG94" s="75">
        <v>0.3</v>
      </c>
      <c r="AI94" s="75">
        <v>-0.15</v>
      </c>
      <c r="AJ94" s="75">
        <v>0.3</v>
      </c>
      <c r="AK94" s="75">
        <v>0.2</v>
      </c>
      <c r="AM94" s="80">
        <v>30</v>
      </c>
      <c r="AN94" s="77">
        <v>0.4</v>
      </c>
      <c r="BE94" s="62">
        <v>39539</v>
      </c>
      <c r="BF94" s="76">
        <v>0.75</v>
      </c>
    </row>
    <row r="95" spans="1:58" x14ac:dyDescent="0.2">
      <c r="A95" s="73">
        <v>38687</v>
      </c>
      <c r="B95" s="74">
        <v>32.950000000000003</v>
      </c>
      <c r="C95" s="74">
        <v>33.9</v>
      </c>
      <c r="D95" s="74">
        <v>34.85</v>
      </c>
      <c r="E95" s="69"/>
      <c r="F95" s="74">
        <v>29.024998092651366</v>
      </c>
      <c r="G95" s="74">
        <v>29.499998092651367</v>
      </c>
      <c r="H95" s="74">
        <v>29.974998092651369</v>
      </c>
      <c r="I95" s="61"/>
      <c r="J95" s="62">
        <v>39569</v>
      </c>
      <c r="K95" s="75">
        <v>16.052498550415034</v>
      </c>
      <c r="L95" s="75">
        <v>17.582498550415036</v>
      </c>
      <c r="M95" s="75">
        <v>19.112498550415037</v>
      </c>
      <c r="O95" s="75">
        <v>15.414998245239254</v>
      </c>
      <c r="P95" s="75">
        <v>18.714998245239254</v>
      </c>
      <c r="Q95" s="75">
        <v>22.014998245239255</v>
      </c>
      <c r="S95" s="75">
        <v>0.3</v>
      </c>
      <c r="T95" s="75">
        <v>0.3</v>
      </c>
      <c r="U95" s="75">
        <v>0.3</v>
      </c>
      <c r="W95" s="75">
        <v>0.14472865382399996</v>
      </c>
      <c r="X95" s="75">
        <v>0.28945730764799993</v>
      </c>
      <c r="Y95" s="75">
        <v>0.43418596147199989</v>
      </c>
      <c r="AA95" s="75">
        <v>0.06</v>
      </c>
      <c r="AB95" s="75">
        <v>0.12</v>
      </c>
      <c r="AC95" s="75">
        <v>0.18</v>
      </c>
      <c r="AE95" s="75">
        <v>-0.25</v>
      </c>
      <c r="AF95" s="75">
        <v>0.9</v>
      </c>
      <c r="AG95" s="75">
        <v>0.3</v>
      </c>
      <c r="AI95" s="75">
        <v>-0.15</v>
      </c>
      <c r="AJ95" s="75">
        <v>0.3</v>
      </c>
      <c r="AK95" s="75">
        <v>0.2</v>
      </c>
      <c r="AM95" s="80">
        <v>30</v>
      </c>
      <c r="AN95" s="77">
        <v>0.4</v>
      </c>
      <c r="BE95" s="62">
        <v>39569</v>
      </c>
      <c r="BF95" s="76">
        <v>0.75</v>
      </c>
    </row>
    <row r="96" spans="1:58" x14ac:dyDescent="0.2">
      <c r="A96" s="73">
        <v>38718</v>
      </c>
      <c r="B96" s="74">
        <v>35.200000000000003</v>
      </c>
      <c r="C96" s="74">
        <v>36.299999999999997</v>
      </c>
      <c r="D96" s="74">
        <v>37.4</v>
      </c>
      <c r="E96" s="69"/>
      <c r="F96" s="74">
        <v>37.100001525878909</v>
      </c>
      <c r="G96" s="74">
        <v>37.650001525878906</v>
      </c>
      <c r="H96" s="74">
        <v>38.200001525878903</v>
      </c>
      <c r="I96" s="61"/>
      <c r="J96" s="62">
        <v>39600</v>
      </c>
      <c r="K96" s="75">
        <v>17.606249008178708</v>
      </c>
      <c r="L96" s="75">
        <v>22.008749008178707</v>
      </c>
      <c r="M96" s="75">
        <v>26.411249008178707</v>
      </c>
      <c r="O96" s="75">
        <v>14.192498397827144</v>
      </c>
      <c r="P96" s="75">
        <v>17.492498397827145</v>
      </c>
      <c r="Q96" s="75">
        <v>20.792498397827146</v>
      </c>
      <c r="S96" s="75">
        <v>0.3</v>
      </c>
      <c r="T96" s="75">
        <v>0.3</v>
      </c>
      <c r="U96" s="75">
        <v>0.3</v>
      </c>
      <c r="W96" s="75">
        <v>0.154920812544</v>
      </c>
      <c r="X96" s="75">
        <v>0.30984162508800001</v>
      </c>
      <c r="Y96" s="75">
        <v>0.46476243763199998</v>
      </c>
      <c r="AA96" s="75">
        <v>0.06</v>
      </c>
      <c r="AB96" s="75">
        <v>0.12</v>
      </c>
      <c r="AC96" s="75">
        <v>0.18</v>
      </c>
      <c r="AE96" s="75">
        <v>-0.25</v>
      </c>
      <c r="AF96" s="75">
        <v>0.9</v>
      </c>
      <c r="AG96" s="75">
        <v>0.3</v>
      </c>
      <c r="AI96" s="75">
        <v>-0.15</v>
      </c>
      <c r="AJ96" s="75">
        <v>0.3</v>
      </c>
      <c r="AK96" s="75">
        <v>0.2</v>
      </c>
      <c r="AM96" s="80">
        <v>30</v>
      </c>
      <c r="AN96" s="77">
        <v>0.4</v>
      </c>
      <c r="BE96" s="62">
        <v>39600</v>
      </c>
      <c r="BF96" s="76">
        <v>0.75</v>
      </c>
    </row>
    <row r="97" spans="1:58" x14ac:dyDescent="0.2">
      <c r="A97" s="73">
        <v>38749</v>
      </c>
      <c r="B97" s="74">
        <v>39.700000000000003</v>
      </c>
      <c r="C97" s="74">
        <v>40.799999999999997</v>
      </c>
      <c r="D97" s="74">
        <v>41.9</v>
      </c>
      <c r="E97" s="69"/>
      <c r="F97" s="74">
        <v>33.950000000000003</v>
      </c>
      <c r="G97" s="74">
        <v>34.5</v>
      </c>
      <c r="H97" s="74">
        <v>35.049999999999997</v>
      </c>
      <c r="I97" s="61"/>
      <c r="J97" s="62">
        <v>39630</v>
      </c>
      <c r="K97" s="75">
        <v>31.461250305175795</v>
      </c>
      <c r="L97" s="75">
        <v>35.211250305175795</v>
      </c>
      <c r="M97" s="75">
        <v>38.961250305175795</v>
      </c>
      <c r="O97" s="75">
        <v>23.397498321533199</v>
      </c>
      <c r="P97" s="75">
        <v>26.6974983215332</v>
      </c>
      <c r="Q97" s="75">
        <v>29.9974983215332</v>
      </c>
      <c r="S97" s="75">
        <v>0.3</v>
      </c>
      <c r="T97" s="75">
        <v>0.3</v>
      </c>
      <c r="U97" s="75">
        <v>0.3</v>
      </c>
      <c r="W97" s="75">
        <v>0.18174657429503996</v>
      </c>
      <c r="X97" s="75">
        <v>0.36349314859007992</v>
      </c>
      <c r="Y97" s="75">
        <v>0.5452397228851199</v>
      </c>
      <c r="AA97" s="75">
        <v>0.06</v>
      </c>
      <c r="AB97" s="75">
        <v>0.12</v>
      </c>
      <c r="AC97" s="75">
        <v>0.18</v>
      </c>
      <c r="AE97" s="75">
        <v>-0.35</v>
      </c>
      <c r="AF97" s="75">
        <v>1.2</v>
      </c>
      <c r="AG97" s="75">
        <v>0.3</v>
      </c>
      <c r="AI97" s="75">
        <v>-0.15</v>
      </c>
      <c r="AJ97" s="75">
        <v>0.3</v>
      </c>
      <c r="AK97" s="75">
        <v>0.2</v>
      </c>
      <c r="AM97" s="80">
        <v>31</v>
      </c>
      <c r="AN97" s="77">
        <v>0.4</v>
      </c>
      <c r="BE97" s="62">
        <v>39630</v>
      </c>
      <c r="BF97" s="76">
        <v>0.75</v>
      </c>
    </row>
    <row r="98" spans="1:58" x14ac:dyDescent="0.2">
      <c r="A98" s="73">
        <v>38777</v>
      </c>
      <c r="B98" s="74">
        <v>44.75</v>
      </c>
      <c r="C98" s="74">
        <v>45.4</v>
      </c>
      <c r="D98" s="74">
        <v>46.05</v>
      </c>
      <c r="E98" s="69"/>
      <c r="F98" s="74">
        <v>30.175000000000001</v>
      </c>
      <c r="G98" s="74">
        <v>30.5</v>
      </c>
      <c r="H98" s="74">
        <v>30.824999999999999</v>
      </c>
      <c r="I98" s="61"/>
      <c r="J98" s="62">
        <v>39661</v>
      </c>
      <c r="K98" s="75">
        <v>33.722499847412124</v>
      </c>
      <c r="L98" s="75">
        <v>37.472499847412124</v>
      </c>
      <c r="M98" s="75">
        <v>41.222499847412124</v>
      </c>
      <c r="O98" s="75">
        <v>24.894999694824214</v>
      </c>
      <c r="P98" s="75">
        <v>28.194999694824215</v>
      </c>
      <c r="Q98" s="75">
        <v>31.494999694824216</v>
      </c>
      <c r="S98" s="75">
        <v>0.8</v>
      </c>
      <c r="T98" s="75">
        <v>0.8</v>
      </c>
      <c r="U98" s="75">
        <v>0.8</v>
      </c>
      <c r="W98" s="75">
        <v>0.21012154417151996</v>
      </c>
      <c r="X98" s="75">
        <v>0.42024308834303992</v>
      </c>
      <c r="Y98" s="75">
        <v>0.63036463251455987</v>
      </c>
      <c r="AA98" s="75">
        <v>0.06</v>
      </c>
      <c r="AB98" s="75">
        <v>0.12</v>
      </c>
      <c r="AC98" s="75">
        <v>0.18</v>
      </c>
      <c r="AE98" s="75">
        <v>-0.35</v>
      </c>
      <c r="AF98" s="75">
        <v>1.5</v>
      </c>
      <c r="AG98" s="75">
        <v>0.5</v>
      </c>
      <c r="AI98" s="75">
        <v>-0.15</v>
      </c>
      <c r="AJ98" s="75">
        <v>0.3</v>
      </c>
      <c r="AK98" s="75">
        <v>0.2</v>
      </c>
      <c r="AM98" s="80">
        <v>31</v>
      </c>
      <c r="AN98" s="77">
        <v>0.4</v>
      </c>
      <c r="BE98" s="62">
        <v>39661</v>
      </c>
      <c r="BF98" s="76">
        <v>0.75</v>
      </c>
    </row>
    <row r="99" spans="1:58" x14ac:dyDescent="0.2">
      <c r="A99" s="73">
        <v>38808</v>
      </c>
      <c r="B99" s="74">
        <v>36.4</v>
      </c>
      <c r="C99" s="74">
        <v>36.9</v>
      </c>
      <c r="D99" s="74">
        <v>37.4</v>
      </c>
      <c r="E99" s="69"/>
      <c r="F99" s="74">
        <v>30.25</v>
      </c>
      <c r="G99" s="74">
        <v>30.5</v>
      </c>
      <c r="H99" s="74">
        <v>30.75</v>
      </c>
      <c r="I99" s="61"/>
      <c r="J99" s="62">
        <v>39692</v>
      </c>
      <c r="K99" s="75">
        <v>28.049998474121089</v>
      </c>
      <c r="L99" s="75">
        <v>29.09999847412109</v>
      </c>
      <c r="M99" s="75">
        <v>30.149998474121091</v>
      </c>
      <c r="O99" s="75">
        <v>25.799998474121089</v>
      </c>
      <c r="P99" s="75">
        <v>29.09999847412109</v>
      </c>
      <c r="Q99" s="75">
        <v>32.399998474121091</v>
      </c>
      <c r="S99" s="75">
        <v>0.8</v>
      </c>
      <c r="T99" s="75">
        <v>0.8</v>
      </c>
      <c r="U99" s="75">
        <v>0.8</v>
      </c>
      <c r="W99" s="75">
        <v>0.21012154417151996</v>
      </c>
      <c r="X99" s="75">
        <v>0.42024308834303992</v>
      </c>
      <c r="Y99" s="75">
        <v>0.63036463251455987</v>
      </c>
      <c r="AA99" s="75">
        <v>0.06</v>
      </c>
      <c r="AB99" s="75">
        <v>0.12</v>
      </c>
      <c r="AC99" s="75">
        <v>0.18</v>
      </c>
      <c r="AE99" s="75">
        <v>-0.35</v>
      </c>
      <c r="AF99" s="75">
        <v>1.5</v>
      </c>
      <c r="AG99" s="75">
        <v>0.5</v>
      </c>
      <c r="AI99" s="75">
        <v>-0.15</v>
      </c>
      <c r="AJ99" s="75">
        <v>0.3</v>
      </c>
      <c r="AK99" s="75">
        <v>0.2</v>
      </c>
      <c r="AM99" s="80">
        <v>31</v>
      </c>
      <c r="AN99" s="77">
        <v>0.4</v>
      </c>
      <c r="BE99" s="62">
        <v>39692</v>
      </c>
      <c r="BF99" s="76">
        <v>0.75</v>
      </c>
    </row>
    <row r="100" spans="1:58" x14ac:dyDescent="0.2">
      <c r="A100" s="73">
        <v>38838</v>
      </c>
      <c r="B100" s="74">
        <v>33.22</v>
      </c>
      <c r="C100" s="74">
        <v>34.9</v>
      </c>
      <c r="D100" s="74">
        <v>36.58</v>
      </c>
      <c r="E100" s="69"/>
      <c r="F100" s="74">
        <v>29.66</v>
      </c>
      <c r="G100" s="74">
        <v>30.5</v>
      </c>
      <c r="H100" s="74">
        <v>31.34</v>
      </c>
      <c r="I100" s="61"/>
      <c r="J100" s="62">
        <v>39722</v>
      </c>
      <c r="K100" s="75">
        <v>28.16249847412109</v>
      </c>
      <c r="L100" s="75">
        <v>29.09999847412109</v>
      </c>
      <c r="M100" s="75">
        <v>30.03749847412109</v>
      </c>
      <c r="O100" s="75">
        <v>25.799998474121089</v>
      </c>
      <c r="P100" s="75">
        <v>29.09999847412109</v>
      </c>
      <c r="Q100" s="75">
        <v>32.399998474121091</v>
      </c>
      <c r="S100" s="75">
        <v>0.8</v>
      </c>
      <c r="T100" s="75">
        <v>0.8</v>
      </c>
      <c r="U100" s="75">
        <v>0.8</v>
      </c>
      <c r="W100" s="75">
        <v>0.15557311070207996</v>
      </c>
      <c r="X100" s="75">
        <v>0.31114622140415993</v>
      </c>
      <c r="Y100" s="75">
        <v>0.46671933210623989</v>
      </c>
      <c r="AA100" s="75">
        <v>0.06</v>
      </c>
      <c r="AB100" s="75">
        <v>0.12</v>
      </c>
      <c r="AC100" s="75">
        <v>0.18</v>
      </c>
      <c r="AE100" s="75">
        <v>-0.35</v>
      </c>
      <c r="AF100" s="75">
        <v>0.9</v>
      </c>
      <c r="AG100" s="75">
        <v>0.3</v>
      </c>
      <c r="AI100" s="75">
        <v>-0.15</v>
      </c>
      <c r="AJ100" s="75">
        <v>0.3</v>
      </c>
      <c r="AK100" s="75">
        <v>0.2</v>
      </c>
      <c r="AM100" s="80">
        <v>32</v>
      </c>
      <c r="AN100" s="77">
        <v>0.4</v>
      </c>
      <c r="BE100" s="62">
        <v>39722</v>
      </c>
      <c r="BF100" s="76">
        <v>0.75</v>
      </c>
    </row>
    <row r="101" spans="1:58" x14ac:dyDescent="0.2">
      <c r="A101" s="73">
        <v>38869</v>
      </c>
      <c r="B101" s="74">
        <v>31.66</v>
      </c>
      <c r="C101" s="74">
        <v>36.5</v>
      </c>
      <c r="D101" s="74">
        <v>41.34</v>
      </c>
      <c r="E101" s="69"/>
      <c r="F101" s="74">
        <v>28.08</v>
      </c>
      <c r="G101" s="74">
        <v>30.5</v>
      </c>
      <c r="H101" s="74">
        <v>32.92</v>
      </c>
      <c r="I101" s="61"/>
      <c r="J101" s="62">
        <v>39753</v>
      </c>
      <c r="K101" s="75">
        <v>28.16249847412109</v>
      </c>
      <c r="L101" s="75">
        <v>29.09999847412109</v>
      </c>
      <c r="M101" s="75">
        <v>30.03749847412109</v>
      </c>
      <c r="O101" s="75">
        <v>25.799998474121089</v>
      </c>
      <c r="P101" s="75">
        <v>29.09999847412109</v>
      </c>
      <c r="Q101" s="75">
        <v>32.399998474121091</v>
      </c>
      <c r="S101" s="75">
        <v>0.8</v>
      </c>
      <c r="T101" s="75">
        <v>0.8</v>
      </c>
      <c r="U101" s="75">
        <v>0.8</v>
      </c>
      <c r="W101" s="75">
        <v>0.13600416595967998</v>
      </c>
      <c r="X101" s="75">
        <v>0.27200833191935997</v>
      </c>
      <c r="Y101" s="75">
        <v>0.40801249787903993</v>
      </c>
      <c r="AA101" s="75">
        <v>0.06</v>
      </c>
      <c r="AB101" s="75">
        <v>0.12</v>
      </c>
      <c r="AC101" s="75">
        <v>0.18</v>
      </c>
      <c r="AE101" s="75">
        <v>-0.25</v>
      </c>
      <c r="AF101" s="75">
        <v>1</v>
      </c>
      <c r="AG101" s="75">
        <v>0.3</v>
      </c>
      <c r="AI101" s="75">
        <v>-0.15</v>
      </c>
      <c r="AJ101" s="75">
        <v>0.3</v>
      </c>
      <c r="AK101" s="75">
        <v>0.2</v>
      </c>
      <c r="AM101" s="80">
        <v>32</v>
      </c>
      <c r="AN101" s="77">
        <v>0.4</v>
      </c>
      <c r="BE101" s="62">
        <v>39753</v>
      </c>
      <c r="BF101" s="76">
        <v>0.75</v>
      </c>
    </row>
    <row r="102" spans="1:58" x14ac:dyDescent="0.2">
      <c r="A102" s="73">
        <v>38899</v>
      </c>
      <c r="B102" s="74">
        <v>40.25</v>
      </c>
      <c r="C102" s="74">
        <v>44.25</v>
      </c>
      <c r="D102" s="74">
        <v>48.25</v>
      </c>
      <c r="E102" s="69"/>
      <c r="F102" s="74">
        <v>28.5</v>
      </c>
      <c r="G102" s="74">
        <v>30.5</v>
      </c>
      <c r="H102" s="74">
        <v>32.5</v>
      </c>
      <c r="I102" s="61"/>
      <c r="J102" s="62">
        <v>39783</v>
      </c>
      <c r="K102" s="75">
        <v>33.412502288818374</v>
      </c>
      <c r="L102" s="75">
        <v>34.350002288818374</v>
      </c>
      <c r="M102" s="75">
        <v>35.287502288818374</v>
      </c>
      <c r="O102" s="75">
        <v>31.050002288818373</v>
      </c>
      <c r="P102" s="75">
        <v>34.350002288818374</v>
      </c>
      <c r="Q102" s="75">
        <v>37.650002288818371</v>
      </c>
      <c r="S102" s="75">
        <v>1.2</v>
      </c>
      <c r="T102" s="75">
        <v>1.2</v>
      </c>
      <c r="U102" s="75">
        <v>1.2</v>
      </c>
      <c r="W102" s="75">
        <v>0.13600416595967998</v>
      </c>
      <c r="X102" s="75">
        <v>0.27200833191935997</v>
      </c>
      <c r="Y102" s="75">
        <v>0.40801249787903993</v>
      </c>
      <c r="AA102" s="75">
        <v>0.06</v>
      </c>
      <c r="AB102" s="75">
        <v>0.12</v>
      </c>
      <c r="AC102" s="75">
        <v>0.18</v>
      </c>
      <c r="AE102" s="75">
        <v>-0.25</v>
      </c>
      <c r="AF102" s="75">
        <v>1</v>
      </c>
      <c r="AG102" s="75">
        <v>0.3</v>
      </c>
      <c r="AI102" s="75">
        <v>-0.15</v>
      </c>
      <c r="AJ102" s="75">
        <v>0.3</v>
      </c>
      <c r="AK102" s="75">
        <v>0.2</v>
      </c>
      <c r="AM102" s="80">
        <v>32</v>
      </c>
      <c r="AN102" s="77">
        <v>0.4</v>
      </c>
      <c r="BE102" s="62">
        <v>39783</v>
      </c>
      <c r="BF102" s="76">
        <v>0.75</v>
      </c>
    </row>
    <row r="103" spans="1:58" x14ac:dyDescent="0.2">
      <c r="A103" s="73">
        <v>38930</v>
      </c>
      <c r="B103" s="74">
        <v>54.25</v>
      </c>
      <c r="C103" s="74">
        <v>58.25</v>
      </c>
      <c r="D103" s="74">
        <v>62.25</v>
      </c>
      <c r="E103" s="69"/>
      <c r="F103" s="74">
        <v>28.5</v>
      </c>
      <c r="G103" s="74">
        <v>30.5</v>
      </c>
      <c r="H103" s="74">
        <v>32.5</v>
      </c>
      <c r="I103" s="61"/>
      <c r="J103" s="62">
        <v>39814</v>
      </c>
      <c r="K103" s="75">
        <v>23.748747253417964</v>
      </c>
      <c r="L103" s="75">
        <v>24.798747253417964</v>
      </c>
      <c r="M103" s="75">
        <v>25.848747253417965</v>
      </c>
      <c r="O103" s="75">
        <v>22.002499008178706</v>
      </c>
      <c r="P103" s="75">
        <v>25.302499008178707</v>
      </c>
      <c r="Q103" s="75">
        <v>28.602499008178707</v>
      </c>
      <c r="S103" s="75">
        <v>0.8</v>
      </c>
      <c r="T103" s="75">
        <v>0.8</v>
      </c>
      <c r="U103" s="75">
        <v>0.8</v>
      </c>
      <c r="W103" s="75">
        <v>0.13649338957824</v>
      </c>
      <c r="X103" s="75">
        <v>0.27298677915648001</v>
      </c>
      <c r="Y103" s="75">
        <v>0.40948016873472004</v>
      </c>
      <c r="AA103" s="75">
        <v>0.06</v>
      </c>
      <c r="AB103" s="75">
        <v>0.12</v>
      </c>
      <c r="AC103" s="75">
        <v>0.18</v>
      </c>
      <c r="AE103" s="75">
        <v>-0.25</v>
      </c>
      <c r="AF103" s="75">
        <v>1</v>
      </c>
      <c r="AG103" s="75">
        <v>0.35</v>
      </c>
      <c r="AI103" s="75">
        <v>-0.15</v>
      </c>
      <c r="AJ103" s="75">
        <v>0.3</v>
      </c>
      <c r="AK103" s="75">
        <v>0.2</v>
      </c>
      <c r="AM103" s="80">
        <v>33</v>
      </c>
      <c r="AN103" s="77">
        <v>0.4</v>
      </c>
      <c r="BE103" s="62">
        <v>39814</v>
      </c>
      <c r="BF103" s="76">
        <v>0.75</v>
      </c>
    </row>
    <row r="104" spans="1:58" x14ac:dyDescent="0.2">
      <c r="A104" s="73">
        <v>38961</v>
      </c>
      <c r="B104" s="74">
        <v>61.7</v>
      </c>
      <c r="C104" s="74">
        <v>62.9</v>
      </c>
      <c r="D104" s="74">
        <v>64.099999999999994</v>
      </c>
      <c r="E104" s="69"/>
      <c r="F104" s="74">
        <v>29.9</v>
      </c>
      <c r="G104" s="74">
        <v>30.5</v>
      </c>
      <c r="H104" s="74">
        <v>31.1</v>
      </c>
      <c r="I104" s="61"/>
      <c r="J104" s="62">
        <v>39845</v>
      </c>
      <c r="K104" s="75">
        <v>22.746248626708979</v>
      </c>
      <c r="L104" s="75">
        <v>23.79624862670898</v>
      </c>
      <c r="M104" s="75">
        <v>24.846248626708981</v>
      </c>
      <c r="O104" s="75">
        <v>19.997497940063472</v>
      </c>
      <c r="P104" s="75">
        <v>23.297497940063472</v>
      </c>
      <c r="Q104" s="75">
        <v>26.597497940063473</v>
      </c>
      <c r="S104" s="75">
        <v>0.3</v>
      </c>
      <c r="T104" s="75">
        <v>0.3</v>
      </c>
      <c r="U104" s="75">
        <v>0.3</v>
      </c>
      <c r="W104" s="75">
        <v>0.16829292478464</v>
      </c>
      <c r="X104" s="75">
        <v>0.33658584956928</v>
      </c>
      <c r="Y104" s="75">
        <v>0.50487877435392003</v>
      </c>
      <c r="AA104" s="75">
        <v>0.06</v>
      </c>
      <c r="AB104" s="75">
        <v>0.12</v>
      </c>
      <c r="AC104" s="75">
        <v>0.18</v>
      </c>
      <c r="AE104" s="75">
        <v>-0.75</v>
      </c>
      <c r="AF104" s="75">
        <v>1.5</v>
      </c>
      <c r="AG104" s="75">
        <v>0.75</v>
      </c>
      <c r="AI104" s="75">
        <v>-0.15</v>
      </c>
      <c r="AJ104" s="75">
        <v>0.3</v>
      </c>
      <c r="AK104" s="75">
        <v>0.2</v>
      </c>
      <c r="AM104" s="80">
        <v>33</v>
      </c>
      <c r="AN104" s="77">
        <v>0.4</v>
      </c>
      <c r="BE104" s="62">
        <v>39845</v>
      </c>
      <c r="BF104" s="76">
        <v>0.75</v>
      </c>
    </row>
    <row r="105" spans="1:58" x14ac:dyDescent="0.2">
      <c r="A105" s="73">
        <v>38991</v>
      </c>
      <c r="B105" s="74">
        <v>33.85</v>
      </c>
      <c r="C105" s="74">
        <v>34.9</v>
      </c>
      <c r="D105" s="74">
        <v>35.950000000000003</v>
      </c>
      <c r="E105" s="69"/>
      <c r="F105" s="74">
        <v>28.974998092651369</v>
      </c>
      <c r="G105" s="74">
        <v>29.499998092651367</v>
      </c>
      <c r="H105" s="74">
        <v>30.024998092651366</v>
      </c>
      <c r="I105" s="61"/>
      <c r="J105" s="62">
        <v>39873</v>
      </c>
      <c r="K105" s="75">
        <v>16.384748077392572</v>
      </c>
      <c r="L105" s="75">
        <v>16.984748077392574</v>
      </c>
      <c r="M105" s="75">
        <v>17.584748077392575</v>
      </c>
      <c r="O105" s="75">
        <v>15.314497375488276</v>
      </c>
      <c r="P105" s="75">
        <v>18.614497375488277</v>
      </c>
      <c r="Q105" s="75">
        <v>21.914497375488278</v>
      </c>
      <c r="S105" s="75">
        <v>0.3</v>
      </c>
      <c r="T105" s="75">
        <v>0.3</v>
      </c>
      <c r="U105" s="75">
        <v>0.3</v>
      </c>
      <c r="W105" s="75">
        <v>0.16829292478464</v>
      </c>
      <c r="X105" s="75">
        <v>0.33658584956928</v>
      </c>
      <c r="Y105" s="75">
        <v>0.50487877435392003</v>
      </c>
      <c r="AA105" s="75">
        <v>0.06</v>
      </c>
      <c r="AB105" s="75">
        <v>0.12</v>
      </c>
      <c r="AC105" s="75">
        <v>0.18</v>
      </c>
      <c r="AE105" s="75">
        <v>-0.75</v>
      </c>
      <c r="AF105" s="75">
        <v>1.5</v>
      </c>
      <c r="AG105" s="75">
        <v>0.75</v>
      </c>
      <c r="AI105" s="75">
        <v>-0.15</v>
      </c>
      <c r="AJ105" s="75">
        <v>0.3</v>
      </c>
      <c r="AK105" s="75">
        <v>0.2</v>
      </c>
      <c r="AM105" s="80">
        <v>33</v>
      </c>
      <c r="AN105" s="77">
        <v>0.4</v>
      </c>
      <c r="BE105" s="62">
        <v>39873</v>
      </c>
      <c r="BF105" s="76">
        <v>0.75</v>
      </c>
    </row>
    <row r="106" spans="1:58" x14ac:dyDescent="0.2">
      <c r="A106" s="73">
        <v>39022</v>
      </c>
      <c r="B106" s="74">
        <v>32.35</v>
      </c>
      <c r="C106" s="74">
        <v>33.4</v>
      </c>
      <c r="D106" s="74">
        <v>34.450000000000003</v>
      </c>
      <c r="E106" s="69"/>
      <c r="F106" s="74">
        <v>28.974998092651369</v>
      </c>
      <c r="G106" s="74">
        <v>29.499998092651367</v>
      </c>
      <c r="H106" s="74">
        <v>30.024998092651366</v>
      </c>
      <c r="I106" s="61"/>
      <c r="J106" s="62">
        <v>39904</v>
      </c>
      <c r="K106" s="75">
        <v>17.17999877929687</v>
      </c>
      <c r="L106" s="75">
        <v>17.667498779296871</v>
      </c>
      <c r="M106" s="75">
        <v>18.154998779296871</v>
      </c>
      <c r="O106" s="75">
        <v>15.084997558593745</v>
      </c>
      <c r="P106" s="75">
        <v>18.384997558593746</v>
      </c>
      <c r="Q106" s="75">
        <v>21.684997558593746</v>
      </c>
      <c r="S106" s="75">
        <v>0.3</v>
      </c>
      <c r="T106" s="75">
        <v>0.3</v>
      </c>
      <c r="U106" s="75">
        <v>0.3</v>
      </c>
      <c r="W106" s="75">
        <v>0.13893950767103996</v>
      </c>
      <c r="X106" s="75">
        <v>0.27787901534207993</v>
      </c>
      <c r="Y106" s="75">
        <v>0.41681852301311989</v>
      </c>
      <c r="AA106" s="75">
        <v>0.06</v>
      </c>
      <c r="AB106" s="75">
        <v>0.12</v>
      </c>
      <c r="AC106" s="75">
        <v>0.18</v>
      </c>
      <c r="AE106" s="75">
        <v>-0.25</v>
      </c>
      <c r="AF106" s="75">
        <v>1</v>
      </c>
      <c r="AG106" s="75">
        <v>0.3</v>
      </c>
      <c r="AI106" s="75">
        <v>-0.15</v>
      </c>
      <c r="AJ106" s="75">
        <v>0.3</v>
      </c>
      <c r="AK106" s="75">
        <v>0.2</v>
      </c>
      <c r="AM106" s="80">
        <v>34</v>
      </c>
      <c r="AN106" s="77">
        <v>0.4</v>
      </c>
      <c r="BE106" s="62">
        <v>39904</v>
      </c>
      <c r="BF106" s="76">
        <v>0.75</v>
      </c>
    </row>
    <row r="107" spans="1:58" x14ac:dyDescent="0.2">
      <c r="A107" s="73">
        <v>39052</v>
      </c>
      <c r="B107" s="74">
        <v>32.35</v>
      </c>
      <c r="C107" s="74">
        <v>33.4</v>
      </c>
      <c r="D107" s="74">
        <v>34.450000000000003</v>
      </c>
      <c r="E107" s="69"/>
      <c r="F107" s="74">
        <v>28.974998092651369</v>
      </c>
      <c r="G107" s="74">
        <v>29.499998092651367</v>
      </c>
      <c r="H107" s="74">
        <v>30.024998092651366</v>
      </c>
      <c r="I107" s="61"/>
      <c r="J107" s="62">
        <v>39934</v>
      </c>
      <c r="K107" s="75">
        <v>16.094998550415035</v>
      </c>
      <c r="L107" s="75">
        <v>17.782498550415035</v>
      </c>
      <c r="M107" s="75">
        <v>19.469998550415035</v>
      </c>
      <c r="O107" s="75">
        <v>15.614998245239253</v>
      </c>
      <c r="P107" s="75">
        <v>18.914998245239254</v>
      </c>
      <c r="Q107" s="75">
        <v>22.214998245239254</v>
      </c>
      <c r="S107" s="75">
        <v>0.3</v>
      </c>
      <c r="T107" s="75">
        <v>0.3</v>
      </c>
      <c r="U107" s="75">
        <v>0.3</v>
      </c>
      <c r="W107" s="75">
        <v>0.13893950767103996</v>
      </c>
      <c r="X107" s="75">
        <v>0.27787901534207993</v>
      </c>
      <c r="Y107" s="75">
        <v>0.41681852301311989</v>
      </c>
      <c r="AA107" s="75">
        <v>0.06</v>
      </c>
      <c r="AB107" s="75">
        <v>0.12</v>
      </c>
      <c r="AC107" s="75">
        <v>0.18</v>
      </c>
      <c r="AE107" s="75">
        <v>-0.25</v>
      </c>
      <c r="AF107" s="75">
        <v>0.9</v>
      </c>
      <c r="AG107" s="75">
        <v>0.3</v>
      </c>
      <c r="AI107" s="75">
        <v>-0.15</v>
      </c>
      <c r="AJ107" s="75">
        <v>0.3</v>
      </c>
      <c r="AK107" s="75">
        <v>0.2</v>
      </c>
      <c r="AM107" s="80">
        <v>34</v>
      </c>
      <c r="AN107" s="77">
        <v>0.4</v>
      </c>
      <c r="BE107" s="62">
        <v>39934</v>
      </c>
      <c r="BF107" s="76">
        <v>0.75</v>
      </c>
    </row>
    <row r="108" spans="1:58" x14ac:dyDescent="0.2">
      <c r="A108" s="73">
        <v>39083</v>
      </c>
      <c r="B108" s="74">
        <v>34.85</v>
      </c>
      <c r="C108" s="74">
        <v>36.049999999999997</v>
      </c>
      <c r="D108" s="74">
        <v>37.25</v>
      </c>
      <c r="E108" s="69"/>
      <c r="F108" s="74">
        <v>37.050001525878905</v>
      </c>
      <c r="G108" s="74">
        <v>37.650001525878906</v>
      </c>
      <c r="H108" s="74">
        <v>38.250001525878908</v>
      </c>
      <c r="I108" s="61"/>
      <c r="J108" s="62">
        <v>39965</v>
      </c>
      <c r="K108" s="75">
        <v>17.363749008178708</v>
      </c>
      <c r="L108" s="75">
        <v>22.208749008178707</v>
      </c>
      <c r="M108" s="75">
        <v>27.053749008178706</v>
      </c>
      <c r="O108" s="75">
        <v>14.392498397827143</v>
      </c>
      <c r="P108" s="75">
        <v>17.692498397827144</v>
      </c>
      <c r="Q108" s="75">
        <v>20.992498397827145</v>
      </c>
      <c r="S108" s="75">
        <v>0.3</v>
      </c>
      <c r="T108" s="75">
        <v>0.3</v>
      </c>
      <c r="U108" s="75">
        <v>0.3</v>
      </c>
      <c r="W108" s="75">
        <v>0.14872398004223999</v>
      </c>
      <c r="X108" s="75">
        <v>0.29744796008447999</v>
      </c>
      <c r="Y108" s="75">
        <v>0.44617194012672001</v>
      </c>
      <c r="AA108" s="75">
        <v>0.06</v>
      </c>
      <c r="AB108" s="75">
        <v>0.12</v>
      </c>
      <c r="AC108" s="75">
        <v>0.18</v>
      </c>
      <c r="AE108" s="75">
        <v>-0.25</v>
      </c>
      <c r="AF108" s="75">
        <v>0.9</v>
      </c>
      <c r="AG108" s="75">
        <v>0.3</v>
      </c>
      <c r="AI108" s="75">
        <v>-0.15</v>
      </c>
      <c r="AJ108" s="75">
        <v>0.3</v>
      </c>
      <c r="AK108" s="75">
        <v>0.2</v>
      </c>
      <c r="AM108" s="80">
        <v>34</v>
      </c>
      <c r="AN108" s="77">
        <v>0.4</v>
      </c>
      <c r="BE108" s="62">
        <v>39965</v>
      </c>
      <c r="BF108" s="76">
        <v>0.75</v>
      </c>
    </row>
    <row r="109" spans="1:58" x14ac:dyDescent="0.2">
      <c r="A109" s="73">
        <v>39114</v>
      </c>
      <c r="B109" s="74">
        <v>39.35</v>
      </c>
      <c r="C109" s="74">
        <v>40.549999999999997</v>
      </c>
      <c r="D109" s="74">
        <v>41.75</v>
      </c>
      <c r="E109" s="69"/>
      <c r="F109" s="74">
        <v>33.9</v>
      </c>
      <c r="G109" s="74">
        <v>34.5</v>
      </c>
      <c r="H109" s="74">
        <v>35.1</v>
      </c>
      <c r="I109" s="61"/>
      <c r="J109" s="62">
        <v>39995</v>
      </c>
      <c r="K109" s="75">
        <v>31.661250305175798</v>
      </c>
      <c r="L109" s="75">
        <v>35.411250305175798</v>
      </c>
      <c r="M109" s="75">
        <v>39.161250305175798</v>
      </c>
      <c r="O109" s="75">
        <v>23.597498321533198</v>
      </c>
      <c r="P109" s="75">
        <v>26.897498321533199</v>
      </c>
      <c r="Q109" s="75">
        <v>30.1974983215332</v>
      </c>
      <c r="S109" s="75">
        <v>0.3</v>
      </c>
      <c r="T109" s="75">
        <v>0.3</v>
      </c>
      <c r="U109" s="75">
        <v>0.3</v>
      </c>
      <c r="W109" s="75">
        <v>0.17447671132323833</v>
      </c>
      <c r="X109" s="75">
        <v>0.34895342264647666</v>
      </c>
      <c r="Y109" s="75">
        <v>0.52343013396971494</v>
      </c>
      <c r="AA109" s="75">
        <v>0.06</v>
      </c>
      <c r="AB109" s="75">
        <v>0.12</v>
      </c>
      <c r="AC109" s="75">
        <v>0.18</v>
      </c>
      <c r="AE109" s="75">
        <v>-0.35</v>
      </c>
      <c r="AF109" s="75">
        <v>1.2</v>
      </c>
      <c r="AG109" s="75">
        <v>0.3</v>
      </c>
      <c r="AI109" s="75">
        <v>-0.15</v>
      </c>
      <c r="AJ109" s="75">
        <v>0.3</v>
      </c>
      <c r="AK109" s="75">
        <v>0.2</v>
      </c>
      <c r="AM109" s="80">
        <v>35</v>
      </c>
      <c r="AN109" s="77">
        <v>0.4</v>
      </c>
      <c r="BE109" s="62">
        <v>39995</v>
      </c>
      <c r="BF109" s="76">
        <v>0.75</v>
      </c>
    </row>
    <row r="110" spans="1:58" x14ac:dyDescent="0.2">
      <c r="A110" s="73">
        <v>39142</v>
      </c>
      <c r="B110" s="74">
        <v>44.45</v>
      </c>
      <c r="C110" s="74">
        <v>45.15</v>
      </c>
      <c r="D110" s="74">
        <v>45.85</v>
      </c>
      <c r="E110" s="69"/>
      <c r="F110" s="74">
        <v>30.15</v>
      </c>
      <c r="G110" s="74">
        <v>30.5</v>
      </c>
      <c r="H110" s="74">
        <v>30.85</v>
      </c>
      <c r="I110" s="61"/>
      <c r="J110" s="62">
        <v>40026</v>
      </c>
      <c r="K110" s="75">
        <v>33.922499847412126</v>
      </c>
      <c r="L110" s="75">
        <v>37.672499847412126</v>
      </c>
      <c r="M110" s="75">
        <v>41.422499847412126</v>
      </c>
      <c r="O110" s="75">
        <v>25.094999694824214</v>
      </c>
      <c r="P110" s="75">
        <v>28.394999694824214</v>
      </c>
      <c r="Q110" s="75">
        <v>31.694999694824215</v>
      </c>
      <c r="S110" s="75">
        <v>0.8</v>
      </c>
      <c r="T110" s="75">
        <v>0.8</v>
      </c>
      <c r="U110" s="75">
        <v>0.8</v>
      </c>
      <c r="W110" s="75">
        <v>0.20171668240465915</v>
      </c>
      <c r="X110" s="75">
        <v>0.4034333648093183</v>
      </c>
      <c r="Y110" s="75">
        <v>0.60515004721397747</v>
      </c>
      <c r="AA110" s="75">
        <v>0.06</v>
      </c>
      <c r="AB110" s="75">
        <v>0.12</v>
      </c>
      <c r="AC110" s="75">
        <v>0.18</v>
      </c>
      <c r="AE110" s="75">
        <v>-0.35</v>
      </c>
      <c r="AF110" s="75">
        <v>1.5</v>
      </c>
      <c r="AG110" s="75">
        <v>0.5</v>
      </c>
      <c r="AI110" s="75">
        <v>-0.15</v>
      </c>
      <c r="AJ110" s="75">
        <v>0.3</v>
      </c>
      <c r="AK110" s="75">
        <v>0.2</v>
      </c>
      <c r="AM110" s="80">
        <v>35</v>
      </c>
      <c r="AN110" s="77">
        <v>0.4</v>
      </c>
      <c r="BE110" s="62">
        <v>40026</v>
      </c>
      <c r="BF110" s="76">
        <v>0.75</v>
      </c>
    </row>
    <row r="111" spans="1:58" x14ac:dyDescent="0.2">
      <c r="A111" s="73">
        <v>39173</v>
      </c>
      <c r="B111" s="74">
        <v>36.1</v>
      </c>
      <c r="C111" s="74">
        <v>36.65</v>
      </c>
      <c r="D111" s="74">
        <v>37.200000000000003</v>
      </c>
      <c r="E111" s="69"/>
      <c r="F111" s="74">
        <v>30.225000000000001</v>
      </c>
      <c r="G111" s="74">
        <v>30.5</v>
      </c>
      <c r="H111" s="74">
        <v>30.774999999999999</v>
      </c>
      <c r="I111" s="61"/>
      <c r="J111" s="62">
        <v>40057</v>
      </c>
      <c r="K111" s="75">
        <v>28.174998474121089</v>
      </c>
      <c r="L111" s="75">
        <v>29.299998474121089</v>
      </c>
      <c r="M111" s="75">
        <v>30.424998474121089</v>
      </c>
      <c r="O111" s="75">
        <v>25.999998474121089</v>
      </c>
      <c r="P111" s="75">
        <v>29.299998474121089</v>
      </c>
      <c r="Q111" s="75">
        <v>32.599998474121087</v>
      </c>
      <c r="S111" s="75">
        <v>0.8</v>
      </c>
      <c r="T111" s="75">
        <v>0.8</v>
      </c>
      <c r="U111" s="75">
        <v>0.8</v>
      </c>
      <c r="W111" s="75">
        <v>0.20171668240465915</v>
      </c>
      <c r="X111" s="75">
        <v>0.4034333648093183</v>
      </c>
      <c r="Y111" s="75">
        <v>0.60515004721397747</v>
      </c>
      <c r="AA111" s="75">
        <v>0.06</v>
      </c>
      <c r="AB111" s="75">
        <v>0.12</v>
      </c>
      <c r="AC111" s="75">
        <v>0.18</v>
      </c>
      <c r="AE111" s="75">
        <v>-0.35</v>
      </c>
      <c r="AF111" s="75">
        <v>1.5</v>
      </c>
      <c r="AG111" s="75">
        <v>0.5</v>
      </c>
      <c r="AI111" s="75">
        <v>-0.15</v>
      </c>
      <c r="AJ111" s="75">
        <v>0.3</v>
      </c>
      <c r="AK111" s="75">
        <v>0.2</v>
      </c>
      <c r="AM111" s="80">
        <v>35</v>
      </c>
      <c r="AN111" s="77">
        <v>0.4</v>
      </c>
      <c r="BE111" s="62">
        <v>40057</v>
      </c>
      <c r="BF111" s="76">
        <v>0.75</v>
      </c>
    </row>
    <row r="112" spans="1:58" x14ac:dyDescent="0.2">
      <c r="A112" s="73">
        <v>39203</v>
      </c>
      <c r="B112" s="74">
        <v>32.799999999999997</v>
      </c>
      <c r="C112" s="74">
        <v>34.65</v>
      </c>
      <c r="D112" s="74">
        <v>36.5</v>
      </c>
      <c r="E112" s="69"/>
      <c r="F112" s="74">
        <v>29.574999999999999</v>
      </c>
      <c r="G112" s="74">
        <v>30.5</v>
      </c>
      <c r="H112" s="74">
        <v>31.425000000000001</v>
      </c>
      <c r="I112" s="61"/>
      <c r="J112" s="62">
        <v>40087</v>
      </c>
      <c r="K112" s="75">
        <v>28.28749847412109</v>
      </c>
      <c r="L112" s="75">
        <v>29.299998474121089</v>
      </c>
      <c r="M112" s="75">
        <v>30.312498474121089</v>
      </c>
      <c r="O112" s="75">
        <v>25.999998474121089</v>
      </c>
      <c r="P112" s="75">
        <v>29.299998474121089</v>
      </c>
      <c r="Q112" s="75">
        <v>32.599998474121087</v>
      </c>
      <c r="S112" s="75">
        <v>0.8</v>
      </c>
      <c r="T112" s="75">
        <v>0.8</v>
      </c>
      <c r="U112" s="75">
        <v>0.8</v>
      </c>
      <c r="W112" s="75">
        <v>0.14935018627399677</v>
      </c>
      <c r="X112" s="75">
        <v>0.29870037254799353</v>
      </c>
      <c r="Y112" s="75">
        <v>0.4480505588219903</v>
      </c>
      <c r="AA112" s="75">
        <v>0.06</v>
      </c>
      <c r="AB112" s="75">
        <v>0.12</v>
      </c>
      <c r="AC112" s="75">
        <v>0.18</v>
      </c>
      <c r="AE112" s="75">
        <v>-0.35</v>
      </c>
      <c r="AF112" s="75">
        <v>0.9</v>
      </c>
      <c r="AG112" s="75">
        <v>0.3</v>
      </c>
      <c r="AI112" s="75">
        <v>-0.15</v>
      </c>
      <c r="AJ112" s="75">
        <v>0.3</v>
      </c>
      <c r="AK112" s="75">
        <v>0.2</v>
      </c>
      <c r="AM112" s="80">
        <v>36</v>
      </c>
      <c r="AN112" s="77">
        <v>0.4</v>
      </c>
      <c r="BE112" s="62">
        <v>40087</v>
      </c>
      <c r="BF112" s="76">
        <v>0.75</v>
      </c>
    </row>
    <row r="113" spans="1:58" x14ac:dyDescent="0.2">
      <c r="A113" s="73">
        <v>39234</v>
      </c>
      <c r="B113" s="74">
        <v>30.92</v>
      </c>
      <c r="C113" s="74">
        <v>36.25</v>
      </c>
      <c r="D113" s="74">
        <v>41.58</v>
      </c>
      <c r="E113" s="69"/>
      <c r="F113" s="74">
        <v>27.835000000000001</v>
      </c>
      <c r="G113" s="74">
        <v>30.5</v>
      </c>
      <c r="H113" s="74">
        <v>33.164999999999999</v>
      </c>
      <c r="I113" s="61"/>
      <c r="J113" s="62">
        <v>40118</v>
      </c>
      <c r="K113" s="75">
        <v>28.28749847412109</v>
      </c>
      <c r="L113" s="75">
        <v>29.299998474121089</v>
      </c>
      <c r="M113" s="75">
        <v>30.312498474121089</v>
      </c>
      <c r="O113" s="75">
        <v>25.999998474121089</v>
      </c>
      <c r="P113" s="75">
        <v>29.299998474121089</v>
      </c>
      <c r="Q113" s="75">
        <v>32.599998474121087</v>
      </c>
      <c r="S113" s="75">
        <v>0.8</v>
      </c>
      <c r="T113" s="75">
        <v>0.8</v>
      </c>
      <c r="U113" s="75">
        <v>0.8</v>
      </c>
      <c r="W113" s="75">
        <v>0.13056399932129278</v>
      </c>
      <c r="X113" s="75">
        <v>0.26112799864258557</v>
      </c>
      <c r="Y113" s="75">
        <v>0.39169199796387832</v>
      </c>
      <c r="AA113" s="75">
        <v>0.06</v>
      </c>
      <c r="AB113" s="75">
        <v>0.12</v>
      </c>
      <c r="AC113" s="75">
        <v>0.18</v>
      </c>
      <c r="AE113" s="75">
        <v>-0.25</v>
      </c>
      <c r="AF113" s="75">
        <v>1</v>
      </c>
      <c r="AG113" s="75">
        <v>0.3</v>
      </c>
      <c r="AI113" s="75">
        <v>-0.15</v>
      </c>
      <c r="AJ113" s="75">
        <v>0.3</v>
      </c>
      <c r="AK113" s="75">
        <v>0.2</v>
      </c>
      <c r="AM113" s="80">
        <v>36</v>
      </c>
      <c r="AN113" s="77">
        <v>0.4</v>
      </c>
      <c r="BE113" s="62">
        <v>40118</v>
      </c>
      <c r="BF113" s="76">
        <v>0.75</v>
      </c>
    </row>
    <row r="114" spans="1:58" x14ac:dyDescent="0.2">
      <c r="A114" s="73">
        <v>39264</v>
      </c>
      <c r="B114" s="74">
        <v>38.25</v>
      </c>
      <c r="C114" s="74">
        <v>43.25</v>
      </c>
      <c r="D114" s="74">
        <v>48.25</v>
      </c>
      <c r="E114" s="69"/>
      <c r="F114" s="74">
        <v>28</v>
      </c>
      <c r="G114" s="74">
        <v>30.5</v>
      </c>
      <c r="H114" s="74">
        <v>33</v>
      </c>
      <c r="I114" s="61"/>
      <c r="J114" s="62">
        <v>40148</v>
      </c>
      <c r="K114" s="75">
        <v>33.537502288818374</v>
      </c>
      <c r="L114" s="75">
        <v>34.550002288818376</v>
      </c>
      <c r="M114" s="75">
        <v>35.562502288818379</v>
      </c>
      <c r="O114" s="75">
        <v>31.250002288818376</v>
      </c>
      <c r="P114" s="75">
        <v>34.550002288818376</v>
      </c>
      <c r="Q114" s="75">
        <v>37.850002288818374</v>
      </c>
      <c r="S114" s="75">
        <v>1.2</v>
      </c>
      <c r="T114" s="75">
        <v>1.2</v>
      </c>
      <c r="U114" s="75">
        <v>1.2</v>
      </c>
      <c r="W114" s="75">
        <v>0.13056399932129278</v>
      </c>
      <c r="X114" s="75">
        <v>0.26112799864258557</v>
      </c>
      <c r="Y114" s="75">
        <v>0.39169199796387832</v>
      </c>
      <c r="AA114" s="75">
        <v>0.06</v>
      </c>
      <c r="AB114" s="75">
        <v>0.12</v>
      </c>
      <c r="AC114" s="75">
        <v>0.18</v>
      </c>
      <c r="AE114" s="75">
        <v>-0.25</v>
      </c>
      <c r="AF114" s="75">
        <v>1</v>
      </c>
      <c r="AG114" s="75">
        <v>0.3</v>
      </c>
      <c r="AI114" s="75">
        <v>-0.15</v>
      </c>
      <c r="AJ114" s="75">
        <v>0.3</v>
      </c>
      <c r="AK114" s="75">
        <v>0.2</v>
      </c>
      <c r="AM114" s="80">
        <v>36</v>
      </c>
      <c r="AN114" s="77">
        <v>0.4</v>
      </c>
      <c r="BE114" s="62">
        <v>40148</v>
      </c>
      <c r="BF114" s="76">
        <v>0.75</v>
      </c>
    </row>
    <row r="115" spans="1:58" x14ac:dyDescent="0.2">
      <c r="A115" s="73">
        <v>39295</v>
      </c>
      <c r="B115" s="74">
        <v>52.25</v>
      </c>
      <c r="C115" s="74">
        <v>57.25</v>
      </c>
      <c r="D115" s="74">
        <v>62.25</v>
      </c>
      <c r="E115" s="69"/>
      <c r="F115" s="74">
        <v>28</v>
      </c>
      <c r="G115" s="74">
        <v>30.5</v>
      </c>
      <c r="H115" s="74">
        <v>33</v>
      </c>
      <c r="I115" s="61"/>
      <c r="J115" s="62">
        <v>40179</v>
      </c>
      <c r="K115" s="75">
        <v>23.873747253417964</v>
      </c>
      <c r="L115" s="75">
        <v>24.998747253417964</v>
      </c>
      <c r="M115" s="75">
        <v>26.123747253417964</v>
      </c>
      <c r="O115" s="75">
        <v>21.202499008178705</v>
      </c>
      <c r="P115" s="75">
        <v>25.502499008178706</v>
      </c>
      <c r="Q115" s="75">
        <v>29.802499008178707</v>
      </c>
      <c r="S115" s="75">
        <v>0.8</v>
      </c>
      <c r="T115" s="75">
        <v>0.8</v>
      </c>
      <c r="U115" s="75">
        <v>0.8</v>
      </c>
      <c r="W115" s="75">
        <v>0.13103365399511038</v>
      </c>
      <c r="X115" s="75">
        <v>0.26206730799022077</v>
      </c>
      <c r="Y115" s="75">
        <v>0.39310096198533118</v>
      </c>
      <c r="AA115" s="75">
        <v>0.06</v>
      </c>
      <c r="AB115" s="75">
        <v>0.12</v>
      </c>
      <c r="AC115" s="75">
        <v>0.18</v>
      </c>
      <c r="AE115" s="75">
        <v>-0.25</v>
      </c>
      <c r="AF115" s="75">
        <v>1</v>
      </c>
      <c r="AG115" s="75">
        <v>0.35</v>
      </c>
      <c r="AI115" s="75">
        <v>-0.15</v>
      </c>
      <c r="AJ115" s="75">
        <v>0.3</v>
      </c>
      <c r="AK115" s="75">
        <v>0.2</v>
      </c>
      <c r="AM115" s="80">
        <v>37</v>
      </c>
      <c r="AN115" s="77">
        <v>0.4</v>
      </c>
      <c r="BE115" s="62">
        <v>40179</v>
      </c>
      <c r="BF115" s="76">
        <v>0.75</v>
      </c>
    </row>
    <row r="116" spans="1:58" x14ac:dyDescent="0.2">
      <c r="A116" s="73">
        <v>39326</v>
      </c>
      <c r="B116" s="74">
        <v>61.35</v>
      </c>
      <c r="C116" s="74">
        <v>62.65</v>
      </c>
      <c r="D116" s="74">
        <v>63.95</v>
      </c>
      <c r="E116" s="69"/>
      <c r="F116" s="74">
        <v>29.85</v>
      </c>
      <c r="G116" s="74">
        <v>30.5</v>
      </c>
      <c r="H116" s="74">
        <v>31.15</v>
      </c>
      <c r="I116" s="61"/>
      <c r="J116" s="62">
        <v>40210</v>
      </c>
      <c r="K116" s="75">
        <v>22.871248626708979</v>
      </c>
      <c r="L116" s="75">
        <v>23.996248626708979</v>
      </c>
      <c r="M116" s="75">
        <v>25.121248626708979</v>
      </c>
      <c r="O116" s="75">
        <v>19.197497940063471</v>
      </c>
      <c r="P116" s="75">
        <v>23.497497940063472</v>
      </c>
      <c r="Q116" s="75">
        <v>27.797497940063472</v>
      </c>
      <c r="S116" s="75">
        <v>0.3</v>
      </c>
      <c r="T116" s="75">
        <v>0.3</v>
      </c>
      <c r="U116" s="75">
        <v>0.3</v>
      </c>
      <c r="W116" s="75">
        <v>0.16156120779325439</v>
      </c>
      <c r="X116" s="75">
        <v>0.32312241558650878</v>
      </c>
      <c r="Y116" s="75">
        <v>0.48468362337976317</v>
      </c>
      <c r="AA116" s="75">
        <v>0.06</v>
      </c>
      <c r="AB116" s="75">
        <v>0.12</v>
      </c>
      <c r="AC116" s="75">
        <v>0.18</v>
      </c>
      <c r="AE116" s="75">
        <v>-0.75</v>
      </c>
      <c r="AF116" s="75">
        <v>1.5</v>
      </c>
      <c r="AG116" s="75">
        <v>0.75</v>
      </c>
      <c r="AI116" s="75">
        <v>-0.15</v>
      </c>
      <c r="AJ116" s="75">
        <v>0.3</v>
      </c>
      <c r="AK116" s="75">
        <v>0.2</v>
      </c>
      <c r="AM116" s="80">
        <v>37</v>
      </c>
      <c r="AN116" s="77">
        <v>0.4</v>
      </c>
      <c r="BE116" s="62">
        <v>40210</v>
      </c>
      <c r="BF116" s="76">
        <v>0.75</v>
      </c>
    </row>
    <row r="117" spans="1:58" x14ac:dyDescent="0.2">
      <c r="A117" s="73">
        <v>39356</v>
      </c>
      <c r="B117" s="74">
        <v>33.5</v>
      </c>
      <c r="C117" s="74">
        <v>34.65</v>
      </c>
      <c r="D117" s="74">
        <v>35.799999999999997</v>
      </c>
      <c r="E117" s="69"/>
      <c r="F117" s="74">
        <v>28.924998092651368</v>
      </c>
      <c r="G117" s="74">
        <v>29.499998092651367</v>
      </c>
      <c r="H117" s="74">
        <v>30.074998092651366</v>
      </c>
      <c r="I117" s="61"/>
      <c r="J117" s="62">
        <v>40238</v>
      </c>
      <c r="K117" s="75">
        <v>16.547248077392574</v>
      </c>
      <c r="L117" s="75">
        <v>17.184748077392573</v>
      </c>
      <c r="M117" s="75">
        <v>17.822248077392572</v>
      </c>
      <c r="O117" s="75">
        <v>14.514497375488276</v>
      </c>
      <c r="P117" s="75">
        <v>18.814497375488276</v>
      </c>
      <c r="Q117" s="75">
        <v>23.114497375488277</v>
      </c>
      <c r="S117" s="75">
        <v>0.3</v>
      </c>
      <c r="T117" s="75">
        <v>0.3</v>
      </c>
      <c r="U117" s="75">
        <v>0.3</v>
      </c>
      <c r="W117" s="75">
        <v>0.16156120779325439</v>
      </c>
      <c r="X117" s="75">
        <v>0.32312241558650878</v>
      </c>
      <c r="Y117" s="75">
        <v>0.48468362337976317</v>
      </c>
      <c r="AA117" s="75">
        <v>0.06</v>
      </c>
      <c r="AB117" s="75">
        <v>0.12</v>
      </c>
      <c r="AC117" s="75">
        <v>0.18</v>
      </c>
      <c r="AE117" s="75">
        <v>-0.75</v>
      </c>
      <c r="AF117" s="75">
        <v>1.5</v>
      </c>
      <c r="AG117" s="75">
        <v>0.75</v>
      </c>
      <c r="AI117" s="75">
        <v>-0.15</v>
      </c>
      <c r="AJ117" s="75">
        <v>0.3</v>
      </c>
      <c r="AK117" s="75">
        <v>0.2</v>
      </c>
      <c r="AM117" s="80">
        <v>37</v>
      </c>
      <c r="AN117" s="77">
        <v>0.4</v>
      </c>
      <c r="BE117" s="62">
        <v>40238</v>
      </c>
      <c r="BF117" s="76">
        <v>0.75</v>
      </c>
    </row>
    <row r="118" spans="1:58" x14ac:dyDescent="0.2">
      <c r="A118" s="73">
        <v>39387</v>
      </c>
      <c r="B118" s="74">
        <v>32</v>
      </c>
      <c r="C118" s="74">
        <v>33.15</v>
      </c>
      <c r="D118" s="74">
        <v>34.299999999999997</v>
      </c>
      <c r="E118" s="69"/>
      <c r="F118" s="74">
        <v>28.924998092651368</v>
      </c>
      <c r="G118" s="74">
        <v>29.499998092651367</v>
      </c>
      <c r="H118" s="74">
        <v>30.074998092651366</v>
      </c>
      <c r="I118" s="61"/>
      <c r="J118" s="62">
        <v>40269</v>
      </c>
      <c r="K118" s="75">
        <v>17.342498779296871</v>
      </c>
      <c r="L118" s="75">
        <v>17.86749877929687</v>
      </c>
      <c r="M118" s="75">
        <v>18.392498779296869</v>
      </c>
      <c r="O118" s="75">
        <v>14.284997558593744</v>
      </c>
      <c r="P118" s="75">
        <v>18.584997558593745</v>
      </c>
      <c r="Q118" s="75">
        <v>22.884997558593746</v>
      </c>
      <c r="S118" s="75">
        <v>0.3</v>
      </c>
      <c r="T118" s="75">
        <v>0.3</v>
      </c>
      <c r="U118" s="75">
        <v>0.3</v>
      </c>
      <c r="W118" s="75">
        <v>0.13338192736419835</v>
      </c>
      <c r="X118" s="75">
        <v>0.2667638547283967</v>
      </c>
      <c r="Y118" s="75">
        <v>0.40014578209259505</v>
      </c>
      <c r="AA118" s="75">
        <v>0.06</v>
      </c>
      <c r="AB118" s="75">
        <v>0.12</v>
      </c>
      <c r="AC118" s="75">
        <v>0.18</v>
      </c>
      <c r="AE118" s="75">
        <v>-0.25</v>
      </c>
      <c r="AF118" s="75">
        <v>1</v>
      </c>
      <c r="AG118" s="75">
        <v>0.3</v>
      </c>
      <c r="AI118" s="75">
        <v>-0.15</v>
      </c>
      <c r="AJ118" s="75">
        <v>0.3</v>
      </c>
      <c r="AK118" s="75">
        <v>0.2</v>
      </c>
      <c r="AM118" s="80">
        <v>38</v>
      </c>
      <c r="AN118" s="77">
        <v>0.4</v>
      </c>
      <c r="BE118" s="62">
        <v>40269</v>
      </c>
      <c r="BF118" s="76">
        <v>0.75</v>
      </c>
    </row>
    <row r="119" spans="1:58" x14ac:dyDescent="0.2">
      <c r="A119" s="73">
        <v>39417</v>
      </c>
      <c r="B119" s="74">
        <v>32</v>
      </c>
      <c r="C119" s="74">
        <v>33.15</v>
      </c>
      <c r="D119" s="74">
        <v>34.299999999999997</v>
      </c>
      <c r="E119" s="69"/>
      <c r="F119" s="74">
        <v>28.924998092651368</v>
      </c>
      <c r="G119" s="74">
        <v>29.499998092651367</v>
      </c>
      <c r="H119" s="74">
        <v>30.074998092651366</v>
      </c>
      <c r="I119" s="61"/>
      <c r="J119" s="62">
        <v>40299</v>
      </c>
      <c r="K119" s="75">
        <v>16.122498550415035</v>
      </c>
      <c r="L119" s="75">
        <v>17.982498550415034</v>
      </c>
      <c r="M119" s="75">
        <v>19.842498550415034</v>
      </c>
      <c r="O119" s="75">
        <v>14.814998245239252</v>
      </c>
      <c r="P119" s="75">
        <v>19.114998245239253</v>
      </c>
      <c r="Q119" s="75">
        <v>23.414998245239254</v>
      </c>
      <c r="S119" s="75">
        <v>0.3</v>
      </c>
      <c r="T119" s="75">
        <v>0.3</v>
      </c>
      <c r="U119" s="75">
        <v>0.3</v>
      </c>
      <c r="W119" s="75">
        <v>0.13338192736419835</v>
      </c>
      <c r="X119" s="75">
        <v>0.2667638547283967</v>
      </c>
      <c r="Y119" s="75">
        <v>0.40014578209259505</v>
      </c>
      <c r="AA119" s="75">
        <v>0.06</v>
      </c>
      <c r="AB119" s="75">
        <v>0.12</v>
      </c>
      <c r="AC119" s="75">
        <v>0.18</v>
      </c>
      <c r="AE119" s="75">
        <v>-0.25</v>
      </c>
      <c r="AF119" s="75">
        <v>0.9</v>
      </c>
      <c r="AG119" s="75">
        <v>0.3</v>
      </c>
      <c r="AI119" s="75">
        <v>-0.15</v>
      </c>
      <c r="AJ119" s="75">
        <v>0.3</v>
      </c>
      <c r="AK119" s="75">
        <v>0.2</v>
      </c>
      <c r="AM119" s="80">
        <v>38</v>
      </c>
      <c r="AN119" s="77">
        <v>0.4</v>
      </c>
      <c r="BE119" s="62">
        <v>40299</v>
      </c>
      <c r="BF119" s="76">
        <v>0.75</v>
      </c>
    </row>
    <row r="120" spans="1:58" x14ac:dyDescent="0.2">
      <c r="A120" s="73">
        <v>39448</v>
      </c>
      <c r="B120" s="74">
        <v>34.85</v>
      </c>
      <c r="C120" s="74">
        <v>36.15</v>
      </c>
      <c r="D120" s="74">
        <v>37.450000000000003</v>
      </c>
      <c r="E120" s="69"/>
      <c r="F120" s="74">
        <v>37.000001525878908</v>
      </c>
      <c r="G120" s="74">
        <v>37.650001525878906</v>
      </c>
      <c r="H120" s="74">
        <v>38.300001525878905</v>
      </c>
      <c r="I120" s="61"/>
      <c r="J120" s="62">
        <v>40330</v>
      </c>
      <c r="K120" s="75">
        <v>17.076249008178706</v>
      </c>
      <c r="L120" s="75">
        <v>22.408749008178706</v>
      </c>
      <c r="M120" s="75">
        <v>27.741249008178706</v>
      </c>
      <c r="O120" s="75">
        <v>13.592498397827143</v>
      </c>
      <c r="P120" s="75">
        <v>17.892498397827143</v>
      </c>
      <c r="Q120" s="75">
        <v>22.192498397827144</v>
      </c>
      <c r="S120" s="75">
        <v>0.3</v>
      </c>
      <c r="T120" s="75">
        <v>0.3</v>
      </c>
      <c r="U120" s="75">
        <v>0.3</v>
      </c>
      <c r="W120" s="75">
        <v>0.14277502084055041</v>
      </c>
      <c r="X120" s="75">
        <v>0.28555004168110082</v>
      </c>
      <c r="Y120" s="75">
        <v>0.42832506252165126</v>
      </c>
      <c r="AA120" s="75">
        <v>0.06</v>
      </c>
      <c r="AB120" s="75">
        <v>0.12</v>
      </c>
      <c r="AC120" s="75">
        <v>0.18</v>
      </c>
      <c r="AE120" s="75">
        <v>-0.25</v>
      </c>
      <c r="AF120" s="75">
        <v>0.9</v>
      </c>
      <c r="AG120" s="75">
        <v>0.3</v>
      </c>
      <c r="AI120" s="75">
        <v>-0.15</v>
      </c>
      <c r="AJ120" s="75">
        <v>0.3</v>
      </c>
      <c r="AK120" s="75">
        <v>0.2</v>
      </c>
      <c r="AM120" s="80">
        <v>38</v>
      </c>
      <c r="AN120" s="77">
        <v>0.4</v>
      </c>
      <c r="BE120" s="62">
        <v>40330</v>
      </c>
      <c r="BF120" s="76">
        <v>0.75</v>
      </c>
    </row>
    <row r="121" spans="1:58" x14ac:dyDescent="0.2">
      <c r="A121" s="73">
        <v>39479</v>
      </c>
      <c r="B121" s="74">
        <v>39.35</v>
      </c>
      <c r="C121" s="74">
        <v>40.65</v>
      </c>
      <c r="D121" s="74">
        <v>41.95</v>
      </c>
      <c r="E121" s="69"/>
      <c r="F121" s="74">
        <v>33.85</v>
      </c>
      <c r="G121" s="74">
        <v>34.5</v>
      </c>
      <c r="H121" s="74">
        <v>35.15</v>
      </c>
      <c r="I121" s="61"/>
      <c r="J121" s="62">
        <v>40360</v>
      </c>
      <c r="K121" s="75">
        <v>31.861250305175801</v>
      </c>
      <c r="L121" s="75">
        <v>35.611250305175801</v>
      </c>
      <c r="M121" s="75">
        <v>39.361250305175801</v>
      </c>
      <c r="O121" s="75">
        <v>22.797498321533197</v>
      </c>
      <c r="P121" s="75">
        <v>27.097498321533198</v>
      </c>
      <c r="Q121" s="75">
        <v>31.397498321533199</v>
      </c>
      <c r="S121" s="75">
        <v>0.3</v>
      </c>
      <c r="T121" s="75">
        <v>0.3</v>
      </c>
      <c r="U121" s="75">
        <v>0.3</v>
      </c>
      <c r="W121" s="75">
        <v>0.16749764287030877</v>
      </c>
      <c r="X121" s="75">
        <v>0.33499528574061754</v>
      </c>
      <c r="Y121" s="75">
        <v>0.50249292861092631</v>
      </c>
      <c r="AA121" s="75">
        <v>0.06</v>
      </c>
      <c r="AB121" s="75">
        <v>0.12</v>
      </c>
      <c r="AC121" s="75">
        <v>0.18</v>
      </c>
      <c r="AE121" s="75">
        <v>-0.35</v>
      </c>
      <c r="AF121" s="75">
        <v>1.2</v>
      </c>
      <c r="AG121" s="75">
        <v>0.3</v>
      </c>
      <c r="AI121" s="75">
        <v>-0.15</v>
      </c>
      <c r="AJ121" s="75">
        <v>0.3</v>
      </c>
      <c r="AK121" s="75">
        <v>0.2</v>
      </c>
      <c r="AM121" s="80">
        <v>39</v>
      </c>
      <c r="AN121" s="77">
        <v>0.4</v>
      </c>
      <c r="BE121" s="62">
        <v>40360</v>
      </c>
      <c r="BF121" s="76">
        <v>0.75</v>
      </c>
    </row>
    <row r="122" spans="1:58" x14ac:dyDescent="0.2">
      <c r="A122" s="73">
        <v>39508</v>
      </c>
      <c r="B122" s="74">
        <v>44.5</v>
      </c>
      <c r="C122" s="74">
        <v>45.25</v>
      </c>
      <c r="D122" s="74">
        <v>46</v>
      </c>
      <c r="E122" s="69"/>
      <c r="F122" s="74">
        <v>30.125</v>
      </c>
      <c r="G122" s="74">
        <v>30.5</v>
      </c>
      <c r="H122" s="74">
        <v>30.875</v>
      </c>
      <c r="I122" s="61"/>
      <c r="J122" s="62">
        <v>40391</v>
      </c>
      <c r="K122" s="75">
        <v>34.122499847412129</v>
      </c>
      <c r="L122" s="75">
        <v>37.872499847412129</v>
      </c>
      <c r="M122" s="75">
        <v>41.622499847412129</v>
      </c>
      <c r="O122" s="75">
        <v>24.294999694824213</v>
      </c>
      <c r="P122" s="75">
        <v>28.594999694824214</v>
      </c>
      <c r="Q122" s="75">
        <v>32.894999694824214</v>
      </c>
      <c r="S122" s="75">
        <v>0.8</v>
      </c>
      <c r="T122" s="75">
        <v>0.8</v>
      </c>
      <c r="U122" s="75">
        <v>0.8</v>
      </c>
      <c r="W122" s="75">
        <v>0.19364801510847279</v>
      </c>
      <c r="X122" s="75">
        <v>0.38729603021694559</v>
      </c>
      <c r="Y122" s="75">
        <v>0.58094404532541843</v>
      </c>
      <c r="AA122" s="75">
        <v>0.06</v>
      </c>
      <c r="AB122" s="75">
        <v>0.12</v>
      </c>
      <c r="AC122" s="75">
        <v>0.18</v>
      </c>
      <c r="AE122" s="75">
        <v>-0.35</v>
      </c>
      <c r="AF122" s="75">
        <v>1.5</v>
      </c>
      <c r="AG122" s="75">
        <v>0.5</v>
      </c>
      <c r="AI122" s="75">
        <v>-0.15</v>
      </c>
      <c r="AJ122" s="75">
        <v>0.3</v>
      </c>
      <c r="AK122" s="75">
        <v>0.2</v>
      </c>
      <c r="AM122" s="80">
        <v>39</v>
      </c>
      <c r="AN122" s="77">
        <v>0.4</v>
      </c>
      <c r="BE122" s="62">
        <v>40391</v>
      </c>
      <c r="BF122" s="76">
        <v>0.75</v>
      </c>
    </row>
    <row r="123" spans="1:58" x14ac:dyDescent="0.2">
      <c r="A123" s="73">
        <v>39539</v>
      </c>
      <c r="B123" s="74">
        <v>36.15</v>
      </c>
      <c r="C123" s="74">
        <v>36.75</v>
      </c>
      <c r="D123" s="74">
        <v>37.35</v>
      </c>
      <c r="E123" s="69"/>
      <c r="F123" s="74">
        <v>30.2</v>
      </c>
      <c r="G123" s="74">
        <v>30.5</v>
      </c>
      <c r="H123" s="74">
        <v>30.8</v>
      </c>
      <c r="I123" s="61"/>
      <c r="J123" s="62">
        <v>40422</v>
      </c>
      <c r="K123" s="75">
        <v>28.299998474121089</v>
      </c>
      <c r="L123" s="75">
        <v>29.499998474121089</v>
      </c>
      <c r="M123" s="75">
        <v>30.699998474121088</v>
      </c>
      <c r="O123" s="75">
        <v>25.199998474121088</v>
      </c>
      <c r="P123" s="75">
        <v>29.499998474121089</v>
      </c>
      <c r="Q123" s="75">
        <v>33.799998474121089</v>
      </c>
      <c r="S123" s="75">
        <v>0.8</v>
      </c>
      <c r="T123" s="75">
        <v>0.8</v>
      </c>
      <c r="U123" s="75">
        <v>0.8</v>
      </c>
      <c r="W123" s="75">
        <v>0.19364801510847279</v>
      </c>
      <c r="X123" s="75">
        <v>0.38729603021694559</v>
      </c>
      <c r="Y123" s="75">
        <v>0.58094404532541843</v>
      </c>
      <c r="AA123" s="75">
        <v>0.06</v>
      </c>
      <c r="AB123" s="75">
        <v>0.12</v>
      </c>
      <c r="AC123" s="75">
        <v>0.18</v>
      </c>
      <c r="AE123" s="75">
        <v>-0.35</v>
      </c>
      <c r="AF123" s="75">
        <v>1.5</v>
      </c>
      <c r="AG123" s="75">
        <v>0.5</v>
      </c>
      <c r="AI123" s="75">
        <v>-0.15</v>
      </c>
      <c r="AJ123" s="75">
        <v>0.3</v>
      </c>
      <c r="AK123" s="75">
        <v>0.2</v>
      </c>
      <c r="AM123" s="80">
        <v>39</v>
      </c>
      <c r="AN123" s="77">
        <v>0.4</v>
      </c>
      <c r="BE123" s="62">
        <v>40422</v>
      </c>
      <c r="BF123" s="76">
        <v>0.75</v>
      </c>
    </row>
    <row r="124" spans="1:58" x14ac:dyDescent="0.2">
      <c r="A124" s="73">
        <v>39569</v>
      </c>
      <c r="B124" s="74">
        <v>32.71</v>
      </c>
      <c r="C124" s="74">
        <v>34.75</v>
      </c>
      <c r="D124" s="74">
        <v>36.79</v>
      </c>
      <c r="E124" s="69"/>
      <c r="F124" s="74">
        <v>29.48</v>
      </c>
      <c r="G124" s="74">
        <v>30.5</v>
      </c>
      <c r="H124" s="74">
        <v>31.52</v>
      </c>
      <c r="I124" s="61"/>
      <c r="J124" s="62">
        <v>40452</v>
      </c>
      <c r="K124" s="75">
        <v>28.41249847412109</v>
      </c>
      <c r="L124" s="75">
        <v>29.499998474121089</v>
      </c>
      <c r="M124" s="75">
        <v>30.587498474121087</v>
      </c>
      <c r="O124" s="75">
        <v>25.199998474121088</v>
      </c>
      <c r="P124" s="75">
        <v>29.499998474121089</v>
      </c>
      <c r="Q124" s="75">
        <v>33.799998474121089</v>
      </c>
      <c r="S124" s="75">
        <v>0.8</v>
      </c>
      <c r="T124" s="75">
        <v>0.8</v>
      </c>
      <c r="U124" s="75">
        <v>0.8</v>
      </c>
      <c r="W124" s="75">
        <v>0.14337617882303688</v>
      </c>
      <c r="X124" s="75">
        <v>0.28675235764607376</v>
      </c>
      <c r="Y124" s="75">
        <v>0.43012853646911064</v>
      </c>
      <c r="AA124" s="75">
        <v>0.06</v>
      </c>
      <c r="AB124" s="75">
        <v>0.12</v>
      </c>
      <c r="AC124" s="75">
        <v>0.18</v>
      </c>
      <c r="AE124" s="75">
        <v>-0.35</v>
      </c>
      <c r="AF124" s="75">
        <v>0.9</v>
      </c>
      <c r="AG124" s="75">
        <v>0.3</v>
      </c>
      <c r="AI124" s="75">
        <v>-0.15</v>
      </c>
      <c r="AJ124" s="75">
        <v>0.3</v>
      </c>
      <c r="AK124" s="75">
        <v>0.2</v>
      </c>
      <c r="AM124" s="80">
        <v>40</v>
      </c>
      <c r="AN124" s="77">
        <v>0.4</v>
      </c>
      <c r="BE124" s="62">
        <v>40452</v>
      </c>
      <c r="BF124" s="76">
        <v>0.75</v>
      </c>
    </row>
    <row r="125" spans="1:58" x14ac:dyDescent="0.2">
      <c r="A125" s="73">
        <v>39600</v>
      </c>
      <c r="B125" s="74">
        <v>30.38</v>
      </c>
      <c r="C125" s="74">
        <v>36.25</v>
      </c>
      <c r="D125" s="74">
        <v>42.12</v>
      </c>
      <c r="E125" s="69"/>
      <c r="F125" s="74">
        <v>27.565000000000001</v>
      </c>
      <c r="G125" s="74">
        <v>30.5</v>
      </c>
      <c r="H125" s="74">
        <v>33.435000000000002</v>
      </c>
      <c r="I125" s="61"/>
      <c r="J125" s="62">
        <v>40483</v>
      </c>
      <c r="K125" s="75">
        <v>28.41249847412109</v>
      </c>
      <c r="L125" s="75">
        <v>29.499998474121089</v>
      </c>
      <c r="M125" s="75">
        <v>30.587498474121087</v>
      </c>
      <c r="O125" s="75">
        <v>25.199998474121088</v>
      </c>
      <c r="P125" s="75">
        <v>29.499998474121089</v>
      </c>
      <c r="Q125" s="75">
        <v>33.799998474121089</v>
      </c>
      <c r="S125" s="75">
        <v>0.8</v>
      </c>
      <c r="T125" s="75">
        <v>0.8</v>
      </c>
      <c r="U125" s="75">
        <v>0.8</v>
      </c>
      <c r="W125" s="75">
        <v>0.12534143934844105</v>
      </c>
      <c r="X125" s="75">
        <v>0.25068287869688211</v>
      </c>
      <c r="Y125" s="75">
        <v>0.37602431804532316</v>
      </c>
      <c r="AA125" s="75">
        <v>0.06</v>
      </c>
      <c r="AB125" s="75">
        <v>0.12</v>
      </c>
      <c r="AC125" s="75">
        <v>0.18</v>
      </c>
      <c r="AE125" s="75">
        <v>-0.25</v>
      </c>
      <c r="AF125" s="75">
        <v>1</v>
      </c>
      <c r="AG125" s="75">
        <v>0.3</v>
      </c>
      <c r="AI125" s="75">
        <v>-0.15</v>
      </c>
      <c r="AJ125" s="75">
        <v>0.3</v>
      </c>
      <c r="AK125" s="75">
        <v>0.2</v>
      </c>
      <c r="AM125" s="80">
        <v>40</v>
      </c>
      <c r="AN125" s="77">
        <v>0.4</v>
      </c>
      <c r="BE125" s="62">
        <v>40483</v>
      </c>
      <c r="BF125" s="76">
        <v>0.75</v>
      </c>
    </row>
    <row r="126" spans="1:58" x14ac:dyDescent="0.2">
      <c r="A126" s="73">
        <v>39630</v>
      </c>
      <c r="B126" s="74">
        <v>38.25</v>
      </c>
      <c r="C126" s="74">
        <v>43.25</v>
      </c>
      <c r="D126" s="74">
        <v>48.25</v>
      </c>
      <c r="E126" s="69"/>
      <c r="F126" s="74">
        <v>28</v>
      </c>
      <c r="G126" s="74">
        <v>30.5</v>
      </c>
      <c r="H126" s="74">
        <v>33</v>
      </c>
      <c r="I126" s="61"/>
      <c r="J126" s="62">
        <v>40513</v>
      </c>
      <c r="K126" s="75">
        <v>33.662502288818381</v>
      </c>
      <c r="L126" s="75">
        <v>34.750002288818379</v>
      </c>
      <c r="M126" s="75">
        <v>35.837502288818378</v>
      </c>
      <c r="O126" s="75">
        <v>30.450002288818379</v>
      </c>
      <c r="P126" s="75">
        <v>34.750002288818379</v>
      </c>
      <c r="Q126" s="75">
        <v>39.050002288818376</v>
      </c>
      <c r="S126" s="75">
        <v>1.2</v>
      </c>
      <c r="T126" s="75">
        <v>1.2</v>
      </c>
      <c r="U126" s="75">
        <v>1.2</v>
      </c>
      <c r="W126" s="75">
        <v>0.12534143934844105</v>
      </c>
      <c r="X126" s="75">
        <v>0.25068287869688211</v>
      </c>
      <c r="Y126" s="75">
        <v>0.37602431804532316</v>
      </c>
      <c r="AA126" s="75">
        <v>0.06</v>
      </c>
      <c r="AB126" s="75">
        <v>0.12</v>
      </c>
      <c r="AC126" s="75">
        <v>0.18</v>
      </c>
      <c r="AE126" s="75">
        <v>-0.25</v>
      </c>
      <c r="AF126" s="75">
        <v>1</v>
      </c>
      <c r="AG126" s="75">
        <v>0.3</v>
      </c>
      <c r="AI126" s="75">
        <v>-0.15</v>
      </c>
      <c r="AJ126" s="75">
        <v>0.3</v>
      </c>
      <c r="AK126" s="75">
        <v>0.2</v>
      </c>
      <c r="AM126" s="80">
        <v>40</v>
      </c>
      <c r="AN126" s="77">
        <v>0.4</v>
      </c>
      <c r="BE126" s="62">
        <v>40513</v>
      </c>
      <c r="BF126" s="76">
        <v>0.75</v>
      </c>
    </row>
    <row r="127" spans="1:58" x14ac:dyDescent="0.2">
      <c r="A127" s="73">
        <v>39661</v>
      </c>
      <c r="B127" s="74">
        <v>52.25</v>
      </c>
      <c r="C127" s="74">
        <v>57.25</v>
      </c>
      <c r="D127" s="74">
        <v>62.25</v>
      </c>
      <c r="E127" s="69"/>
      <c r="F127" s="74">
        <v>28</v>
      </c>
      <c r="G127" s="74">
        <v>30.5</v>
      </c>
      <c r="H127" s="74">
        <v>33</v>
      </c>
      <c r="I127" s="61"/>
      <c r="J127" s="62">
        <v>40544</v>
      </c>
      <c r="K127" s="75">
        <v>23.998747253417964</v>
      </c>
      <c r="L127" s="75">
        <v>25.198747253417963</v>
      </c>
      <c r="M127" s="75">
        <v>26.398747253417962</v>
      </c>
      <c r="O127" s="75">
        <v>21.402499008178705</v>
      </c>
      <c r="P127" s="75">
        <v>25.702499008178705</v>
      </c>
      <c r="Q127" s="75">
        <v>30.002499008178706</v>
      </c>
      <c r="S127" s="75">
        <v>0.8</v>
      </c>
      <c r="T127" s="75">
        <v>0.8</v>
      </c>
      <c r="U127" s="75">
        <v>0.8</v>
      </c>
      <c r="W127" s="75">
        <v>0.12579230783530596</v>
      </c>
      <c r="X127" s="75">
        <v>0.25158461567061191</v>
      </c>
      <c r="Y127" s="75">
        <v>0.37737692350591789</v>
      </c>
      <c r="AA127" s="75">
        <v>0.06</v>
      </c>
      <c r="AB127" s="75">
        <v>0.12</v>
      </c>
      <c r="AC127" s="75">
        <v>0.18</v>
      </c>
      <c r="AE127" s="75">
        <v>-0.25</v>
      </c>
      <c r="AF127" s="75">
        <v>1</v>
      </c>
      <c r="AG127" s="75">
        <v>0.35</v>
      </c>
      <c r="AI127" s="75">
        <v>-0.15</v>
      </c>
      <c r="AJ127" s="75">
        <v>0.3</v>
      </c>
      <c r="AK127" s="75">
        <v>0.2</v>
      </c>
      <c r="AM127" s="80">
        <v>41</v>
      </c>
      <c r="AN127" s="77">
        <v>0.4</v>
      </c>
      <c r="BE127" s="62">
        <v>40544</v>
      </c>
      <c r="BF127" s="76">
        <v>0.75</v>
      </c>
    </row>
    <row r="128" spans="1:58" x14ac:dyDescent="0.2">
      <c r="A128" s="73">
        <v>39692</v>
      </c>
      <c r="B128" s="74">
        <v>61.25</v>
      </c>
      <c r="C128" s="74">
        <v>62.65</v>
      </c>
      <c r="D128" s="74">
        <v>64.05</v>
      </c>
      <c r="E128" s="69"/>
      <c r="F128" s="74">
        <v>29.8</v>
      </c>
      <c r="G128" s="74">
        <v>30.5</v>
      </c>
      <c r="H128" s="74">
        <v>31.2</v>
      </c>
      <c r="I128" s="61"/>
      <c r="J128" s="62">
        <v>40575</v>
      </c>
      <c r="K128" s="75">
        <v>22.996248626708979</v>
      </c>
      <c r="L128" s="75">
        <v>24.196248626708979</v>
      </c>
      <c r="M128" s="75">
        <v>25.396248626708978</v>
      </c>
      <c r="O128" s="75">
        <v>19.39749794006347</v>
      </c>
      <c r="P128" s="75">
        <v>23.697497940063471</v>
      </c>
      <c r="Q128" s="75">
        <v>27.997497940063472</v>
      </c>
      <c r="S128" s="75">
        <v>0.3</v>
      </c>
      <c r="T128" s="75">
        <v>0.3</v>
      </c>
      <c r="U128" s="75">
        <v>0.3</v>
      </c>
      <c r="W128" s="75">
        <v>0.15509875948152421</v>
      </c>
      <c r="X128" s="75">
        <v>0.31019751896304842</v>
      </c>
      <c r="Y128" s="75">
        <v>0.46529627844457266</v>
      </c>
      <c r="AA128" s="75">
        <v>0.06</v>
      </c>
      <c r="AB128" s="75">
        <v>0.12</v>
      </c>
      <c r="AC128" s="75">
        <v>0.18</v>
      </c>
      <c r="AE128" s="75">
        <v>-0.75</v>
      </c>
      <c r="AF128" s="75">
        <v>1.5</v>
      </c>
      <c r="AG128" s="75">
        <v>0.75</v>
      </c>
      <c r="AI128" s="75">
        <v>-0.15</v>
      </c>
      <c r="AJ128" s="75">
        <v>0.3</v>
      </c>
      <c r="AK128" s="75">
        <v>0.2</v>
      </c>
      <c r="AM128" s="80">
        <v>41</v>
      </c>
      <c r="AN128" s="77">
        <v>0.4</v>
      </c>
      <c r="BE128" s="62">
        <v>40575</v>
      </c>
      <c r="BF128" s="76">
        <v>0.75</v>
      </c>
    </row>
    <row r="129" spans="1:58" x14ac:dyDescent="0.2">
      <c r="A129" s="73">
        <v>39722</v>
      </c>
      <c r="B129" s="74">
        <v>33.4</v>
      </c>
      <c r="C129" s="74">
        <v>34.65</v>
      </c>
      <c r="D129" s="74">
        <v>35.9</v>
      </c>
      <c r="E129" s="69"/>
      <c r="F129" s="74">
        <v>28.874998092651367</v>
      </c>
      <c r="G129" s="74">
        <v>29.499998092651367</v>
      </c>
      <c r="H129" s="74">
        <v>30.124998092651367</v>
      </c>
      <c r="I129" s="61"/>
      <c r="J129" s="62">
        <v>40603</v>
      </c>
      <c r="K129" s="75">
        <v>16.709748077392572</v>
      </c>
      <c r="L129" s="75">
        <v>17.384748077392572</v>
      </c>
      <c r="M129" s="75">
        <v>18.059748077392573</v>
      </c>
      <c r="O129" s="75">
        <v>14.714497375488275</v>
      </c>
      <c r="P129" s="75">
        <v>19.014497375488276</v>
      </c>
      <c r="Q129" s="75">
        <v>23.314497375488276</v>
      </c>
      <c r="S129" s="75">
        <v>0.3</v>
      </c>
      <c r="T129" s="75">
        <v>0.3</v>
      </c>
      <c r="U129" s="75">
        <v>0.3</v>
      </c>
      <c r="W129" s="75">
        <v>0.15509875948152421</v>
      </c>
      <c r="X129" s="75">
        <v>0.31019751896304842</v>
      </c>
      <c r="Y129" s="75">
        <v>0.46529627844457266</v>
      </c>
      <c r="AA129" s="75">
        <v>0.06</v>
      </c>
      <c r="AB129" s="75">
        <v>0.12</v>
      </c>
      <c r="AC129" s="75">
        <v>0.18</v>
      </c>
      <c r="AE129" s="75">
        <v>-0.75</v>
      </c>
      <c r="AF129" s="75">
        <v>1.5</v>
      </c>
      <c r="AG129" s="75">
        <v>0.75</v>
      </c>
      <c r="AI129" s="75">
        <v>-0.15</v>
      </c>
      <c r="AJ129" s="75">
        <v>0.3</v>
      </c>
      <c r="AK129" s="75">
        <v>0.2</v>
      </c>
      <c r="AM129" s="80">
        <v>41</v>
      </c>
      <c r="AN129" s="77">
        <v>0.4</v>
      </c>
      <c r="BE129" s="62">
        <v>40603</v>
      </c>
      <c r="BF129" s="76">
        <v>0.75</v>
      </c>
    </row>
    <row r="130" spans="1:58" x14ac:dyDescent="0.2">
      <c r="A130" s="73">
        <v>39753</v>
      </c>
      <c r="B130" s="74">
        <v>31.9</v>
      </c>
      <c r="C130" s="74">
        <v>33.15</v>
      </c>
      <c r="D130" s="74">
        <v>34.4</v>
      </c>
      <c r="E130" s="69"/>
      <c r="F130" s="74">
        <v>28.874998092651367</v>
      </c>
      <c r="G130" s="74">
        <v>29.499998092651367</v>
      </c>
      <c r="H130" s="74">
        <v>30.124998092651367</v>
      </c>
      <c r="I130" s="61"/>
      <c r="J130" s="62">
        <v>40634</v>
      </c>
      <c r="K130" s="75">
        <v>17.504998779296869</v>
      </c>
      <c r="L130" s="75">
        <v>18.067498779296869</v>
      </c>
      <c r="M130" s="75">
        <v>18.629998779296869</v>
      </c>
      <c r="O130" s="75">
        <v>14.484997558593744</v>
      </c>
      <c r="P130" s="75">
        <v>18.784997558593744</v>
      </c>
      <c r="Q130" s="75">
        <v>23.084997558593745</v>
      </c>
      <c r="S130" s="75">
        <v>0.3</v>
      </c>
      <c r="T130" s="75">
        <v>0.3</v>
      </c>
      <c r="U130" s="75">
        <v>0.3</v>
      </c>
      <c r="W130" s="75">
        <v>0.12804665026963041</v>
      </c>
      <c r="X130" s="75">
        <v>0.25609330053926083</v>
      </c>
      <c r="Y130" s="75">
        <v>0.38413995080889124</v>
      </c>
      <c r="AA130" s="75">
        <v>0.06</v>
      </c>
      <c r="AB130" s="75">
        <v>0.12</v>
      </c>
      <c r="AC130" s="75">
        <v>0.18</v>
      </c>
      <c r="AE130" s="75">
        <v>-0.25</v>
      </c>
      <c r="AF130" s="75">
        <v>1</v>
      </c>
      <c r="AG130" s="75">
        <v>0.3</v>
      </c>
      <c r="AI130" s="75">
        <v>-0.15</v>
      </c>
      <c r="AJ130" s="75">
        <v>0.3</v>
      </c>
      <c r="AK130" s="75">
        <v>0.2</v>
      </c>
      <c r="AM130" s="80">
        <v>42</v>
      </c>
      <c r="AN130" s="77">
        <v>0.4</v>
      </c>
      <c r="BE130" s="62">
        <v>40634</v>
      </c>
      <c r="BF130" s="76">
        <v>0.75</v>
      </c>
    </row>
    <row r="131" spans="1:58" x14ac:dyDescent="0.2">
      <c r="A131" s="73">
        <v>39783</v>
      </c>
      <c r="B131" s="74">
        <v>31.9</v>
      </c>
      <c r="C131" s="74">
        <v>33.15</v>
      </c>
      <c r="D131" s="74">
        <v>34.4</v>
      </c>
      <c r="E131" s="69"/>
      <c r="F131" s="74">
        <v>28.874998092651367</v>
      </c>
      <c r="G131" s="74">
        <v>29.499998092651367</v>
      </c>
      <c r="H131" s="74">
        <v>30.124998092651367</v>
      </c>
      <c r="I131" s="61"/>
      <c r="J131" s="62">
        <v>40664</v>
      </c>
      <c r="K131" s="75">
        <v>16.322498550415034</v>
      </c>
      <c r="L131" s="75">
        <v>18.182498550415033</v>
      </c>
      <c r="M131" s="75">
        <v>20.042498550415033</v>
      </c>
      <c r="O131" s="75">
        <v>15.014998245239251</v>
      </c>
      <c r="P131" s="75">
        <v>19.314998245239252</v>
      </c>
      <c r="Q131" s="75">
        <v>23.614998245239253</v>
      </c>
      <c r="S131" s="75">
        <v>0.3</v>
      </c>
      <c r="T131" s="75">
        <v>0.3</v>
      </c>
      <c r="U131" s="75">
        <v>0.3</v>
      </c>
      <c r="W131" s="75">
        <v>0.12804665026963041</v>
      </c>
      <c r="X131" s="75">
        <v>0.25609330053926083</v>
      </c>
      <c r="Y131" s="75">
        <v>0.38413995080889124</v>
      </c>
      <c r="AA131" s="75">
        <v>0.06</v>
      </c>
      <c r="AB131" s="75">
        <v>0.12</v>
      </c>
      <c r="AC131" s="75">
        <v>0.18</v>
      </c>
      <c r="AE131" s="75">
        <v>-0.25</v>
      </c>
      <c r="AF131" s="75">
        <v>0.9</v>
      </c>
      <c r="AG131" s="75">
        <v>0.3</v>
      </c>
      <c r="AI131" s="75">
        <v>-0.15</v>
      </c>
      <c r="AJ131" s="75">
        <v>0.3</v>
      </c>
      <c r="AK131" s="75">
        <v>0.2</v>
      </c>
      <c r="AM131" s="80">
        <v>42</v>
      </c>
      <c r="AN131" s="77">
        <v>0.4</v>
      </c>
      <c r="BE131" s="62">
        <v>40664</v>
      </c>
      <c r="BF131" s="76">
        <v>0.75</v>
      </c>
    </row>
    <row r="132" spans="1:58" x14ac:dyDescent="0.2">
      <c r="A132" s="73">
        <v>39814</v>
      </c>
      <c r="B132" s="74">
        <v>34.85</v>
      </c>
      <c r="C132" s="74">
        <v>36.25</v>
      </c>
      <c r="D132" s="74">
        <v>37.65</v>
      </c>
      <c r="E132" s="69"/>
      <c r="F132" s="74">
        <v>37.150001525878906</v>
      </c>
      <c r="G132" s="74">
        <v>37.850001525878909</v>
      </c>
      <c r="H132" s="74">
        <v>38.550001525878912</v>
      </c>
      <c r="I132" s="61"/>
      <c r="J132" s="62">
        <v>40695</v>
      </c>
      <c r="K132" s="75">
        <v>17.276249008178706</v>
      </c>
      <c r="L132" s="75">
        <v>22.608749008178705</v>
      </c>
      <c r="M132" s="75">
        <v>27.941249008178705</v>
      </c>
      <c r="O132" s="75">
        <v>13.792498397827142</v>
      </c>
      <c r="P132" s="75">
        <v>18.092498397827143</v>
      </c>
      <c r="Q132" s="75">
        <v>22.392498397827143</v>
      </c>
      <c r="S132" s="75">
        <v>0.3</v>
      </c>
      <c r="T132" s="75">
        <v>0.3</v>
      </c>
      <c r="U132" s="75">
        <v>0.3</v>
      </c>
      <c r="W132" s="75">
        <v>0.13706402000692838</v>
      </c>
      <c r="X132" s="75">
        <v>0.27412804001385677</v>
      </c>
      <c r="Y132" s="75">
        <v>0.41119206002078512</v>
      </c>
      <c r="AA132" s="75">
        <v>0.06</v>
      </c>
      <c r="AB132" s="75">
        <v>0.12</v>
      </c>
      <c r="AC132" s="75">
        <v>0.18</v>
      </c>
      <c r="AE132" s="75">
        <v>-0.25</v>
      </c>
      <c r="AF132" s="75">
        <v>0.9</v>
      </c>
      <c r="AG132" s="75">
        <v>0.3</v>
      </c>
      <c r="AI132" s="75">
        <v>-0.15</v>
      </c>
      <c r="AJ132" s="75">
        <v>0.3</v>
      </c>
      <c r="AK132" s="75">
        <v>0.2</v>
      </c>
      <c r="AM132" s="80">
        <v>42</v>
      </c>
      <c r="AN132" s="77">
        <v>0.4</v>
      </c>
      <c r="BE132" s="62">
        <v>40695</v>
      </c>
      <c r="BF132" s="76">
        <v>0.75</v>
      </c>
    </row>
    <row r="133" spans="1:58" x14ac:dyDescent="0.2">
      <c r="A133" s="73">
        <v>39845</v>
      </c>
      <c r="B133" s="74">
        <v>39.35</v>
      </c>
      <c r="C133" s="74">
        <v>40.75</v>
      </c>
      <c r="D133" s="74">
        <v>42.15</v>
      </c>
      <c r="E133" s="69"/>
      <c r="F133" s="74">
        <v>34</v>
      </c>
      <c r="G133" s="74">
        <v>34.700000000000003</v>
      </c>
      <c r="H133" s="74">
        <v>35.4</v>
      </c>
      <c r="I133" s="61"/>
      <c r="J133" s="62">
        <v>40725</v>
      </c>
      <c r="K133" s="75">
        <v>32.061250305175804</v>
      </c>
      <c r="L133" s="75">
        <v>35.811250305175804</v>
      </c>
      <c r="M133" s="75">
        <v>39.561250305175804</v>
      </c>
      <c r="O133" s="75">
        <v>22.997498321533197</v>
      </c>
      <c r="P133" s="75">
        <v>27.297498321533197</v>
      </c>
      <c r="Q133" s="75">
        <v>31.597498321533198</v>
      </c>
      <c r="S133" s="75">
        <v>0.3</v>
      </c>
      <c r="T133" s="75">
        <v>0.3</v>
      </c>
      <c r="U133" s="75">
        <v>0.3</v>
      </c>
      <c r="W133" s="75">
        <v>0.16079773715549642</v>
      </c>
      <c r="X133" s="75">
        <v>0.32159547431099283</v>
      </c>
      <c r="Y133" s="75">
        <v>0.48239321146648928</v>
      </c>
      <c r="AA133" s="75">
        <v>0.06</v>
      </c>
      <c r="AB133" s="75">
        <v>0.12</v>
      </c>
      <c r="AC133" s="75">
        <v>0.18</v>
      </c>
      <c r="AE133" s="75">
        <v>-0.35</v>
      </c>
      <c r="AF133" s="75">
        <v>1.2</v>
      </c>
      <c r="AG133" s="75">
        <v>0.3</v>
      </c>
      <c r="AI133" s="75">
        <v>-0.15</v>
      </c>
      <c r="AJ133" s="75">
        <v>0.3</v>
      </c>
      <c r="AK133" s="75">
        <v>0.2</v>
      </c>
      <c r="AM133" s="80">
        <v>43</v>
      </c>
      <c r="AN133" s="77">
        <v>0.4</v>
      </c>
      <c r="BE133" s="62">
        <v>40725</v>
      </c>
      <c r="BF133" s="76">
        <v>0.75</v>
      </c>
    </row>
    <row r="134" spans="1:58" x14ac:dyDescent="0.2">
      <c r="A134" s="73">
        <v>39873</v>
      </c>
      <c r="B134" s="74">
        <v>44.55</v>
      </c>
      <c r="C134" s="74">
        <v>45.35</v>
      </c>
      <c r="D134" s="74">
        <v>46.15</v>
      </c>
      <c r="E134" s="69"/>
      <c r="F134" s="74">
        <v>30.3</v>
      </c>
      <c r="G134" s="74">
        <v>30.7</v>
      </c>
      <c r="H134" s="74">
        <v>31.1</v>
      </c>
      <c r="I134" s="61"/>
      <c r="J134" s="62">
        <v>40756</v>
      </c>
      <c r="K134" s="75">
        <v>34.322499847412132</v>
      </c>
      <c r="L134" s="75">
        <v>38.072499847412132</v>
      </c>
      <c r="M134" s="75">
        <v>41.822499847412132</v>
      </c>
      <c r="O134" s="75">
        <v>24.494999694824212</v>
      </c>
      <c r="P134" s="75">
        <v>28.794999694824213</v>
      </c>
      <c r="Q134" s="75">
        <v>33.09499969482421</v>
      </c>
      <c r="S134" s="75">
        <v>0.8</v>
      </c>
      <c r="T134" s="75">
        <v>0.8</v>
      </c>
      <c r="U134" s="75">
        <v>0.8</v>
      </c>
      <c r="W134" s="75">
        <v>0.18590209450413386</v>
      </c>
      <c r="X134" s="75">
        <v>0.37180418900826773</v>
      </c>
      <c r="Y134" s="75">
        <v>0.55770628351240159</v>
      </c>
      <c r="AA134" s="75">
        <v>0.06</v>
      </c>
      <c r="AB134" s="75">
        <v>0.12</v>
      </c>
      <c r="AC134" s="75">
        <v>0.18</v>
      </c>
      <c r="AE134" s="75">
        <v>-0.35</v>
      </c>
      <c r="AF134" s="75">
        <v>1.5</v>
      </c>
      <c r="AG134" s="75">
        <v>0.5</v>
      </c>
      <c r="AI134" s="75">
        <v>-0.15</v>
      </c>
      <c r="AJ134" s="75">
        <v>0.3</v>
      </c>
      <c r="AK134" s="75">
        <v>0.2</v>
      </c>
      <c r="AM134" s="80">
        <v>43</v>
      </c>
      <c r="AN134" s="77">
        <v>0.4</v>
      </c>
      <c r="BE134" s="62">
        <v>40756</v>
      </c>
      <c r="BF134" s="76">
        <v>0.75</v>
      </c>
    </row>
    <row r="135" spans="1:58" x14ac:dyDescent="0.2">
      <c r="A135" s="73">
        <v>39904</v>
      </c>
      <c r="B135" s="74">
        <v>36.200000000000003</v>
      </c>
      <c r="C135" s="74">
        <v>36.85</v>
      </c>
      <c r="D135" s="74">
        <v>37.5</v>
      </c>
      <c r="E135" s="69"/>
      <c r="F135" s="74">
        <v>30.375</v>
      </c>
      <c r="G135" s="74">
        <v>30.7</v>
      </c>
      <c r="H135" s="74">
        <v>31.024999999999999</v>
      </c>
      <c r="I135" s="61"/>
      <c r="J135" s="62">
        <v>40787</v>
      </c>
      <c r="K135" s="75">
        <v>28.424998474121089</v>
      </c>
      <c r="L135" s="75">
        <v>29.699998474121088</v>
      </c>
      <c r="M135" s="75">
        <v>30.974998474121087</v>
      </c>
      <c r="O135" s="75">
        <v>25.399998474121087</v>
      </c>
      <c r="P135" s="75">
        <v>29.699998474121088</v>
      </c>
      <c r="Q135" s="75">
        <v>33.999998474121085</v>
      </c>
      <c r="S135" s="75">
        <v>0.8</v>
      </c>
      <c r="T135" s="75">
        <v>0.8</v>
      </c>
      <c r="U135" s="75">
        <v>0.8</v>
      </c>
      <c r="W135" s="75">
        <v>0.18590209450413386</v>
      </c>
      <c r="X135" s="75">
        <v>0.37180418900826773</v>
      </c>
      <c r="Y135" s="75">
        <v>0.55770628351240159</v>
      </c>
      <c r="AA135" s="75">
        <v>0.06</v>
      </c>
      <c r="AB135" s="75">
        <v>0.12</v>
      </c>
      <c r="AC135" s="75">
        <v>0.18</v>
      </c>
      <c r="AE135" s="75">
        <v>-0.35</v>
      </c>
      <c r="AF135" s="75">
        <v>1.5</v>
      </c>
      <c r="AG135" s="75">
        <v>0.5</v>
      </c>
      <c r="AI135" s="75">
        <v>-0.15</v>
      </c>
      <c r="AJ135" s="75">
        <v>0.3</v>
      </c>
      <c r="AK135" s="75">
        <v>0.2</v>
      </c>
      <c r="AM135" s="80">
        <v>43</v>
      </c>
      <c r="AN135" s="77">
        <v>0.4</v>
      </c>
      <c r="BE135" s="62">
        <v>40787</v>
      </c>
      <c r="BF135" s="76">
        <v>0.75</v>
      </c>
    </row>
    <row r="136" spans="1:58" x14ac:dyDescent="0.2">
      <c r="A136" s="73">
        <v>39934</v>
      </c>
      <c r="B136" s="74">
        <v>32.6</v>
      </c>
      <c r="C136" s="74">
        <v>34.85</v>
      </c>
      <c r="D136" s="74">
        <v>37.1</v>
      </c>
      <c r="E136" s="69"/>
      <c r="F136" s="74">
        <v>29.574999999999999</v>
      </c>
      <c r="G136" s="74">
        <v>30.7</v>
      </c>
      <c r="H136" s="74">
        <v>31.824999999999999</v>
      </c>
      <c r="I136" s="61"/>
      <c r="J136" s="62">
        <v>40817</v>
      </c>
      <c r="K136" s="75">
        <v>28.537498474121087</v>
      </c>
      <c r="L136" s="75">
        <v>29.699998474121088</v>
      </c>
      <c r="M136" s="75">
        <v>30.862498474121089</v>
      </c>
      <c r="O136" s="75">
        <v>25.399998474121087</v>
      </c>
      <c r="P136" s="75">
        <v>29.699998474121088</v>
      </c>
      <c r="Q136" s="75">
        <v>33.999998474121085</v>
      </c>
      <c r="S136" s="75">
        <v>0.8</v>
      </c>
      <c r="T136" s="75">
        <v>0.8</v>
      </c>
      <c r="U136" s="75">
        <v>0.8</v>
      </c>
      <c r="W136" s="75">
        <v>0.13764113167011541</v>
      </c>
      <c r="X136" s="75">
        <v>0.27528226334023082</v>
      </c>
      <c r="Y136" s="75">
        <v>0.41292339501034625</v>
      </c>
      <c r="AA136" s="75">
        <v>0.06</v>
      </c>
      <c r="AB136" s="75">
        <v>0.12</v>
      </c>
      <c r="AC136" s="75">
        <v>0.18</v>
      </c>
      <c r="AE136" s="75">
        <v>-0.35</v>
      </c>
      <c r="AF136" s="75">
        <v>0.9</v>
      </c>
      <c r="AG136" s="75">
        <v>0.3</v>
      </c>
      <c r="AI136" s="75">
        <v>-0.15</v>
      </c>
      <c r="AJ136" s="75">
        <v>0.3</v>
      </c>
      <c r="AK136" s="75">
        <v>0.2</v>
      </c>
      <c r="AM136" s="80">
        <v>44</v>
      </c>
      <c r="AN136" s="77">
        <v>0.4</v>
      </c>
      <c r="BE136" s="62">
        <v>40817</v>
      </c>
      <c r="BF136" s="76">
        <v>0.75</v>
      </c>
    </row>
    <row r="137" spans="1:58" x14ac:dyDescent="0.2">
      <c r="A137" s="73">
        <v>39965</v>
      </c>
      <c r="B137" s="74">
        <v>30.29</v>
      </c>
      <c r="C137" s="74">
        <v>36.75</v>
      </c>
      <c r="D137" s="74">
        <v>43.21</v>
      </c>
      <c r="E137" s="69"/>
      <c r="F137" s="74">
        <v>27.47</v>
      </c>
      <c r="G137" s="74">
        <v>30.7</v>
      </c>
      <c r="H137" s="74">
        <v>33.93</v>
      </c>
      <c r="I137" s="61"/>
      <c r="J137" s="62">
        <v>40848</v>
      </c>
      <c r="K137" s="75">
        <v>28.537498474121087</v>
      </c>
      <c r="L137" s="75">
        <v>29.699998474121088</v>
      </c>
      <c r="M137" s="75">
        <v>30.862498474121089</v>
      </c>
      <c r="O137" s="75">
        <v>25.399998474121087</v>
      </c>
      <c r="P137" s="75">
        <v>29.699998474121088</v>
      </c>
      <c r="Q137" s="75">
        <v>33.999998474121085</v>
      </c>
      <c r="S137" s="75">
        <v>0.8</v>
      </c>
      <c r="T137" s="75">
        <v>0.8</v>
      </c>
      <c r="U137" s="75">
        <v>0.8</v>
      </c>
      <c r="W137" s="75">
        <v>0.12032778177450341</v>
      </c>
      <c r="X137" s="75">
        <v>0.24065556354900683</v>
      </c>
      <c r="Y137" s="75">
        <v>0.36098334532351023</v>
      </c>
      <c r="AA137" s="75">
        <v>0.06</v>
      </c>
      <c r="AB137" s="75">
        <v>0.12</v>
      </c>
      <c r="AC137" s="75">
        <v>0.18</v>
      </c>
      <c r="AE137" s="75">
        <v>-0.25</v>
      </c>
      <c r="AF137" s="75">
        <v>1</v>
      </c>
      <c r="AG137" s="75">
        <v>0.3</v>
      </c>
      <c r="AI137" s="75">
        <v>-0.15</v>
      </c>
      <c r="AJ137" s="75">
        <v>0.3</v>
      </c>
      <c r="AK137" s="75">
        <v>0.2</v>
      </c>
      <c r="AM137" s="80">
        <v>44</v>
      </c>
      <c r="AN137" s="77">
        <v>0.4</v>
      </c>
      <c r="BE137" s="62">
        <v>40848</v>
      </c>
      <c r="BF137" s="76">
        <v>0.75</v>
      </c>
    </row>
    <row r="138" spans="1:58" x14ac:dyDescent="0.2">
      <c r="A138" s="73">
        <v>39995</v>
      </c>
      <c r="B138" s="74">
        <v>39.25</v>
      </c>
      <c r="C138" s="74">
        <v>44.25</v>
      </c>
      <c r="D138" s="74">
        <v>49.25</v>
      </c>
      <c r="E138" s="69"/>
      <c r="F138" s="74">
        <v>28.2</v>
      </c>
      <c r="G138" s="74">
        <v>30.7</v>
      </c>
      <c r="H138" s="74">
        <v>33.200000000000003</v>
      </c>
      <c r="I138" s="61"/>
      <c r="J138" s="62">
        <v>40878</v>
      </c>
      <c r="K138" s="75">
        <v>33.787502288818381</v>
      </c>
      <c r="L138" s="75">
        <v>34.950002288818382</v>
      </c>
      <c r="M138" s="75">
        <v>36.112502288818384</v>
      </c>
      <c r="O138" s="75">
        <v>30.650002288818381</v>
      </c>
      <c r="P138" s="75">
        <v>34.950002288818382</v>
      </c>
      <c r="Q138" s="75">
        <v>39.250002288818379</v>
      </c>
      <c r="S138" s="75">
        <v>1.2</v>
      </c>
      <c r="T138" s="75">
        <v>1.2</v>
      </c>
      <c r="U138" s="75">
        <v>1.2</v>
      </c>
      <c r="W138" s="75">
        <v>0.12032778177450341</v>
      </c>
      <c r="X138" s="75">
        <v>0.24065556354900683</v>
      </c>
      <c r="Y138" s="75">
        <v>0.36098334532351023</v>
      </c>
      <c r="AA138" s="75">
        <v>0.06</v>
      </c>
      <c r="AB138" s="75">
        <v>0.12</v>
      </c>
      <c r="AC138" s="75">
        <v>0.18</v>
      </c>
      <c r="AE138" s="75">
        <v>-0.25</v>
      </c>
      <c r="AF138" s="75">
        <v>1</v>
      </c>
      <c r="AG138" s="75">
        <v>0.3</v>
      </c>
      <c r="AI138" s="75">
        <v>-0.15</v>
      </c>
      <c r="AJ138" s="75">
        <v>0.3</v>
      </c>
      <c r="AK138" s="75">
        <v>0.2</v>
      </c>
      <c r="AM138" s="80">
        <v>44</v>
      </c>
      <c r="AN138" s="77">
        <v>0.4</v>
      </c>
      <c r="BE138" s="62">
        <v>40878</v>
      </c>
      <c r="BF138" s="76">
        <v>0.75</v>
      </c>
    </row>
    <row r="139" spans="1:58" x14ac:dyDescent="0.2">
      <c r="A139" s="73">
        <v>40026</v>
      </c>
      <c r="B139" s="74">
        <v>53.25</v>
      </c>
      <c r="C139" s="74">
        <v>58.25</v>
      </c>
      <c r="D139" s="74">
        <v>63.25</v>
      </c>
      <c r="E139" s="69"/>
      <c r="F139" s="74">
        <v>28.2</v>
      </c>
      <c r="G139" s="74">
        <v>30.7</v>
      </c>
      <c r="H139" s="74">
        <v>33.200000000000003</v>
      </c>
      <c r="I139" s="61"/>
      <c r="J139" s="62">
        <v>40909</v>
      </c>
      <c r="K139" s="75">
        <v>24.123747253417964</v>
      </c>
      <c r="L139" s="75">
        <v>25.398747253417962</v>
      </c>
      <c r="M139" s="75">
        <v>26.673747253417961</v>
      </c>
      <c r="O139" s="75">
        <v>21.602499008178704</v>
      </c>
      <c r="P139" s="75">
        <v>25.902499008178705</v>
      </c>
      <c r="Q139" s="75">
        <v>30.202499008178705</v>
      </c>
      <c r="S139" s="75">
        <v>0.8</v>
      </c>
      <c r="T139" s="75">
        <v>0.8</v>
      </c>
      <c r="U139" s="75">
        <v>0.8</v>
      </c>
      <c r="W139" s="75">
        <v>0.12076061552189374</v>
      </c>
      <c r="X139" s="75">
        <v>0.24152123104378748</v>
      </c>
      <c r="Y139" s="75">
        <v>0.36228184656568119</v>
      </c>
      <c r="AA139" s="75">
        <v>0.06</v>
      </c>
      <c r="AB139" s="75">
        <v>0.12</v>
      </c>
      <c r="AC139" s="75">
        <v>0.18</v>
      </c>
      <c r="AE139" s="75">
        <v>-0.25</v>
      </c>
      <c r="AF139" s="75">
        <v>1</v>
      </c>
      <c r="AG139" s="75">
        <v>0.35</v>
      </c>
      <c r="AI139" s="75">
        <v>-0.15</v>
      </c>
      <c r="AJ139" s="75">
        <v>0.3</v>
      </c>
      <c r="AK139" s="75">
        <v>0.2</v>
      </c>
      <c r="AM139" s="80">
        <v>45</v>
      </c>
      <c r="AN139" s="77">
        <v>0.4</v>
      </c>
      <c r="BE139" s="62">
        <v>40909</v>
      </c>
      <c r="BF139" s="76">
        <v>0.75</v>
      </c>
    </row>
    <row r="140" spans="1:58" x14ac:dyDescent="0.2">
      <c r="A140" s="73">
        <v>40057</v>
      </c>
      <c r="B140" s="74">
        <v>61.25</v>
      </c>
      <c r="C140" s="74">
        <v>62.75</v>
      </c>
      <c r="D140" s="74">
        <v>64.25</v>
      </c>
      <c r="E140" s="69"/>
      <c r="F140" s="74">
        <v>29.95</v>
      </c>
      <c r="G140" s="74">
        <v>30.7</v>
      </c>
      <c r="H140" s="74">
        <v>31.45</v>
      </c>
      <c r="I140" s="61"/>
      <c r="J140" s="62">
        <v>40940</v>
      </c>
      <c r="K140" s="75">
        <v>23.121248626708979</v>
      </c>
      <c r="L140" s="75">
        <v>24.396248626708978</v>
      </c>
      <c r="M140" s="75">
        <v>25.671248626708977</v>
      </c>
      <c r="O140" s="75">
        <v>19.597497940063469</v>
      </c>
      <c r="P140" s="75">
        <v>23.89749794006347</v>
      </c>
      <c r="Q140" s="75">
        <v>28.197497940063471</v>
      </c>
      <c r="S140" s="75">
        <v>0.3</v>
      </c>
      <c r="T140" s="75">
        <v>0.3</v>
      </c>
      <c r="U140" s="75">
        <v>0.3</v>
      </c>
      <c r="W140" s="75">
        <v>0.14889480910226324</v>
      </c>
      <c r="X140" s="75">
        <v>0.29778961820452649</v>
      </c>
      <c r="Y140" s="75">
        <v>0.4466844273067897</v>
      </c>
      <c r="AA140" s="75">
        <v>0.06</v>
      </c>
      <c r="AB140" s="75">
        <v>0.12</v>
      </c>
      <c r="AC140" s="75">
        <v>0.18</v>
      </c>
      <c r="AE140" s="75">
        <v>-0.75</v>
      </c>
      <c r="AF140" s="75">
        <v>1.5</v>
      </c>
      <c r="AG140" s="75">
        <v>0.75</v>
      </c>
      <c r="AI140" s="75">
        <v>-0.15</v>
      </c>
      <c r="AJ140" s="75">
        <v>0.3</v>
      </c>
      <c r="AK140" s="75">
        <v>0.2</v>
      </c>
      <c r="AM140" s="80">
        <v>45</v>
      </c>
      <c r="AN140" s="77">
        <v>0.4</v>
      </c>
      <c r="BE140" s="62">
        <v>40940</v>
      </c>
      <c r="BF140" s="76">
        <v>0.75</v>
      </c>
    </row>
    <row r="141" spans="1:58" x14ac:dyDescent="0.2">
      <c r="A141" s="73">
        <v>40087</v>
      </c>
      <c r="B141" s="74">
        <v>33.4</v>
      </c>
      <c r="C141" s="74">
        <v>34.75</v>
      </c>
      <c r="D141" s="74">
        <v>36.1</v>
      </c>
      <c r="E141" s="69"/>
      <c r="F141" s="74">
        <v>29.024998092651366</v>
      </c>
      <c r="G141" s="74">
        <v>29.699998092651366</v>
      </c>
      <c r="H141" s="74">
        <v>30.374998092651367</v>
      </c>
      <c r="I141" s="61"/>
      <c r="J141" s="62">
        <v>40969</v>
      </c>
      <c r="K141" s="75">
        <v>16.872248077392573</v>
      </c>
      <c r="L141" s="75">
        <v>17.584748077392572</v>
      </c>
      <c r="M141" s="75">
        <v>18.29724807739257</v>
      </c>
      <c r="O141" s="75">
        <v>14.914497375488274</v>
      </c>
      <c r="P141" s="75">
        <v>19.214497375488275</v>
      </c>
      <c r="Q141" s="75">
        <v>23.514497375488276</v>
      </c>
      <c r="S141" s="75">
        <v>0.3</v>
      </c>
      <c r="T141" s="75">
        <v>0.3</v>
      </c>
      <c r="U141" s="75">
        <v>0.3</v>
      </c>
      <c r="W141" s="75">
        <v>0.14889480910226324</v>
      </c>
      <c r="X141" s="75">
        <v>0.29778961820452649</v>
      </c>
      <c r="Y141" s="75">
        <v>0.4466844273067897</v>
      </c>
      <c r="AA141" s="75">
        <v>0.06</v>
      </c>
      <c r="AB141" s="75">
        <v>0.12</v>
      </c>
      <c r="AC141" s="75">
        <v>0.18</v>
      </c>
      <c r="AE141" s="75">
        <v>-0.75</v>
      </c>
      <c r="AF141" s="75">
        <v>1.5</v>
      </c>
      <c r="AG141" s="75">
        <v>0.75</v>
      </c>
      <c r="AI141" s="75">
        <v>-0.15</v>
      </c>
      <c r="AJ141" s="75">
        <v>0.3</v>
      </c>
      <c r="AK141" s="75">
        <v>0.2</v>
      </c>
      <c r="AM141" s="80">
        <v>45</v>
      </c>
      <c r="AN141" s="77">
        <v>0.4</v>
      </c>
      <c r="BE141" s="62">
        <v>40969</v>
      </c>
      <c r="BF141" s="76">
        <v>0.75</v>
      </c>
    </row>
    <row r="142" spans="1:58" x14ac:dyDescent="0.2">
      <c r="A142" s="73">
        <v>40118</v>
      </c>
      <c r="B142" s="74">
        <v>31.9</v>
      </c>
      <c r="C142" s="74">
        <v>33.25</v>
      </c>
      <c r="D142" s="74">
        <v>34.6</v>
      </c>
      <c r="E142" s="69"/>
      <c r="F142" s="74">
        <v>29.024998092651366</v>
      </c>
      <c r="G142" s="74">
        <v>29.699998092651366</v>
      </c>
      <c r="H142" s="74">
        <v>30.374998092651367</v>
      </c>
      <c r="I142" s="61"/>
      <c r="J142" s="62">
        <v>41000</v>
      </c>
      <c r="K142" s="75">
        <v>17.667498779296867</v>
      </c>
      <c r="L142" s="75">
        <v>18.267498779296869</v>
      </c>
      <c r="M142" s="75">
        <v>18.86749877929687</v>
      </c>
      <c r="O142" s="75">
        <v>14.684997558593743</v>
      </c>
      <c r="P142" s="75">
        <v>18.984997558593744</v>
      </c>
      <c r="Q142" s="75">
        <v>23.284997558593744</v>
      </c>
      <c r="S142" s="75">
        <v>0.3</v>
      </c>
      <c r="T142" s="75">
        <v>0.3</v>
      </c>
      <c r="U142" s="75">
        <v>0.3</v>
      </c>
      <c r="W142" s="75">
        <v>0.12292478425884519</v>
      </c>
      <c r="X142" s="75">
        <v>0.24584956851769038</v>
      </c>
      <c r="Y142" s="75">
        <v>0.36877435277653559</v>
      </c>
      <c r="AA142" s="75">
        <v>0.06</v>
      </c>
      <c r="AB142" s="75">
        <v>0.12</v>
      </c>
      <c r="AC142" s="75">
        <v>0.18</v>
      </c>
      <c r="AE142" s="75">
        <v>-0.25</v>
      </c>
      <c r="AF142" s="75">
        <v>1</v>
      </c>
      <c r="AG142" s="75">
        <v>0.3</v>
      </c>
      <c r="AI142" s="75">
        <v>-0.15</v>
      </c>
      <c r="AJ142" s="75">
        <v>0.3</v>
      </c>
      <c r="AK142" s="75">
        <v>0.2</v>
      </c>
      <c r="AM142" s="80">
        <v>46</v>
      </c>
      <c r="AN142" s="77">
        <v>0.4</v>
      </c>
      <c r="BE142" s="62">
        <v>41000</v>
      </c>
      <c r="BF142" s="76">
        <v>0.75</v>
      </c>
    </row>
    <row r="143" spans="1:58" x14ac:dyDescent="0.2">
      <c r="A143" s="73">
        <v>40148</v>
      </c>
      <c r="B143" s="74">
        <v>31.9</v>
      </c>
      <c r="C143" s="74">
        <v>33.25</v>
      </c>
      <c r="D143" s="74">
        <v>34.6</v>
      </c>
      <c r="E143" s="69"/>
      <c r="F143" s="74">
        <v>29.024998092651366</v>
      </c>
      <c r="G143" s="74">
        <v>29.699998092651366</v>
      </c>
      <c r="H143" s="74">
        <v>30.374998092651367</v>
      </c>
      <c r="I143" s="61"/>
      <c r="J143" s="62">
        <v>41030</v>
      </c>
      <c r="K143" s="75">
        <v>16.522498550415033</v>
      </c>
      <c r="L143" s="75">
        <v>18.382498550415033</v>
      </c>
      <c r="M143" s="75">
        <v>20.242498550415032</v>
      </c>
      <c r="O143" s="75">
        <v>15.214998245239251</v>
      </c>
      <c r="P143" s="75">
        <v>19.514998245239251</v>
      </c>
      <c r="Q143" s="75">
        <v>23.814998245239252</v>
      </c>
      <c r="S143" s="75">
        <v>0.3</v>
      </c>
      <c r="T143" s="75">
        <v>0.3</v>
      </c>
      <c r="U143" s="75">
        <v>0.3</v>
      </c>
      <c r="W143" s="75">
        <v>0.12292478425884519</v>
      </c>
      <c r="X143" s="75">
        <v>0.24584956851769038</v>
      </c>
      <c r="Y143" s="75">
        <v>0.36877435277653559</v>
      </c>
      <c r="AA143" s="75">
        <v>0.06</v>
      </c>
      <c r="AB143" s="75">
        <v>0.12</v>
      </c>
      <c r="AC143" s="75">
        <v>0.18</v>
      </c>
      <c r="AE143" s="75">
        <v>-0.25</v>
      </c>
      <c r="AF143" s="75">
        <v>0.9</v>
      </c>
      <c r="AG143" s="75">
        <v>0.3</v>
      </c>
      <c r="AI143" s="75">
        <v>-0.15</v>
      </c>
      <c r="AJ143" s="75">
        <v>0.3</v>
      </c>
      <c r="AK143" s="75">
        <v>0.2</v>
      </c>
      <c r="AM143" s="80">
        <v>46</v>
      </c>
      <c r="AN143" s="77">
        <v>0.4</v>
      </c>
      <c r="BE143" s="62">
        <v>41030</v>
      </c>
      <c r="BF143" s="76">
        <v>0.75</v>
      </c>
    </row>
    <row r="144" spans="1:58" x14ac:dyDescent="0.2">
      <c r="A144" s="73">
        <v>40179</v>
      </c>
      <c r="B144" s="74">
        <v>34.85</v>
      </c>
      <c r="C144" s="74">
        <v>36.35</v>
      </c>
      <c r="D144" s="74">
        <v>37.85</v>
      </c>
      <c r="E144" s="69"/>
      <c r="F144" s="74">
        <v>37.300001525878912</v>
      </c>
      <c r="G144" s="74">
        <v>38.050001525878912</v>
      </c>
      <c r="H144" s="74">
        <v>38.800001525878912</v>
      </c>
      <c r="I144" s="61"/>
      <c r="J144" s="62">
        <v>41061</v>
      </c>
      <c r="K144" s="75">
        <v>17.476249008178705</v>
      </c>
      <c r="L144" s="75">
        <v>22.808749008178705</v>
      </c>
      <c r="M144" s="75">
        <v>28.141249008178704</v>
      </c>
      <c r="O144" s="75">
        <v>13.992498397827141</v>
      </c>
      <c r="P144" s="75">
        <v>18.292498397827142</v>
      </c>
      <c r="Q144" s="75">
        <v>22.592498397827143</v>
      </c>
      <c r="S144" s="75">
        <v>0.3</v>
      </c>
      <c r="T144" s="75">
        <v>0.3</v>
      </c>
      <c r="U144" s="75">
        <v>0.3</v>
      </c>
      <c r="W144" s="75">
        <v>0.13158145920665124</v>
      </c>
      <c r="X144" s="75">
        <v>0.26316291841330247</v>
      </c>
      <c r="Y144" s="75">
        <v>0.39474437761995373</v>
      </c>
      <c r="AA144" s="75">
        <v>0.06</v>
      </c>
      <c r="AB144" s="75">
        <v>0.12</v>
      </c>
      <c r="AC144" s="75">
        <v>0.18</v>
      </c>
      <c r="AE144" s="75">
        <v>-0.25</v>
      </c>
      <c r="AF144" s="75">
        <v>0.9</v>
      </c>
      <c r="AG144" s="75">
        <v>0.3</v>
      </c>
      <c r="AI144" s="75">
        <v>-0.15</v>
      </c>
      <c r="AJ144" s="75">
        <v>0.3</v>
      </c>
      <c r="AK144" s="75">
        <v>0.2</v>
      </c>
      <c r="AM144" s="80">
        <v>46</v>
      </c>
      <c r="AN144" s="77">
        <v>0.4</v>
      </c>
      <c r="BE144" s="62">
        <v>41061</v>
      </c>
      <c r="BF144" s="76">
        <v>0.75</v>
      </c>
    </row>
    <row r="145" spans="1:58" x14ac:dyDescent="0.2">
      <c r="A145" s="73">
        <v>40210</v>
      </c>
      <c r="B145" s="74">
        <v>39.35</v>
      </c>
      <c r="C145" s="74">
        <v>40.85</v>
      </c>
      <c r="D145" s="74">
        <v>42.35</v>
      </c>
      <c r="E145" s="69"/>
      <c r="F145" s="74">
        <v>34.15</v>
      </c>
      <c r="G145" s="74">
        <v>34.9</v>
      </c>
      <c r="H145" s="74">
        <v>35.65</v>
      </c>
      <c r="I145" s="61"/>
      <c r="J145" s="62">
        <v>41091</v>
      </c>
      <c r="K145" s="75">
        <v>32.261250305175807</v>
      </c>
      <c r="L145" s="75">
        <v>36.011250305175807</v>
      </c>
      <c r="M145" s="75">
        <v>39.761250305175807</v>
      </c>
      <c r="O145" s="75">
        <v>23.197498321533196</v>
      </c>
      <c r="P145" s="75">
        <v>27.497498321533197</v>
      </c>
      <c r="Q145" s="75">
        <v>31.797498321533197</v>
      </c>
      <c r="S145" s="75">
        <v>0.3</v>
      </c>
      <c r="T145" s="75">
        <v>0.3</v>
      </c>
      <c r="U145" s="75">
        <v>0.3</v>
      </c>
      <c r="W145" s="75">
        <v>0.15436582766927656</v>
      </c>
      <c r="X145" s="75">
        <v>0.30873165533855312</v>
      </c>
      <c r="Y145" s="75">
        <v>0.46309748300782971</v>
      </c>
      <c r="AA145" s="75">
        <v>0.06</v>
      </c>
      <c r="AB145" s="75">
        <v>0.12</v>
      </c>
      <c r="AC145" s="75">
        <v>0.18</v>
      </c>
      <c r="AE145" s="75">
        <v>-0.35</v>
      </c>
      <c r="AF145" s="75">
        <v>1.2</v>
      </c>
      <c r="AG145" s="75">
        <v>0.3</v>
      </c>
      <c r="AI145" s="75">
        <v>-0.15</v>
      </c>
      <c r="AJ145" s="75">
        <v>0.3</v>
      </c>
      <c r="AK145" s="75">
        <v>0.2</v>
      </c>
      <c r="AM145" s="80">
        <v>47</v>
      </c>
      <c r="AN145" s="77">
        <v>0.4</v>
      </c>
      <c r="BE145" s="62">
        <v>41091</v>
      </c>
      <c r="BF145" s="76">
        <v>0.75</v>
      </c>
    </row>
    <row r="146" spans="1:58" x14ac:dyDescent="0.2">
      <c r="A146" s="73">
        <v>40238</v>
      </c>
      <c r="B146" s="74">
        <v>44.6</v>
      </c>
      <c r="C146" s="74">
        <v>45.45</v>
      </c>
      <c r="D146" s="74">
        <v>46.3</v>
      </c>
      <c r="E146" s="69"/>
      <c r="F146" s="74">
        <v>30.475000000000001</v>
      </c>
      <c r="G146" s="74">
        <v>30.9</v>
      </c>
      <c r="H146" s="74">
        <v>31.324999999999999</v>
      </c>
      <c r="I146" s="61"/>
      <c r="J146" s="62">
        <v>41122</v>
      </c>
      <c r="K146" s="75">
        <v>34.522499847412135</v>
      </c>
      <c r="L146" s="75">
        <v>38.272499847412135</v>
      </c>
      <c r="M146" s="75">
        <v>42.022499847412135</v>
      </c>
      <c r="O146" s="75">
        <v>24.694999694824212</v>
      </c>
      <c r="P146" s="75">
        <v>28.994999694824212</v>
      </c>
      <c r="Q146" s="75">
        <v>33.294999694824213</v>
      </c>
      <c r="S146" s="75">
        <v>0.8</v>
      </c>
      <c r="T146" s="75">
        <v>0.8</v>
      </c>
      <c r="U146" s="75">
        <v>0.8</v>
      </c>
      <c r="W146" s="75">
        <v>0.17846601072396853</v>
      </c>
      <c r="X146" s="75">
        <v>0.35693202144793706</v>
      </c>
      <c r="Y146" s="75">
        <v>0.53539803217190562</v>
      </c>
      <c r="AA146" s="75">
        <v>0.06</v>
      </c>
      <c r="AB146" s="75">
        <v>0.12</v>
      </c>
      <c r="AC146" s="75">
        <v>0.18</v>
      </c>
      <c r="AE146" s="75">
        <v>-0.35</v>
      </c>
      <c r="AF146" s="75">
        <v>1.5</v>
      </c>
      <c r="AG146" s="75">
        <v>0.5</v>
      </c>
      <c r="AI146" s="75">
        <v>-0.15</v>
      </c>
      <c r="AJ146" s="75">
        <v>0.3</v>
      </c>
      <c r="AK146" s="75">
        <v>0.2</v>
      </c>
      <c r="AM146" s="80">
        <v>47</v>
      </c>
      <c r="AN146" s="77">
        <v>0.4</v>
      </c>
      <c r="BE146" s="62">
        <v>41122</v>
      </c>
      <c r="BF146" s="76">
        <v>0.75</v>
      </c>
    </row>
    <row r="147" spans="1:58" x14ac:dyDescent="0.2">
      <c r="A147" s="73">
        <v>40269</v>
      </c>
      <c r="B147" s="74">
        <v>36.25</v>
      </c>
      <c r="C147" s="74">
        <v>36.950000000000003</v>
      </c>
      <c r="D147" s="74">
        <v>37.65</v>
      </c>
      <c r="E147" s="69"/>
      <c r="F147" s="74">
        <v>30.55</v>
      </c>
      <c r="G147" s="74">
        <v>30.9</v>
      </c>
      <c r="H147" s="74">
        <v>31.25</v>
      </c>
      <c r="I147" s="61"/>
      <c r="J147" s="62">
        <v>41153</v>
      </c>
      <c r="K147" s="75">
        <v>28.549998474121086</v>
      </c>
      <c r="L147" s="75">
        <v>29.899998474121087</v>
      </c>
      <c r="M147" s="75">
        <v>31.249998474121089</v>
      </c>
      <c r="O147" s="75">
        <v>25.599998474121087</v>
      </c>
      <c r="P147" s="75">
        <v>29.899998474121087</v>
      </c>
      <c r="Q147" s="75">
        <v>34.199998474121088</v>
      </c>
      <c r="S147" s="75">
        <v>0.8</v>
      </c>
      <c r="T147" s="75">
        <v>0.8</v>
      </c>
      <c r="U147" s="75">
        <v>0.8</v>
      </c>
      <c r="W147" s="75">
        <v>0.17846601072396853</v>
      </c>
      <c r="X147" s="75">
        <v>0.35693202144793706</v>
      </c>
      <c r="Y147" s="75">
        <v>0.53539803217190562</v>
      </c>
      <c r="AA147" s="75">
        <v>0.06</v>
      </c>
      <c r="AB147" s="75">
        <v>0.12</v>
      </c>
      <c r="AC147" s="75">
        <v>0.18</v>
      </c>
      <c r="AE147" s="75">
        <v>-0.35</v>
      </c>
      <c r="AF147" s="75">
        <v>1.5</v>
      </c>
      <c r="AG147" s="75">
        <v>0.5</v>
      </c>
      <c r="AI147" s="75">
        <v>-0.15</v>
      </c>
      <c r="AJ147" s="75">
        <v>0.3</v>
      </c>
      <c r="AK147" s="75">
        <v>0.2</v>
      </c>
      <c r="AM147" s="80">
        <v>47</v>
      </c>
      <c r="AN147" s="77">
        <v>0.4</v>
      </c>
      <c r="BE147" s="62">
        <v>41153</v>
      </c>
      <c r="BF147" s="76">
        <v>0.75</v>
      </c>
    </row>
    <row r="148" spans="1:58" x14ac:dyDescent="0.2">
      <c r="A148" s="73">
        <v>40299</v>
      </c>
      <c r="B148" s="74">
        <v>32.47</v>
      </c>
      <c r="C148" s="74">
        <v>34.950000000000003</v>
      </c>
      <c r="D148" s="74">
        <v>37.43</v>
      </c>
      <c r="E148" s="69"/>
      <c r="F148" s="74">
        <v>29.66</v>
      </c>
      <c r="G148" s="74">
        <v>30.9</v>
      </c>
      <c r="H148" s="74">
        <v>32.14</v>
      </c>
      <c r="I148" s="61"/>
      <c r="J148" s="62">
        <v>41183</v>
      </c>
      <c r="K148" s="75">
        <v>28.662498474121087</v>
      </c>
      <c r="L148" s="75">
        <v>29.899998474121087</v>
      </c>
      <c r="M148" s="75">
        <v>31.137498474121088</v>
      </c>
      <c r="O148" s="75">
        <v>25.599998474121087</v>
      </c>
      <c r="P148" s="75">
        <v>29.899998474121087</v>
      </c>
      <c r="Q148" s="75">
        <v>34.199998474121088</v>
      </c>
      <c r="S148" s="75">
        <v>0.8</v>
      </c>
      <c r="T148" s="75">
        <v>0.8</v>
      </c>
      <c r="U148" s="75">
        <v>0.8</v>
      </c>
      <c r="W148" s="75">
        <v>0.1321354864033108</v>
      </c>
      <c r="X148" s="75">
        <v>0.2642709728066216</v>
      </c>
      <c r="Y148" s="75">
        <v>0.39640645920993239</v>
      </c>
      <c r="AA148" s="75">
        <v>0.06</v>
      </c>
      <c r="AB148" s="75">
        <v>0.12</v>
      </c>
      <c r="AC148" s="75">
        <v>0.18</v>
      </c>
      <c r="AE148" s="75">
        <v>-0.35</v>
      </c>
      <c r="AF148" s="75">
        <v>0.9</v>
      </c>
      <c r="AG148" s="75">
        <v>0.3</v>
      </c>
      <c r="AI148" s="75">
        <v>-0.15</v>
      </c>
      <c r="AJ148" s="75">
        <v>0.3</v>
      </c>
      <c r="AK148" s="75">
        <v>0.2</v>
      </c>
      <c r="AM148" s="80">
        <v>48</v>
      </c>
      <c r="AN148" s="77">
        <v>0.4</v>
      </c>
      <c r="BE148" s="62">
        <v>41183</v>
      </c>
      <c r="BF148" s="76">
        <v>0.75</v>
      </c>
    </row>
    <row r="149" spans="1:58" x14ac:dyDescent="0.2">
      <c r="A149" s="73">
        <v>40330</v>
      </c>
      <c r="B149" s="74">
        <v>30.14</v>
      </c>
      <c r="C149" s="74">
        <v>37.25</v>
      </c>
      <c r="D149" s="74">
        <v>44.36</v>
      </c>
      <c r="E149" s="69"/>
      <c r="F149" s="74">
        <v>27.344999999999999</v>
      </c>
      <c r="G149" s="74">
        <v>30.9</v>
      </c>
      <c r="H149" s="74">
        <v>34.454999999999998</v>
      </c>
      <c r="I149" s="61"/>
      <c r="J149" s="62">
        <v>41214</v>
      </c>
      <c r="K149" s="75">
        <v>28.662498474121087</v>
      </c>
      <c r="L149" s="75">
        <v>29.899998474121087</v>
      </c>
      <c r="M149" s="75">
        <v>31.137498474121088</v>
      </c>
      <c r="O149" s="75">
        <v>25.599998474121087</v>
      </c>
      <c r="P149" s="75">
        <v>29.899998474121087</v>
      </c>
      <c r="Q149" s="75">
        <v>34.199998474121088</v>
      </c>
      <c r="S149" s="75">
        <v>0.8</v>
      </c>
      <c r="T149" s="75">
        <v>0.8</v>
      </c>
      <c r="U149" s="75">
        <v>0.8</v>
      </c>
      <c r="W149" s="75">
        <v>0.11551467050352328</v>
      </c>
      <c r="X149" s="75">
        <v>0.23102934100704656</v>
      </c>
      <c r="Y149" s="75">
        <v>0.34654401151056985</v>
      </c>
      <c r="AA149" s="75">
        <v>0.06</v>
      </c>
      <c r="AB149" s="75">
        <v>0.12</v>
      </c>
      <c r="AC149" s="75">
        <v>0.18</v>
      </c>
      <c r="AE149" s="75">
        <v>-0.25</v>
      </c>
      <c r="AF149" s="75">
        <v>1</v>
      </c>
      <c r="AG149" s="75">
        <v>0.3</v>
      </c>
      <c r="AI149" s="75">
        <v>-0.15</v>
      </c>
      <c r="AJ149" s="75">
        <v>0.3</v>
      </c>
      <c r="AK149" s="75">
        <v>0.2</v>
      </c>
      <c r="AM149" s="80">
        <v>48</v>
      </c>
      <c r="AN149" s="77">
        <v>0.4</v>
      </c>
      <c r="BE149" s="62">
        <v>41214</v>
      </c>
      <c r="BF149" s="76">
        <v>0.75</v>
      </c>
    </row>
    <row r="150" spans="1:58" x14ac:dyDescent="0.2">
      <c r="A150" s="73">
        <v>40360</v>
      </c>
      <c r="B150" s="74">
        <v>40.25</v>
      </c>
      <c r="C150" s="74">
        <v>45.25</v>
      </c>
      <c r="D150" s="74">
        <v>50.25</v>
      </c>
      <c r="E150" s="69"/>
      <c r="F150" s="74">
        <v>28.4</v>
      </c>
      <c r="G150" s="74">
        <v>30.9</v>
      </c>
      <c r="H150" s="74">
        <v>33.4</v>
      </c>
      <c r="I150" s="61"/>
      <c r="J150" s="62">
        <v>41244</v>
      </c>
      <c r="K150" s="75">
        <v>33.912502288818388</v>
      </c>
      <c r="L150" s="75">
        <v>35.150002288818385</v>
      </c>
      <c r="M150" s="75">
        <v>36.387502288818382</v>
      </c>
      <c r="O150" s="75">
        <v>30.850002288818384</v>
      </c>
      <c r="P150" s="75">
        <v>35.150002288818385</v>
      </c>
      <c r="Q150" s="75">
        <v>39.450002288818382</v>
      </c>
      <c r="S150" s="75">
        <v>1.2</v>
      </c>
      <c r="T150" s="75">
        <v>1.2</v>
      </c>
      <c r="U150" s="75">
        <v>1.2</v>
      </c>
      <c r="W150" s="75">
        <v>0.11551467050352328</v>
      </c>
      <c r="X150" s="75">
        <v>0.23102934100704656</v>
      </c>
      <c r="Y150" s="75">
        <v>0.34654401151056985</v>
      </c>
      <c r="AA150" s="75">
        <v>0.06</v>
      </c>
      <c r="AB150" s="75">
        <v>0.12</v>
      </c>
      <c r="AC150" s="75">
        <v>0.18</v>
      </c>
      <c r="AE150" s="75">
        <v>-0.25</v>
      </c>
      <c r="AF150" s="75">
        <v>1</v>
      </c>
      <c r="AG150" s="75">
        <v>0.3</v>
      </c>
      <c r="AI150" s="75">
        <v>-0.15</v>
      </c>
      <c r="AJ150" s="75">
        <v>0.3</v>
      </c>
      <c r="AK150" s="75">
        <v>0.2</v>
      </c>
      <c r="AM150" s="80">
        <v>48</v>
      </c>
      <c r="AN150" s="77">
        <v>0.4</v>
      </c>
      <c r="BE150" s="62">
        <v>41244</v>
      </c>
      <c r="BF150" s="76">
        <v>0.75</v>
      </c>
    </row>
    <row r="151" spans="1:58" x14ac:dyDescent="0.2">
      <c r="A151" s="73">
        <v>40391</v>
      </c>
      <c r="B151" s="74">
        <v>54.25</v>
      </c>
      <c r="C151" s="74">
        <v>59.25</v>
      </c>
      <c r="D151" s="74">
        <v>64.25</v>
      </c>
      <c r="E151" s="69"/>
      <c r="F151" s="74">
        <v>28.4</v>
      </c>
      <c r="G151" s="74">
        <v>30.9</v>
      </c>
      <c r="H151" s="74">
        <v>33.4</v>
      </c>
      <c r="I151" s="61"/>
      <c r="J151" s="62">
        <v>41275</v>
      </c>
      <c r="K151" s="75">
        <v>24.24874725341796</v>
      </c>
      <c r="L151" s="75">
        <v>25.598747253417962</v>
      </c>
      <c r="M151" s="75">
        <v>26.948747253417963</v>
      </c>
      <c r="O151" s="75">
        <v>21.802499008178703</v>
      </c>
      <c r="P151" s="75">
        <v>26.102499008178704</v>
      </c>
      <c r="Q151" s="75">
        <v>30.402499008178705</v>
      </c>
      <c r="S151" s="75">
        <v>0.8</v>
      </c>
      <c r="T151" s="75">
        <v>0.8</v>
      </c>
      <c r="U151" s="75">
        <v>0.8</v>
      </c>
      <c r="W151" s="75">
        <v>0.11593019090101797</v>
      </c>
      <c r="X151" s="75">
        <v>0.23186038180203594</v>
      </c>
      <c r="Y151" s="75">
        <v>0.34779057270305391</v>
      </c>
      <c r="AA151" s="75">
        <v>0.06</v>
      </c>
      <c r="AB151" s="75">
        <v>0.12</v>
      </c>
      <c r="AC151" s="75">
        <v>0.18</v>
      </c>
      <c r="AE151" s="75">
        <v>-0.25</v>
      </c>
      <c r="AF151" s="75">
        <v>1</v>
      </c>
      <c r="AG151" s="75">
        <v>0.35</v>
      </c>
      <c r="AI151" s="75">
        <v>-0.15</v>
      </c>
      <c r="AJ151" s="75">
        <v>0.3</v>
      </c>
      <c r="AK151" s="75">
        <v>0.2</v>
      </c>
      <c r="AM151" s="80">
        <v>49</v>
      </c>
      <c r="AN151" s="77">
        <v>0.4</v>
      </c>
      <c r="BE151" s="62">
        <v>41275</v>
      </c>
      <c r="BF151" s="76">
        <v>0.75</v>
      </c>
    </row>
    <row r="152" spans="1:58" x14ac:dyDescent="0.2">
      <c r="A152" s="73">
        <v>40422</v>
      </c>
      <c r="B152" s="74">
        <v>61.25</v>
      </c>
      <c r="C152" s="74">
        <v>62.85</v>
      </c>
      <c r="D152" s="74">
        <v>64.45</v>
      </c>
      <c r="E152" s="69"/>
      <c r="F152" s="74">
        <v>30.1</v>
      </c>
      <c r="G152" s="74">
        <v>30.9</v>
      </c>
      <c r="H152" s="74">
        <v>31.7</v>
      </c>
      <c r="I152" s="61"/>
      <c r="J152" s="62">
        <v>41306</v>
      </c>
      <c r="K152" s="75">
        <v>23.246248626708976</v>
      </c>
      <c r="L152" s="75">
        <v>24.596248626708977</v>
      </c>
      <c r="M152" s="75">
        <v>25.946248626708979</v>
      </c>
      <c r="O152" s="75">
        <v>19.797497940063469</v>
      </c>
      <c r="P152" s="75">
        <v>24.097497940063469</v>
      </c>
      <c r="Q152" s="75">
        <v>28.39749794006347</v>
      </c>
      <c r="S152" s="75">
        <v>0.3</v>
      </c>
      <c r="T152" s="75">
        <v>0.3</v>
      </c>
      <c r="U152" s="75">
        <v>0.3</v>
      </c>
      <c r="W152" s="75">
        <v>0.14293901673817272</v>
      </c>
      <c r="X152" s="75">
        <v>0.28587803347634544</v>
      </c>
      <c r="Y152" s="75">
        <v>0.42881705021451816</v>
      </c>
      <c r="AA152" s="75">
        <v>0.06</v>
      </c>
      <c r="AB152" s="75">
        <v>0.12</v>
      </c>
      <c r="AC152" s="75">
        <v>0.18</v>
      </c>
      <c r="AE152" s="75">
        <v>-0.75</v>
      </c>
      <c r="AF152" s="75">
        <v>1.5</v>
      </c>
      <c r="AG152" s="75">
        <v>0.75</v>
      </c>
      <c r="AI152" s="75">
        <v>-0.15</v>
      </c>
      <c r="AJ152" s="75">
        <v>0.3</v>
      </c>
      <c r="AK152" s="75">
        <v>0.2</v>
      </c>
      <c r="AM152" s="80">
        <v>49</v>
      </c>
      <c r="AN152" s="77">
        <v>0.4</v>
      </c>
      <c r="BE152" s="62">
        <v>41306</v>
      </c>
      <c r="BF152" s="76">
        <v>0.75</v>
      </c>
    </row>
    <row r="153" spans="1:58" x14ac:dyDescent="0.2">
      <c r="A153" s="73">
        <v>40452</v>
      </c>
      <c r="B153" s="74">
        <v>33.4</v>
      </c>
      <c r="C153" s="74">
        <v>34.85</v>
      </c>
      <c r="D153" s="74">
        <v>36.299999999999997</v>
      </c>
      <c r="E153" s="69"/>
      <c r="F153" s="74">
        <v>29.174998092651364</v>
      </c>
      <c r="G153" s="74">
        <v>29.899998092651366</v>
      </c>
      <c r="H153" s="74">
        <v>30.624998092651367</v>
      </c>
      <c r="I153" s="61"/>
      <c r="J153" s="62">
        <v>41334</v>
      </c>
      <c r="K153" s="75">
        <v>17.034748077392571</v>
      </c>
      <c r="L153" s="75">
        <v>17.784748077392571</v>
      </c>
      <c r="M153" s="75">
        <v>18.534748077392571</v>
      </c>
      <c r="O153" s="75">
        <v>15.114497375488273</v>
      </c>
      <c r="P153" s="75">
        <v>19.414497375488274</v>
      </c>
      <c r="Q153" s="75">
        <v>23.714497375488275</v>
      </c>
      <c r="S153" s="75">
        <v>0.3</v>
      </c>
      <c r="T153" s="75">
        <v>0.3</v>
      </c>
      <c r="U153" s="75">
        <v>0.3</v>
      </c>
      <c r="W153" s="75">
        <v>0.14293901673817272</v>
      </c>
      <c r="X153" s="75">
        <v>0.28587803347634544</v>
      </c>
      <c r="Y153" s="75">
        <v>0.42881705021451816</v>
      </c>
      <c r="AA153" s="75">
        <v>0.06</v>
      </c>
      <c r="AB153" s="75">
        <v>0.12</v>
      </c>
      <c r="AC153" s="75">
        <v>0.18</v>
      </c>
      <c r="AE153" s="75">
        <v>-0.75</v>
      </c>
      <c r="AF153" s="75">
        <v>1.5</v>
      </c>
      <c r="AG153" s="75">
        <v>0.75</v>
      </c>
      <c r="AI153" s="75">
        <v>-0.15</v>
      </c>
      <c r="AJ153" s="75">
        <v>0.3</v>
      </c>
      <c r="AK153" s="75">
        <v>0.2</v>
      </c>
      <c r="AM153" s="80">
        <v>49</v>
      </c>
      <c r="AN153" s="77">
        <v>0.4</v>
      </c>
      <c r="BE153" s="62">
        <v>41334</v>
      </c>
      <c r="BF153" s="76">
        <v>0.75</v>
      </c>
    </row>
    <row r="154" spans="1:58" x14ac:dyDescent="0.2">
      <c r="A154" s="73">
        <v>40483</v>
      </c>
      <c r="B154" s="74">
        <v>31.9</v>
      </c>
      <c r="C154" s="74">
        <v>33.35</v>
      </c>
      <c r="D154" s="74">
        <v>34.799999999999997</v>
      </c>
      <c r="E154" s="69"/>
      <c r="F154" s="74">
        <v>29.174998092651364</v>
      </c>
      <c r="G154" s="74">
        <v>29.899998092651366</v>
      </c>
      <c r="H154" s="74">
        <v>30.624998092651367</v>
      </c>
      <c r="I154" s="61"/>
      <c r="J154" s="62">
        <v>41365</v>
      </c>
      <c r="K154" s="75">
        <v>17.829998779296869</v>
      </c>
      <c r="L154" s="75">
        <v>18.467498779296868</v>
      </c>
      <c r="M154" s="75">
        <v>19.104998779296867</v>
      </c>
      <c r="O154" s="75">
        <v>14.884997558593742</v>
      </c>
      <c r="P154" s="75">
        <v>19.184997558593743</v>
      </c>
      <c r="Q154" s="75">
        <v>23.484997558593744</v>
      </c>
      <c r="S154" s="75">
        <v>0.3</v>
      </c>
      <c r="T154" s="75">
        <v>0.3</v>
      </c>
      <c r="U154" s="75">
        <v>0.3</v>
      </c>
      <c r="W154" s="75">
        <v>0.11800779288849138</v>
      </c>
      <c r="X154" s="75">
        <v>0.23601558577698276</v>
      </c>
      <c r="Y154" s="75">
        <v>0.35402337866547412</v>
      </c>
      <c r="AA154" s="75">
        <v>0.06</v>
      </c>
      <c r="AB154" s="75">
        <v>0.12</v>
      </c>
      <c r="AC154" s="75">
        <v>0.18</v>
      </c>
      <c r="AE154" s="75">
        <v>-0.25</v>
      </c>
      <c r="AF154" s="75">
        <v>1</v>
      </c>
      <c r="AG154" s="75">
        <v>0.3</v>
      </c>
      <c r="AI154" s="75">
        <v>-0.15</v>
      </c>
      <c r="AJ154" s="75">
        <v>0.3</v>
      </c>
      <c r="AK154" s="75">
        <v>0.2</v>
      </c>
      <c r="AM154" s="80">
        <v>50</v>
      </c>
      <c r="AN154" s="77">
        <v>0.4</v>
      </c>
      <c r="BE154" s="62">
        <v>41365</v>
      </c>
      <c r="BF154" s="76">
        <v>0.75</v>
      </c>
    </row>
    <row r="155" spans="1:58" x14ac:dyDescent="0.2">
      <c r="A155" s="73">
        <v>40513</v>
      </c>
      <c r="B155" s="74">
        <v>31.9</v>
      </c>
      <c r="C155" s="74">
        <v>33.35</v>
      </c>
      <c r="D155" s="74">
        <v>34.799999999999997</v>
      </c>
      <c r="E155" s="69"/>
      <c r="F155" s="74">
        <v>29.174998092651364</v>
      </c>
      <c r="G155" s="74">
        <v>29.899998092651366</v>
      </c>
      <c r="H155" s="74">
        <v>30.624998092651367</v>
      </c>
      <c r="I155" s="61"/>
      <c r="J155" s="62">
        <v>41395</v>
      </c>
      <c r="K155" s="75">
        <v>16.722498550415033</v>
      </c>
      <c r="L155" s="75">
        <v>18.582498550415032</v>
      </c>
      <c r="M155" s="75">
        <v>20.442498550415031</v>
      </c>
      <c r="O155" s="75">
        <v>15.41499824523925</v>
      </c>
      <c r="P155" s="75">
        <v>19.714998245239251</v>
      </c>
      <c r="Q155" s="75">
        <v>24.014998245239251</v>
      </c>
      <c r="S155" s="75">
        <v>0.3</v>
      </c>
      <c r="T155" s="75">
        <v>0.3</v>
      </c>
      <c r="U155" s="75">
        <v>0.3</v>
      </c>
      <c r="W155" s="75">
        <v>0.11800779288849138</v>
      </c>
      <c r="X155" s="75">
        <v>0.23601558577698276</v>
      </c>
      <c r="Y155" s="75">
        <v>0.35402337866547412</v>
      </c>
      <c r="AA155" s="75">
        <v>0.06</v>
      </c>
      <c r="AB155" s="75">
        <v>0.12</v>
      </c>
      <c r="AC155" s="75">
        <v>0.18</v>
      </c>
      <c r="AE155" s="75">
        <v>-0.25</v>
      </c>
      <c r="AF155" s="75">
        <v>0.9</v>
      </c>
      <c r="AG155" s="75">
        <v>0.3</v>
      </c>
      <c r="AI155" s="75">
        <v>-0.15</v>
      </c>
      <c r="AJ155" s="75">
        <v>0.3</v>
      </c>
      <c r="AK155" s="75">
        <v>0.2</v>
      </c>
      <c r="AM155" s="80">
        <v>50</v>
      </c>
      <c r="AN155" s="77">
        <v>0.4</v>
      </c>
      <c r="BE155" s="62">
        <v>41395</v>
      </c>
      <c r="BF155" s="76">
        <v>0.75</v>
      </c>
    </row>
    <row r="156" spans="1:58" x14ac:dyDescent="0.2">
      <c r="A156" s="73">
        <v>40544</v>
      </c>
      <c r="B156" s="74">
        <v>34.85</v>
      </c>
      <c r="C156" s="74">
        <v>36.450000000000003</v>
      </c>
      <c r="D156" s="74">
        <v>38.049999999999997</v>
      </c>
      <c r="E156" s="69"/>
      <c r="F156" s="74">
        <v>37.450001525878918</v>
      </c>
      <c r="G156" s="74">
        <v>38.250001525878915</v>
      </c>
      <c r="H156" s="74">
        <v>39.050001525878912</v>
      </c>
      <c r="I156" s="61"/>
      <c r="J156" s="62">
        <v>41426</v>
      </c>
      <c r="K156" s="75">
        <v>17.676249008178704</v>
      </c>
      <c r="L156" s="75">
        <v>23.008749008178704</v>
      </c>
      <c r="M156" s="75">
        <v>28.341249008178703</v>
      </c>
      <c r="O156" s="75">
        <v>14.192498397827141</v>
      </c>
      <c r="P156" s="75">
        <v>18.492498397827141</v>
      </c>
      <c r="Q156" s="75">
        <v>22.792498397827142</v>
      </c>
      <c r="S156" s="75">
        <v>0.3</v>
      </c>
      <c r="T156" s="75">
        <v>0.3</v>
      </c>
      <c r="U156" s="75">
        <v>0.3</v>
      </c>
      <c r="W156" s="75">
        <v>0.12631820083838519</v>
      </c>
      <c r="X156" s="75">
        <v>0.25263640167677037</v>
      </c>
      <c r="Y156" s="75">
        <v>0.37895460251515556</v>
      </c>
      <c r="AA156" s="75">
        <v>0.06</v>
      </c>
      <c r="AB156" s="75">
        <v>0.12</v>
      </c>
      <c r="AC156" s="75">
        <v>0.18</v>
      </c>
      <c r="AE156" s="75">
        <v>-0.25</v>
      </c>
      <c r="AF156" s="75">
        <v>0.9</v>
      </c>
      <c r="AG156" s="75">
        <v>0.3</v>
      </c>
      <c r="AI156" s="75">
        <v>-0.15</v>
      </c>
      <c r="AJ156" s="75">
        <v>0.3</v>
      </c>
      <c r="AK156" s="75">
        <v>0.2</v>
      </c>
      <c r="AM156" s="80">
        <v>50</v>
      </c>
      <c r="AN156" s="77">
        <v>0.4</v>
      </c>
      <c r="BE156" s="62">
        <v>41426</v>
      </c>
      <c r="BF156" s="76">
        <v>0.75</v>
      </c>
    </row>
    <row r="157" spans="1:58" x14ac:dyDescent="0.2">
      <c r="A157" s="73">
        <v>40575</v>
      </c>
      <c r="B157" s="74">
        <v>39.35</v>
      </c>
      <c r="C157" s="74">
        <v>40.950000000000003</v>
      </c>
      <c r="D157" s="74">
        <v>42.55</v>
      </c>
      <c r="E157" s="69"/>
      <c r="F157" s="74">
        <v>34.299999999999997</v>
      </c>
      <c r="G157" s="74">
        <v>35.1</v>
      </c>
      <c r="H157" s="74">
        <v>35.9</v>
      </c>
      <c r="I157" s="61"/>
      <c r="J157" s="62">
        <v>41456</v>
      </c>
      <c r="K157" s="75">
        <v>32.46125030517581</v>
      </c>
      <c r="L157" s="75">
        <v>36.21125030517581</v>
      </c>
      <c r="M157" s="75">
        <v>39.96125030517581</v>
      </c>
      <c r="O157" s="75">
        <v>23.397498321533195</v>
      </c>
      <c r="P157" s="75">
        <v>27.697498321533196</v>
      </c>
      <c r="Q157" s="75">
        <v>31.997498321533197</v>
      </c>
      <c r="S157" s="75">
        <v>0.3</v>
      </c>
      <c r="T157" s="75">
        <v>0.3</v>
      </c>
      <c r="U157" s="75">
        <v>0.3</v>
      </c>
      <c r="W157" s="75">
        <v>0.14819119456250551</v>
      </c>
      <c r="X157" s="75">
        <v>0.29638238912501103</v>
      </c>
      <c r="Y157" s="75">
        <v>0.44457358368751654</v>
      </c>
      <c r="AA157" s="75">
        <v>0.06</v>
      </c>
      <c r="AB157" s="75">
        <v>0.12</v>
      </c>
      <c r="AC157" s="75">
        <v>0.18</v>
      </c>
      <c r="AE157" s="75">
        <v>-0.35</v>
      </c>
      <c r="AF157" s="75">
        <v>1.2</v>
      </c>
      <c r="AG157" s="75">
        <v>0.3</v>
      </c>
      <c r="AI157" s="75">
        <v>-0.15</v>
      </c>
      <c r="AJ157" s="75">
        <v>0.3</v>
      </c>
      <c r="AK157" s="75">
        <v>0.2</v>
      </c>
      <c r="AM157" s="80">
        <v>51</v>
      </c>
      <c r="AN157" s="77">
        <v>0.4</v>
      </c>
      <c r="BE157" s="62">
        <v>41456</v>
      </c>
      <c r="BF157" s="76">
        <v>0.75</v>
      </c>
    </row>
    <row r="158" spans="1:58" x14ac:dyDescent="0.2">
      <c r="A158" s="73">
        <v>40603</v>
      </c>
      <c r="B158" s="74">
        <v>44.65</v>
      </c>
      <c r="C158" s="74">
        <v>45.55</v>
      </c>
      <c r="D158" s="74">
        <v>46.45</v>
      </c>
      <c r="E158" s="69"/>
      <c r="F158" s="74">
        <v>30.65</v>
      </c>
      <c r="G158" s="74">
        <v>31.1</v>
      </c>
      <c r="H158" s="74">
        <v>31.55</v>
      </c>
      <c r="I158" s="61"/>
      <c r="J158" s="62">
        <v>41487</v>
      </c>
      <c r="K158" s="75">
        <v>34.722499847412138</v>
      </c>
      <c r="L158" s="75">
        <v>38.472499847412138</v>
      </c>
      <c r="M158" s="75">
        <v>42.222499847412138</v>
      </c>
      <c r="O158" s="75">
        <v>24.894999694824211</v>
      </c>
      <c r="P158" s="75">
        <v>29.194999694824212</v>
      </c>
      <c r="Q158" s="75">
        <v>33.494999694824209</v>
      </c>
      <c r="S158" s="75">
        <v>0.8</v>
      </c>
      <c r="T158" s="75">
        <v>0.8</v>
      </c>
      <c r="U158" s="75">
        <v>0.8</v>
      </c>
      <c r="W158" s="75">
        <v>0.17132737029500977</v>
      </c>
      <c r="X158" s="75">
        <v>0.34265474059001955</v>
      </c>
      <c r="Y158" s="75">
        <v>0.51398211088502932</v>
      </c>
      <c r="AA158" s="75">
        <v>0.06</v>
      </c>
      <c r="AB158" s="75">
        <v>0.12</v>
      </c>
      <c r="AC158" s="75">
        <v>0.18</v>
      </c>
      <c r="AE158" s="75">
        <v>-0.35</v>
      </c>
      <c r="AF158" s="75">
        <v>1.5</v>
      </c>
      <c r="AG158" s="75">
        <v>0.5</v>
      </c>
      <c r="AI158" s="75">
        <v>-0.15</v>
      </c>
      <c r="AJ158" s="75">
        <v>0.3</v>
      </c>
      <c r="AK158" s="75">
        <v>0.2</v>
      </c>
      <c r="AM158" s="80">
        <v>51</v>
      </c>
      <c r="AN158" s="77">
        <v>0.4</v>
      </c>
      <c r="BE158" s="62">
        <v>41487</v>
      </c>
      <c r="BF158" s="76">
        <v>0.75</v>
      </c>
    </row>
    <row r="159" spans="1:58" x14ac:dyDescent="0.2">
      <c r="A159" s="73">
        <v>40634</v>
      </c>
      <c r="B159" s="74">
        <v>36.299999999999997</v>
      </c>
      <c r="C159" s="74">
        <v>37.049999999999997</v>
      </c>
      <c r="D159" s="74">
        <v>37.799999999999997</v>
      </c>
      <c r="E159" s="69"/>
      <c r="F159" s="74">
        <v>30.725000000000001</v>
      </c>
      <c r="G159" s="74">
        <v>31.1</v>
      </c>
      <c r="H159" s="74">
        <v>31.475000000000001</v>
      </c>
      <c r="I159" s="61"/>
      <c r="J159" s="62">
        <v>41518</v>
      </c>
      <c r="K159" s="75">
        <v>28.674998474121086</v>
      </c>
      <c r="L159" s="75">
        <v>30.099998474121087</v>
      </c>
      <c r="M159" s="75">
        <v>31.524998474121087</v>
      </c>
      <c r="O159" s="75">
        <v>25.799998474121086</v>
      </c>
      <c r="P159" s="75">
        <v>30.099998474121087</v>
      </c>
      <c r="Q159" s="75">
        <v>34.399998474121084</v>
      </c>
      <c r="S159" s="75">
        <v>0.8</v>
      </c>
      <c r="T159" s="75">
        <v>0.8</v>
      </c>
      <c r="U159" s="75">
        <v>0.8</v>
      </c>
      <c r="W159" s="75">
        <v>0.17132737029500977</v>
      </c>
      <c r="X159" s="75">
        <v>0.34265474059001955</v>
      </c>
      <c r="Y159" s="75">
        <v>0.51398211088502932</v>
      </c>
      <c r="AA159" s="75">
        <v>0.06</v>
      </c>
      <c r="AB159" s="75">
        <v>0.12</v>
      </c>
      <c r="AC159" s="75">
        <v>0.18</v>
      </c>
      <c r="AE159" s="75">
        <v>-0.35</v>
      </c>
      <c r="AF159" s="75">
        <v>1.5</v>
      </c>
      <c r="AG159" s="75">
        <v>0.5</v>
      </c>
      <c r="AI159" s="75">
        <v>-0.15</v>
      </c>
      <c r="AJ159" s="75">
        <v>0.3</v>
      </c>
      <c r="AK159" s="75">
        <v>0.2</v>
      </c>
      <c r="AM159" s="80">
        <v>51</v>
      </c>
      <c r="AN159" s="77">
        <v>0.4</v>
      </c>
      <c r="BE159" s="62">
        <v>41518</v>
      </c>
      <c r="BF159" s="76">
        <v>0.75</v>
      </c>
    </row>
    <row r="160" spans="1:58" x14ac:dyDescent="0.2">
      <c r="A160" s="73">
        <v>40664</v>
      </c>
      <c r="B160" s="74">
        <v>32.57</v>
      </c>
      <c r="C160" s="74">
        <v>35.049999999999997</v>
      </c>
      <c r="D160" s="74">
        <v>37.53</v>
      </c>
      <c r="E160" s="69"/>
      <c r="F160" s="74">
        <v>29.86</v>
      </c>
      <c r="G160" s="74">
        <v>31.1</v>
      </c>
      <c r="H160" s="74">
        <v>32.340000000000003</v>
      </c>
      <c r="I160" s="61"/>
      <c r="J160" s="62">
        <v>41548</v>
      </c>
      <c r="K160" s="75">
        <v>28.787498474121087</v>
      </c>
      <c r="L160" s="75">
        <v>30.099998474121087</v>
      </c>
      <c r="M160" s="75">
        <v>31.412498474121087</v>
      </c>
      <c r="O160" s="75">
        <v>25.799998474121086</v>
      </c>
      <c r="P160" s="75">
        <v>30.099998474121087</v>
      </c>
      <c r="Q160" s="75">
        <v>34.399998474121084</v>
      </c>
      <c r="S160" s="75">
        <v>0.8</v>
      </c>
      <c r="T160" s="75">
        <v>0.8</v>
      </c>
      <c r="U160" s="75">
        <v>0.8</v>
      </c>
      <c r="W160" s="75">
        <v>0.12685006694717835</v>
      </c>
      <c r="X160" s="75">
        <v>0.25370013389435669</v>
      </c>
      <c r="Y160" s="75">
        <v>0.38055020084153501</v>
      </c>
      <c r="AA160" s="75">
        <v>0.06</v>
      </c>
      <c r="AB160" s="75">
        <v>0.12</v>
      </c>
      <c r="AC160" s="75">
        <v>0.18</v>
      </c>
      <c r="AE160" s="75">
        <v>-0.35</v>
      </c>
      <c r="AF160" s="75">
        <v>0.9</v>
      </c>
      <c r="AG160" s="75">
        <v>0.3</v>
      </c>
      <c r="AI160" s="75">
        <v>-0.15</v>
      </c>
      <c r="AJ160" s="75">
        <v>0.3</v>
      </c>
      <c r="AK160" s="75">
        <v>0.2</v>
      </c>
      <c r="AM160" s="80">
        <v>52</v>
      </c>
      <c r="AN160" s="77">
        <v>0.4</v>
      </c>
      <c r="BE160" s="62">
        <v>41548</v>
      </c>
      <c r="BF160" s="76">
        <v>0.75</v>
      </c>
    </row>
    <row r="161" spans="1:58" x14ac:dyDescent="0.2">
      <c r="A161" s="73">
        <v>40695</v>
      </c>
      <c r="B161" s="74">
        <v>30.64</v>
      </c>
      <c r="C161" s="74">
        <v>37.75</v>
      </c>
      <c r="D161" s="74">
        <v>44.86</v>
      </c>
      <c r="E161" s="69"/>
      <c r="F161" s="74">
        <v>27.545000000000002</v>
      </c>
      <c r="G161" s="74">
        <v>31.1</v>
      </c>
      <c r="H161" s="74">
        <v>34.655000000000001</v>
      </c>
      <c r="I161" s="61"/>
      <c r="J161" s="62">
        <v>41579</v>
      </c>
      <c r="K161" s="75">
        <v>28.787498474121087</v>
      </c>
      <c r="L161" s="75">
        <v>30.099998474121087</v>
      </c>
      <c r="M161" s="75">
        <v>31.412498474121087</v>
      </c>
      <c r="O161" s="75">
        <v>25.799998474121086</v>
      </c>
      <c r="P161" s="75">
        <v>30.099998474121087</v>
      </c>
      <c r="Q161" s="75">
        <v>34.399998474121084</v>
      </c>
      <c r="S161" s="75">
        <v>0.8</v>
      </c>
      <c r="T161" s="75">
        <v>0.8</v>
      </c>
      <c r="U161" s="75">
        <v>0.8</v>
      </c>
      <c r="W161" s="75">
        <v>0.11089408368338233</v>
      </c>
      <c r="X161" s="75">
        <v>0.22178816736676465</v>
      </c>
      <c r="Y161" s="75">
        <v>0.33268225105014698</v>
      </c>
      <c r="AA161" s="75">
        <v>0.06</v>
      </c>
      <c r="AB161" s="75">
        <v>0.12</v>
      </c>
      <c r="AC161" s="75">
        <v>0.18</v>
      </c>
      <c r="AE161" s="75">
        <v>-0.25</v>
      </c>
      <c r="AF161" s="75">
        <v>1</v>
      </c>
      <c r="AG161" s="75">
        <v>0.3</v>
      </c>
      <c r="AI161" s="75">
        <v>-0.15</v>
      </c>
      <c r="AJ161" s="75">
        <v>0.3</v>
      </c>
      <c r="AK161" s="75">
        <v>0.2</v>
      </c>
      <c r="AM161" s="80">
        <v>52</v>
      </c>
      <c r="AN161" s="77">
        <v>0.4</v>
      </c>
      <c r="BE161" s="62">
        <v>41579</v>
      </c>
      <c r="BF161" s="76">
        <v>0.75</v>
      </c>
    </row>
    <row r="162" spans="1:58" x14ac:dyDescent="0.2">
      <c r="A162" s="73">
        <v>40725</v>
      </c>
      <c r="B162" s="74">
        <v>41.25</v>
      </c>
      <c r="C162" s="74">
        <v>46.25</v>
      </c>
      <c r="D162" s="74">
        <v>51.25</v>
      </c>
      <c r="E162" s="69"/>
      <c r="F162" s="74">
        <v>28.6</v>
      </c>
      <c r="G162" s="74">
        <v>31.1</v>
      </c>
      <c r="H162" s="74">
        <v>33.6</v>
      </c>
      <c r="I162" s="61"/>
      <c r="J162" s="62">
        <v>41609</v>
      </c>
      <c r="K162" s="75">
        <v>34.037502288818388</v>
      </c>
      <c r="L162" s="75">
        <v>35.350002288818388</v>
      </c>
      <c r="M162" s="75">
        <v>36.662502288818388</v>
      </c>
      <c r="O162" s="75">
        <v>31.050002288818387</v>
      </c>
      <c r="P162" s="75">
        <v>35.350002288818388</v>
      </c>
      <c r="Q162" s="75">
        <v>39.650002288818385</v>
      </c>
      <c r="S162" s="75">
        <v>1.2</v>
      </c>
      <c r="T162" s="75">
        <v>1.2</v>
      </c>
      <c r="U162" s="75">
        <v>1.2</v>
      </c>
      <c r="W162" s="75">
        <v>0.11089408368338233</v>
      </c>
      <c r="X162" s="75">
        <v>0.22178816736676465</v>
      </c>
      <c r="Y162" s="75">
        <v>0.33268225105014698</v>
      </c>
      <c r="AA162" s="75">
        <v>0.06</v>
      </c>
      <c r="AB162" s="75">
        <v>0.12</v>
      </c>
      <c r="AC162" s="75">
        <v>0.18</v>
      </c>
      <c r="AE162" s="75">
        <v>-0.25</v>
      </c>
      <c r="AF162" s="75">
        <v>1</v>
      </c>
      <c r="AG162" s="75">
        <v>0.3</v>
      </c>
      <c r="AI162" s="75">
        <v>-0.15</v>
      </c>
      <c r="AJ162" s="75">
        <v>0.3</v>
      </c>
      <c r="AK162" s="75">
        <v>0.2</v>
      </c>
      <c r="AM162" s="80">
        <v>52</v>
      </c>
      <c r="AN162" s="77">
        <v>0.4</v>
      </c>
      <c r="BE162" s="62">
        <v>41609</v>
      </c>
      <c r="BF162" s="76">
        <v>0.75</v>
      </c>
    </row>
    <row r="163" spans="1:58" x14ac:dyDescent="0.2">
      <c r="A163" s="73">
        <v>40756</v>
      </c>
      <c r="B163" s="74">
        <v>55.25</v>
      </c>
      <c r="C163" s="74">
        <v>60.25</v>
      </c>
      <c r="D163" s="74">
        <v>65.25</v>
      </c>
      <c r="E163" s="69"/>
      <c r="F163" s="74">
        <v>28.6</v>
      </c>
      <c r="G163" s="74">
        <v>31.1</v>
      </c>
      <c r="H163" s="74">
        <v>33.6</v>
      </c>
      <c r="I163" s="61"/>
      <c r="J163" s="62">
        <v>41640</v>
      </c>
      <c r="K163" s="75">
        <v>24.37374725341796</v>
      </c>
      <c r="L163" s="75">
        <v>25.798747253417961</v>
      </c>
      <c r="M163" s="75">
        <v>27.223747253417962</v>
      </c>
      <c r="O163" s="75">
        <v>22.002499008178702</v>
      </c>
      <c r="P163" s="75">
        <v>26.302499008178703</v>
      </c>
      <c r="Q163" s="75">
        <v>30.602499008178704</v>
      </c>
      <c r="S163" s="75">
        <v>0.8</v>
      </c>
      <c r="T163" s="75">
        <v>0.8</v>
      </c>
      <c r="U163" s="75">
        <v>0.8</v>
      </c>
      <c r="W163" s="75">
        <v>0.11129298326497725</v>
      </c>
      <c r="X163" s="75">
        <v>0.22258596652995449</v>
      </c>
      <c r="Y163" s="75">
        <v>0.33387894979493171</v>
      </c>
      <c r="AA163" s="75">
        <v>0.06</v>
      </c>
      <c r="AB163" s="75">
        <v>0.12</v>
      </c>
      <c r="AC163" s="75">
        <v>0.18</v>
      </c>
      <c r="AE163" s="75">
        <v>-0.25</v>
      </c>
      <c r="AF163" s="75">
        <v>1</v>
      </c>
      <c r="AG163" s="75">
        <v>0.35</v>
      </c>
      <c r="AI163" s="75">
        <v>-0.15</v>
      </c>
      <c r="AJ163" s="75">
        <v>0.3</v>
      </c>
      <c r="AK163" s="75">
        <v>0.2</v>
      </c>
      <c r="AM163" s="80">
        <v>53</v>
      </c>
      <c r="AN163" s="77">
        <v>0.4</v>
      </c>
      <c r="BE163" s="62">
        <v>41640</v>
      </c>
      <c r="BF163" s="76">
        <v>0.75</v>
      </c>
    </row>
    <row r="164" spans="1:58" x14ac:dyDescent="0.2">
      <c r="A164" s="73">
        <v>40787</v>
      </c>
      <c r="B164" s="74">
        <v>61.25</v>
      </c>
      <c r="C164" s="74">
        <v>62.95</v>
      </c>
      <c r="D164" s="74">
        <v>64.650000000000006</v>
      </c>
      <c r="E164" s="69"/>
      <c r="F164" s="74">
        <v>30.25</v>
      </c>
      <c r="G164" s="74">
        <v>31.1</v>
      </c>
      <c r="H164" s="74">
        <v>31.95</v>
      </c>
      <c r="I164" s="61"/>
      <c r="J164" s="62">
        <v>41671</v>
      </c>
      <c r="K164" s="75">
        <v>23.371248626708976</v>
      </c>
      <c r="L164" s="75">
        <v>24.796248626708977</v>
      </c>
      <c r="M164" s="75">
        <v>26.221248626708977</v>
      </c>
      <c r="O164" s="75">
        <v>19.997497940063468</v>
      </c>
      <c r="P164" s="75">
        <v>24.297497940063469</v>
      </c>
      <c r="Q164" s="75">
        <v>28.597497940063469</v>
      </c>
      <c r="S164" s="75">
        <v>0.3</v>
      </c>
      <c r="T164" s="75">
        <v>0.3</v>
      </c>
      <c r="U164" s="75">
        <v>0.3</v>
      </c>
      <c r="W164" s="75">
        <v>0.1372214560686458</v>
      </c>
      <c r="X164" s="75">
        <v>0.27444291213729161</v>
      </c>
      <c r="Y164" s="75">
        <v>0.41166436820593744</v>
      </c>
      <c r="AA164" s="75">
        <v>0.06</v>
      </c>
      <c r="AB164" s="75">
        <v>0.12</v>
      </c>
      <c r="AC164" s="75">
        <v>0.18</v>
      </c>
      <c r="AE164" s="75">
        <v>-0.75</v>
      </c>
      <c r="AF164" s="75">
        <v>1.5</v>
      </c>
      <c r="AG164" s="75">
        <v>0.75</v>
      </c>
      <c r="AI164" s="75">
        <v>-0.15</v>
      </c>
      <c r="AJ164" s="75">
        <v>0.3</v>
      </c>
      <c r="AK164" s="75">
        <v>0.2</v>
      </c>
      <c r="AM164" s="80">
        <v>53</v>
      </c>
      <c r="AN164" s="77">
        <v>0.4</v>
      </c>
      <c r="BE164" s="62">
        <v>41671</v>
      </c>
      <c r="BF164" s="76">
        <v>0.75</v>
      </c>
    </row>
    <row r="165" spans="1:58" x14ac:dyDescent="0.2">
      <c r="A165" s="73">
        <v>40817</v>
      </c>
      <c r="B165" s="74">
        <v>33.4</v>
      </c>
      <c r="C165" s="74">
        <v>34.950000000000003</v>
      </c>
      <c r="D165" s="74">
        <v>36.5</v>
      </c>
      <c r="E165" s="69"/>
      <c r="F165" s="74">
        <v>29.324998092651366</v>
      </c>
      <c r="G165" s="74">
        <v>30.099998092651365</v>
      </c>
      <c r="H165" s="74">
        <v>30.874998092651364</v>
      </c>
      <c r="I165" s="61"/>
      <c r="J165" s="62">
        <v>41699</v>
      </c>
      <c r="K165" s="75">
        <v>17.197248077392569</v>
      </c>
      <c r="L165" s="75">
        <v>17.98474807739257</v>
      </c>
      <c r="M165" s="75">
        <v>18.772248077392572</v>
      </c>
      <c r="O165" s="75">
        <v>15.314497375488273</v>
      </c>
      <c r="P165" s="75">
        <v>19.614497375488273</v>
      </c>
      <c r="Q165" s="75">
        <v>23.914497375488274</v>
      </c>
      <c r="S165" s="75">
        <v>0.3</v>
      </c>
      <c r="T165" s="75">
        <v>0.3</v>
      </c>
      <c r="U165" s="75">
        <v>0.3</v>
      </c>
      <c r="W165" s="75">
        <v>0.1372214560686458</v>
      </c>
      <c r="X165" s="75">
        <v>0.27444291213729161</v>
      </c>
      <c r="Y165" s="75">
        <v>0.41166436820593744</v>
      </c>
      <c r="AA165" s="75">
        <v>0.06</v>
      </c>
      <c r="AB165" s="75">
        <v>0.12</v>
      </c>
      <c r="AC165" s="75">
        <v>0.18</v>
      </c>
      <c r="AE165" s="75">
        <v>-0.75</v>
      </c>
      <c r="AF165" s="75">
        <v>1.5</v>
      </c>
      <c r="AG165" s="75">
        <v>0.75</v>
      </c>
      <c r="AI165" s="75">
        <v>-0.15</v>
      </c>
      <c r="AJ165" s="75">
        <v>0.3</v>
      </c>
      <c r="AK165" s="75">
        <v>0.2</v>
      </c>
      <c r="AM165" s="80">
        <v>53</v>
      </c>
      <c r="AN165" s="77">
        <v>0.4</v>
      </c>
      <c r="BE165" s="62">
        <v>41699</v>
      </c>
      <c r="BF165" s="76">
        <v>0.75</v>
      </c>
    </row>
    <row r="166" spans="1:58" x14ac:dyDescent="0.2">
      <c r="A166" s="73">
        <v>40848</v>
      </c>
      <c r="B166" s="74">
        <v>31.9</v>
      </c>
      <c r="C166" s="74">
        <v>33.450000000000003</v>
      </c>
      <c r="D166" s="74">
        <v>35</v>
      </c>
      <c r="E166" s="69"/>
      <c r="F166" s="74">
        <v>29.324998092651366</v>
      </c>
      <c r="G166" s="74">
        <v>30.099998092651365</v>
      </c>
      <c r="H166" s="74">
        <v>30.874998092651364</v>
      </c>
      <c r="I166" s="61"/>
      <c r="J166" s="62">
        <v>41730</v>
      </c>
      <c r="K166" s="75">
        <v>17.992498779296866</v>
      </c>
      <c r="L166" s="75">
        <v>18.667498779296867</v>
      </c>
      <c r="M166" s="75">
        <v>19.342498779296868</v>
      </c>
      <c r="O166" s="75">
        <v>15.084997558593741</v>
      </c>
      <c r="P166" s="75">
        <v>19.384997558593742</v>
      </c>
      <c r="Q166" s="75">
        <v>23.684997558593743</v>
      </c>
      <c r="S166" s="75">
        <v>0.3</v>
      </c>
      <c r="T166" s="75">
        <v>0.3</v>
      </c>
      <c r="U166" s="75">
        <v>0.3</v>
      </c>
      <c r="W166" s="75">
        <v>0.11328748117295172</v>
      </c>
      <c r="X166" s="75">
        <v>0.22657496234590344</v>
      </c>
      <c r="Y166" s="75">
        <v>0.33986244351885514</v>
      </c>
      <c r="AA166" s="75">
        <v>0.06</v>
      </c>
      <c r="AB166" s="75">
        <v>0.12</v>
      </c>
      <c r="AC166" s="75">
        <v>0.18</v>
      </c>
      <c r="AE166" s="75">
        <v>-0.25</v>
      </c>
      <c r="AF166" s="75">
        <v>1</v>
      </c>
      <c r="AG166" s="75">
        <v>0.3</v>
      </c>
      <c r="AI166" s="75">
        <v>-0.15</v>
      </c>
      <c r="AJ166" s="75">
        <v>0.3</v>
      </c>
      <c r="AK166" s="75">
        <v>0.2</v>
      </c>
      <c r="AM166" s="80">
        <v>54</v>
      </c>
      <c r="AN166" s="77">
        <v>0.4</v>
      </c>
      <c r="BE166" s="62">
        <v>41730</v>
      </c>
      <c r="BF166" s="76">
        <v>0.75</v>
      </c>
    </row>
    <row r="167" spans="1:58" x14ac:dyDescent="0.2">
      <c r="A167" s="73">
        <v>40878</v>
      </c>
      <c r="B167" s="74">
        <v>31.9</v>
      </c>
      <c r="C167" s="74">
        <v>33.450000000000003</v>
      </c>
      <c r="D167" s="74">
        <v>35</v>
      </c>
      <c r="E167" s="69"/>
      <c r="F167" s="74">
        <v>29.324998092651366</v>
      </c>
      <c r="G167" s="74">
        <v>30.099998092651365</v>
      </c>
      <c r="H167" s="74">
        <v>30.874998092651364</v>
      </c>
      <c r="I167" s="61"/>
      <c r="J167" s="62">
        <v>41760</v>
      </c>
      <c r="K167" s="75">
        <v>16.922498550415032</v>
      </c>
      <c r="L167" s="75">
        <v>18.782498550415031</v>
      </c>
      <c r="M167" s="75">
        <v>20.642498550415031</v>
      </c>
      <c r="O167" s="75">
        <v>15.614998245239249</v>
      </c>
      <c r="P167" s="75">
        <v>19.91499824523925</v>
      </c>
      <c r="Q167" s="75">
        <v>24.214998245239251</v>
      </c>
      <c r="S167" s="75">
        <v>0.3</v>
      </c>
      <c r="T167" s="75">
        <v>0.3</v>
      </c>
      <c r="U167" s="75">
        <v>0.3</v>
      </c>
      <c r="W167" s="75">
        <v>0.11328748117295172</v>
      </c>
      <c r="X167" s="75">
        <v>0.22657496234590344</v>
      </c>
      <c r="Y167" s="75">
        <v>0.33986244351885514</v>
      </c>
      <c r="AA167" s="75">
        <v>0.06</v>
      </c>
      <c r="AB167" s="75">
        <v>0.12</v>
      </c>
      <c r="AC167" s="75">
        <v>0.18</v>
      </c>
      <c r="AE167" s="75">
        <v>-0.25</v>
      </c>
      <c r="AF167" s="75">
        <v>0.9</v>
      </c>
      <c r="AG167" s="75">
        <v>0.3</v>
      </c>
      <c r="AI167" s="75">
        <v>-0.15</v>
      </c>
      <c r="AJ167" s="75">
        <v>0.3</v>
      </c>
      <c r="AK167" s="75">
        <v>0.2</v>
      </c>
      <c r="AM167" s="80">
        <v>54</v>
      </c>
      <c r="AN167" s="77">
        <v>0.4</v>
      </c>
      <c r="BE167" s="62">
        <v>41760</v>
      </c>
      <c r="BF167" s="76">
        <v>0.75</v>
      </c>
    </row>
    <row r="168" spans="1:58" x14ac:dyDescent="0.2">
      <c r="A168" s="73">
        <v>40909</v>
      </c>
      <c r="B168" s="74">
        <v>34.85</v>
      </c>
      <c r="C168" s="74">
        <v>36.549999999999997</v>
      </c>
      <c r="D168" s="74">
        <v>38.25</v>
      </c>
      <c r="E168" s="69"/>
      <c r="F168" s="74">
        <v>37.600001525878916</v>
      </c>
      <c r="G168" s="74">
        <v>38.450001525878918</v>
      </c>
      <c r="H168" s="74">
        <v>39.300001525878919</v>
      </c>
      <c r="I168" s="61"/>
      <c r="J168" s="62">
        <v>41791</v>
      </c>
      <c r="K168" s="75">
        <v>17.876249008178704</v>
      </c>
      <c r="L168" s="75">
        <v>23.208749008178703</v>
      </c>
      <c r="M168" s="75">
        <v>28.541249008178703</v>
      </c>
      <c r="O168" s="75">
        <v>14.39249839782714</v>
      </c>
      <c r="P168" s="75">
        <v>18.692498397827141</v>
      </c>
      <c r="Q168" s="75">
        <v>22.992498397827141</v>
      </c>
      <c r="S168" s="75">
        <v>0.3</v>
      </c>
      <c r="T168" s="75">
        <v>0.3</v>
      </c>
      <c r="U168" s="75">
        <v>0.3</v>
      </c>
      <c r="W168" s="75">
        <v>0.12126547280484977</v>
      </c>
      <c r="X168" s="75">
        <v>0.24253094560969954</v>
      </c>
      <c r="Y168" s="75">
        <v>0.36379641841454929</v>
      </c>
      <c r="AA168" s="75">
        <v>0.06</v>
      </c>
      <c r="AB168" s="75">
        <v>0.12</v>
      </c>
      <c r="AC168" s="75">
        <v>0.18</v>
      </c>
      <c r="AE168" s="75">
        <v>-0.25</v>
      </c>
      <c r="AF168" s="75">
        <v>0.9</v>
      </c>
      <c r="AG168" s="75">
        <v>0.3</v>
      </c>
      <c r="AI168" s="75">
        <v>-0.15</v>
      </c>
      <c r="AJ168" s="75">
        <v>0.3</v>
      </c>
      <c r="AK168" s="75">
        <v>0.2</v>
      </c>
      <c r="AM168" s="80">
        <v>54</v>
      </c>
      <c r="AN168" s="77">
        <v>0.4</v>
      </c>
      <c r="BE168" s="62">
        <v>41791</v>
      </c>
      <c r="BF168" s="76">
        <v>0.75</v>
      </c>
    </row>
    <row r="169" spans="1:58" x14ac:dyDescent="0.2">
      <c r="A169" s="73">
        <v>40940</v>
      </c>
      <c r="B169" s="74">
        <v>39.35</v>
      </c>
      <c r="C169" s="74">
        <v>41.05</v>
      </c>
      <c r="D169" s="74">
        <v>42.75</v>
      </c>
      <c r="E169" s="69"/>
      <c r="F169" s="74">
        <v>34.450000000000003</v>
      </c>
      <c r="G169" s="74">
        <v>35.299999999999997</v>
      </c>
      <c r="H169" s="74">
        <v>36.15</v>
      </c>
      <c r="I169" s="61"/>
      <c r="J169" s="62">
        <v>41821</v>
      </c>
      <c r="K169" s="75">
        <v>32.661250305175813</v>
      </c>
      <c r="L169" s="75">
        <v>36.411250305175813</v>
      </c>
      <c r="M169" s="75">
        <v>40.161250305175813</v>
      </c>
      <c r="O169" s="75">
        <v>23.597498321533195</v>
      </c>
      <c r="P169" s="75">
        <v>27.897498321533195</v>
      </c>
      <c r="Q169" s="75">
        <v>32.197498321533196</v>
      </c>
      <c r="S169" s="75">
        <v>0.3</v>
      </c>
      <c r="T169" s="75">
        <v>0.3</v>
      </c>
      <c r="U169" s="75">
        <v>0.3</v>
      </c>
      <c r="W169" s="75">
        <v>0.14226354678000527</v>
      </c>
      <c r="X169" s="75">
        <v>0.28452709356001055</v>
      </c>
      <c r="Y169" s="75">
        <v>0.42679064034001579</v>
      </c>
      <c r="AA169" s="75">
        <v>0.06</v>
      </c>
      <c r="AB169" s="75">
        <v>0.12</v>
      </c>
      <c r="AC169" s="75">
        <v>0.18</v>
      </c>
      <c r="AE169" s="75">
        <v>-0.35</v>
      </c>
      <c r="AF169" s="75">
        <v>1.2</v>
      </c>
      <c r="AG169" s="75">
        <v>0.3</v>
      </c>
      <c r="AI169" s="75">
        <v>-0.15</v>
      </c>
      <c r="AJ169" s="75">
        <v>0.3</v>
      </c>
      <c r="AK169" s="75">
        <v>0.2</v>
      </c>
      <c r="AM169" s="80">
        <v>55</v>
      </c>
      <c r="AN169" s="77">
        <v>0.4</v>
      </c>
      <c r="BE169" s="62">
        <v>41821</v>
      </c>
      <c r="BF169" s="76">
        <v>0.75</v>
      </c>
    </row>
    <row r="170" spans="1:58" x14ac:dyDescent="0.2">
      <c r="A170" s="73">
        <v>40969</v>
      </c>
      <c r="B170" s="74">
        <v>44.7</v>
      </c>
      <c r="C170" s="74">
        <v>45.65</v>
      </c>
      <c r="D170" s="74">
        <v>46.6</v>
      </c>
      <c r="E170" s="69"/>
      <c r="F170" s="74">
        <v>30.824999999999999</v>
      </c>
      <c r="G170" s="74">
        <v>31.3</v>
      </c>
      <c r="H170" s="74">
        <v>31.774999999999999</v>
      </c>
      <c r="I170" s="61"/>
      <c r="J170" s="62">
        <v>41852</v>
      </c>
      <c r="K170" s="75">
        <v>34.922499847412141</v>
      </c>
      <c r="L170" s="75">
        <v>38.672499847412141</v>
      </c>
      <c r="M170" s="75">
        <v>42.422499847412141</v>
      </c>
      <c r="O170" s="75">
        <v>25.09499969482421</v>
      </c>
      <c r="P170" s="75">
        <v>29.394999694824211</v>
      </c>
      <c r="Q170" s="75">
        <v>33.694999694824212</v>
      </c>
      <c r="S170" s="75">
        <v>0.8</v>
      </c>
      <c r="T170" s="75">
        <v>0.8</v>
      </c>
      <c r="U170" s="75">
        <v>0.8</v>
      </c>
      <c r="W170" s="75">
        <v>0.16447427548320936</v>
      </c>
      <c r="X170" s="75">
        <v>0.32894855096641873</v>
      </c>
      <c r="Y170" s="75">
        <v>0.49342282644962809</v>
      </c>
      <c r="AA170" s="75">
        <v>0.06</v>
      </c>
      <c r="AB170" s="75">
        <v>0.12</v>
      </c>
      <c r="AC170" s="75">
        <v>0.18</v>
      </c>
      <c r="AE170" s="75">
        <v>-0.35</v>
      </c>
      <c r="AF170" s="75">
        <v>1.5</v>
      </c>
      <c r="AG170" s="75">
        <v>0.5</v>
      </c>
      <c r="AI170" s="75">
        <v>-0.15</v>
      </c>
      <c r="AJ170" s="75">
        <v>0.3</v>
      </c>
      <c r="AK170" s="75">
        <v>0.2</v>
      </c>
      <c r="AM170" s="80">
        <v>55</v>
      </c>
      <c r="AN170" s="77">
        <v>0.4</v>
      </c>
      <c r="BE170" s="62">
        <v>41852</v>
      </c>
      <c r="BF170" s="76">
        <v>0.75</v>
      </c>
    </row>
    <row r="171" spans="1:58" x14ac:dyDescent="0.2">
      <c r="A171" s="73">
        <v>41000</v>
      </c>
      <c r="B171" s="74">
        <v>36.35</v>
      </c>
      <c r="C171" s="74">
        <v>37.15</v>
      </c>
      <c r="D171" s="74">
        <v>37.950000000000003</v>
      </c>
      <c r="E171" s="69"/>
      <c r="F171" s="74">
        <v>30.9</v>
      </c>
      <c r="G171" s="74">
        <v>31.3</v>
      </c>
      <c r="H171" s="74">
        <v>31.7</v>
      </c>
      <c r="I171" s="61"/>
      <c r="J171" s="62">
        <v>41883</v>
      </c>
      <c r="K171" s="75">
        <v>28.799998474121086</v>
      </c>
      <c r="L171" s="75">
        <v>30.299998474121086</v>
      </c>
      <c r="M171" s="75">
        <v>31.799998474121086</v>
      </c>
      <c r="O171" s="75">
        <v>25.999998474121085</v>
      </c>
      <c r="P171" s="75">
        <v>30.299998474121086</v>
      </c>
      <c r="Q171" s="75">
        <v>34.599998474121087</v>
      </c>
      <c r="S171" s="75">
        <v>0.8</v>
      </c>
      <c r="T171" s="75">
        <v>0.8</v>
      </c>
      <c r="U171" s="75">
        <v>0.8</v>
      </c>
      <c r="W171" s="75">
        <v>0.16447427548320936</v>
      </c>
      <c r="X171" s="75">
        <v>0.32894855096641873</v>
      </c>
      <c r="Y171" s="75">
        <v>0.49342282644962809</v>
      </c>
      <c r="AA171" s="75">
        <v>0.06</v>
      </c>
      <c r="AB171" s="75">
        <v>0.12</v>
      </c>
      <c r="AC171" s="75">
        <v>0.18</v>
      </c>
      <c r="AE171" s="75">
        <v>-0.35</v>
      </c>
      <c r="AF171" s="75">
        <v>1.5</v>
      </c>
      <c r="AG171" s="75">
        <v>0.5</v>
      </c>
      <c r="AI171" s="75">
        <v>-0.15</v>
      </c>
      <c r="AJ171" s="75">
        <v>0.3</v>
      </c>
      <c r="AK171" s="75">
        <v>0.2</v>
      </c>
      <c r="AM171" s="80">
        <v>55</v>
      </c>
      <c r="AN171" s="77">
        <v>0.4</v>
      </c>
      <c r="BE171" s="62">
        <v>41883</v>
      </c>
      <c r="BF171" s="76">
        <v>0.75</v>
      </c>
    </row>
    <row r="172" spans="1:58" x14ac:dyDescent="0.2">
      <c r="A172" s="73">
        <v>41030</v>
      </c>
      <c r="B172" s="74">
        <v>32.67</v>
      </c>
      <c r="C172" s="74">
        <v>35.15</v>
      </c>
      <c r="D172" s="74">
        <v>37.630000000000003</v>
      </c>
      <c r="E172" s="69"/>
      <c r="F172" s="74">
        <v>30.06</v>
      </c>
      <c r="G172" s="74">
        <v>31.3</v>
      </c>
      <c r="H172" s="74">
        <v>32.54</v>
      </c>
      <c r="I172" s="61"/>
      <c r="J172" s="62">
        <v>41913</v>
      </c>
      <c r="K172" s="75">
        <v>28.912498474121087</v>
      </c>
      <c r="L172" s="75">
        <v>30.299998474121086</v>
      </c>
      <c r="M172" s="75">
        <v>31.687498474121085</v>
      </c>
      <c r="O172" s="75">
        <v>25.999998474121085</v>
      </c>
      <c r="P172" s="75">
        <v>30.299998474121086</v>
      </c>
      <c r="Q172" s="75">
        <v>34.599998474121087</v>
      </c>
      <c r="S172" s="75">
        <v>0.8</v>
      </c>
      <c r="T172" s="75">
        <v>0.8</v>
      </c>
      <c r="U172" s="75">
        <v>0.8</v>
      </c>
      <c r="W172" s="75">
        <v>0.12177606426929122</v>
      </c>
      <c r="X172" s="75">
        <v>0.24355212853858244</v>
      </c>
      <c r="Y172" s="75">
        <v>0.36532819280787365</v>
      </c>
      <c r="AA172" s="75">
        <v>0.06</v>
      </c>
      <c r="AB172" s="75">
        <v>0.12</v>
      </c>
      <c r="AC172" s="75">
        <v>0.18</v>
      </c>
      <c r="AE172" s="75">
        <v>-0.35</v>
      </c>
      <c r="AF172" s="75">
        <v>0.9</v>
      </c>
      <c r="AG172" s="75">
        <v>0.3</v>
      </c>
      <c r="AI172" s="75">
        <v>-0.15</v>
      </c>
      <c r="AJ172" s="75">
        <v>0.3</v>
      </c>
      <c r="AK172" s="75">
        <v>0.2</v>
      </c>
      <c r="AM172" s="80">
        <v>56</v>
      </c>
      <c r="AN172" s="77">
        <v>0.4</v>
      </c>
      <c r="BE172" s="62">
        <v>41913</v>
      </c>
      <c r="BF172" s="76">
        <v>0.75</v>
      </c>
    </row>
    <row r="173" spans="1:58" x14ac:dyDescent="0.2">
      <c r="A173" s="73">
        <v>41061</v>
      </c>
      <c r="B173" s="74">
        <v>31.14</v>
      </c>
      <c r="C173" s="74">
        <v>38.25</v>
      </c>
      <c r="D173" s="74">
        <v>45.36</v>
      </c>
      <c r="E173" s="69"/>
      <c r="F173" s="74">
        <v>27.745000000000001</v>
      </c>
      <c r="G173" s="74">
        <v>31.3</v>
      </c>
      <c r="H173" s="74">
        <v>34.854999999999997</v>
      </c>
      <c r="I173" s="61"/>
      <c r="J173" s="62">
        <v>41944</v>
      </c>
      <c r="K173" s="75">
        <v>28.912498474121087</v>
      </c>
      <c r="L173" s="75">
        <v>30.299998474121086</v>
      </c>
      <c r="M173" s="75">
        <v>31.687498474121085</v>
      </c>
      <c r="O173" s="75">
        <v>25.999998474121085</v>
      </c>
      <c r="P173" s="75">
        <v>30.299998474121086</v>
      </c>
      <c r="Q173" s="75">
        <v>34.599998474121087</v>
      </c>
      <c r="S173" s="75">
        <v>0.8</v>
      </c>
      <c r="T173" s="75">
        <v>0.8</v>
      </c>
      <c r="U173" s="75">
        <v>0.8</v>
      </c>
      <c r="W173" s="75">
        <v>0.10645832033604703</v>
      </c>
      <c r="X173" s="75">
        <v>0.21291664067209407</v>
      </c>
      <c r="Y173" s="75">
        <v>0.31937496100814111</v>
      </c>
      <c r="AA173" s="75">
        <v>0.06</v>
      </c>
      <c r="AB173" s="75">
        <v>0.12</v>
      </c>
      <c r="AC173" s="75">
        <v>0.18</v>
      </c>
      <c r="AE173" s="75">
        <v>-0.25</v>
      </c>
      <c r="AF173" s="75">
        <v>1</v>
      </c>
      <c r="AG173" s="75">
        <v>0.3</v>
      </c>
      <c r="AI173" s="75">
        <v>-0.15</v>
      </c>
      <c r="AJ173" s="75">
        <v>0.3</v>
      </c>
      <c r="AK173" s="75">
        <v>0.2</v>
      </c>
      <c r="AM173" s="80">
        <v>56</v>
      </c>
      <c r="AN173" s="77">
        <v>0.4</v>
      </c>
      <c r="BE173" s="62">
        <v>41944</v>
      </c>
      <c r="BF173" s="76">
        <v>0.75</v>
      </c>
    </row>
    <row r="174" spans="1:58" x14ac:dyDescent="0.2">
      <c r="A174" s="73">
        <v>41091</v>
      </c>
      <c r="B174" s="74">
        <v>42.25</v>
      </c>
      <c r="C174" s="74">
        <v>47.25</v>
      </c>
      <c r="D174" s="74">
        <v>52.25</v>
      </c>
      <c r="E174" s="69"/>
      <c r="F174" s="74">
        <v>28.8</v>
      </c>
      <c r="G174" s="74">
        <v>31.3</v>
      </c>
      <c r="H174" s="74">
        <v>33.799999999999997</v>
      </c>
      <c r="I174" s="61"/>
      <c r="J174" s="62">
        <v>41974</v>
      </c>
      <c r="K174" s="75">
        <v>34.162502288818388</v>
      </c>
      <c r="L174" s="75">
        <v>35.550002288818391</v>
      </c>
      <c r="M174" s="75">
        <v>36.937502288818393</v>
      </c>
      <c r="O174" s="75">
        <v>31.25000228881839</v>
      </c>
      <c r="P174" s="75">
        <v>35.550002288818391</v>
      </c>
      <c r="Q174" s="75">
        <v>39.850002288818388</v>
      </c>
      <c r="S174" s="75">
        <v>1.2</v>
      </c>
      <c r="T174" s="75">
        <v>1.2</v>
      </c>
      <c r="U174" s="75">
        <v>1.2</v>
      </c>
      <c r="W174" s="75">
        <v>0.10645832033604703</v>
      </c>
      <c r="X174" s="75">
        <v>0.21291664067209407</v>
      </c>
      <c r="Y174" s="75">
        <v>0.31937496100814111</v>
      </c>
      <c r="AA174" s="75">
        <v>0.06</v>
      </c>
      <c r="AB174" s="75">
        <v>0.12</v>
      </c>
      <c r="AC174" s="75">
        <v>0.18</v>
      </c>
      <c r="AE174" s="75">
        <v>-0.25</v>
      </c>
      <c r="AF174" s="75">
        <v>1</v>
      </c>
      <c r="AG174" s="75">
        <v>0.3</v>
      </c>
      <c r="AI174" s="75">
        <v>-0.15</v>
      </c>
      <c r="AJ174" s="75">
        <v>0.3</v>
      </c>
      <c r="AK174" s="75">
        <v>0.2</v>
      </c>
      <c r="AM174" s="80">
        <v>56</v>
      </c>
      <c r="AN174" s="77">
        <v>0.4</v>
      </c>
      <c r="BE174" s="62">
        <v>41974</v>
      </c>
      <c r="BF174" s="76">
        <v>0.75</v>
      </c>
    </row>
    <row r="175" spans="1:58" x14ac:dyDescent="0.2">
      <c r="A175" s="73">
        <v>41122</v>
      </c>
      <c r="B175" s="74">
        <v>56.25</v>
      </c>
      <c r="C175" s="74">
        <v>61.25</v>
      </c>
      <c r="D175" s="74">
        <v>66.25</v>
      </c>
      <c r="E175" s="69"/>
      <c r="F175" s="74">
        <v>28.8</v>
      </c>
      <c r="G175" s="74">
        <v>31.3</v>
      </c>
      <c r="H175" s="74">
        <v>33.799999999999997</v>
      </c>
      <c r="I175" s="61"/>
      <c r="J175" s="62">
        <v>42005</v>
      </c>
      <c r="K175" s="75">
        <v>24.49874725341796</v>
      </c>
      <c r="L175" s="75">
        <v>25.99874725341796</v>
      </c>
      <c r="M175" s="75">
        <v>27.49874725341796</v>
      </c>
      <c r="O175" s="75">
        <v>22.202499008178702</v>
      </c>
      <c r="P175" s="75">
        <v>26.502499008178702</v>
      </c>
      <c r="Q175" s="75">
        <v>30.802499008178703</v>
      </c>
      <c r="S175" s="75">
        <v>0.8</v>
      </c>
      <c r="T175" s="75">
        <v>0.8</v>
      </c>
      <c r="U175" s="75">
        <v>0.8</v>
      </c>
      <c r="W175" s="75">
        <v>0.10684126393437814</v>
      </c>
      <c r="X175" s="75">
        <v>0.21368252786875627</v>
      </c>
      <c r="Y175" s="75">
        <v>0.32052379180313439</v>
      </c>
      <c r="AA175" s="75">
        <v>0.06</v>
      </c>
      <c r="AB175" s="75">
        <v>0.12</v>
      </c>
      <c r="AC175" s="75">
        <v>0.18</v>
      </c>
      <c r="AE175" s="75">
        <v>-0.25</v>
      </c>
      <c r="AF175" s="75">
        <v>1</v>
      </c>
      <c r="AG175" s="75">
        <v>0.35</v>
      </c>
      <c r="AI175" s="75">
        <v>-0.15</v>
      </c>
      <c r="AJ175" s="75">
        <v>0.3</v>
      </c>
      <c r="AK175" s="75">
        <v>0.2</v>
      </c>
      <c r="AM175" s="80">
        <v>57</v>
      </c>
      <c r="AN175" s="77">
        <v>0.4</v>
      </c>
      <c r="BE175" s="62">
        <v>42005</v>
      </c>
      <c r="BF175" s="76">
        <v>0.75</v>
      </c>
    </row>
    <row r="176" spans="1:58" x14ac:dyDescent="0.2">
      <c r="A176" s="73">
        <v>41153</v>
      </c>
      <c r="B176" s="74">
        <v>61.25</v>
      </c>
      <c r="C176" s="74">
        <v>63.05</v>
      </c>
      <c r="D176" s="74">
        <v>64.849999999999994</v>
      </c>
      <c r="E176" s="69"/>
      <c r="F176" s="74">
        <v>30.4</v>
      </c>
      <c r="G176" s="74">
        <v>31.3</v>
      </c>
      <c r="H176" s="74">
        <v>32.200000000000003</v>
      </c>
      <c r="I176" s="61"/>
      <c r="J176" s="62">
        <v>42036</v>
      </c>
      <c r="K176" s="75">
        <v>23.496248626708976</v>
      </c>
      <c r="L176" s="75">
        <v>24.996248626708976</v>
      </c>
      <c r="M176" s="75">
        <v>26.496248626708976</v>
      </c>
      <c r="O176" s="75">
        <v>20.197497940063467</v>
      </c>
      <c r="P176" s="75">
        <v>24.497497940063468</v>
      </c>
      <c r="Q176" s="75">
        <v>28.797497940063469</v>
      </c>
      <c r="S176" s="75">
        <v>0.3</v>
      </c>
      <c r="T176" s="75">
        <v>0.3</v>
      </c>
      <c r="U176" s="75">
        <v>0.3</v>
      </c>
      <c r="W176" s="75">
        <v>0.13173259782589997</v>
      </c>
      <c r="X176" s="75">
        <v>0.26346519565179993</v>
      </c>
      <c r="Y176" s="75">
        <v>0.3951977934776999</v>
      </c>
      <c r="AA176" s="75">
        <v>0.06</v>
      </c>
      <c r="AB176" s="75">
        <v>0.12</v>
      </c>
      <c r="AC176" s="75">
        <v>0.18</v>
      </c>
      <c r="AE176" s="75">
        <v>-0.75</v>
      </c>
      <c r="AF176" s="75">
        <v>1.5</v>
      </c>
      <c r="AG176" s="75">
        <v>0.75</v>
      </c>
      <c r="AI176" s="75">
        <v>-0.15</v>
      </c>
      <c r="AJ176" s="75">
        <v>0.3</v>
      </c>
      <c r="AK176" s="75">
        <v>0.2</v>
      </c>
      <c r="AM176" s="80">
        <v>57</v>
      </c>
      <c r="AN176" s="77">
        <v>0.4</v>
      </c>
      <c r="BE176" s="62">
        <v>42036</v>
      </c>
      <c r="BF176" s="76">
        <v>0.75</v>
      </c>
    </row>
    <row r="177" spans="1:58" x14ac:dyDescent="0.2">
      <c r="A177" s="73">
        <v>41183</v>
      </c>
      <c r="B177" s="74">
        <v>33.4</v>
      </c>
      <c r="C177" s="74">
        <v>35.049999999999997</v>
      </c>
      <c r="D177" s="74">
        <v>36.700000000000003</v>
      </c>
      <c r="E177" s="69"/>
      <c r="F177" s="74">
        <v>29.474998092651365</v>
      </c>
      <c r="G177" s="74">
        <v>30.299998092651364</v>
      </c>
      <c r="H177" s="74">
        <v>31.124998092651364</v>
      </c>
      <c r="I177" s="61"/>
      <c r="J177" s="62">
        <v>42064</v>
      </c>
      <c r="K177" s="75">
        <v>17.35974807739257</v>
      </c>
      <c r="L177" s="75">
        <v>18.18474807739257</v>
      </c>
      <c r="M177" s="75">
        <v>19.009748077392569</v>
      </c>
      <c r="O177" s="75">
        <v>15.514497375488272</v>
      </c>
      <c r="P177" s="75">
        <v>19.814497375488273</v>
      </c>
      <c r="Q177" s="75">
        <v>24.114497375488273</v>
      </c>
      <c r="S177" s="75">
        <v>0.3</v>
      </c>
      <c r="T177" s="75">
        <v>0.3</v>
      </c>
      <c r="U177" s="75">
        <v>0.3</v>
      </c>
      <c r="W177" s="75">
        <v>0.13173259782589997</v>
      </c>
      <c r="X177" s="75">
        <v>0.26346519565179993</v>
      </c>
      <c r="Y177" s="75">
        <v>0.3951977934776999</v>
      </c>
      <c r="AA177" s="75">
        <v>0.06</v>
      </c>
      <c r="AB177" s="75">
        <v>0.12</v>
      </c>
      <c r="AC177" s="75">
        <v>0.18</v>
      </c>
      <c r="AE177" s="75">
        <v>-0.75</v>
      </c>
      <c r="AF177" s="75">
        <v>1.5</v>
      </c>
      <c r="AG177" s="75">
        <v>0.75</v>
      </c>
      <c r="AI177" s="75">
        <v>-0.15</v>
      </c>
      <c r="AJ177" s="75">
        <v>0.3</v>
      </c>
      <c r="AK177" s="75">
        <v>0.2</v>
      </c>
      <c r="AM177" s="80">
        <v>57</v>
      </c>
      <c r="AN177" s="77">
        <v>0.4</v>
      </c>
      <c r="BE177" s="62">
        <v>42064</v>
      </c>
      <c r="BF177" s="76">
        <v>0.75</v>
      </c>
    </row>
    <row r="178" spans="1:58" x14ac:dyDescent="0.2">
      <c r="A178" s="73">
        <v>41214</v>
      </c>
      <c r="B178" s="74">
        <v>31.9</v>
      </c>
      <c r="C178" s="74">
        <v>33.549999999999997</v>
      </c>
      <c r="D178" s="74">
        <v>35.200000000000003</v>
      </c>
      <c r="E178" s="69"/>
      <c r="F178" s="74">
        <v>29.474998092651365</v>
      </c>
      <c r="G178" s="74">
        <v>30.299998092651364</v>
      </c>
      <c r="H178" s="74">
        <v>31.124998092651364</v>
      </c>
      <c r="I178" s="61"/>
      <c r="J178" s="62">
        <v>42095</v>
      </c>
      <c r="K178" s="75">
        <v>18.154998779296868</v>
      </c>
      <c r="L178" s="75">
        <v>18.867498779296866</v>
      </c>
      <c r="M178" s="75">
        <v>19.579998779296865</v>
      </c>
      <c r="O178" s="75">
        <v>15.284997558593741</v>
      </c>
      <c r="P178" s="75">
        <v>19.584997558593741</v>
      </c>
      <c r="Q178" s="75">
        <v>23.884997558593742</v>
      </c>
      <c r="S178" s="75">
        <v>0.3</v>
      </c>
      <c r="T178" s="75">
        <v>0.3</v>
      </c>
      <c r="U178" s="75">
        <v>0.3</v>
      </c>
      <c r="W178" s="75">
        <v>0.10875598192603364</v>
      </c>
      <c r="X178" s="75">
        <v>0.21751196385206728</v>
      </c>
      <c r="Y178" s="75">
        <v>0.32626794577810092</v>
      </c>
      <c r="AA178" s="75">
        <v>0.06</v>
      </c>
      <c r="AB178" s="75">
        <v>0.12</v>
      </c>
      <c r="AC178" s="75">
        <v>0.18</v>
      </c>
      <c r="AE178" s="75">
        <v>-0.25</v>
      </c>
      <c r="AF178" s="75">
        <v>1</v>
      </c>
      <c r="AG178" s="75">
        <v>0.3</v>
      </c>
      <c r="AI178" s="75">
        <v>-0.15</v>
      </c>
      <c r="AJ178" s="75">
        <v>0.3</v>
      </c>
      <c r="AK178" s="75">
        <v>0.2</v>
      </c>
      <c r="AM178" s="80">
        <v>58</v>
      </c>
      <c r="AN178" s="77">
        <v>0.4</v>
      </c>
      <c r="BE178" s="62">
        <v>42095</v>
      </c>
      <c r="BF178" s="76">
        <v>0.75</v>
      </c>
    </row>
    <row r="179" spans="1:58" x14ac:dyDescent="0.2">
      <c r="A179" s="73">
        <v>41244</v>
      </c>
      <c r="B179" s="74">
        <v>31.9</v>
      </c>
      <c r="C179" s="74">
        <v>33.549999999999997</v>
      </c>
      <c r="D179" s="74">
        <v>35.200000000000003</v>
      </c>
      <c r="E179" s="69"/>
      <c r="F179" s="74">
        <v>29.474998092651365</v>
      </c>
      <c r="G179" s="74">
        <v>30.299998092651364</v>
      </c>
      <c r="H179" s="74">
        <v>31.124998092651364</v>
      </c>
      <c r="I179" s="61"/>
      <c r="J179" s="62">
        <v>42125</v>
      </c>
      <c r="K179" s="75">
        <v>17.122498550415031</v>
      </c>
      <c r="L179" s="75">
        <v>18.982498550415031</v>
      </c>
      <c r="M179" s="75">
        <v>20.84249855041503</v>
      </c>
      <c r="O179" s="75">
        <v>15.814998245239249</v>
      </c>
      <c r="P179" s="75">
        <v>20.114998245239249</v>
      </c>
      <c r="Q179" s="75">
        <v>24.41499824523925</v>
      </c>
      <c r="S179" s="75">
        <v>0.3</v>
      </c>
      <c r="T179" s="75">
        <v>0.3</v>
      </c>
      <c r="U179" s="75">
        <v>0.3</v>
      </c>
      <c r="W179" s="75">
        <v>0.10875598192603364</v>
      </c>
      <c r="X179" s="75">
        <v>0.21751196385206728</v>
      </c>
      <c r="Y179" s="75">
        <v>0.32626794577810092</v>
      </c>
      <c r="AA179" s="75">
        <v>0.06</v>
      </c>
      <c r="AB179" s="75">
        <v>0.12</v>
      </c>
      <c r="AC179" s="75">
        <v>0.18</v>
      </c>
      <c r="AE179" s="75">
        <v>-0.25</v>
      </c>
      <c r="AF179" s="75">
        <v>0.9</v>
      </c>
      <c r="AG179" s="75">
        <v>0.3</v>
      </c>
      <c r="AI179" s="75">
        <v>-0.15</v>
      </c>
      <c r="AJ179" s="75">
        <v>0.3</v>
      </c>
      <c r="AK179" s="75">
        <v>0.2</v>
      </c>
      <c r="AM179" s="80">
        <v>58</v>
      </c>
      <c r="AN179" s="77">
        <v>0.4</v>
      </c>
      <c r="BE179" s="62">
        <v>42125</v>
      </c>
      <c r="BF179" s="76">
        <v>0.75</v>
      </c>
    </row>
    <row r="180" spans="1:58" x14ac:dyDescent="0.2">
      <c r="A180" s="73">
        <v>41275</v>
      </c>
      <c r="B180" s="74">
        <v>34.85</v>
      </c>
      <c r="C180" s="74">
        <v>36.65</v>
      </c>
      <c r="D180" s="74">
        <v>38.450000000000003</v>
      </c>
      <c r="E180" s="69"/>
      <c r="F180" s="74">
        <v>37.750001525878922</v>
      </c>
      <c r="G180" s="74">
        <v>38.65000152587892</v>
      </c>
      <c r="H180" s="74">
        <v>39.550001525878919</v>
      </c>
      <c r="I180" s="61"/>
      <c r="J180" s="62">
        <v>42156</v>
      </c>
      <c r="K180" s="75">
        <v>18.076249008178703</v>
      </c>
      <c r="L180" s="75">
        <v>23.408749008178702</v>
      </c>
      <c r="M180" s="75">
        <v>28.741249008178702</v>
      </c>
      <c r="O180" s="75">
        <v>14.592498397827139</v>
      </c>
      <c r="P180" s="75">
        <v>18.89249839782714</v>
      </c>
      <c r="Q180" s="75">
        <v>23.192498397827141</v>
      </c>
      <c r="S180" s="75">
        <v>0.3</v>
      </c>
      <c r="T180" s="75">
        <v>0.3</v>
      </c>
      <c r="U180" s="75">
        <v>0.3</v>
      </c>
      <c r="W180" s="75">
        <v>0.11641485389265578</v>
      </c>
      <c r="X180" s="75">
        <v>0.23282970778531156</v>
      </c>
      <c r="Y180" s="75">
        <v>0.34924456167796736</v>
      </c>
      <c r="AA180" s="75">
        <v>0.06</v>
      </c>
      <c r="AB180" s="75">
        <v>0.12</v>
      </c>
      <c r="AC180" s="75">
        <v>0.18</v>
      </c>
      <c r="AE180" s="75">
        <v>-0.25</v>
      </c>
      <c r="AF180" s="75">
        <v>0.9</v>
      </c>
      <c r="AG180" s="75">
        <v>0.3</v>
      </c>
      <c r="AI180" s="75">
        <v>-0.15</v>
      </c>
      <c r="AJ180" s="75">
        <v>0.3</v>
      </c>
      <c r="AK180" s="75">
        <v>0.2</v>
      </c>
      <c r="AM180" s="80">
        <v>58</v>
      </c>
      <c r="AN180" s="77">
        <v>0.4</v>
      </c>
      <c r="BE180" s="62">
        <v>42156</v>
      </c>
      <c r="BF180" s="76">
        <v>0.75</v>
      </c>
    </row>
    <row r="181" spans="1:58" x14ac:dyDescent="0.2">
      <c r="A181" s="73">
        <v>41306</v>
      </c>
      <c r="B181" s="74">
        <v>39.35</v>
      </c>
      <c r="C181" s="74">
        <v>41.15</v>
      </c>
      <c r="D181" s="74">
        <v>42.95</v>
      </c>
      <c r="E181" s="69"/>
      <c r="F181" s="74">
        <v>34.6</v>
      </c>
      <c r="G181" s="74">
        <v>35.5</v>
      </c>
      <c r="H181" s="74">
        <v>36.4</v>
      </c>
      <c r="I181" s="61"/>
      <c r="J181" s="62">
        <v>42186</v>
      </c>
      <c r="K181" s="75">
        <v>32.861250305175815</v>
      </c>
      <c r="L181" s="75">
        <v>36.611250305175815</v>
      </c>
      <c r="M181" s="75">
        <v>40.361250305175815</v>
      </c>
      <c r="O181" s="75">
        <v>23.797498321533194</v>
      </c>
      <c r="P181" s="75">
        <v>28.097498321533195</v>
      </c>
      <c r="Q181" s="75">
        <v>32.397498321533192</v>
      </c>
      <c r="S181" s="75">
        <v>0.3</v>
      </c>
      <c r="T181" s="75">
        <v>0.3</v>
      </c>
      <c r="U181" s="75">
        <v>0.3</v>
      </c>
      <c r="W181" s="75">
        <v>0.13657300490880506</v>
      </c>
      <c r="X181" s="75">
        <v>0.27314600981761011</v>
      </c>
      <c r="Y181" s="75">
        <v>0.40971901472641514</v>
      </c>
      <c r="AA181" s="75">
        <v>0.06</v>
      </c>
      <c r="AB181" s="75">
        <v>0.12</v>
      </c>
      <c r="AC181" s="75">
        <v>0.18</v>
      </c>
      <c r="AE181" s="75">
        <v>-0.35</v>
      </c>
      <c r="AF181" s="75">
        <v>1.2</v>
      </c>
      <c r="AG181" s="75">
        <v>0.3</v>
      </c>
      <c r="AI181" s="75">
        <v>-0.15</v>
      </c>
      <c r="AJ181" s="75">
        <v>0.3</v>
      </c>
      <c r="AK181" s="75">
        <v>0.2</v>
      </c>
      <c r="AM181" s="80">
        <v>59</v>
      </c>
      <c r="AN181" s="77">
        <v>0.4</v>
      </c>
      <c r="BE181" s="62">
        <v>42186</v>
      </c>
      <c r="BF181" s="76">
        <v>0.75</v>
      </c>
    </row>
    <row r="182" spans="1:58" x14ac:dyDescent="0.2">
      <c r="A182" s="73">
        <v>41334</v>
      </c>
      <c r="B182" s="74">
        <v>44.75</v>
      </c>
      <c r="C182" s="74">
        <v>45.75</v>
      </c>
      <c r="D182" s="74">
        <v>46.75</v>
      </c>
      <c r="E182" s="69"/>
      <c r="F182" s="74">
        <v>31</v>
      </c>
      <c r="G182" s="74">
        <v>31.5</v>
      </c>
      <c r="H182" s="74">
        <v>32</v>
      </c>
      <c r="I182" s="61"/>
      <c r="J182" s="62">
        <v>42217</v>
      </c>
      <c r="K182" s="75">
        <v>35.122499847412143</v>
      </c>
      <c r="L182" s="75">
        <v>38.872499847412143</v>
      </c>
      <c r="M182" s="75">
        <v>42.622499847412143</v>
      </c>
      <c r="O182" s="75">
        <v>25.29499969482421</v>
      </c>
      <c r="P182" s="75">
        <v>29.59499969482421</v>
      </c>
      <c r="Q182" s="75">
        <v>33.894999694824207</v>
      </c>
      <c r="S182" s="75">
        <v>0.8</v>
      </c>
      <c r="T182" s="75">
        <v>0.8</v>
      </c>
      <c r="U182" s="75">
        <v>0.8</v>
      </c>
      <c r="W182" s="75">
        <v>0.157895304463881</v>
      </c>
      <c r="X182" s="75">
        <v>0.31579060892776201</v>
      </c>
      <c r="Y182" s="75">
        <v>0.47368591339164301</v>
      </c>
      <c r="AA182" s="75">
        <v>0.06</v>
      </c>
      <c r="AB182" s="75">
        <v>0.12</v>
      </c>
      <c r="AC182" s="75">
        <v>0.18</v>
      </c>
      <c r="AE182" s="75">
        <v>-0.35</v>
      </c>
      <c r="AF182" s="75">
        <v>1.5</v>
      </c>
      <c r="AG182" s="75">
        <v>0.5</v>
      </c>
      <c r="AI182" s="75">
        <v>-0.15</v>
      </c>
      <c r="AJ182" s="75">
        <v>0.3</v>
      </c>
      <c r="AK182" s="75">
        <v>0.2</v>
      </c>
      <c r="AM182" s="80">
        <v>59</v>
      </c>
      <c r="AN182" s="77">
        <v>0.4</v>
      </c>
      <c r="BE182" s="62">
        <v>42217</v>
      </c>
      <c r="BF182" s="76">
        <v>0.75</v>
      </c>
    </row>
    <row r="183" spans="1:58" x14ac:dyDescent="0.2">
      <c r="A183" s="73">
        <v>41365</v>
      </c>
      <c r="B183" s="74">
        <v>36.4</v>
      </c>
      <c r="C183" s="74">
        <v>37.25</v>
      </c>
      <c r="D183" s="74">
        <v>38.1</v>
      </c>
      <c r="E183" s="69"/>
      <c r="F183" s="74">
        <v>31.074999999999999</v>
      </c>
      <c r="G183" s="74">
        <v>31.5</v>
      </c>
      <c r="H183" s="74">
        <v>31.925000000000001</v>
      </c>
      <c r="I183" s="61"/>
      <c r="J183" s="62">
        <v>42248</v>
      </c>
      <c r="K183" s="75">
        <v>28.924998474121086</v>
      </c>
      <c r="L183" s="75">
        <v>30.499998474121085</v>
      </c>
      <c r="M183" s="75">
        <v>32.074998474121088</v>
      </c>
      <c r="O183" s="75">
        <v>26.199998474121085</v>
      </c>
      <c r="P183" s="75">
        <v>30.499998474121085</v>
      </c>
      <c r="Q183" s="75">
        <v>34.799998474121082</v>
      </c>
      <c r="S183" s="75">
        <v>0.8</v>
      </c>
      <c r="T183" s="75">
        <v>0.8</v>
      </c>
      <c r="U183" s="75">
        <v>0.8</v>
      </c>
      <c r="W183" s="75">
        <v>0.157895304463881</v>
      </c>
      <c r="X183" s="75">
        <v>0.31579060892776201</v>
      </c>
      <c r="Y183" s="75">
        <v>0.47368591339164301</v>
      </c>
      <c r="AA183" s="75">
        <v>0.06</v>
      </c>
      <c r="AB183" s="75">
        <v>0.12</v>
      </c>
      <c r="AC183" s="75">
        <v>0.18</v>
      </c>
      <c r="AE183" s="75">
        <v>-0.35</v>
      </c>
      <c r="AF183" s="75">
        <v>1.5</v>
      </c>
      <c r="AG183" s="75">
        <v>0.5</v>
      </c>
      <c r="AI183" s="75">
        <v>-0.15</v>
      </c>
      <c r="AJ183" s="75">
        <v>0.3</v>
      </c>
      <c r="AK183" s="75">
        <v>0.2</v>
      </c>
      <c r="AM183" s="80">
        <v>59</v>
      </c>
      <c r="AN183" s="77">
        <v>0.4</v>
      </c>
      <c r="BE183" s="62">
        <v>42248</v>
      </c>
      <c r="BF183" s="76">
        <v>0.75</v>
      </c>
    </row>
    <row r="184" spans="1:58" x14ac:dyDescent="0.2">
      <c r="A184" s="73">
        <v>41395</v>
      </c>
      <c r="B184" s="74">
        <v>32.770000000000003</v>
      </c>
      <c r="C184" s="74">
        <v>35.25</v>
      </c>
      <c r="D184" s="74">
        <v>37.729999999999997</v>
      </c>
      <c r="E184" s="69"/>
      <c r="F184" s="74">
        <v>30.26</v>
      </c>
      <c r="G184" s="74">
        <v>31.5</v>
      </c>
      <c r="H184" s="74">
        <v>32.74</v>
      </c>
      <c r="I184" s="61"/>
      <c r="J184" s="62">
        <v>42278</v>
      </c>
      <c r="K184" s="75">
        <v>29.037498474121087</v>
      </c>
      <c r="L184" s="75">
        <v>30.499998474121085</v>
      </c>
      <c r="M184" s="75">
        <v>31.962498474121084</v>
      </c>
      <c r="O184" s="75">
        <v>26.199998474121085</v>
      </c>
      <c r="P184" s="75">
        <v>30.499998474121085</v>
      </c>
      <c r="Q184" s="75">
        <v>34.799998474121082</v>
      </c>
      <c r="S184" s="75">
        <v>0.8</v>
      </c>
      <c r="T184" s="75">
        <v>0.8</v>
      </c>
      <c r="U184" s="75">
        <v>0.8</v>
      </c>
      <c r="W184" s="75">
        <v>0.11690502169851956</v>
      </c>
      <c r="X184" s="75">
        <v>0.23381004339703912</v>
      </c>
      <c r="Y184" s="75">
        <v>0.35071506509555866</v>
      </c>
      <c r="AA184" s="75">
        <v>0.06</v>
      </c>
      <c r="AB184" s="75">
        <v>0.12</v>
      </c>
      <c r="AC184" s="75">
        <v>0.18</v>
      </c>
      <c r="AE184" s="75">
        <v>-0.35</v>
      </c>
      <c r="AF184" s="75">
        <v>0.9</v>
      </c>
      <c r="AG184" s="75">
        <v>0.3</v>
      </c>
      <c r="AI184" s="75">
        <v>-0.15</v>
      </c>
      <c r="AJ184" s="75">
        <v>0.3</v>
      </c>
      <c r="AK184" s="75">
        <v>0.2</v>
      </c>
      <c r="AM184" s="80">
        <v>60</v>
      </c>
      <c r="AN184" s="77">
        <v>0.4</v>
      </c>
      <c r="BE184" s="62">
        <v>42278</v>
      </c>
      <c r="BF184" s="76">
        <v>0.75</v>
      </c>
    </row>
    <row r="185" spans="1:58" x14ac:dyDescent="0.2">
      <c r="A185" s="73">
        <v>41426</v>
      </c>
      <c r="B185" s="74">
        <v>31.64</v>
      </c>
      <c r="C185" s="74">
        <v>38.75</v>
      </c>
      <c r="D185" s="74">
        <v>45.86</v>
      </c>
      <c r="E185" s="69"/>
      <c r="F185" s="74">
        <v>27.945</v>
      </c>
      <c r="G185" s="74">
        <v>31.5</v>
      </c>
      <c r="H185" s="74">
        <v>35.055</v>
      </c>
      <c r="I185" s="61"/>
      <c r="J185" s="62">
        <v>42309</v>
      </c>
      <c r="K185" s="75">
        <v>29.037498474121087</v>
      </c>
      <c r="L185" s="75">
        <v>30.499998474121085</v>
      </c>
      <c r="M185" s="75">
        <v>31.962498474121084</v>
      </c>
      <c r="O185" s="75">
        <v>26.199998474121085</v>
      </c>
      <c r="P185" s="75">
        <v>30.499998474121085</v>
      </c>
      <c r="Q185" s="75">
        <v>34.799998474121082</v>
      </c>
      <c r="S185" s="75">
        <v>0.8</v>
      </c>
      <c r="T185" s="75">
        <v>0.8</v>
      </c>
      <c r="U185" s="75">
        <v>0.8</v>
      </c>
      <c r="W185" s="75">
        <v>0.10219998752260515</v>
      </c>
      <c r="X185" s="75">
        <v>0.20439997504521029</v>
      </c>
      <c r="Y185" s="75">
        <v>0.30659996256781541</v>
      </c>
      <c r="AA185" s="75">
        <v>0.06</v>
      </c>
      <c r="AB185" s="75">
        <v>0.12</v>
      </c>
      <c r="AC185" s="75">
        <v>0.18</v>
      </c>
      <c r="AE185" s="75">
        <v>-0.25</v>
      </c>
      <c r="AF185" s="75">
        <v>1</v>
      </c>
      <c r="AG185" s="75">
        <v>0.3</v>
      </c>
      <c r="AI185" s="75">
        <v>-0.15</v>
      </c>
      <c r="AJ185" s="75">
        <v>0.3</v>
      </c>
      <c r="AK185" s="75">
        <v>0.2</v>
      </c>
      <c r="AM185" s="80">
        <v>60</v>
      </c>
      <c r="AN185" s="77">
        <v>0.4</v>
      </c>
      <c r="BE185" s="62">
        <v>42309</v>
      </c>
      <c r="BF185" s="76">
        <v>0.75</v>
      </c>
    </row>
    <row r="186" spans="1:58" x14ac:dyDescent="0.2">
      <c r="A186" s="73">
        <v>41456</v>
      </c>
      <c r="B186" s="74">
        <v>43.25</v>
      </c>
      <c r="C186" s="74">
        <v>48.25</v>
      </c>
      <c r="D186" s="74">
        <v>53.25</v>
      </c>
      <c r="E186" s="69"/>
      <c r="F186" s="74">
        <v>29</v>
      </c>
      <c r="G186" s="74">
        <v>31.5</v>
      </c>
      <c r="H186" s="74">
        <v>34</v>
      </c>
      <c r="I186" s="61"/>
      <c r="J186" s="62">
        <v>42339</v>
      </c>
      <c r="K186" s="75">
        <v>34.287502288818395</v>
      </c>
      <c r="L186" s="75">
        <v>35.750002288818393</v>
      </c>
      <c r="M186" s="75">
        <v>37.212502288818392</v>
      </c>
      <c r="O186" s="75">
        <v>31.450002288818393</v>
      </c>
      <c r="P186" s="75">
        <v>35.750002288818393</v>
      </c>
      <c r="Q186" s="75">
        <v>40.050002288818391</v>
      </c>
      <c r="S186" s="75">
        <v>1.2</v>
      </c>
      <c r="T186" s="75">
        <v>1.2</v>
      </c>
      <c r="U186" s="75">
        <v>1.2</v>
      </c>
      <c r="W186" s="75">
        <v>0.10219998752260515</v>
      </c>
      <c r="X186" s="75">
        <v>0.20439997504521029</v>
      </c>
      <c r="Y186" s="75">
        <v>0.30659996256781541</v>
      </c>
      <c r="AA186" s="75">
        <v>0.06</v>
      </c>
      <c r="AB186" s="75">
        <v>0.12</v>
      </c>
      <c r="AC186" s="75">
        <v>0.18</v>
      </c>
      <c r="AE186" s="75">
        <v>-0.25</v>
      </c>
      <c r="AF186" s="75">
        <v>1</v>
      </c>
      <c r="AG186" s="75">
        <v>0.3</v>
      </c>
      <c r="AI186" s="75">
        <v>-0.15</v>
      </c>
      <c r="AJ186" s="75">
        <v>0.3</v>
      </c>
      <c r="AK186" s="75">
        <v>0.2</v>
      </c>
      <c r="AM186" s="80">
        <v>60</v>
      </c>
      <c r="AN186" s="77">
        <v>0.4</v>
      </c>
      <c r="BE186" s="62">
        <v>42339</v>
      </c>
      <c r="BF186" s="76">
        <v>0.75</v>
      </c>
    </row>
    <row r="187" spans="1:58" x14ac:dyDescent="0.2">
      <c r="A187" s="73">
        <v>41487</v>
      </c>
      <c r="B187" s="74">
        <v>57.25</v>
      </c>
      <c r="C187" s="74">
        <v>62.25</v>
      </c>
      <c r="D187" s="74">
        <v>67.25</v>
      </c>
      <c r="E187" s="69"/>
      <c r="F187" s="74">
        <v>29</v>
      </c>
      <c r="G187" s="74">
        <v>31.5</v>
      </c>
      <c r="H187" s="74">
        <v>34</v>
      </c>
      <c r="I187" s="61"/>
      <c r="J187" s="62">
        <v>42370</v>
      </c>
      <c r="K187" s="75">
        <v>24.62374725341796</v>
      </c>
      <c r="L187" s="75">
        <v>26.19874725341796</v>
      </c>
      <c r="M187" s="75">
        <v>27.773747253417959</v>
      </c>
      <c r="O187" s="75">
        <v>22.402499008178701</v>
      </c>
      <c r="P187" s="75">
        <v>26.702499008178702</v>
      </c>
      <c r="Q187" s="75">
        <v>31.002499008178702</v>
      </c>
      <c r="S187" s="75">
        <v>0.8</v>
      </c>
      <c r="T187" s="75">
        <v>0.8</v>
      </c>
      <c r="U187" s="75">
        <v>0.8</v>
      </c>
      <c r="W187" s="75">
        <v>0.10256761337700301</v>
      </c>
      <c r="X187" s="75">
        <v>0.20513522675400603</v>
      </c>
      <c r="Y187" s="75">
        <v>0.30770284013100901</v>
      </c>
      <c r="AA187" s="75">
        <v>0.06</v>
      </c>
      <c r="AB187" s="75">
        <v>0.12</v>
      </c>
      <c r="AC187" s="75">
        <v>0.18</v>
      </c>
      <c r="AE187" s="75">
        <v>-0.25</v>
      </c>
      <c r="AF187" s="75">
        <v>1</v>
      </c>
      <c r="AG187" s="75">
        <v>0.35</v>
      </c>
      <c r="AI187" s="75">
        <v>-0.15</v>
      </c>
      <c r="AJ187" s="75">
        <v>0.3</v>
      </c>
      <c r="AK187" s="75">
        <v>0.2</v>
      </c>
      <c r="AM187" s="80">
        <v>61</v>
      </c>
      <c r="AN187" s="77">
        <v>0.4</v>
      </c>
      <c r="BE187" s="62">
        <v>42370</v>
      </c>
      <c r="BF187" s="76">
        <v>0.75</v>
      </c>
    </row>
    <row r="188" spans="1:58" x14ac:dyDescent="0.2">
      <c r="A188" s="73">
        <v>41518</v>
      </c>
      <c r="B188" s="74">
        <v>61.25</v>
      </c>
      <c r="C188" s="74">
        <v>63.15</v>
      </c>
      <c r="D188" s="74">
        <v>65.05</v>
      </c>
      <c r="E188" s="69"/>
      <c r="F188" s="74">
        <v>30.55</v>
      </c>
      <c r="G188" s="74">
        <v>31.5</v>
      </c>
      <c r="H188" s="74">
        <v>32.450000000000003</v>
      </c>
      <c r="I188" s="61"/>
      <c r="J188" s="62">
        <v>42401</v>
      </c>
      <c r="K188" s="75">
        <v>23.621248626708976</v>
      </c>
      <c r="L188" s="75">
        <v>25.196248626708975</v>
      </c>
      <c r="M188" s="75">
        <v>26.771248626708974</v>
      </c>
      <c r="O188" s="75">
        <v>20.397497940063467</v>
      </c>
      <c r="P188" s="75">
        <v>24.697497940063467</v>
      </c>
      <c r="Q188" s="75">
        <v>28.997497940063468</v>
      </c>
      <c r="S188" s="75">
        <v>0.3</v>
      </c>
      <c r="T188" s="75">
        <v>0.3</v>
      </c>
      <c r="U188" s="75">
        <v>0.3</v>
      </c>
      <c r="W188" s="75">
        <v>0.12646329391286396</v>
      </c>
      <c r="X188" s="75">
        <v>0.25292658782572791</v>
      </c>
      <c r="Y188" s="75">
        <v>0.37938988173859189</v>
      </c>
      <c r="AA188" s="75">
        <v>0.06</v>
      </c>
      <c r="AB188" s="75">
        <v>0.12</v>
      </c>
      <c r="AC188" s="75">
        <v>0.18</v>
      </c>
      <c r="AE188" s="75">
        <v>-0.75</v>
      </c>
      <c r="AF188" s="75">
        <v>1.5</v>
      </c>
      <c r="AG188" s="75">
        <v>0.75</v>
      </c>
      <c r="AI188" s="75">
        <v>-0.15</v>
      </c>
      <c r="AJ188" s="75">
        <v>0.3</v>
      </c>
      <c r="AK188" s="75">
        <v>0.2</v>
      </c>
      <c r="AM188" s="80">
        <v>61</v>
      </c>
      <c r="AN188" s="77">
        <v>0.4</v>
      </c>
      <c r="BE188" s="62">
        <v>42401</v>
      </c>
      <c r="BF188" s="76">
        <v>0.75</v>
      </c>
    </row>
    <row r="189" spans="1:58" x14ac:dyDescent="0.2">
      <c r="A189" s="73">
        <v>41548</v>
      </c>
      <c r="B189" s="74">
        <v>33.4</v>
      </c>
      <c r="C189" s="74">
        <v>35.15</v>
      </c>
      <c r="D189" s="74">
        <v>36.9</v>
      </c>
      <c r="E189" s="69"/>
      <c r="F189" s="74">
        <v>29.624998092651364</v>
      </c>
      <c r="G189" s="74">
        <v>30.499998092651364</v>
      </c>
      <c r="H189" s="74">
        <v>31.374998092651364</v>
      </c>
      <c r="I189" s="61"/>
      <c r="J189" s="62">
        <v>42430</v>
      </c>
      <c r="K189" s="75">
        <v>17.522248077392568</v>
      </c>
      <c r="L189" s="75">
        <v>18.384748077392569</v>
      </c>
      <c r="M189" s="75">
        <v>19.24724807739257</v>
      </c>
      <c r="O189" s="75">
        <v>15.714497375488271</v>
      </c>
      <c r="P189" s="75">
        <v>20.014497375488272</v>
      </c>
      <c r="Q189" s="75">
        <v>24.314497375488273</v>
      </c>
      <c r="S189" s="75">
        <v>0.3</v>
      </c>
      <c r="T189" s="75">
        <v>0.3</v>
      </c>
      <c r="U189" s="75">
        <v>0.3</v>
      </c>
      <c r="W189" s="75">
        <v>0.12646329391286396</v>
      </c>
      <c r="X189" s="75">
        <v>0.25292658782572791</v>
      </c>
      <c r="Y189" s="75">
        <v>0.37938988173859189</v>
      </c>
      <c r="AA189" s="75">
        <v>0.06</v>
      </c>
      <c r="AB189" s="75">
        <v>0.12</v>
      </c>
      <c r="AC189" s="75">
        <v>0.18</v>
      </c>
      <c r="AE189" s="75">
        <v>-0.75</v>
      </c>
      <c r="AF189" s="75">
        <v>1.5</v>
      </c>
      <c r="AG189" s="75">
        <v>0.75</v>
      </c>
      <c r="AI189" s="75">
        <v>-0.15</v>
      </c>
      <c r="AJ189" s="75">
        <v>0.3</v>
      </c>
      <c r="AK189" s="75">
        <v>0.2</v>
      </c>
      <c r="AM189" s="80">
        <v>61</v>
      </c>
      <c r="AN189" s="77">
        <v>0.4</v>
      </c>
      <c r="BE189" s="62">
        <v>42430</v>
      </c>
      <c r="BF189" s="76">
        <v>0.75</v>
      </c>
    </row>
    <row r="190" spans="1:58" x14ac:dyDescent="0.2">
      <c r="A190" s="73">
        <v>41579</v>
      </c>
      <c r="B190" s="74">
        <v>31.9</v>
      </c>
      <c r="C190" s="74">
        <v>33.65</v>
      </c>
      <c r="D190" s="74">
        <v>35.4</v>
      </c>
      <c r="E190" s="69"/>
      <c r="F190" s="74">
        <v>29.624998092651364</v>
      </c>
      <c r="G190" s="74">
        <v>30.499998092651364</v>
      </c>
      <c r="H190" s="74">
        <v>31.374998092651364</v>
      </c>
      <c r="I190" s="61"/>
      <c r="J190" s="62">
        <v>42461</v>
      </c>
      <c r="K190" s="75">
        <v>18.317498779296866</v>
      </c>
      <c r="L190" s="75">
        <v>19.067498779296866</v>
      </c>
      <c r="M190" s="75">
        <v>19.817498779296866</v>
      </c>
      <c r="O190" s="75">
        <v>15.48499755859374</v>
      </c>
      <c r="P190" s="75">
        <v>19.784997558593741</v>
      </c>
      <c r="Q190" s="75">
        <v>24.084997558593741</v>
      </c>
      <c r="S190" s="75">
        <v>0.3</v>
      </c>
      <c r="T190" s="75">
        <v>0.3</v>
      </c>
      <c r="U190" s="75">
        <v>0.3</v>
      </c>
      <c r="W190" s="75">
        <v>0.10440574264899229</v>
      </c>
      <c r="X190" s="75">
        <v>0.20881148529798457</v>
      </c>
      <c r="Y190" s="75">
        <v>0.31321722794697687</v>
      </c>
      <c r="AA190" s="75">
        <v>0.06</v>
      </c>
      <c r="AB190" s="75">
        <v>0.12</v>
      </c>
      <c r="AC190" s="75">
        <v>0.18</v>
      </c>
      <c r="AE190" s="75">
        <v>-0.25</v>
      </c>
      <c r="AF190" s="75">
        <v>1</v>
      </c>
      <c r="AG190" s="75">
        <v>0.3</v>
      </c>
      <c r="AI190" s="75">
        <v>-0.15</v>
      </c>
      <c r="AJ190" s="75">
        <v>0.3</v>
      </c>
      <c r="AK190" s="75">
        <v>0.2</v>
      </c>
      <c r="AM190" s="80">
        <v>62</v>
      </c>
      <c r="AN190" s="77">
        <v>0.4</v>
      </c>
      <c r="BE190" s="62">
        <v>42461</v>
      </c>
      <c r="BF190" s="76">
        <v>0.75</v>
      </c>
    </row>
    <row r="191" spans="1:58" x14ac:dyDescent="0.2">
      <c r="A191" s="73">
        <v>41609</v>
      </c>
      <c r="B191" s="74">
        <v>31.9</v>
      </c>
      <c r="C191" s="74">
        <v>33.65</v>
      </c>
      <c r="D191" s="74">
        <v>35.4</v>
      </c>
      <c r="E191" s="69"/>
      <c r="F191" s="74">
        <v>29.624998092651364</v>
      </c>
      <c r="G191" s="74">
        <v>30.499998092651364</v>
      </c>
      <c r="H191" s="74">
        <v>31.374998092651364</v>
      </c>
      <c r="I191" s="61"/>
      <c r="J191" s="62">
        <v>42491</v>
      </c>
      <c r="K191" s="75">
        <v>17.32249855041503</v>
      </c>
      <c r="L191" s="75">
        <v>19.18249855041503</v>
      </c>
      <c r="M191" s="75">
        <v>21.042498550415029</v>
      </c>
      <c r="O191" s="75">
        <v>16.014998245239248</v>
      </c>
      <c r="P191" s="75">
        <v>20.314998245239249</v>
      </c>
      <c r="Q191" s="75">
        <v>24.614998245239249</v>
      </c>
      <c r="S191" s="75">
        <v>0.3</v>
      </c>
      <c r="T191" s="75">
        <v>0.3</v>
      </c>
      <c r="U191" s="75">
        <v>0.3</v>
      </c>
      <c r="W191" s="75">
        <v>0.10440574264899229</v>
      </c>
      <c r="X191" s="75">
        <v>0.20881148529798457</v>
      </c>
      <c r="Y191" s="75">
        <v>0.31321722794697687</v>
      </c>
      <c r="AA191" s="75">
        <v>0.06</v>
      </c>
      <c r="AB191" s="75">
        <v>0.12</v>
      </c>
      <c r="AC191" s="75">
        <v>0.18</v>
      </c>
      <c r="AE191" s="75">
        <v>-0.25</v>
      </c>
      <c r="AF191" s="75">
        <v>0.9</v>
      </c>
      <c r="AG191" s="75">
        <v>0.3</v>
      </c>
      <c r="AI191" s="75">
        <v>-0.15</v>
      </c>
      <c r="AJ191" s="75">
        <v>0.3</v>
      </c>
      <c r="AK191" s="75">
        <v>0.2</v>
      </c>
      <c r="AM191" s="80">
        <v>62</v>
      </c>
      <c r="AN191" s="77">
        <v>0.4</v>
      </c>
      <c r="BE191" s="62">
        <v>42491</v>
      </c>
      <c r="BF191" s="76">
        <v>0.75</v>
      </c>
    </row>
    <row r="192" spans="1:58" x14ac:dyDescent="0.2">
      <c r="A192" s="73">
        <v>41640</v>
      </c>
      <c r="B192" s="74">
        <v>34.85</v>
      </c>
      <c r="C192" s="74">
        <v>36.75</v>
      </c>
      <c r="D192" s="74">
        <v>38.65</v>
      </c>
      <c r="E192" s="69"/>
      <c r="F192" s="74">
        <v>37.90000152587892</v>
      </c>
      <c r="G192" s="74">
        <v>38.850001525878923</v>
      </c>
      <c r="H192" s="74">
        <v>39.800001525878926</v>
      </c>
      <c r="I192" s="61"/>
      <c r="J192" s="62">
        <v>42522</v>
      </c>
      <c r="K192" s="75">
        <v>18.276249008178702</v>
      </c>
      <c r="L192" s="75">
        <v>23.608749008178702</v>
      </c>
      <c r="M192" s="75">
        <v>28.941249008178701</v>
      </c>
      <c r="O192" s="75">
        <v>14.792498397827138</v>
      </c>
      <c r="P192" s="75">
        <v>19.092498397827139</v>
      </c>
      <c r="Q192" s="75">
        <v>23.39249839782714</v>
      </c>
      <c r="S192" s="75">
        <v>0.3</v>
      </c>
      <c r="T192" s="75">
        <v>0.3</v>
      </c>
      <c r="U192" s="75">
        <v>0.3</v>
      </c>
      <c r="W192" s="75">
        <v>0.11175825973694956</v>
      </c>
      <c r="X192" s="75">
        <v>0.22351651947389911</v>
      </c>
      <c r="Y192" s="75">
        <v>0.33527477921084869</v>
      </c>
      <c r="AA192" s="75">
        <v>0.06</v>
      </c>
      <c r="AB192" s="75">
        <v>0.12</v>
      </c>
      <c r="AC192" s="75">
        <v>0.18</v>
      </c>
      <c r="AE192" s="75">
        <v>-0.25</v>
      </c>
      <c r="AF192" s="75">
        <v>0.9</v>
      </c>
      <c r="AG192" s="75">
        <v>0.3</v>
      </c>
      <c r="AI192" s="75">
        <v>-0.15</v>
      </c>
      <c r="AJ192" s="75">
        <v>0.3</v>
      </c>
      <c r="AK192" s="75">
        <v>0.2</v>
      </c>
      <c r="AM192" s="80">
        <v>62</v>
      </c>
      <c r="AN192" s="77">
        <v>0.4</v>
      </c>
      <c r="BE192" s="62">
        <v>42522</v>
      </c>
      <c r="BF192" s="76">
        <v>0.75</v>
      </c>
    </row>
    <row r="193" spans="1:58" x14ac:dyDescent="0.2">
      <c r="A193" s="73">
        <v>41671</v>
      </c>
      <c r="B193" s="74">
        <v>39.35</v>
      </c>
      <c r="C193" s="74">
        <v>41.25</v>
      </c>
      <c r="D193" s="74">
        <v>43.15</v>
      </c>
      <c r="E193" s="69"/>
      <c r="F193" s="74">
        <v>34.75</v>
      </c>
      <c r="G193" s="74">
        <v>35.700000000000003</v>
      </c>
      <c r="H193" s="74">
        <v>36.65</v>
      </c>
      <c r="I193" s="61"/>
      <c r="J193" s="62">
        <v>42552</v>
      </c>
      <c r="K193" s="75">
        <v>33.061250305175818</v>
      </c>
      <c r="L193" s="75">
        <v>36.811250305175818</v>
      </c>
      <c r="M193" s="75">
        <v>40.561250305175818</v>
      </c>
      <c r="O193" s="75">
        <v>23.997498321533193</v>
      </c>
      <c r="P193" s="75">
        <v>28.297498321533194</v>
      </c>
      <c r="Q193" s="75">
        <v>32.597498321533195</v>
      </c>
      <c r="S193" s="75">
        <v>0.3</v>
      </c>
      <c r="T193" s="75">
        <v>0.3</v>
      </c>
      <c r="U193" s="75">
        <v>0.3</v>
      </c>
      <c r="W193" s="75">
        <v>0.13111008471245283</v>
      </c>
      <c r="X193" s="75">
        <v>0.26222016942490567</v>
      </c>
      <c r="Y193" s="75">
        <v>0.3933302541373585</v>
      </c>
      <c r="AA193" s="75">
        <v>0.06</v>
      </c>
      <c r="AB193" s="75">
        <v>0.12</v>
      </c>
      <c r="AC193" s="75">
        <v>0.18</v>
      </c>
      <c r="AE193" s="75">
        <v>-0.35</v>
      </c>
      <c r="AF193" s="75">
        <v>1.2</v>
      </c>
      <c r="AG193" s="75">
        <v>0.3</v>
      </c>
      <c r="AI193" s="75">
        <v>-0.15</v>
      </c>
      <c r="AJ193" s="75">
        <v>0.3</v>
      </c>
      <c r="AK193" s="75">
        <v>0.2</v>
      </c>
      <c r="AM193" s="80">
        <v>63</v>
      </c>
      <c r="AN193" s="77">
        <v>0.4</v>
      </c>
      <c r="BE193" s="62">
        <v>42552</v>
      </c>
      <c r="BF193" s="76">
        <v>0.75</v>
      </c>
    </row>
    <row r="194" spans="1:58" x14ac:dyDescent="0.2">
      <c r="A194" s="73">
        <v>41699</v>
      </c>
      <c r="B194" s="74">
        <v>44.8</v>
      </c>
      <c r="C194" s="74">
        <v>45.85</v>
      </c>
      <c r="D194" s="74">
        <v>46.9</v>
      </c>
      <c r="E194" s="69"/>
      <c r="F194" s="74">
        <v>31.175000000000001</v>
      </c>
      <c r="G194" s="74">
        <v>31.7</v>
      </c>
      <c r="H194" s="74">
        <v>32.225000000000001</v>
      </c>
      <c r="I194" s="61"/>
      <c r="J194" s="62">
        <v>42583</v>
      </c>
      <c r="K194" s="75">
        <v>35.322499847412146</v>
      </c>
      <c r="L194" s="75">
        <v>39.072499847412146</v>
      </c>
      <c r="M194" s="75">
        <v>42.822499847412146</v>
      </c>
      <c r="O194" s="75">
        <v>25.494999694824209</v>
      </c>
      <c r="P194" s="75">
        <v>29.79499969482421</v>
      </c>
      <c r="Q194" s="75">
        <v>34.09499969482421</v>
      </c>
      <c r="S194" s="75">
        <v>0.8</v>
      </c>
      <c r="T194" s="75">
        <v>0.8</v>
      </c>
      <c r="U194" s="75">
        <v>0.8</v>
      </c>
      <c r="W194" s="75">
        <v>0.15157949228532575</v>
      </c>
      <c r="X194" s="75">
        <v>0.30315898457065149</v>
      </c>
      <c r="Y194" s="75">
        <v>0.45473847685597724</v>
      </c>
      <c r="AA194" s="75">
        <v>0.06</v>
      </c>
      <c r="AB194" s="75">
        <v>0.12</v>
      </c>
      <c r="AC194" s="75">
        <v>0.18</v>
      </c>
      <c r="AE194" s="75">
        <v>-0.35</v>
      </c>
      <c r="AF194" s="75">
        <v>1.5</v>
      </c>
      <c r="AG194" s="75">
        <v>0.5</v>
      </c>
      <c r="AI194" s="75">
        <v>-0.15</v>
      </c>
      <c r="AJ194" s="75">
        <v>0.3</v>
      </c>
      <c r="AK194" s="75">
        <v>0.2</v>
      </c>
      <c r="AM194" s="80">
        <v>63</v>
      </c>
      <c r="AN194" s="77">
        <v>0.4</v>
      </c>
      <c r="BE194" s="62">
        <v>42583</v>
      </c>
      <c r="BF194" s="76">
        <v>0.75</v>
      </c>
    </row>
    <row r="195" spans="1:58" x14ac:dyDescent="0.2">
      <c r="A195" s="73">
        <v>41730</v>
      </c>
      <c r="B195" s="74">
        <v>36.450000000000003</v>
      </c>
      <c r="C195" s="74">
        <v>37.35</v>
      </c>
      <c r="D195" s="74">
        <v>38.25</v>
      </c>
      <c r="E195" s="69"/>
      <c r="F195" s="74">
        <v>31.25</v>
      </c>
      <c r="G195" s="74">
        <v>31.7</v>
      </c>
      <c r="H195" s="74">
        <v>32.15</v>
      </c>
      <c r="I195" s="61"/>
      <c r="J195" s="62">
        <v>42614</v>
      </c>
      <c r="K195" s="75">
        <v>29.049998474121086</v>
      </c>
      <c r="L195" s="75">
        <v>30.699998474121085</v>
      </c>
      <c r="M195" s="75">
        <v>32.349998474121087</v>
      </c>
      <c r="O195" s="75">
        <v>26.399998474121084</v>
      </c>
      <c r="P195" s="75">
        <v>30.699998474121085</v>
      </c>
      <c r="Q195" s="75">
        <v>34.999998474121085</v>
      </c>
      <c r="S195" s="75">
        <v>0.8</v>
      </c>
      <c r="T195" s="75">
        <v>0.8</v>
      </c>
      <c r="U195" s="75">
        <v>0.8</v>
      </c>
      <c r="W195" s="75">
        <v>0.15157949228532575</v>
      </c>
      <c r="X195" s="75">
        <v>0.30315898457065149</v>
      </c>
      <c r="Y195" s="75">
        <v>0.45473847685597724</v>
      </c>
      <c r="AA195" s="75">
        <v>0.06</v>
      </c>
      <c r="AB195" s="75">
        <v>0.12</v>
      </c>
      <c r="AC195" s="75">
        <v>0.18</v>
      </c>
      <c r="AE195" s="75">
        <v>-0.35</v>
      </c>
      <c r="AF195" s="75">
        <v>1.5</v>
      </c>
      <c r="AG195" s="75">
        <v>0.5</v>
      </c>
      <c r="AI195" s="75">
        <v>-0.15</v>
      </c>
      <c r="AJ195" s="75">
        <v>0.3</v>
      </c>
      <c r="AK195" s="75">
        <v>0.2</v>
      </c>
      <c r="AM195" s="80">
        <v>63</v>
      </c>
      <c r="AN195" s="77">
        <v>0.4</v>
      </c>
      <c r="BE195" s="62">
        <v>42614</v>
      </c>
      <c r="BF195" s="76">
        <v>0.75</v>
      </c>
    </row>
    <row r="196" spans="1:58" x14ac:dyDescent="0.2">
      <c r="A196" s="73">
        <v>41760</v>
      </c>
      <c r="B196" s="74">
        <v>32.869999999999997</v>
      </c>
      <c r="C196" s="74">
        <v>35.35</v>
      </c>
      <c r="D196" s="74">
        <v>37.83</v>
      </c>
      <c r="E196" s="69"/>
      <c r="F196" s="74">
        <v>30.46</v>
      </c>
      <c r="G196" s="74">
        <v>31.7</v>
      </c>
      <c r="H196" s="74">
        <v>32.94</v>
      </c>
      <c r="I196" s="61"/>
      <c r="J196" s="62">
        <v>42644</v>
      </c>
      <c r="K196" s="75">
        <v>29.162498474121083</v>
      </c>
      <c r="L196" s="75">
        <v>30.699998474121085</v>
      </c>
      <c r="M196" s="75">
        <v>32.237498474121082</v>
      </c>
      <c r="O196" s="75">
        <v>26.399998474121084</v>
      </c>
      <c r="P196" s="75">
        <v>30.699998474121085</v>
      </c>
      <c r="Q196" s="75">
        <v>34.999998474121085</v>
      </c>
      <c r="S196" s="75">
        <v>0.8</v>
      </c>
      <c r="T196" s="75">
        <v>0.8</v>
      </c>
      <c r="U196" s="75">
        <v>0.8</v>
      </c>
      <c r="W196" s="75">
        <v>0.11222882083057877</v>
      </c>
      <c r="X196" s="75">
        <v>0.22445764166115753</v>
      </c>
      <c r="Y196" s="75">
        <v>0.33668646249173628</v>
      </c>
      <c r="AA196" s="75">
        <v>0.06</v>
      </c>
      <c r="AB196" s="75">
        <v>0.12</v>
      </c>
      <c r="AC196" s="75">
        <v>0.18</v>
      </c>
      <c r="AE196" s="75">
        <v>-0.35</v>
      </c>
      <c r="AF196" s="75">
        <v>0.9</v>
      </c>
      <c r="AG196" s="75">
        <v>0.3</v>
      </c>
      <c r="AI196" s="75">
        <v>-0.15</v>
      </c>
      <c r="AJ196" s="75">
        <v>0.3</v>
      </c>
      <c r="AK196" s="75">
        <v>0.2</v>
      </c>
      <c r="AM196" s="80">
        <v>64</v>
      </c>
      <c r="AN196" s="77">
        <v>0.4</v>
      </c>
      <c r="BE196" s="62">
        <v>42644</v>
      </c>
      <c r="BF196" s="76">
        <v>0.75</v>
      </c>
    </row>
    <row r="197" spans="1:58" x14ac:dyDescent="0.2">
      <c r="A197" s="73">
        <v>41791</v>
      </c>
      <c r="B197" s="74">
        <v>32.14</v>
      </c>
      <c r="C197" s="74">
        <v>39.25</v>
      </c>
      <c r="D197" s="74">
        <v>46.36</v>
      </c>
      <c r="E197" s="69"/>
      <c r="F197" s="74">
        <v>28.145</v>
      </c>
      <c r="G197" s="74">
        <v>31.7</v>
      </c>
      <c r="H197" s="74">
        <v>35.255000000000003</v>
      </c>
      <c r="I197" s="61"/>
      <c r="J197" s="62">
        <v>42675</v>
      </c>
      <c r="K197" s="75">
        <v>29.162498474121083</v>
      </c>
      <c r="L197" s="75">
        <v>30.699998474121085</v>
      </c>
      <c r="M197" s="75">
        <v>32.237498474121082</v>
      </c>
      <c r="O197" s="75">
        <v>26.399998474121084</v>
      </c>
      <c r="P197" s="75">
        <v>30.699998474121085</v>
      </c>
      <c r="Q197" s="75">
        <v>34.999998474121085</v>
      </c>
      <c r="S197" s="75">
        <v>0.8</v>
      </c>
      <c r="T197" s="75">
        <v>0.8</v>
      </c>
      <c r="U197" s="75">
        <v>0.8</v>
      </c>
      <c r="W197" s="75">
        <v>9.8111988021700944E-2</v>
      </c>
      <c r="X197" s="75">
        <v>0.19622397604340189</v>
      </c>
      <c r="Y197" s="75">
        <v>0.29433596406510282</v>
      </c>
      <c r="AA197" s="75">
        <v>0.06</v>
      </c>
      <c r="AB197" s="75">
        <v>0.12</v>
      </c>
      <c r="AC197" s="75">
        <v>0.18</v>
      </c>
      <c r="AE197" s="75">
        <v>-0.25</v>
      </c>
      <c r="AF197" s="75">
        <v>1</v>
      </c>
      <c r="AG197" s="75">
        <v>0.3</v>
      </c>
      <c r="AI197" s="75">
        <v>-0.15</v>
      </c>
      <c r="AJ197" s="75">
        <v>0.3</v>
      </c>
      <c r="AK197" s="75">
        <v>0.2</v>
      </c>
      <c r="AM197" s="80">
        <v>64</v>
      </c>
      <c r="AN197" s="77">
        <v>0.4</v>
      </c>
      <c r="BE197" s="62">
        <v>42675</v>
      </c>
      <c r="BF197" s="76">
        <v>0.75</v>
      </c>
    </row>
    <row r="198" spans="1:58" x14ac:dyDescent="0.2">
      <c r="A198" s="73">
        <v>41821</v>
      </c>
      <c r="B198" s="74">
        <v>44.25</v>
      </c>
      <c r="C198" s="74">
        <v>49.25</v>
      </c>
      <c r="D198" s="74">
        <v>54.25</v>
      </c>
      <c r="E198" s="69"/>
      <c r="F198" s="74">
        <v>29.2</v>
      </c>
      <c r="G198" s="74">
        <v>31.7</v>
      </c>
      <c r="H198" s="74">
        <v>34.200000000000003</v>
      </c>
      <c r="I198" s="61"/>
      <c r="J198" s="62">
        <v>42705</v>
      </c>
      <c r="K198" s="75">
        <v>34.412502288818395</v>
      </c>
      <c r="L198" s="75">
        <v>35.950002288818396</v>
      </c>
      <c r="M198" s="75">
        <v>37.487502288818398</v>
      </c>
      <c r="O198" s="75">
        <v>31.650002288818396</v>
      </c>
      <c r="P198" s="75">
        <v>35.950002288818396</v>
      </c>
      <c r="Q198" s="75">
        <v>40.250002288818393</v>
      </c>
      <c r="S198" s="75">
        <v>1.2</v>
      </c>
      <c r="T198" s="75">
        <v>1.2</v>
      </c>
      <c r="U198" s="75">
        <v>1.2</v>
      </c>
      <c r="W198" s="75">
        <v>9.8111988021700944E-2</v>
      </c>
      <c r="X198" s="75">
        <v>0.19622397604340189</v>
      </c>
      <c r="Y198" s="75">
        <v>0.29433596406510282</v>
      </c>
      <c r="AA198" s="75">
        <v>0.06</v>
      </c>
      <c r="AB198" s="75">
        <v>0.12</v>
      </c>
      <c r="AC198" s="75">
        <v>0.18</v>
      </c>
      <c r="AE198" s="75">
        <v>-0.25</v>
      </c>
      <c r="AF198" s="75">
        <v>1</v>
      </c>
      <c r="AG198" s="75">
        <v>0.3</v>
      </c>
      <c r="AI198" s="75">
        <v>-0.15</v>
      </c>
      <c r="AJ198" s="75">
        <v>0.3</v>
      </c>
      <c r="AK198" s="75">
        <v>0.2</v>
      </c>
      <c r="AM198" s="80">
        <v>64</v>
      </c>
      <c r="AN198" s="77">
        <v>0.4</v>
      </c>
      <c r="BE198" s="62">
        <v>42705</v>
      </c>
      <c r="BF198" s="76">
        <v>0.75</v>
      </c>
    </row>
    <row r="199" spans="1:58" x14ac:dyDescent="0.2">
      <c r="A199" s="73">
        <v>41852</v>
      </c>
      <c r="B199" s="74">
        <v>58.25</v>
      </c>
      <c r="C199" s="74">
        <v>63.25</v>
      </c>
      <c r="D199" s="74">
        <v>68.25</v>
      </c>
      <c r="E199" s="69"/>
      <c r="F199" s="74">
        <v>29.2</v>
      </c>
      <c r="G199" s="74">
        <v>31.7</v>
      </c>
      <c r="H199" s="74">
        <v>34.200000000000003</v>
      </c>
      <c r="I199" s="61"/>
      <c r="J199" s="62">
        <v>42736</v>
      </c>
      <c r="K199" s="75">
        <v>24.74874725341796</v>
      </c>
      <c r="L199" s="75">
        <v>26.398747253417959</v>
      </c>
      <c r="M199" s="75">
        <v>28.048747253417957</v>
      </c>
      <c r="O199" s="75">
        <v>22.6024990081787</v>
      </c>
      <c r="P199" s="75">
        <v>26.902499008178701</v>
      </c>
      <c r="Q199" s="75">
        <v>31.202499008178702</v>
      </c>
      <c r="S199" s="75">
        <v>0.8</v>
      </c>
      <c r="T199" s="75">
        <v>0.8</v>
      </c>
      <c r="U199" s="75">
        <v>0.8</v>
      </c>
      <c r="W199" s="75">
        <v>9.8464908841922882E-2</v>
      </c>
      <c r="X199" s="75">
        <v>0.19692981768384576</v>
      </c>
      <c r="Y199" s="75">
        <v>0.29539472652576865</v>
      </c>
      <c r="AA199" s="75">
        <v>0.06</v>
      </c>
      <c r="AB199" s="75">
        <v>0.12</v>
      </c>
      <c r="AC199" s="75">
        <v>0.18</v>
      </c>
      <c r="AE199" s="75">
        <v>-0.25</v>
      </c>
      <c r="AF199" s="75">
        <v>1</v>
      </c>
      <c r="AG199" s="75">
        <v>0.35</v>
      </c>
      <c r="AI199" s="75">
        <v>-0.15</v>
      </c>
      <c r="AJ199" s="75">
        <v>0.3</v>
      </c>
      <c r="AK199" s="75">
        <v>0.2</v>
      </c>
      <c r="AM199" s="80">
        <v>65</v>
      </c>
      <c r="AN199" s="77">
        <v>0.4</v>
      </c>
      <c r="BE199" s="62">
        <v>42736</v>
      </c>
      <c r="BF199" s="76">
        <v>0.75</v>
      </c>
    </row>
    <row r="200" spans="1:58" x14ac:dyDescent="0.2">
      <c r="A200" s="73">
        <v>41883</v>
      </c>
      <c r="B200" s="74">
        <v>61.25</v>
      </c>
      <c r="C200" s="74">
        <v>63.25</v>
      </c>
      <c r="D200" s="74">
        <v>65.25</v>
      </c>
      <c r="E200" s="69"/>
      <c r="F200" s="74">
        <v>30.7</v>
      </c>
      <c r="G200" s="74">
        <v>31.7</v>
      </c>
      <c r="H200" s="74">
        <v>32.700000000000003</v>
      </c>
      <c r="I200" s="61"/>
      <c r="J200" s="62">
        <v>42767</v>
      </c>
      <c r="K200" s="75">
        <v>23.746248626708976</v>
      </c>
      <c r="L200" s="75">
        <v>25.396248626708974</v>
      </c>
      <c r="M200" s="75">
        <v>27.046248626708973</v>
      </c>
      <c r="O200" s="75">
        <v>20.597497940063466</v>
      </c>
      <c r="P200" s="75">
        <v>24.897497940063467</v>
      </c>
      <c r="Q200" s="75">
        <v>29.197497940063467</v>
      </c>
      <c r="S200" s="75">
        <v>0.3</v>
      </c>
      <c r="T200" s="75">
        <v>0.3</v>
      </c>
      <c r="U200" s="75">
        <v>0.3</v>
      </c>
      <c r="W200" s="75">
        <v>0.12140476215634939</v>
      </c>
      <c r="X200" s="75">
        <v>0.24280952431269878</v>
      </c>
      <c r="Y200" s="75">
        <v>0.36421428646904819</v>
      </c>
      <c r="AA200" s="75">
        <v>0.06</v>
      </c>
      <c r="AB200" s="75">
        <v>0.12</v>
      </c>
      <c r="AC200" s="75">
        <v>0.18</v>
      </c>
      <c r="AE200" s="75">
        <v>-0.75</v>
      </c>
      <c r="AF200" s="75">
        <v>1.5</v>
      </c>
      <c r="AG200" s="75">
        <v>0.75</v>
      </c>
      <c r="AI200" s="75">
        <v>-0.15</v>
      </c>
      <c r="AJ200" s="75">
        <v>0.3</v>
      </c>
      <c r="AK200" s="75">
        <v>0.2</v>
      </c>
      <c r="AM200" s="80">
        <v>65</v>
      </c>
      <c r="AN200" s="77">
        <v>0.4</v>
      </c>
      <c r="BE200" s="62">
        <v>42767</v>
      </c>
      <c r="BF200" s="76">
        <v>0.75</v>
      </c>
    </row>
    <row r="201" spans="1:58" x14ac:dyDescent="0.2">
      <c r="A201" s="73">
        <v>41913</v>
      </c>
      <c r="B201" s="74">
        <v>33.4</v>
      </c>
      <c r="C201" s="74">
        <v>35.25</v>
      </c>
      <c r="D201" s="74">
        <v>37.1</v>
      </c>
      <c r="E201" s="69"/>
      <c r="F201" s="74">
        <v>29.774998092651362</v>
      </c>
      <c r="G201" s="74">
        <v>30.699998092651363</v>
      </c>
      <c r="H201" s="74">
        <v>31.624998092651364</v>
      </c>
      <c r="I201" s="61"/>
      <c r="J201" s="62">
        <v>42795</v>
      </c>
      <c r="K201" s="75">
        <v>17.68474807739257</v>
      </c>
      <c r="L201" s="75">
        <v>18.584748077392568</v>
      </c>
      <c r="M201" s="75">
        <v>19.484748077392567</v>
      </c>
      <c r="O201" s="75">
        <v>15.914497375488271</v>
      </c>
      <c r="P201" s="75">
        <v>20.214497375488271</v>
      </c>
      <c r="Q201" s="75">
        <v>24.514497375488272</v>
      </c>
      <c r="S201" s="75">
        <v>0.3</v>
      </c>
      <c r="T201" s="75">
        <v>0.3</v>
      </c>
      <c r="U201" s="75">
        <v>0.3</v>
      </c>
      <c r="W201" s="75">
        <v>0.12140476215634939</v>
      </c>
      <c r="X201" s="75">
        <v>0.24280952431269878</v>
      </c>
      <c r="Y201" s="75">
        <v>0.36421428646904819</v>
      </c>
      <c r="AA201" s="75">
        <v>0.06</v>
      </c>
      <c r="AB201" s="75">
        <v>0.12</v>
      </c>
      <c r="AC201" s="75">
        <v>0.18</v>
      </c>
      <c r="AE201" s="75">
        <v>-0.75</v>
      </c>
      <c r="AF201" s="75">
        <v>1.5</v>
      </c>
      <c r="AG201" s="75">
        <v>0.75</v>
      </c>
      <c r="AI201" s="75">
        <v>-0.15</v>
      </c>
      <c r="AJ201" s="75">
        <v>0.3</v>
      </c>
      <c r="AK201" s="75">
        <v>0.2</v>
      </c>
      <c r="AM201" s="80">
        <v>65</v>
      </c>
      <c r="AN201" s="77">
        <v>0.4</v>
      </c>
      <c r="BE201" s="62">
        <v>42795</v>
      </c>
      <c r="BF201" s="76">
        <v>0.75</v>
      </c>
    </row>
    <row r="202" spans="1:58" x14ac:dyDescent="0.2">
      <c r="A202" s="73">
        <v>41944</v>
      </c>
      <c r="B202" s="74">
        <v>31.9</v>
      </c>
      <c r="C202" s="74">
        <v>33.75</v>
      </c>
      <c r="D202" s="74">
        <v>35.6</v>
      </c>
      <c r="E202" s="69"/>
      <c r="F202" s="74">
        <v>29.774998092651362</v>
      </c>
      <c r="G202" s="74">
        <v>30.699998092651363</v>
      </c>
      <c r="H202" s="74">
        <v>31.624998092651364</v>
      </c>
      <c r="I202" s="61"/>
      <c r="J202" s="62">
        <v>42826</v>
      </c>
      <c r="K202" s="75">
        <v>18.479998779296864</v>
      </c>
      <c r="L202" s="75">
        <v>19.267498779296865</v>
      </c>
      <c r="M202" s="75">
        <v>20.054998779296866</v>
      </c>
      <c r="O202" s="75">
        <v>15.684997558593739</v>
      </c>
      <c r="P202" s="75">
        <v>19.98499755859374</v>
      </c>
      <c r="Q202" s="75">
        <v>24.284997558593741</v>
      </c>
      <c r="S202" s="75">
        <v>0.3</v>
      </c>
      <c r="T202" s="75">
        <v>0.3</v>
      </c>
      <c r="U202" s="75">
        <v>0.3</v>
      </c>
      <c r="W202" s="75">
        <v>0.10022951294303259</v>
      </c>
      <c r="X202" s="75">
        <v>0.20045902588606518</v>
      </c>
      <c r="Y202" s="75">
        <v>0.30068853882909774</v>
      </c>
      <c r="AA202" s="75">
        <v>0.06</v>
      </c>
      <c r="AB202" s="75">
        <v>0.12</v>
      </c>
      <c r="AC202" s="75">
        <v>0.18</v>
      </c>
      <c r="AE202" s="75">
        <v>-0.25</v>
      </c>
      <c r="AF202" s="75">
        <v>1</v>
      </c>
      <c r="AG202" s="75">
        <v>0.3</v>
      </c>
      <c r="AI202" s="75">
        <v>-0.15</v>
      </c>
      <c r="AJ202" s="75">
        <v>0.3</v>
      </c>
      <c r="AK202" s="75">
        <v>0.2</v>
      </c>
      <c r="AM202" s="80">
        <v>66</v>
      </c>
      <c r="AN202" s="77">
        <v>0.4</v>
      </c>
      <c r="BE202" s="62">
        <v>42826</v>
      </c>
      <c r="BF202" s="76">
        <v>0.75</v>
      </c>
    </row>
    <row r="203" spans="1:58" x14ac:dyDescent="0.2">
      <c r="A203" s="73">
        <v>41974</v>
      </c>
      <c r="B203" s="74">
        <v>31.9</v>
      </c>
      <c r="C203" s="74">
        <v>33.75</v>
      </c>
      <c r="D203" s="74">
        <v>35.6</v>
      </c>
      <c r="E203" s="69"/>
      <c r="F203" s="74">
        <v>29.774998092651362</v>
      </c>
      <c r="G203" s="74">
        <v>30.699998092651363</v>
      </c>
      <c r="H203" s="74">
        <v>31.624998092651364</v>
      </c>
      <c r="I203" s="61"/>
      <c r="J203" s="62">
        <v>42856</v>
      </c>
      <c r="K203" s="75">
        <v>17.52249855041503</v>
      </c>
      <c r="L203" s="75">
        <v>19.382498550415029</v>
      </c>
      <c r="M203" s="75">
        <v>21.242498550415029</v>
      </c>
      <c r="O203" s="75">
        <v>16.214998245239247</v>
      </c>
      <c r="P203" s="75">
        <v>20.514998245239248</v>
      </c>
      <c r="Q203" s="75">
        <v>24.814998245239249</v>
      </c>
      <c r="S203" s="75">
        <v>0.3</v>
      </c>
      <c r="T203" s="75">
        <v>0.3</v>
      </c>
      <c r="U203" s="75">
        <v>0.3</v>
      </c>
      <c r="W203" s="75">
        <v>0.10022951294303259</v>
      </c>
      <c r="X203" s="75">
        <v>0.20045902588606518</v>
      </c>
      <c r="Y203" s="75">
        <v>0.30068853882909774</v>
      </c>
      <c r="AA203" s="75">
        <v>0.06</v>
      </c>
      <c r="AB203" s="75">
        <v>0.12</v>
      </c>
      <c r="AC203" s="75">
        <v>0.18</v>
      </c>
      <c r="AE203" s="75">
        <v>-0.25</v>
      </c>
      <c r="AF203" s="75">
        <v>0.9</v>
      </c>
      <c r="AG203" s="75">
        <v>0.3</v>
      </c>
      <c r="AI203" s="75">
        <v>-0.15</v>
      </c>
      <c r="AJ203" s="75">
        <v>0.3</v>
      </c>
      <c r="AK203" s="75">
        <v>0.2</v>
      </c>
      <c r="AM203" s="80">
        <v>66</v>
      </c>
      <c r="AN203" s="77">
        <v>0.4</v>
      </c>
      <c r="BE203" s="62">
        <v>42856</v>
      </c>
      <c r="BF203" s="76">
        <v>0.75</v>
      </c>
    </row>
    <row r="204" spans="1:58" x14ac:dyDescent="0.2">
      <c r="A204" s="73">
        <v>42005</v>
      </c>
      <c r="B204" s="74">
        <v>34.85</v>
      </c>
      <c r="C204" s="74">
        <v>36.85</v>
      </c>
      <c r="D204" s="74">
        <v>38.85</v>
      </c>
      <c r="E204" s="69"/>
      <c r="F204" s="74">
        <v>38.050001525878926</v>
      </c>
      <c r="G204" s="74">
        <v>39.050001525878926</v>
      </c>
      <c r="H204" s="74">
        <v>40.050001525878926</v>
      </c>
      <c r="I204" s="61"/>
      <c r="J204" s="62">
        <v>42887</v>
      </c>
      <c r="K204" s="75">
        <v>18.476249008178701</v>
      </c>
      <c r="L204" s="75">
        <v>23.808749008178701</v>
      </c>
      <c r="M204" s="75">
        <v>29.141249008178701</v>
      </c>
      <c r="O204" s="75">
        <v>14.992498397827138</v>
      </c>
      <c r="P204" s="75">
        <v>19.292498397827138</v>
      </c>
      <c r="Q204" s="75">
        <v>23.592498397827139</v>
      </c>
      <c r="S204" s="75">
        <v>0.3</v>
      </c>
      <c r="T204" s="75">
        <v>0.3</v>
      </c>
      <c r="U204" s="75">
        <v>0.3</v>
      </c>
      <c r="W204" s="75">
        <v>0.10728792934747156</v>
      </c>
      <c r="X204" s="75">
        <v>0.21457585869494311</v>
      </c>
      <c r="Y204" s="75">
        <v>0.32186378804241467</v>
      </c>
      <c r="AA204" s="75">
        <v>0.06</v>
      </c>
      <c r="AB204" s="75">
        <v>0.12</v>
      </c>
      <c r="AC204" s="75">
        <v>0.18</v>
      </c>
      <c r="AE204" s="75">
        <v>-0.25</v>
      </c>
      <c r="AF204" s="75">
        <v>0.9</v>
      </c>
      <c r="AG204" s="75">
        <v>0.3</v>
      </c>
      <c r="AI204" s="75">
        <v>-0.15</v>
      </c>
      <c r="AJ204" s="75">
        <v>0.3</v>
      </c>
      <c r="AK204" s="75">
        <v>0.2</v>
      </c>
      <c r="AM204" s="80">
        <v>66</v>
      </c>
      <c r="AN204" s="77">
        <v>0.4</v>
      </c>
      <c r="BE204" s="62">
        <v>42887</v>
      </c>
      <c r="BF204" s="76">
        <v>0.75</v>
      </c>
    </row>
    <row r="205" spans="1:58" x14ac:dyDescent="0.2">
      <c r="A205" s="73">
        <v>42036</v>
      </c>
      <c r="B205" s="74">
        <v>39.35</v>
      </c>
      <c r="C205" s="74">
        <v>41.35</v>
      </c>
      <c r="D205" s="74">
        <v>43.35</v>
      </c>
      <c r="E205" s="69"/>
      <c r="F205" s="74">
        <v>34.9</v>
      </c>
      <c r="G205" s="74">
        <v>35.9</v>
      </c>
      <c r="H205" s="74">
        <v>36.9</v>
      </c>
      <c r="I205" s="61"/>
      <c r="J205" s="62">
        <v>42917</v>
      </c>
      <c r="K205" s="75">
        <v>33.261250305175821</v>
      </c>
      <c r="L205" s="75">
        <v>37.011250305175821</v>
      </c>
      <c r="M205" s="75">
        <v>40.761250305175821</v>
      </c>
      <c r="O205" s="75">
        <v>24.197498321533192</v>
      </c>
      <c r="P205" s="75">
        <v>28.497498321533193</v>
      </c>
      <c r="Q205" s="75">
        <v>32.79749832153319</v>
      </c>
      <c r="S205" s="75">
        <v>0.3</v>
      </c>
      <c r="T205" s="75">
        <v>0.3</v>
      </c>
      <c r="U205" s="75">
        <v>0.3</v>
      </c>
      <c r="W205" s="75">
        <v>0.12586568132395473</v>
      </c>
      <c r="X205" s="75">
        <v>0.25173136264790946</v>
      </c>
      <c r="Y205" s="75">
        <v>0.37759704397186422</v>
      </c>
      <c r="AA205" s="75">
        <v>0.06</v>
      </c>
      <c r="AB205" s="75">
        <v>0.12</v>
      </c>
      <c r="AC205" s="75">
        <v>0.18</v>
      </c>
      <c r="AE205" s="75">
        <v>-0.35</v>
      </c>
      <c r="AF205" s="75">
        <v>1.2</v>
      </c>
      <c r="AG205" s="75">
        <v>0.3</v>
      </c>
      <c r="AI205" s="75">
        <v>-0.15</v>
      </c>
      <c r="AJ205" s="75">
        <v>0.3</v>
      </c>
      <c r="AK205" s="75">
        <v>0.2</v>
      </c>
      <c r="AM205" s="80">
        <v>67</v>
      </c>
      <c r="AN205" s="77">
        <v>0.4</v>
      </c>
      <c r="BE205" s="62">
        <v>42917</v>
      </c>
      <c r="BF205" s="76">
        <v>0.75</v>
      </c>
    </row>
    <row r="206" spans="1:58" x14ac:dyDescent="0.2">
      <c r="A206" s="73">
        <v>42064</v>
      </c>
      <c r="B206" s="74">
        <v>44.85</v>
      </c>
      <c r="C206" s="74">
        <v>45.95</v>
      </c>
      <c r="D206" s="74">
        <v>47.05</v>
      </c>
      <c r="E206" s="69"/>
      <c r="F206" s="74">
        <v>31.35</v>
      </c>
      <c r="G206" s="74">
        <v>31.9</v>
      </c>
      <c r="H206" s="74">
        <v>32.450000000000003</v>
      </c>
      <c r="I206" s="61"/>
      <c r="J206" s="62">
        <v>42948</v>
      </c>
      <c r="K206" s="75">
        <v>35.522499847412149</v>
      </c>
      <c r="L206" s="75">
        <v>39.272499847412149</v>
      </c>
      <c r="M206" s="75">
        <v>43.022499847412149</v>
      </c>
      <c r="O206" s="75">
        <v>25.694999694824208</v>
      </c>
      <c r="P206" s="75">
        <v>29.994999694824209</v>
      </c>
      <c r="Q206" s="75">
        <v>34.294999694824206</v>
      </c>
      <c r="S206" s="75">
        <v>0.8</v>
      </c>
      <c r="T206" s="75">
        <v>0.8</v>
      </c>
      <c r="U206" s="75">
        <v>0.8</v>
      </c>
      <c r="W206" s="75">
        <v>0.14551631259391271</v>
      </c>
      <c r="X206" s="75">
        <v>0.29103262518782541</v>
      </c>
      <c r="Y206" s="75">
        <v>0.43654893778173809</v>
      </c>
      <c r="AA206" s="75">
        <v>0.06</v>
      </c>
      <c r="AB206" s="75">
        <v>0.12</v>
      </c>
      <c r="AC206" s="75">
        <v>0.18</v>
      </c>
      <c r="AE206" s="75">
        <v>-0.35</v>
      </c>
      <c r="AF206" s="75">
        <v>1.5</v>
      </c>
      <c r="AG206" s="75">
        <v>0.5</v>
      </c>
      <c r="AI206" s="75">
        <v>-0.15</v>
      </c>
      <c r="AJ206" s="75">
        <v>0.3</v>
      </c>
      <c r="AK206" s="75">
        <v>0.2</v>
      </c>
      <c r="AM206" s="80">
        <v>67</v>
      </c>
      <c r="AN206" s="77">
        <v>0.4</v>
      </c>
      <c r="BE206" s="62">
        <v>42948</v>
      </c>
      <c r="BF206" s="76">
        <v>0.75</v>
      </c>
    </row>
    <row r="207" spans="1:58" x14ac:dyDescent="0.2">
      <c r="A207" s="73">
        <v>42095</v>
      </c>
      <c r="B207" s="74">
        <v>36.5</v>
      </c>
      <c r="C207" s="74">
        <v>37.450000000000003</v>
      </c>
      <c r="D207" s="74">
        <v>38.4</v>
      </c>
      <c r="E207" s="69"/>
      <c r="F207" s="74">
        <v>31.425000000000001</v>
      </c>
      <c r="G207" s="74">
        <v>31.9</v>
      </c>
      <c r="H207" s="74">
        <v>32.375</v>
      </c>
      <c r="I207" s="61"/>
      <c r="J207" s="62">
        <v>42979</v>
      </c>
      <c r="K207" s="75">
        <v>29.174998474121082</v>
      </c>
      <c r="L207" s="75">
        <v>30.899998474121084</v>
      </c>
      <c r="M207" s="75">
        <v>32.624998474121085</v>
      </c>
      <c r="O207" s="75">
        <v>26.599998474121083</v>
      </c>
      <c r="P207" s="75">
        <v>30.899998474121084</v>
      </c>
      <c r="Q207" s="75">
        <v>35.199998474121081</v>
      </c>
      <c r="S207" s="75">
        <v>0.8</v>
      </c>
      <c r="T207" s="75">
        <v>0.8</v>
      </c>
      <c r="U207" s="75">
        <v>0.8</v>
      </c>
      <c r="W207" s="75">
        <v>0.14551631259391271</v>
      </c>
      <c r="X207" s="75">
        <v>0.29103262518782541</v>
      </c>
      <c r="Y207" s="75">
        <v>0.43654893778173809</v>
      </c>
      <c r="AA207" s="75">
        <v>0.06</v>
      </c>
      <c r="AB207" s="75">
        <v>0.12</v>
      </c>
      <c r="AC207" s="75">
        <v>0.18</v>
      </c>
      <c r="AE207" s="75">
        <v>-0.35</v>
      </c>
      <c r="AF207" s="75">
        <v>1.5</v>
      </c>
      <c r="AG207" s="75">
        <v>0.5</v>
      </c>
      <c r="AI207" s="75">
        <v>-0.15</v>
      </c>
      <c r="AJ207" s="75">
        <v>0.3</v>
      </c>
      <c r="AK207" s="75">
        <v>0.2</v>
      </c>
      <c r="AM207" s="80">
        <v>67</v>
      </c>
      <c r="AN207" s="77">
        <v>0.4</v>
      </c>
      <c r="BE207" s="62">
        <v>42979</v>
      </c>
      <c r="BF207" s="76">
        <v>0.75</v>
      </c>
    </row>
    <row r="208" spans="1:58" x14ac:dyDescent="0.2">
      <c r="A208" s="73">
        <v>42125</v>
      </c>
      <c r="B208" s="74">
        <v>32.97</v>
      </c>
      <c r="C208" s="74">
        <v>35.450000000000003</v>
      </c>
      <c r="D208" s="74">
        <v>37.93</v>
      </c>
      <c r="E208" s="69"/>
      <c r="F208" s="74">
        <v>30.66</v>
      </c>
      <c r="G208" s="74">
        <v>31.9</v>
      </c>
      <c r="H208" s="74">
        <v>33.14</v>
      </c>
      <c r="I208" s="61"/>
      <c r="J208" s="62">
        <v>43009</v>
      </c>
      <c r="K208" s="75">
        <v>29.287498474121083</v>
      </c>
      <c r="L208" s="75">
        <v>30.899998474121084</v>
      </c>
      <c r="M208" s="75">
        <v>32.512498474121081</v>
      </c>
      <c r="O208" s="75">
        <v>26.599998474121083</v>
      </c>
      <c r="P208" s="75">
        <v>30.899998474121084</v>
      </c>
      <c r="Q208" s="75">
        <v>35.199998474121081</v>
      </c>
      <c r="S208" s="75">
        <v>0.8</v>
      </c>
      <c r="T208" s="75">
        <v>0.8</v>
      </c>
      <c r="U208" s="75">
        <v>0.8</v>
      </c>
      <c r="W208" s="75">
        <v>0.10773966799735563</v>
      </c>
      <c r="X208" s="75">
        <v>0.21547933599471125</v>
      </c>
      <c r="Y208" s="75">
        <v>0.32321900399206688</v>
      </c>
      <c r="AA208" s="75">
        <v>0.06</v>
      </c>
      <c r="AB208" s="75">
        <v>0.12</v>
      </c>
      <c r="AC208" s="75">
        <v>0.18</v>
      </c>
      <c r="AE208" s="75">
        <v>-0.35</v>
      </c>
      <c r="AF208" s="75">
        <v>0.9</v>
      </c>
      <c r="AG208" s="75">
        <v>0.3</v>
      </c>
      <c r="AI208" s="75">
        <v>-0.15</v>
      </c>
      <c r="AJ208" s="75">
        <v>0.3</v>
      </c>
      <c r="AK208" s="75">
        <v>0.2</v>
      </c>
      <c r="AM208" s="80">
        <v>68</v>
      </c>
      <c r="AN208" s="77">
        <v>0.4</v>
      </c>
      <c r="BE208" s="62">
        <v>43009</v>
      </c>
      <c r="BF208" s="76">
        <v>0.75</v>
      </c>
    </row>
    <row r="209" spans="1:58" x14ac:dyDescent="0.2">
      <c r="A209" s="73">
        <v>42156</v>
      </c>
      <c r="B209" s="74">
        <v>32.64</v>
      </c>
      <c r="C209" s="74">
        <v>39.75</v>
      </c>
      <c r="D209" s="74">
        <v>46.86</v>
      </c>
      <c r="E209" s="69"/>
      <c r="F209" s="74">
        <v>28.344999999999999</v>
      </c>
      <c r="G209" s="74">
        <v>31.9</v>
      </c>
      <c r="H209" s="74">
        <v>35.454999999999998</v>
      </c>
      <c r="I209" s="61"/>
      <c r="J209" s="62">
        <v>43040</v>
      </c>
      <c r="K209" s="75">
        <v>29.287498474121083</v>
      </c>
      <c r="L209" s="75">
        <v>30.899998474121084</v>
      </c>
      <c r="M209" s="75">
        <v>32.512498474121081</v>
      </c>
      <c r="O209" s="75">
        <v>26.599998474121083</v>
      </c>
      <c r="P209" s="75">
        <v>30.899998474121084</v>
      </c>
      <c r="Q209" s="75">
        <v>35.199998474121081</v>
      </c>
      <c r="S209" s="75">
        <v>0.8</v>
      </c>
      <c r="T209" s="75">
        <v>0.8</v>
      </c>
      <c r="U209" s="75">
        <v>0.8</v>
      </c>
      <c r="W209" s="75">
        <v>9.4187508500832906E-2</v>
      </c>
      <c r="X209" s="75">
        <v>0.18837501700166581</v>
      </c>
      <c r="Y209" s="75">
        <v>0.28256252550249872</v>
      </c>
      <c r="AA209" s="75">
        <v>0.06</v>
      </c>
      <c r="AB209" s="75">
        <v>0.12</v>
      </c>
      <c r="AC209" s="75">
        <v>0.18</v>
      </c>
      <c r="AE209" s="75">
        <v>-0.25</v>
      </c>
      <c r="AF209" s="75">
        <v>1</v>
      </c>
      <c r="AG209" s="75">
        <v>0.3</v>
      </c>
      <c r="AI209" s="75">
        <v>-0.15</v>
      </c>
      <c r="AJ209" s="75">
        <v>0.3</v>
      </c>
      <c r="AK209" s="75">
        <v>0.2</v>
      </c>
      <c r="AM209" s="80">
        <v>68</v>
      </c>
      <c r="AN209" s="77">
        <v>0.4</v>
      </c>
      <c r="BE209" s="62">
        <v>43040</v>
      </c>
      <c r="BF209" s="76">
        <v>0.75</v>
      </c>
    </row>
    <row r="210" spans="1:58" x14ac:dyDescent="0.2">
      <c r="A210" s="73">
        <v>42186</v>
      </c>
      <c r="B210" s="74">
        <v>45.25</v>
      </c>
      <c r="C210" s="74">
        <v>50.25</v>
      </c>
      <c r="D210" s="74">
        <v>55.25</v>
      </c>
      <c r="E210" s="69"/>
      <c r="F210" s="74">
        <v>29.4</v>
      </c>
      <c r="G210" s="74">
        <v>31.9</v>
      </c>
      <c r="H210" s="74">
        <v>34.4</v>
      </c>
      <c r="I210" s="61"/>
      <c r="J210" s="62">
        <v>43070</v>
      </c>
      <c r="K210" s="75">
        <v>34.537502288818402</v>
      </c>
      <c r="L210" s="75">
        <v>36.150002288818399</v>
      </c>
      <c r="M210" s="75">
        <v>37.762502288818396</v>
      </c>
      <c r="O210" s="75">
        <v>31.850002288818398</v>
      </c>
      <c r="P210" s="75">
        <v>36.150002288818399</v>
      </c>
      <c r="Q210" s="75">
        <v>40.450002288818396</v>
      </c>
      <c r="S210" s="75">
        <v>1.2</v>
      </c>
      <c r="T210" s="75">
        <v>1.2</v>
      </c>
      <c r="U210" s="75">
        <v>1.2</v>
      </c>
      <c r="W210" s="75">
        <v>9.4187508500832906E-2</v>
      </c>
      <c r="X210" s="75">
        <v>0.18837501700166581</v>
      </c>
      <c r="Y210" s="75">
        <v>0.28256252550249872</v>
      </c>
      <c r="AA210" s="75">
        <v>0.06</v>
      </c>
      <c r="AB210" s="75">
        <v>0.12</v>
      </c>
      <c r="AC210" s="75">
        <v>0.18</v>
      </c>
      <c r="AE210" s="75">
        <v>-0.25</v>
      </c>
      <c r="AF210" s="75">
        <v>1</v>
      </c>
      <c r="AG210" s="75">
        <v>0.3</v>
      </c>
      <c r="AI210" s="75">
        <v>-0.15</v>
      </c>
      <c r="AJ210" s="75">
        <v>0.3</v>
      </c>
      <c r="AK210" s="75">
        <v>0.2</v>
      </c>
      <c r="AM210" s="80">
        <v>68</v>
      </c>
      <c r="AN210" s="77">
        <v>0.4</v>
      </c>
      <c r="BE210" s="62">
        <v>43070</v>
      </c>
      <c r="BF210" s="76">
        <v>0.75</v>
      </c>
    </row>
    <row r="211" spans="1:58" x14ac:dyDescent="0.2">
      <c r="A211" s="73">
        <v>42217</v>
      </c>
      <c r="B211" s="74">
        <v>59.25</v>
      </c>
      <c r="C211" s="74">
        <v>64.25</v>
      </c>
      <c r="D211" s="74">
        <v>69.25</v>
      </c>
      <c r="E211" s="69"/>
      <c r="F211" s="74">
        <v>29.4</v>
      </c>
      <c r="G211" s="74">
        <v>31.9</v>
      </c>
      <c r="H211" s="74">
        <v>34.4</v>
      </c>
      <c r="I211" s="61"/>
      <c r="J211" s="62">
        <v>43101</v>
      </c>
      <c r="K211" s="75">
        <v>24.94874725341796</v>
      </c>
      <c r="L211" s="75">
        <v>26.598747253417958</v>
      </c>
      <c r="M211" s="75">
        <v>28.248747253417957</v>
      </c>
      <c r="O211" s="75">
        <v>22.8024990081787</v>
      </c>
      <c r="P211" s="75">
        <v>27.1024990081787</v>
      </c>
      <c r="Q211" s="75">
        <v>31.402499008178701</v>
      </c>
      <c r="S211" s="75">
        <v>0.8</v>
      </c>
      <c r="T211" s="75">
        <v>0.8</v>
      </c>
      <c r="U211" s="75">
        <v>0.8</v>
      </c>
      <c r="W211" s="75">
        <v>9.4526312488245959E-2</v>
      </c>
      <c r="X211" s="75">
        <v>0.18905262497649192</v>
      </c>
      <c r="Y211" s="75">
        <v>0.28357893746473789</v>
      </c>
      <c r="AA211" s="75">
        <v>0.06</v>
      </c>
      <c r="AB211" s="75">
        <v>0.12</v>
      </c>
      <c r="AC211" s="75">
        <v>0.18</v>
      </c>
      <c r="AE211" s="75">
        <v>-0.25</v>
      </c>
      <c r="AF211" s="75">
        <v>1</v>
      </c>
      <c r="AG211" s="75">
        <v>0.3</v>
      </c>
      <c r="AI211" s="75">
        <v>-0.15</v>
      </c>
      <c r="AJ211" s="75">
        <v>0.3</v>
      </c>
      <c r="AK211" s="75">
        <v>0.2</v>
      </c>
      <c r="AM211" s="80">
        <v>69</v>
      </c>
      <c r="AN211" s="77">
        <v>0.4</v>
      </c>
      <c r="BE211" s="62">
        <v>43101</v>
      </c>
      <c r="BF211" s="76">
        <v>0.75</v>
      </c>
    </row>
    <row r="212" spans="1:58" x14ac:dyDescent="0.2">
      <c r="A212" s="73">
        <v>42248</v>
      </c>
      <c r="B212" s="74">
        <v>61.25</v>
      </c>
      <c r="C212" s="74">
        <v>63.35</v>
      </c>
      <c r="D212" s="74">
        <v>65.45</v>
      </c>
      <c r="E212" s="69"/>
      <c r="F212" s="74">
        <v>30.85</v>
      </c>
      <c r="G212" s="74">
        <v>31.9</v>
      </c>
      <c r="H212" s="74">
        <v>32.950000000000003</v>
      </c>
      <c r="I212" s="61"/>
      <c r="J212" s="62">
        <v>43132</v>
      </c>
      <c r="K212" s="75">
        <v>23.946248626708975</v>
      </c>
      <c r="L212" s="75">
        <v>25.596248626708974</v>
      </c>
      <c r="M212" s="75">
        <v>27.246248626708972</v>
      </c>
      <c r="O212" s="75">
        <v>20.797497940063465</v>
      </c>
      <c r="P212" s="75">
        <v>25.097497940063466</v>
      </c>
      <c r="Q212" s="75">
        <v>29.397497940063467</v>
      </c>
      <c r="S212" s="75">
        <v>0.3</v>
      </c>
      <c r="T212" s="75">
        <v>0.3</v>
      </c>
      <c r="U212" s="75">
        <v>0.3</v>
      </c>
      <c r="W212" s="75">
        <v>0.11654857167009541</v>
      </c>
      <c r="X212" s="75">
        <v>0.23309714334019083</v>
      </c>
      <c r="Y212" s="75">
        <v>0.34964571501028624</v>
      </c>
      <c r="AA212" s="75">
        <v>0.06</v>
      </c>
      <c r="AB212" s="75">
        <v>0.12</v>
      </c>
      <c r="AC212" s="75">
        <v>0.18</v>
      </c>
      <c r="AE212" s="75">
        <v>-0.75</v>
      </c>
      <c r="AF212" s="75">
        <v>1.5</v>
      </c>
      <c r="AG212" s="75">
        <v>0.75</v>
      </c>
      <c r="AI212" s="75">
        <v>-0.15</v>
      </c>
      <c r="AJ212" s="75">
        <v>0.3</v>
      </c>
      <c r="AK212" s="75">
        <v>0.2</v>
      </c>
      <c r="AM212" s="80">
        <v>69</v>
      </c>
      <c r="AN212" s="77">
        <v>0.4</v>
      </c>
      <c r="BE212" s="62">
        <v>43132</v>
      </c>
      <c r="BF212" s="76">
        <v>0.75</v>
      </c>
    </row>
    <row r="213" spans="1:58" x14ac:dyDescent="0.2">
      <c r="A213" s="73">
        <v>42278</v>
      </c>
      <c r="B213" s="74">
        <v>33.4</v>
      </c>
      <c r="C213" s="74">
        <v>35.35</v>
      </c>
      <c r="D213" s="74">
        <v>37.299999999999997</v>
      </c>
      <c r="E213" s="69"/>
      <c r="F213" s="74">
        <v>29.924998092651361</v>
      </c>
      <c r="G213" s="74">
        <v>30.899998092651362</v>
      </c>
      <c r="H213" s="74">
        <v>31.874998092651364</v>
      </c>
      <c r="I213" s="61"/>
      <c r="J213" s="62">
        <v>43160</v>
      </c>
      <c r="K213" s="75">
        <v>17.884748077392569</v>
      </c>
      <c r="L213" s="75">
        <v>18.784748077392567</v>
      </c>
      <c r="M213" s="75">
        <v>19.684748077392566</v>
      </c>
      <c r="O213" s="75">
        <v>16.11449737548827</v>
      </c>
      <c r="P213" s="75">
        <v>20.414497375488271</v>
      </c>
      <c r="Q213" s="75">
        <v>24.714497375488271</v>
      </c>
      <c r="S213" s="75">
        <v>0.3</v>
      </c>
      <c r="T213" s="75">
        <v>0.3</v>
      </c>
      <c r="U213" s="75">
        <v>0.3</v>
      </c>
      <c r="W213" s="75">
        <v>0.11654857167009541</v>
      </c>
      <c r="X213" s="75">
        <v>0.23309714334019083</v>
      </c>
      <c r="Y213" s="75">
        <v>0.34964571501028624</v>
      </c>
      <c r="AA213" s="75">
        <v>0.06</v>
      </c>
      <c r="AB213" s="75">
        <v>0.12</v>
      </c>
      <c r="AC213" s="75">
        <v>0.18</v>
      </c>
      <c r="AE213" s="75">
        <v>-0.75</v>
      </c>
      <c r="AF213" s="75">
        <v>1.5</v>
      </c>
      <c r="AG213" s="75">
        <v>0.75</v>
      </c>
      <c r="AI213" s="75">
        <v>-0.15</v>
      </c>
      <c r="AJ213" s="75">
        <v>0.3</v>
      </c>
      <c r="AK213" s="75">
        <v>0.2</v>
      </c>
      <c r="AM213" s="80">
        <v>69</v>
      </c>
      <c r="AN213" s="77">
        <v>0.4</v>
      </c>
      <c r="BE213" s="62">
        <v>43160</v>
      </c>
      <c r="BF213" s="76">
        <v>0.75</v>
      </c>
    </row>
    <row r="214" spans="1:58" x14ac:dyDescent="0.2">
      <c r="A214" s="73">
        <v>42309</v>
      </c>
      <c r="B214" s="74">
        <v>31.9</v>
      </c>
      <c r="C214" s="74">
        <v>33.85</v>
      </c>
      <c r="D214" s="74">
        <v>35.799999999999997</v>
      </c>
      <c r="E214" s="69"/>
      <c r="F214" s="74">
        <v>29.924998092651361</v>
      </c>
      <c r="G214" s="74">
        <v>30.899998092651362</v>
      </c>
      <c r="H214" s="74">
        <v>31.874998092651364</v>
      </c>
      <c r="I214" s="61"/>
      <c r="J214" s="62">
        <v>43191</v>
      </c>
      <c r="K214" s="75">
        <v>18.679998779296863</v>
      </c>
      <c r="L214" s="75">
        <v>19.467498779296864</v>
      </c>
      <c r="M214" s="75">
        <v>20.254998779296866</v>
      </c>
      <c r="O214" s="75">
        <v>15.884997558593739</v>
      </c>
      <c r="P214" s="75">
        <v>20.184997558593739</v>
      </c>
      <c r="Q214" s="75">
        <v>24.48499755859374</v>
      </c>
      <c r="S214" s="75">
        <v>0.3</v>
      </c>
      <c r="T214" s="75">
        <v>0.3</v>
      </c>
      <c r="U214" s="75">
        <v>0.3</v>
      </c>
      <c r="W214" s="75">
        <v>9.6220332425311292E-2</v>
      </c>
      <c r="X214" s="75">
        <v>0.19244066485062258</v>
      </c>
      <c r="Y214" s="75">
        <v>0.28866099727593386</v>
      </c>
      <c r="AA214" s="75">
        <v>0.06</v>
      </c>
      <c r="AB214" s="75">
        <v>0.12</v>
      </c>
      <c r="AC214" s="75">
        <v>0.18</v>
      </c>
      <c r="AE214" s="75">
        <v>-0.25</v>
      </c>
      <c r="AF214" s="75">
        <v>1</v>
      </c>
      <c r="AG214" s="75">
        <v>0.3</v>
      </c>
      <c r="AI214" s="75">
        <v>-0.15</v>
      </c>
      <c r="AJ214" s="75">
        <v>0.3</v>
      </c>
      <c r="AK214" s="75">
        <v>0.2</v>
      </c>
      <c r="AM214" s="80">
        <v>70</v>
      </c>
      <c r="AN214" s="77">
        <v>0.4</v>
      </c>
      <c r="BE214" s="62">
        <v>43191</v>
      </c>
      <c r="BF214" s="76">
        <v>0.75</v>
      </c>
    </row>
    <row r="215" spans="1:58" x14ac:dyDescent="0.2">
      <c r="A215" s="73">
        <v>42339</v>
      </c>
      <c r="B215" s="74">
        <v>31.9</v>
      </c>
      <c r="C215" s="74">
        <v>33.85</v>
      </c>
      <c r="D215" s="74">
        <v>35.799999999999997</v>
      </c>
      <c r="E215" s="69"/>
      <c r="F215" s="74">
        <v>29.924998092651361</v>
      </c>
      <c r="G215" s="74">
        <v>30.899998092651362</v>
      </c>
      <c r="H215" s="74">
        <v>31.874998092651364</v>
      </c>
      <c r="I215" s="61"/>
      <c r="J215" s="62">
        <v>43221</v>
      </c>
      <c r="K215" s="75">
        <v>17.722498550415029</v>
      </c>
      <c r="L215" s="75">
        <v>19.582498550415028</v>
      </c>
      <c r="M215" s="75">
        <v>21.442498550415028</v>
      </c>
      <c r="O215" s="75">
        <v>16.414998245239246</v>
      </c>
      <c r="P215" s="75">
        <v>20.714998245239247</v>
      </c>
      <c r="Q215" s="75">
        <v>25.014998245239248</v>
      </c>
      <c r="S215" s="75">
        <v>0.3</v>
      </c>
      <c r="T215" s="75">
        <v>0.3</v>
      </c>
      <c r="U215" s="75">
        <v>0.3</v>
      </c>
      <c r="W215" s="75">
        <v>9.6220332425311292E-2</v>
      </c>
      <c r="X215" s="75">
        <v>0.19244066485062258</v>
      </c>
      <c r="Y215" s="75">
        <v>0.28866099727593386</v>
      </c>
      <c r="AA215" s="75">
        <v>0.06</v>
      </c>
      <c r="AB215" s="75">
        <v>0.12</v>
      </c>
      <c r="AC215" s="75">
        <v>0.18</v>
      </c>
      <c r="AE215" s="75">
        <v>-0.25</v>
      </c>
      <c r="AF215" s="75">
        <v>0.9</v>
      </c>
      <c r="AG215" s="75">
        <v>0.3</v>
      </c>
      <c r="AI215" s="75">
        <v>-0.15</v>
      </c>
      <c r="AJ215" s="75">
        <v>0.3</v>
      </c>
      <c r="AK215" s="75">
        <v>0.2</v>
      </c>
      <c r="AM215" s="80">
        <v>70</v>
      </c>
      <c r="AN215" s="77">
        <v>0.4</v>
      </c>
      <c r="BE215" s="62">
        <v>43221</v>
      </c>
      <c r="BF215" s="76">
        <v>0.75</v>
      </c>
    </row>
    <row r="216" spans="1:58" x14ac:dyDescent="0.2">
      <c r="A216" s="73">
        <v>42370</v>
      </c>
      <c r="B216" s="74">
        <v>34.85</v>
      </c>
      <c r="C216" s="74">
        <v>36.950000000000003</v>
      </c>
      <c r="D216" s="74">
        <v>39.049999999999997</v>
      </c>
      <c r="E216" s="69"/>
      <c r="F216" s="74">
        <v>38.200001525878932</v>
      </c>
      <c r="G216" s="74">
        <v>39.250001525878929</v>
      </c>
      <c r="H216" s="74">
        <v>40.300001525878926</v>
      </c>
      <c r="I216" s="61"/>
      <c r="J216" s="62">
        <v>43252</v>
      </c>
      <c r="K216" s="75">
        <v>18.676249008178701</v>
      </c>
      <c r="L216" s="75">
        <v>24.0087490081787</v>
      </c>
      <c r="M216" s="75">
        <v>29.3412490081787</v>
      </c>
      <c r="O216" s="75">
        <v>15.192498397827137</v>
      </c>
      <c r="P216" s="75">
        <v>19.492498397827138</v>
      </c>
      <c r="Q216" s="75">
        <v>23.792498397827138</v>
      </c>
      <c r="S216" s="75">
        <v>0.3</v>
      </c>
      <c r="T216" s="75">
        <v>0.3</v>
      </c>
      <c r="U216" s="75">
        <v>0.3</v>
      </c>
      <c r="W216" s="75">
        <v>0.10299641217357269</v>
      </c>
      <c r="X216" s="75">
        <v>0.20599282434714539</v>
      </c>
      <c r="Y216" s="75">
        <v>0.30898923652071808</v>
      </c>
      <c r="AA216" s="75">
        <v>0.06</v>
      </c>
      <c r="AB216" s="75">
        <v>0.12</v>
      </c>
      <c r="AC216" s="75">
        <v>0.18</v>
      </c>
      <c r="AE216" s="75">
        <v>-0.25</v>
      </c>
      <c r="AF216" s="75">
        <v>0.9</v>
      </c>
      <c r="AG216" s="75">
        <v>0.3</v>
      </c>
      <c r="AI216" s="75">
        <v>-0.15</v>
      </c>
      <c r="AJ216" s="75">
        <v>0.3</v>
      </c>
      <c r="AK216" s="75">
        <v>0.2</v>
      </c>
      <c r="AM216" s="80">
        <v>70</v>
      </c>
      <c r="AN216" s="77">
        <v>0.4</v>
      </c>
      <c r="BE216" s="62">
        <v>43252</v>
      </c>
      <c r="BF216" s="76">
        <v>0.75</v>
      </c>
    </row>
    <row r="217" spans="1:58" x14ac:dyDescent="0.2">
      <c r="A217" s="73">
        <v>42401</v>
      </c>
      <c r="B217" s="74">
        <v>39.35</v>
      </c>
      <c r="C217" s="74">
        <v>41.45</v>
      </c>
      <c r="D217" s="74">
        <v>43.55</v>
      </c>
      <c r="E217" s="69"/>
      <c r="F217" s="74">
        <v>35.049999999999997</v>
      </c>
      <c r="G217" s="74">
        <v>36.1</v>
      </c>
      <c r="H217" s="74">
        <v>37.15</v>
      </c>
      <c r="I217" s="61"/>
      <c r="J217" s="62">
        <v>43282</v>
      </c>
      <c r="K217" s="75">
        <v>33.461250305175824</v>
      </c>
      <c r="L217" s="75">
        <v>37.211250305175824</v>
      </c>
      <c r="M217" s="75">
        <v>40.961250305175824</v>
      </c>
      <c r="O217" s="75">
        <v>24.397498321533192</v>
      </c>
      <c r="P217" s="75">
        <v>28.697498321533192</v>
      </c>
      <c r="Q217" s="75">
        <v>32.997498321533193</v>
      </c>
      <c r="S217" s="75">
        <v>0.3</v>
      </c>
      <c r="T217" s="75">
        <v>0.3</v>
      </c>
      <c r="U217" s="75">
        <v>0.3</v>
      </c>
      <c r="W217" s="75">
        <v>0.12083105407099654</v>
      </c>
      <c r="X217" s="75">
        <v>0.24166210814199307</v>
      </c>
      <c r="Y217" s="75">
        <v>0.36249316221298961</v>
      </c>
      <c r="AA217" s="75">
        <v>0.06</v>
      </c>
      <c r="AB217" s="75">
        <v>0.12</v>
      </c>
      <c r="AC217" s="75">
        <v>0.18</v>
      </c>
      <c r="AE217" s="75">
        <v>-0.25</v>
      </c>
      <c r="AF217" s="75">
        <v>1.2</v>
      </c>
      <c r="AG217" s="75">
        <v>0.3</v>
      </c>
      <c r="AI217" s="75">
        <v>-0.15</v>
      </c>
      <c r="AJ217" s="75">
        <v>0.3</v>
      </c>
      <c r="AK217" s="75">
        <v>0.2</v>
      </c>
      <c r="AM217" s="80">
        <v>71</v>
      </c>
      <c r="AN217" s="77">
        <v>0.4</v>
      </c>
      <c r="BE217" s="62">
        <v>43282</v>
      </c>
      <c r="BF217" s="76">
        <v>0.75</v>
      </c>
    </row>
    <row r="218" spans="1:58" x14ac:dyDescent="0.2">
      <c r="A218" s="73">
        <v>42430</v>
      </c>
      <c r="B218" s="74">
        <v>44.9</v>
      </c>
      <c r="C218" s="74">
        <v>46.05</v>
      </c>
      <c r="D218" s="74">
        <v>47.2</v>
      </c>
      <c r="E218" s="69"/>
      <c r="F218" s="74">
        <v>31.524999999999999</v>
      </c>
      <c r="G218" s="74">
        <v>32.1</v>
      </c>
      <c r="H218" s="74">
        <v>32.674999999999997</v>
      </c>
      <c r="I218" s="61"/>
      <c r="J218" s="62">
        <v>43313</v>
      </c>
      <c r="K218" s="75">
        <v>35.722499847412152</v>
      </c>
      <c r="L218" s="75">
        <v>39.472499847412152</v>
      </c>
      <c r="M218" s="75">
        <v>43.222499847412152</v>
      </c>
      <c r="O218" s="75">
        <v>25.894999694824207</v>
      </c>
      <c r="P218" s="75">
        <v>30.194999694824208</v>
      </c>
      <c r="Q218" s="75">
        <v>34.494999694824209</v>
      </c>
      <c r="S218" s="75">
        <v>0.8</v>
      </c>
      <c r="T218" s="75">
        <v>0.8</v>
      </c>
      <c r="U218" s="75">
        <v>0.8</v>
      </c>
      <c r="W218" s="75">
        <v>0.13969566009015619</v>
      </c>
      <c r="X218" s="75">
        <v>0.27939132018031237</v>
      </c>
      <c r="Y218" s="75">
        <v>0.41908698027046853</v>
      </c>
      <c r="AA218" s="75">
        <v>0.06</v>
      </c>
      <c r="AB218" s="75">
        <v>0.12</v>
      </c>
      <c r="AC218" s="75">
        <v>0.18</v>
      </c>
      <c r="AE218" s="75">
        <v>-0.25</v>
      </c>
      <c r="AF218" s="75">
        <v>1.5</v>
      </c>
      <c r="AG218" s="75">
        <v>0.3</v>
      </c>
      <c r="AI218" s="75">
        <v>-0.15</v>
      </c>
      <c r="AJ218" s="75">
        <v>0.3</v>
      </c>
      <c r="AK218" s="75">
        <v>0.2</v>
      </c>
      <c r="AM218" s="80">
        <v>71</v>
      </c>
      <c r="AN218" s="77">
        <v>0.4</v>
      </c>
      <c r="BE218" s="62">
        <v>43313</v>
      </c>
      <c r="BF218" s="76">
        <v>0.75</v>
      </c>
    </row>
    <row r="219" spans="1:58" x14ac:dyDescent="0.2">
      <c r="A219" s="73">
        <v>42461</v>
      </c>
      <c r="B219" s="74">
        <v>36.549999999999997</v>
      </c>
      <c r="C219" s="74">
        <v>37.549999999999997</v>
      </c>
      <c r="D219" s="74">
        <v>38.549999999999997</v>
      </c>
      <c r="E219" s="69"/>
      <c r="F219" s="74">
        <v>31.6</v>
      </c>
      <c r="G219" s="74">
        <v>32.1</v>
      </c>
      <c r="H219" s="74">
        <v>32.6</v>
      </c>
      <c r="I219" s="61"/>
      <c r="J219" s="62">
        <v>43344</v>
      </c>
      <c r="K219" s="75">
        <v>29.374998474121082</v>
      </c>
      <c r="L219" s="75">
        <v>31.099998474121083</v>
      </c>
      <c r="M219" s="75">
        <v>32.824998474121081</v>
      </c>
      <c r="O219" s="75">
        <v>26.799998474121082</v>
      </c>
      <c r="P219" s="75">
        <v>31.099998474121083</v>
      </c>
      <c r="Q219" s="75">
        <v>35.399998474121084</v>
      </c>
      <c r="S219" s="75">
        <v>0.8</v>
      </c>
      <c r="T219" s="75">
        <v>0.8</v>
      </c>
      <c r="U219" s="75">
        <v>0.8</v>
      </c>
      <c r="W219" s="75">
        <v>0.13969566009015619</v>
      </c>
      <c r="X219" s="75">
        <v>0.27939132018031237</v>
      </c>
      <c r="Y219" s="75">
        <v>0.41908698027046853</v>
      </c>
      <c r="AA219" s="75">
        <v>0.06</v>
      </c>
      <c r="AB219" s="75">
        <v>0.12</v>
      </c>
      <c r="AC219" s="75">
        <v>0.18</v>
      </c>
      <c r="AE219" s="75">
        <v>-0.25</v>
      </c>
      <c r="AF219" s="75">
        <v>1.5</v>
      </c>
      <c r="AG219" s="75">
        <v>0.3</v>
      </c>
      <c r="AI219" s="75">
        <v>-0.15</v>
      </c>
      <c r="AJ219" s="75">
        <v>0.3</v>
      </c>
      <c r="AK219" s="75">
        <v>0.2</v>
      </c>
      <c r="AM219" s="80">
        <v>71</v>
      </c>
      <c r="AN219" s="77">
        <v>0.4</v>
      </c>
      <c r="BE219" s="62">
        <v>43344</v>
      </c>
      <c r="BF219" s="76">
        <v>0.75</v>
      </c>
    </row>
    <row r="220" spans="1:58" x14ac:dyDescent="0.2">
      <c r="A220" s="73">
        <v>42491</v>
      </c>
      <c r="B220" s="74">
        <v>33.07</v>
      </c>
      <c r="C220" s="74">
        <v>35.549999999999997</v>
      </c>
      <c r="D220" s="74">
        <v>38.03</v>
      </c>
      <c r="E220" s="69"/>
      <c r="F220" s="74">
        <v>30.86</v>
      </c>
      <c r="G220" s="74">
        <v>32.1</v>
      </c>
      <c r="H220" s="74">
        <v>33.340000000000003</v>
      </c>
      <c r="I220" s="61"/>
      <c r="J220" s="62">
        <v>43374</v>
      </c>
      <c r="K220" s="75">
        <v>29.487498474121082</v>
      </c>
      <c r="L220" s="75">
        <v>31.099998474121083</v>
      </c>
      <c r="M220" s="75">
        <v>32.712498474121084</v>
      </c>
      <c r="O220" s="75">
        <v>26.799998474121082</v>
      </c>
      <c r="P220" s="75">
        <v>31.099998474121083</v>
      </c>
      <c r="Q220" s="75">
        <v>35.399998474121084</v>
      </c>
      <c r="S220" s="75">
        <v>0.8</v>
      </c>
      <c r="T220" s="75">
        <v>0.8</v>
      </c>
      <c r="U220" s="75">
        <v>0.8</v>
      </c>
      <c r="W220" s="75">
        <v>0.10343008127746139</v>
      </c>
      <c r="X220" s="75">
        <v>0.20686016255492279</v>
      </c>
      <c r="Y220" s="75">
        <v>0.31029024383238418</v>
      </c>
      <c r="AA220" s="75">
        <v>0.06</v>
      </c>
      <c r="AB220" s="75">
        <v>0.12</v>
      </c>
      <c r="AC220" s="75">
        <v>0.18</v>
      </c>
      <c r="AE220" s="75">
        <v>-0.25</v>
      </c>
      <c r="AF220" s="75">
        <v>0.9</v>
      </c>
      <c r="AG220" s="75">
        <v>0.3</v>
      </c>
      <c r="AI220" s="75">
        <v>-0.15</v>
      </c>
      <c r="AJ220" s="75">
        <v>0.3</v>
      </c>
      <c r="AK220" s="75">
        <v>0.2</v>
      </c>
      <c r="AM220" s="80">
        <v>72</v>
      </c>
      <c r="AN220" s="77">
        <v>0.4</v>
      </c>
      <c r="BE220" s="62">
        <v>43374</v>
      </c>
      <c r="BF220" s="76">
        <v>0.75</v>
      </c>
    </row>
    <row r="221" spans="1:58" x14ac:dyDescent="0.2">
      <c r="A221" s="73">
        <v>42522</v>
      </c>
      <c r="B221" s="74">
        <v>33.14</v>
      </c>
      <c r="C221" s="74">
        <v>40.25</v>
      </c>
      <c r="D221" s="74">
        <v>47.36</v>
      </c>
      <c r="E221" s="69"/>
      <c r="F221" s="74">
        <v>28.545000000000002</v>
      </c>
      <c r="G221" s="74">
        <v>32.1</v>
      </c>
      <c r="H221" s="74">
        <v>35.655000000000001</v>
      </c>
      <c r="I221" s="61"/>
      <c r="J221" s="62">
        <v>43405</v>
      </c>
      <c r="K221" s="75">
        <v>29.487498474121082</v>
      </c>
      <c r="L221" s="75">
        <v>31.099998474121083</v>
      </c>
      <c r="M221" s="75">
        <v>32.712498474121084</v>
      </c>
      <c r="O221" s="75">
        <v>26.799998474121082</v>
      </c>
      <c r="P221" s="75">
        <v>31.099998474121083</v>
      </c>
      <c r="Q221" s="75">
        <v>35.399998474121084</v>
      </c>
      <c r="S221" s="75">
        <v>0.8</v>
      </c>
      <c r="T221" s="75">
        <v>0.8</v>
      </c>
      <c r="U221" s="75">
        <v>0.8</v>
      </c>
      <c r="W221" s="75">
        <v>9.0420008160799592E-2</v>
      </c>
      <c r="X221" s="75">
        <v>0.18084001632159918</v>
      </c>
      <c r="Y221" s="75">
        <v>0.27126002448239878</v>
      </c>
      <c r="AA221" s="75">
        <v>0.06</v>
      </c>
      <c r="AB221" s="75">
        <v>0.12</v>
      </c>
      <c r="AC221" s="75">
        <v>0.18</v>
      </c>
      <c r="AE221" s="75">
        <v>-0.25</v>
      </c>
      <c r="AF221" s="75">
        <v>1</v>
      </c>
      <c r="AG221" s="75">
        <v>0.3</v>
      </c>
      <c r="AI221" s="75">
        <v>-0.15</v>
      </c>
      <c r="AJ221" s="75">
        <v>0.3</v>
      </c>
      <c r="AK221" s="75">
        <v>0.2</v>
      </c>
      <c r="AM221" s="80">
        <v>72</v>
      </c>
      <c r="AN221" s="77">
        <v>0.4</v>
      </c>
      <c r="BE221" s="62">
        <v>43405</v>
      </c>
      <c r="BF221" s="76">
        <v>0.75</v>
      </c>
    </row>
    <row r="222" spans="1:58" x14ac:dyDescent="0.2">
      <c r="A222" s="73">
        <v>42552</v>
      </c>
      <c r="B222" s="74">
        <v>46.25</v>
      </c>
      <c r="C222" s="74">
        <v>51.25</v>
      </c>
      <c r="D222" s="74">
        <v>56.25</v>
      </c>
      <c r="E222" s="69"/>
      <c r="F222" s="74">
        <v>29.6</v>
      </c>
      <c r="G222" s="74">
        <v>32.1</v>
      </c>
      <c r="H222" s="74">
        <v>34.6</v>
      </c>
      <c r="I222" s="61"/>
      <c r="J222" s="62">
        <v>43435</v>
      </c>
      <c r="K222" s="75">
        <v>34.737502288818405</v>
      </c>
      <c r="L222" s="75">
        <v>36.350002288818402</v>
      </c>
      <c r="M222" s="75">
        <v>37.962502288818399</v>
      </c>
      <c r="O222" s="75">
        <v>32.050002288818405</v>
      </c>
      <c r="P222" s="75">
        <v>36.350002288818402</v>
      </c>
      <c r="Q222" s="75">
        <v>40.650002288818399</v>
      </c>
      <c r="S222" s="75">
        <v>1.2</v>
      </c>
      <c r="T222" s="75">
        <v>1.2</v>
      </c>
      <c r="U222" s="75">
        <v>1.2</v>
      </c>
      <c r="W222" s="75">
        <v>9.0420008160799592E-2</v>
      </c>
      <c r="X222" s="75">
        <v>0.18084001632159918</v>
      </c>
      <c r="Y222" s="75">
        <v>0.27126002448239878</v>
      </c>
      <c r="AA222" s="75">
        <v>0.06</v>
      </c>
      <c r="AB222" s="75">
        <v>0.12</v>
      </c>
      <c r="AC222" s="75">
        <v>0.18</v>
      </c>
      <c r="AE222" s="75">
        <v>-0.25</v>
      </c>
      <c r="AF222" s="75">
        <v>1</v>
      </c>
      <c r="AG222" s="75">
        <v>0.3</v>
      </c>
      <c r="AI222" s="75">
        <v>-0.15</v>
      </c>
      <c r="AJ222" s="75">
        <v>0.3</v>
      </c>
      <c r="AK222" s="75">
        <v>0.2</v>
      </c>
      <c r="AM222" s="80">
        <v>72</v>
      </c>
      <c r="AN222" s="77">
        <v>0.4</v>
      </c>
      <c r="BE222" s="62">
        <v>43435</v>
      </c>
      <c r="BF222" s="76">
        <v>0.75</v>
      </c>
    </row>
    <row r="223" spans="1:58" x14ac:dyDescent="0.2">
      <c r="A223" s="73">
        <v>42583</v>
      </c>
      <c r="B223" s="74">
        <v>60.25</v>
      </c>
      <c r="C223" s="74">
        <v>65.25</v>
      </c>
      <c r="D223" s="74">
        <v>70.25</v>
      </c>
      <c r="E223" s="69"/>
      <c r="F223" s="74">
        <v>29.6</v>
      </c>
      <c r="G223" s="74">
        <v>32.1</v>
      </c>
      <c r="H223" s="74">
        <v>34.6</v>
      </c>
      <c r="I223" s="61"/>
      <c r="J223" s="62">
        <v>43466</v>
      </c>
      <c r="K223" s="75">
        <v>25.148747253417959</v>
      </c>
      <c r="L223" s="75">
        <v>26.798747253417957</v>
      </c>
      <c r="M223" s="75">
        <v>28.448747253417956</v>
      </c>
      <c r="O223" s="75">
        <v>23.002499008178699</v>
      </c>
      <c r="P223" s="75">
        <v>27.3024990081787</v>
      </c>
      <c r="Q223" s="75">
        <v>31.6024990081787</v>
      </c>
      <c r="S223" s="75">
        <v>0.8</v>
      </c>
      <c r="T223" s="75">
        <v>0.8</v>
      </c>
      <c r="U223" s="75">
        <v>0.8</v>
      </c>
      <c r="W223" s="75">
        <v>9.0745259988716118E-2</v>
      </c>
      <c r="X223" s="75">
        <v>0.18149051997743224</v>
      </c>
      <c r="Y223" s="75">
        <v>0.27223577996614834</v>
      </c>
      <c r="AA223" s="75">
        <v>0.06</v>
      </c>
      <c r="AB223" s="75">
        <v>0.12</v>
      </c>
      <c r="AC223" s="75">
        <v>0.18</v>
      </c>
      <c r="AE223" s="75">
        <v>-0.25</v>
      </c>
      <c r="AF223" s="75">
        <v>1</v>
      </c>
      <c r="AG223" s="75">
        <v>0.3</v>
      </c>
      <c r="AI223" s="75">
        <v>-0.15</v>
      </c>
      <c r="AJ223" s="75">
        <v>0.3</v>
      </c>
      <c r="AK223" s="75">
        <v>0.2</v>
      </c>
      <c r="AM223" s="80">
        <v>73</v>
      </c>
      <c r="AN223" s="77">
        <v>0.4</v>
      </c>
      <c r="BE223" s="62">
        <v>43466</v>
      </c>
      <c r="BF223" s="76">
        <v>0.75</v>
      </c>
    </row>
    <row r="224" spans="1:58" x14ac:dyDescent="0.2">
      <c r="A224" s="73">
        <v>42614</v>
      </c>
      <c r="B224" s="74">
        <v>61.25</v>
      </c>
      <c r="C224" s="74">
        <v>63.45</v>
      </c>
      <c r="D224" s="74">
        <v>65.650000000000006</v>
      </c>
      <c r="E224" s="69"/>
      <c r="F224" s="74">
        <v>31</v>
      </c>
      <c r="G224" s="74">
        <v>32.1</v>
      </c>
      <c r="H224" s="74">
        <v>33.200000000000003</v>
      </c>
      <c r="I224" s="61"/>
      <c r="J224" s="62">
        <v>43497</v>
      </c>
      <c r="K224" s="75">
        <v>24.146248626708974</v>
      </c>
      <c r="L224" s="75">
        <v>25.796248626708973</v>
      </c>
      <c r="M224" s="75">
        <v>27.446248626708972</v>
      </c>
      <c r="O224" s="75">
        <v>20.997497940063464</v>
      </c>
      <c r="P224" s="75">
        <v>25.297497940063465</v>
      </c>
      <c r="Q224" s="75">
        <v>29.597497940063466</v>
      </c>
      <c r="S224" s="75">
        <v>0.3</v>
      </c>
      <c r="T224" s="75">
        <v>0.3</v>
      </c>
      <c r="U224" s="75">
        <v>0.3</v>
      </c>
      <c r="W224" s="75">
        <v>0.11188662880329159</v>
      </c>
      <c r="X224" s="75">
        <v>0.22377325760658318</v>
      </c>
      <c r="Y224" s="75">
        <v>0.33565988640987476</v>
      </c>
      <c r="AA224" s="75">
        <v>0.06</v>
      </c>
      <c r="AB224" s="75">
        <v>0.12</v>
      </c>
      <c r="AC224" s="75">
        <v>0.18</v>
      </c>
      <c r="AE224" s="75">
        <v>-0.25</v>
      </c>
      <c r="AF224" s="75">
        <v>1.25</v>
      </c>
      <c r="AG224" s="75">
        <v>0.3</v>
      </c>
      <c r="AI224" s="75">
        <v>-0.15</v>
      </c>
      <c r="AJ224" s="75">
        <v>0.3</v>
      </c>
      <c r="AK224" s="75">
        <v>0.2</v>
      </c>
      <c r="AM224" s="80">
        <v>73</v>
      </c>
      <c r="AN224" s="77">
        <v>0.4</v>
      </c>
      <c r="BE224" s="62">
        <v>43497</v>
      </c>
      <c r="BF224" s="76">
        <v>0.75</v>
      </c>
    </row>
    <row r="225" spans="1:58" x14ac:dyDescent="0.2">
      <c r="A225" s="73">
        <v>42644</v>
      </c>
      <c r="B225" s="74">
        <v>33.4</v>
      </c>
      <c r="C225" s="74">
        <v>35.450000000000003</v>
      </c>
      <c r="D225" s="74">
        <v>37.5</v>
      </c>
      <c r="E225" s="69"/>
      <c r="F225" s="74">
        <v>30.074998092651363</v>
      </c>
      <c r="G225" s="74">
        <v>31.099998092651362</v>
      </c>
      <c r="H225" s="74">
        <v>32.12499809265136</v>
      </c>
      <c r="I225" s="61"/>
      <c r="J225" s="62">
        <v>43525</v>
      </c>
      <c r="K225" s="75">
        <v>18.084748077392568</v>
      </c>
      <c r="L225" s="75">
        <v>18.984748077392567</v>
      </c>
      <c r="M225" s="75">
        <v>19.884748077392565</v>
      </c>
      <c r="O225" s="75">
        <v>16.314497375488269</v>
      </c>
      <c r="P225" s="75">
        <v>20.61449737548827</v>
      </c>
      <c r="Q225" s="75">
        <v>24.914497375488271</v>
      </c>
      <c r="S225" s="75">
        <v>0.3</v>
      </c>
      <c r="T225" s="75">
        <v>0.3</v>
      </c>
      <c r="U225" s="75">
        <v>0.3</v>
      </c>
      <c r="W225" s="75">
        <v>0.11188662880329159</v>
      </c>
      <c r="X225" s="75">
        <v>0.22377325760658318</v>
      </c>
      <c r="Y225" s="75">
        <v>0.33565988640987476</v>
      </c>
      <c r="AA225" s="75">
        <v>0.06</v>
      </c>
      <c r="AB225" s="75">
        <v>0.12</v>
      </c>
      <c r="AC225" s="75">
        <v>0.18</v>
      </c>
      <c r="AE225" s="75">
        <v>-0.25</v>
      </c>
      <c r="AF225" s="75">
        <v>1.25</v>
      </c>
      <c r="AG225" s="75">
        <v>0.3</v>
      </c>
      <c r="AI225" s="75">
        <v>-0.15</v>
      </c>
      <c r="AJ225" s="75">
        <v>0.3</v>
      </c>
      <c r="AK225" s="75">
        <v>0.2</v>
      </c>
      <c r="AM225" s="80">
        <v>73</v>
      </c>
      <c r="AN225" s="77">
        <v>0.4</v>
      </c>
      <c r="BE225" s="62">
        <v>43525</v>
      </c>
      <c r="BF225" s="76">
        <v>0.75</v>
      </c>
    </row>
    <row r="226" spans="1:58" x14ac:dyDescent="0.2">
      <c r="A226" s="73">
        <v>42675</v>
      </c>
      <c r="B226" s="74">
        <v>31.9</v>
      </c>
      <c r="C226" s="74">
        <v>33.950000000000003</v>
      </c>
      <c r="D226" s="74">
        <v>36</v>
      </c>
      <c r="E226" s="69"/>
      <c r="F226" s="74">
        <v>30.074998092651363</v>
      </c>
      <c r="G226" s="74">
        <v>31.099998092651362</v>
      </c>
      <c r="H226" s="74">
        <v>32.12499809265136</v>
      </c>
      <c r="I226" s="61"/>
      <c r="J226" s="62">
        <v>43556</v>
      </c>
      <c r="K226" s="75">
        <v>18.879998779296862</v>
      </c>
      <c r="L226" s="75">
        <v>19.667498779296864</v>
      </c>
      <c r="M226" s="75">
        <v>20.454998779296865</v>
      </c>
      <c r="O226" s="75">
        <v>16.084997558593738</v>
      </c>
      <c r="P226" s="75">
        <v>20.384997558593739</v>
      </c>
      <c r="Q226" s="75">
        <v>24.684997558593739</v>
      </c>
      <c r="S226" s="75">
        <v>0.3</v>
      </c>
      <c r="T226" s="75">
        <v>0.3</v>
      </c>
      <c r="U226" s="75">
        <v>0.3</v>
      </c>
      <c r="W226" s="75">
        <v>9.2371519128298829E-2</v>
      </c>
      <c r="X226" s="75">
        <v>0.18474303825659766</v>
      </c>
      <c r="Y226" s="75">
        <v>0.27711455738489649</v>
      </c>
      <c r="AA226" s="75">
        <v>0.06</v>
      </c>
      <c r="AB226" s="75">
        <v>0.12</v>
      </c>
      <c r="AC226" s="75">
        <v>0.18</v>
      </c>
      <c r="AE226" s="75">
        <v>-0.25</v>
      </c>
      <c r="AF226" s="75">
        <v>1.25</v>
      </c>
      <c r="AG226" s="75">
        <v>0.3</v>
      </c>
      <c r="AI226" s="75">
        <v>-0.15</v>
      </c>
      <c r="AJ226" s="75">
        <v>0.3</v>
      </c>
      <c r="AK226" s="75">
        <v>0.2</v>
      </c>
      <c r="AM226" s="80">
        <v>74</v>
      </c>
      <c r="AN226" s="77">
        <v>0.4</v>
      </c>
      <c r="BE226" s="62">
        <v>43556</v>
      </c>
      <c r="BF226" s="76">
        <v>0.75</v>
      </c>
    </row>
    <row r="227" spans="1:58" x14ac:dyDescent="0.2">
      <c r="A227" s="73">
        <v>42705</v>
      </c>
      <c r="B227" s="74">
        <v>31.9</v>
      </c>
      <c r="C227" s="74">
        <v>33.950000000000003</v>
      </c>
      <c r="D227" s="74">
        <v>36</v>
      </c>
      <c r="E227" s="69"/>
      <c r="F227" s="74">
        <v>30.074998092651363</v>
      </c>
      <c r="G227" s="74">
        <v>31.099998092651362</v>
      </c>
      <c r="H227" s="74">
        <v>32.12499809265136</v>
      </c>
      <c r="I227" s="61"/>
      <c r="J227" s="62">
        <v>43586</v>
      </c>
      <c r="K227" s="75">
        <v>17.922498550415028</v>
      </c>
      <c r="L227" s="75">
        <v>19.782498550415028</v>
      </c>
      <c r="M227" s="75">
        <v>21.642498550415027</v>
      </c>
      <c r="O227" s="75">
        <v>16.614998245239246</v>
      </c>
      <c r="P227" s="75">
        <v>20.914998245239246</v>
      </c>
      <c r="Q227" s="75">
        <v>25.214998245239247</v>
      </c>
      <c r="S227" s="75">
        <v>0.3</v>
      </c>
      <c r="T227" s="75">
        <v>0.3</v>
      </c>
      <c r="U227" s="75">
        <v>0.3</v>
      </c>
      <c r="W227" s="75">
        <v>9.2371519128298829E-2</v>
      </c>
      <c r="X227" s="75">
        <v>0.18474303825659766</v>
      </c>
      <c r="Y227" s="75">
        <v>0.27711455738489649</v>
      </c>
      <c r="AA227" s="75">
        <v>0.06</v>
      </c>
      <c r="AB227" s="75">
        <v>0.12</v>
      </c>
      <c r="AC227" s="75">
        <v>0.18</v>
      </c>
      <c r="AE227" s="75">
        <v>-0.25</v>
      </c>
      <c r="AF227" s="75">
        <v>1.25</v>
      </c>
      <c r="AG227" s="75">
        <v>0.3</v>
      </c>
      <c r="AI227" s="75">
        <v>-0.15</v>
      </c>
      <c r="AJ227" s="75">
        <v>0.3</v>
      </c>
      <c r="AK227" s="75">
        <v>0.2</v>
      </c>
      <c r="AM227" s="80">
        <v>74</v>
      </c>
      <c r="AN227" s="77">
        <v>0.4</v>
      </c>
      <c r="BE227" s="62">
        <v>43586</v>
      </c>
      <c r="BF227" s="76">
        <v>0.75</v>
      </c>
    </row>
    <row r="228" spans="1:58" x14ac:dyDescent="0.2">
      <c r="A228" s="73">
        <v>42736</v>
      </c>
      <c r="B228" s="74">
        <v>34.85</v>
      </c>
      <c r="C228" s="74">
        <v>37.049999999999997</v>
      </c>
      <c r="D228" s="74">
        <v>39.25</v>
      </c>
      <c r="E228" s="69"/>
      <c r="F228" s="74">
        <v>38.35000152587893</v>
      </c>
      <c r="G228" s="74">
        <v>39.450001525878932</v>
      </c>
      <c r="H228" s="74">
        <v>40.550001525878933</v>
      </c>
      <c r="I228" s="61"/>
      <c r="J228" s="62">
        <v>43617</v>
      </c>
      <c r="K228" s="75">
        <v>18.8762490081787</v>
      </c>
      <c r="L228" s="75">
        <v>24.2087490081787</v>
      </c>
      <c r="M228" s="75">
        <v>29.541249008178699</v>
      </c>
      <c r="O228" s="75">
        <v>15.392498397827136</v>
      </c>
      <c r="P228" s="75">
        <v>19.692498397827137</v>
      </c>
      <c r="Q228" s="75">
        <v>23.992498397827138</v>
      </c>
      <c r="S228" s="75">
        <v>0.3</v>
      </c>
      <c r="T228" s="75">
        <v>0.3</v>
      </c>
      <c r="U228" s="75">
        <v>0.3</v>
      </c>
      <c r="W228" s="75">
        <v>9.8876555686629786E-2</v>
      </c>
      <c r="X228" s="75">
        <v>0.19775311137325957</v>
      </c>
      <c r="Y228" s="75">
        <v>0.29662966705988936</v>
      </c>
      <c r="AA228" s="75">
        <v>0.06</v>
      </c>
      <c r="AB228" s="75">
        <v>0.12</v>
      </c>
      <c r="AC228" s="75">
        <v>0.18</v>
      </c>
      <c r="AE228" s="75">
        <v>-0.25</v>
      </c>
      <c r="AF228" s="75">
        <v>1.25</v>
      </c>
      <c r="AG228" s="75">
        <v>0.3</v>
      </c>
      <c r="AI228" s="75">
        <v>-0.15</v>
      </c>
      <c r="AJ228" s="75">
        <v>0.3</v>
      </c>
      <c r="AK228" s="75">
        <v>0.2</v>
      </c>
      <c r="AM228" s="80">
        <v>74</v>
      </c>
      <c r="AN228" s="77">
        <v>0.4</v>
      </c>
      <c r="BE228" s="62">
        <v>43617</v>
      </c>
      <c r="BF228" s="76">
        <v>0.75</v>
      </c>
    </row>
    <row r="229" spans="1:58" x14ac:dyDescent="0.2">
      <c r="A229" s="73">
        <v>42767</v>
      </c>
      <c r="B229" s="74">
        <v>39.35</v>
      </c>
      <c r="C229" s="74">
        <v>41.55</v>
      </c>
      <c r="D229" s="74">
        <v>43.75</v>
      </c>
      <c r="E229" s="69"/>
      <c r="F229" s="74">
        <v>35.200000000000003</v>
      </c>
      <c r="G229" s="74">
        <v>36.299999999999997</v>
      </c>
      <c r="H229" s="74">
        <v>37.4</v>
      </c>
      <c r="I229" s="61"/>
      <c r="J229" s="62">
        <v>43647</v>
      </c>
      <c r="K229" s="75">
        <v>33.661250305175827</v>
      </c>
      <c r="L229" s="75">
        <v>37.411250305175827</v>
      </c>
      <c r="M229" s="75">
        <v>41.161250305175827</v>
      </c>
      <c r="O229" s="75">
        <v>24.597498321533191</v>
      </c>
      <c r="P229" s="75">
        <v>28.897498321533192</v>
      </c>
      <c r="Q229" s="75">
        <v>33.197498321533189</v>
      </c>
      <c r="S229" s="75">
        <v>0.3</v>
      </c>
      <c r="T229" s="75">
        <v>0.3</v>
      </c>
      <c r="U229" s="75">
        <v>0.3</v>
      </c>
      <c r="W229" s="75">
        <v>0.11599781190815667</v>
      </c>
      <c r="X229" s="75">
        <v>0.23199562381631333</v>
      </c>
      <c r="Y229" s="75">
        <v>0.34799343572447</v>
      </c>
      <c r="AA229" s="75">
        <v>0.06</v>
      </c>
      <c r="AB229" s="75">
        <v>0.12</v>
      </c>
      <c r="AC229" s="75">
        <v>0.18</v>
      </c>
      <c r="AE229" s="75">
        <v>-0.25</v>
      </c>
      <c r="AF229" s="75">
        <v>1.25</v>
      </c>
      <c r="AG229" s="75">
        <v>0.3</v>
      </c>
      <c r="AI229" s="75">
        <v>-0.15</v>
      </c>
      <c r="AJ229" s="75">
        <v>0.3</v>
      </c>
      <c r="AK229" s="75">
        <v>0.2</v>
      </c>
      <c r="AM229" s="80">
        <v>74</v>
      </c>
      <c r="AN229" s="77">
        <v>0.4</v>
      </c>
      <c r="BE229" s="62">
        <v>43647</v>
      </c>
      <c r="BF229" s="76">
        <v>0.75</v>
      </c>
    </row>
    <row r="230" spans="1:58" x14ac:dyDescent="0.2">
      <c r="A230" s="73">
        <v>42795</v>
      </c>
      <c r="B230" s="74">
        <v>44.95</v>
      </c>
      <c r="C230" s="74">
        <v>46.15</v>
      </c>
      <c r="D230" s="74">
        <v>47.35</v>
      </c>
      <c r="E230" s="69"/>
      <c r="F230" s="74">
        <v>31.7</v>
      </c>
      <c r="G230" s="74">
        <v>32.299999999999997</v>
      </c>
      <c r="H230" s="74">
        <v>32.9</v>
      </c>
      <c r="I230" s="61"/>
      <c r="J230" s="62">
        <v>43678</v>
      </c>
      <c r="K230" s="75">
        <v>35.922499847412155</v>
      </c>
      <c r="L230" s="75">
        <v>39.672499847412155</v>
      </c>
      <c r="M230" s="75">
        <v>43.422499847412155</v>
      </c>
      <c r="O230" s="75">
        <v>26.094999694824207</v>
      </c>
      <c r="P230" s="75">
        <v>30.394999694824207</v>
      </c>
      <c r="Q230" s="75">
        <v>34.694999694824205</v>
      </c>
      <c r="S230" s="75">
        <v>0.8</v>
      </c>
      <c r="T230" s="75">
        <v>0.8</v>
      </c>
      <c r="U230" s="75">
        <v>0.8</v>
      </c>
      <c r="W230" s="75">
        <v>0.13410783368654994</v>
      </c>
      <c r="X230" s="75">
        <v>0.26821566737309988</v>
      </c>
      <c r="Y230" s="75">
        <v>0.40232350105964981</v>
      </c>
      <c r="AA230" s="75">
        <v>0.06</v>
      </c>
      <c r="AB230" s="75">
        <v>0.12</v>
      </c>
      <c r="AC230" s="75">
        <v>0.18</v>
      </c>
      <c r="AE230" s="75">
        <v>-0.25</v>
      </c>
      <c r="AF230" s="75">
        <v>1.25</v>
      </c>
      <c r="AG230" s="75">
        <v>0.3</v>
      </c>
      <c r="AI230" s="75">
        <v>-0.15</v>
      </c>
      <c r="AJ230" s="75">
        <v>0.3</v>
      </c>
      <c r="AK230" s="75">
        <v>0.2</v>
      </c>
      <c r="AM230" s="80">
        <v>74</v>
      </c>
      <c r="AN230" s="77">
        <v>0.4</v>
      </c>
      <c r="BE230" s="62">
        <v>43678</v>
      </c>
      <c r="BF230" s="76">
        <v>0.75</v>
      </c>
    </row>
    <row r="231" spans="1:58" x14ac:dyDescent="0.2">
      <c r="A231" s="73">
        <v>42826</v>
      </c>
      <c r="B231" s="74">
        <v>36.6</v>
      </c>
      <c r="C231" s="74">
        <v>37.65</v>
      </c>
      <c r="D231" s="74">
        <v>38.700000000000003</v>
      </c>
      <c r="E231" s="69"/>
      <c r="F231" s="74">
        <v>31.774999999999999</v>
      </c>
      <c r="G231" s="74">
        <v>32.299999999999997</v>
      </c>
      <c r="H231" s="74">
        <v>32.825000000000003</v>
      </c>
      <c r="I231" s="61"/>
    </row>
    <row r="232" spans="1:58" x14ac:dyDescent="0.2">
      <c r="A232" s="73">
        <v>42856</v>
      </c>
      <c r="B232" s="74">
        <v>33.17</v>
      </c>
      <c r="C232" s="74">
        <v>35.65</v>
      </c>
      <c r="D232" s="74">
        <v>38.130000000000003</v>
      </c>
      <c r="E232" s="69"/>
      <c r="F232" s="74">
        <v>31.06</v>
      </c>
      <c r="G232" s="74">
        <v>32.299999999999997</v>
      </c>
      <c r="H232" s="74">
        <v>33.54</v>
      </c>
      <c r="I232" s="61"/>
    </row>
    <row r="233" spans="1:58" x14ac:dyDescent="0.2">
      <c r="A233" s="73">
        <v>42887</v>
      </c>
      <c r="B233" s="74">
        <v>33.64</v>
      </c>
      <c r="C233" s="74">
        <v>40.75</v>
      </c>
      <c r="D233" s="74">
        <v>47.86</v>
      </c>
      <c r="E233" s="69"/>
      <c r="F233" s="74">
        <v>28.745000000000001</v>
      </c>
      <c r="G233" s="74">
        <v>32.299999999999997</v>
      </c>
      <c r="H233" s="74">
        <v>35.854999999999997</v>
      </c>
      <c r="I233" s="61"/>
    </row>
    <row r="234" spans="1:58" x14ac:dyDescent="0.2">
      <c r="A234" s="73">
        <v>42917</v>
      </c>
      <c r="B234" s="74">
        <v>47.25</v>
      </c>
      <c r="C234" s="74">
        <v>52.25</v>
      </c>
      <c r="D234" s="74">
        <v>57.25</v>
      </c>
      <c r="E234" s="69"/>
      <c r="F234" s="74">
        <v>29.8</v>
      </c>
      <c r="G234" s="74">
        <v>32.299999999999997</v>
      </c>
      <c r="H234" s="74">
        <v>34.799999999999997</v>
      </c>
      <c r="I234" s="61"/>
    </row>
    <row r="235" spans="1:58" x14ac:dyDescent="0.2">
      <c r="A235" s="73">
        <v>42948</v>
      </c>
      <c r="B235" s="74">
        <v>61.25</v>
      </c>
      <c r="C235" s="74">
        <v>66.25</v>
      </c>
      <c r="D235" s="74">
        <v>71.25</v>
      </c>
      <c r="E235" s="69"/>
      <c r="F235" s="74">
        <v>29.8</v>
      </c>
      <c r="G235" s="74">
        <v>32.299999999999997</v>
      </c>
      <c r="H235" s="74">
        <v>34.799999999999997</v>
      </c>
      <c r="I235" s="61"/>
    </row>
    <row r="236" spans="1:58" x14ac:dyDescent="0.2">
      <c r="A236" s="73">
        <v>42979</v>
      </c>
      <c r="B236" s="74">
        <v>61.25</v>
      </c>
      <c r="C236" s="74">
        <v>63.55</v>
      </c>
      <c r="D236" s="74">
        <v>65.849999999999994</v>
      </c>
      <c r="E236" s="69"/>
      <c r="F236" s="74">
        <v>31.15</v>
      </c>
      <c r="G236" s="74">
        <v>32.299999999999997</v>
      </c>
      <c r="H236" s="74">
        <v>33.450000000000003</v>
      </c>
      <c r="I236" s="61"/>
    </row>
    <row r="237" spans="1:58" x14ac:dyDescent="0.2">
      <c r="A237" s="73">
        <v>43009</v>
      </c>
      <c r="B237" s="74">
        <v>33.4</v>
      </c>
      <c r="C237" s="74">
        <v>35.549999999999997</v>
      </c>
      <c r="D237" s="74">
        <v>37.700000000000003</v>
      </c>
      <c r="E237" s="69"/>
      <c r="F237" s="74">
        <v>30.224998092651362</v>
      </c>
      <c r="G237" s="74">
        <v>31.299998092651361</v>
      </c>
      <c r="H237" s="74">
        <v>32.37499809265136</v>
      </c>
      <c r="I237" s="61"/>
    </row>
    <row r="238" spans="1:58" x14ac:dyDescent="0.2">
      <c r="A238" s="73">
        <v>43040</v>
      </c>
      <c r="B238" s="74">
        <v>31.9</v>
      </c>
      <c r="C238" s="74">
        <v>34.049999999999997</v>
      </c>
      <c r="D238" s="74">
        <v>36.200000000000003</v>
      </c>
      <c r="E238" s="69"/>
      <c r="F238" s="74">
        <v>30.224998092651362</v>
      </c>
      <c r="G238" s="74">
        <v>31.299998092651361</v>
      </c>
      <c r="H238" s="74">
        <v>32.37499809265136</v>
      </c>
      <c r="I238" s="61"/>
    </row>
    <row r="239" spans="1:58" x14ac:dyDescent="0.2">
      <c r="A239" s="73">
        <v>43070</v>
      </c>
      <c r="B239" s="74">
        <v>31.9</v>
      </c>
      <c r="C239" s="74">
        <v>34.049999999999997</v>
      </c>
      <c r="D239" s="74">
        <v>36.200000000000003</v>
      </c>
      <c r="E239" s="69"/>
      <c r="F239" s="74">
        <v>30.224998092651362</v>
      </c>
      <c r="G239" s="74">
        <v>31.299998092651361</v>
      </c>
      <c r="H239" s="74">
        <v>32.37499809265136</v>
      </c>
      <c r="I239" s="61"/>
    </row>
    <row r="240" spans="1:58" x14ac:dyDescent="0.2">
      <c r="A240" s="73">
        <v>43101</v>
      </c>
      <c r="B240" s="74">
        <v>34.950000000000003</v>
      </c>
      <c r="C240" s="74">
        <v>37.15</v>
      </c>
      <c r="D240" s="74">
        <v>39.35</v>
      </c>
      <c r="E240" s="69"/>
      <c r="F240" s="74">
        <v>38.550001525878933</v>
      </c>
      <c r="G240" s="74">
        <v>39.650001525878935</v>
      </c>
      <c r="H240" s="74">
        <v>40.750001525878936</v>
      </c>
      <c r="I240" s="61"/>
    </row>
    <row r="241" spans="1:9" x14ac:dyDescent="0.2">
      <c r="A241" s="73">
        <v>43132</v>
      </c>
      <c r="B241" s="74">
        <v>39.450000000000003</v>
      </c>
      <c r="C241" s="74">
        <v>41.65</v>
      </c>
      <c r="D241" s="74">
        <v>43.85</v>
      </c>
      <c r="E241" s="69"/>
      <c r="F241" s="74">
        <v>35.4</v>
      </c>
      <c r="G241" s="74">
        <v>36.5</v>
      </c>
      <c r="H241" s="74">
        <v>37.6</v>
      </c>
      <c r="I241" s="61"/>
    </row>
    <row r="242" spans="1:9" x14ac:dyDescent="0.2">
      <c r="A242" s="73">
        <v>43160</v>
      </c>
      <c r="B242" s="74">
        <v>45.05</v>
      </c>
      <c r="C242" s="74">
        <v>46.25</v>
      </c>
      <c r="D242" s="74">
        <v>47.45</v>
      </c>
      <c r="E242" s="69"/>
      <c r="F242" s="74">
        <v>31.9</v>
      </c>
      <c r="G242" s="74">
        <v>32.5</v>
      </c>
      <c r="H242" s="74">
        <v>33.1</v>
      </c>
      <c r="I242" s="61"/>
    </row>
    <row r="243" spans="1:9" x14ac:dyDescent="0.2">
      <c r="A243" s="73">
        <v>43191</v>
      </c>
      <c r="B243" s="74">
        <v>36.700000000000003</v>
      </c>
      <c r="C243" s="74">
        <v>37.75</v>
      </c>
      <c r="D243" s="74">
        <v>38.799999999999997</v>
      </c>
      <c r="E243" s="69"/>
      <c r="F243" s="74">
        <v>31.975000000000001</v>
      </c>
      <c r="G243" s="74">
        <v>32.5</v>
      </c>
      <c r="H243" s="74">
        <v>33.024999999999999</v>
      </c>
      <c r="I243" s="61"/>
    </row>
    <row r="244" spans="1:9" x14ac:dyDescent="0.2">
      <c r="A244" s="73">
        <v>43221</v>
      </c>
      <c r="B244" s="74">
        <v>33.270000000000003</v>
      </c>
      <c r="C244" s="74">
        <v>35.75</v>
      </c>
      <c r="D244" s="74">
        <v>38.229999999999997</v>
      </c>
      <c r="E244" s="69"/>
      <c r="F244" s="74">
        <v>31.26</v>
      </c>
      <c r="G244" s="74">
        <v>32.5</v>
      </c>
      <c r="H244" s="74">
        <v>33.74</v>
      </c>
      <c r="I244" s="61"/>
    </row>
    <row r="245" spans="1:9" x14ac:dyDescent="0.2">
      <c r="A245" s="73">
        <v>43252</v>
      </c>
      <c r="B245" s="74">
        <v>34.14</v>
      </c>
      <c r="C245" s="74">
        <v>41.25</v>
      </c>
      <c r="D245" s="74">
        <v>48.36</v>
      </c>
      <c r="E245" s="69"/>
      <c r="F245" s="74">
        <v>28.945</v>
      </c>
      <c r="G245" s="74">
        <v>32.5</v>
      </c>
      <c r="H245" s="74">
        <v>36.055</v>
      </c>
      <c r="I245" s="61"/>
    </row>
    <row r="246" spans="1:9" x14ac:dyDescent="0.2">
      <c r="A246" s="73">
        <v>43282</v>
      </c>
      <c r="B246" s="74">
        <v>48.25</v>
      </c>
      <c r="C246" s="74">
        <v>53.25</v>
      </c>
      <c r="D246" s="74">
        <v>58.25</v>
      </c>
      <c r="E246" s="83"/>
      <c r="F246" s="74">
        <v>30</v>
      </c>
      <c r="G246" s="74">
        <v>32.5</v>
      </c>
      <c r="H246" s="74">
        <v>35</v>
      </c>
      <c r="I246" s="61"/>
    </row>
    <row r="247" spans="1:9" x14ac:dyDescent="0.2">
      <c r="A247" s="73">
        <v>43313</v>
      </c>
      <c r="B247" s="74">
        <v>62.25</v>
      </c>
      <c r="C247" s="74">
        <v>67.25</v>
      </c>
      <c r="D247" s="74">
        <v>72.25</v>
      </c>
      <c r="E247" s="83"/>
      <c r="F247" s="74">
        <v>30</v>
      </c>
      <c r="G247" s="74">
        <v>32.5</v>
      </c>
      <c r="H247" s="74">
        <v>35</v>
      </c>
      <c r="I247" s="61"/>
    </row>
    <row r="248" spans="1:9" x14ac:dyDescent="0.2">
      <c r="A248" s="73">
        <v>43344</v>
      </c>
      <c r="B248" s="74">
        <v>61.35</v>
      </c>
      <c r="C248" s="74">
        <v>63.65</v>
      </c>
      <c r="D248" s="74">
        <v>65.95</v>
      </c>
      <c r="E248" s="83"/>
      <c r="F248" s="74">
        <v>31.35</v>
      </c>
      <c r="G248" s="74">
        <v>32.5</v>
      </c>
      <c r="H248" s="74">
        <v>33.65</v>
      </c>
      <c r="I248" s="61"/>
    </row>
    <row r="249" spans="1:9" x14ac:dyDescent="0.2">
      <c r="A249" s="73">
        <v>43374</v>
      </c>
      <c r="B249" s="74">
        <v>33.5</v>
      </c>
      <c r="C249" s="74">
        <v>35.65</v>
      </c>
      <c r="D249" s="74">
        <v>37.799999999999997</v>
      </c>
      <c r="E249" s="83"/>
      <c r="F249" s="74">
        <v>30.424998092651361</v>
      </c>
      <c r="G249" s="74">
        <v>31.49999809265136</v>
      </c>
      <c r="H249" s="74">
        <v>32.574998092651363</v>
      </c>
      <c r="I249" s="61"/>
    </row>
    <row r="250" spans="1:9" x14ac:dyDescent="0.2">
      <c r="A250" s="73">
        <v>43405</v>
      </c>
      <c r="B250" s="74">
        <v>32</v>
      </c>
      <c r="C250" s="74">
        <v>34.15</v>
      </c>
      <c r="D250" s="74">
        <v>36.299999999999997</v>
      </c>
      <c r="E250" s="83"/>
      <c r="F250" s="74">
        <v>30.424998092651361</v>
      </c>
      <c r="G250" s="74">
        <v>31.49999809265136</v>
      </c>
      <c r="H250" s="74">
        <v>32.574998092651363</v>
      </c>
      <c r="I250" s="61"/>
    </row>
    <row r="251" spans="1:9" x14ac:dyDescent="0.2">
      <c r="A251" s="73">
        <v>43435</v>
      </c>
      <c r="B251" s="74">
        <v>32</v>
      </c>
      <c r="C251" s="74">
        <v>34.15</v>
      </c>
      <c r="D251" s="74">
        <v>36.299999999999997</v>
      </c>
      <c r="E251" s="83"/>
      <c r="F251" s="74">
        <v>30.424998092651361</v>
      </c>
      <c r="G251" s="74">
        <v>31.49999809265136</v>
      </c>
      <c r="H251" s="74">
        <v>32.574998092651363</v>
      </c>
      <c r="I251" s="61"/>
    </row>
    <row r="252" spans="1:9" x14ac:dyDescent="0.2">
      <c r="A252" s="73">
        <v>43466</v>
      </c>
      <c r="B252" s="74">
        <v>35.049999999999997</v>
      </c>
      <c r="C252" s="74">
        <v>37.25</v>
      </c>
      <c r="D252" s="74">
        <v>39.450000000000003</v>
      </c>
      <c r="E252" s="83"/>
      <c r="F252" s="74">
        <v>38.750001525878936</v>
      </c>
      <c r="G252" s="74">
        <v>39.850001525878938</v>
      </c>
      <c r="H252" s="74">
        <v>40.950001525878939</v>
      </c>
      <c r="I252" s="61"/>
    </row>
    <row r="253" spans="1:9" x14ac:dyDescent="0.2">
      <c r="A253" s="73">
        <v>43497</v>
      </c>
      <c r="B253" s="74">
        <v>39.549999999999997</v>
      </c>
      <c r="C253" s="74">
        <v>41.75</v>
      </c>
      <c r="D253" s="74">
        <v>43.95</v>
      </c>
      <c r="E253" s="83"/>
      <c r="F253" s="74">
        <v>35.6</v>
      </c>
      <c r="G253" s="74">
        <v>36.700000000000003</v>
      </c>
      <c r="H253" s="74">
        <v>37.799999999999997</v>
      </c>
      <c r="I253" s="61"/>
    </row>
    <row r="254" spans="1:9" x14ac:dyDescent="0.2">
      <c r="A254" s="73">
        <v>43525</v>
      </c>
      <c r="B254" s="74">
        <v>45.15</v>
      </c>
      <c r="C254" s="74">
        <v>46.35</v>
      </c>
      <c r="D254" s="74">
        <v>47.55</v>
      </c>
      <c r="E254" s="83"/>
      <c r="F254" s="74">
        <v>32.1</v>
      </c>
      <c r="G254" s="74">
        <v>32.700000000000003</v>
      </c>
      <c r="H254" s="74">
        <v>33.299999999999997</v>
      </c>
      <c r="I254" s="61"/>
    </row>
    <row r="255" spans="1:9" x14ac:dyDescent="0.2">
      <c r="A255" s="73">
        <v>43556</v>
      </c>
      <c r="B255" s="74">
        <v>36.799999999999997</v>
      </c>
      <c r="C255" s="74">
        <v>37.85</v>
      </c>
      <c r="D255" s="74">
        <v>38.9</v>
      </c>
      <c r="E255" s="83"/>
      <c r="F255" s="74">
        <v>32.174999999999997</v>
      </c>
      <c r="G255" s="74">
        <v>32.700000000000003</v>
      </c>
      <c r="H255" s="74">
        <v>33.225000000000001</v>
      </c>
      <c r="I255" s="61"/>
    </row>
    <row r="256" spans="1:9" x14ac:dyDescent="0.2">
      <c r="A256" s="73">
        <v>43586</v>
      </c>
      <c r="B256" s="74">
        <v>33.369999999999997</v>
      </c>
      <c r="C256" s="74">
        <v>35.85</v>
      </c>
      <c r="D256" s="74">
        <v>38.33</v>
      </c>
      <c r="E256" s="83"/>
      <c r="F256" s="74">
        <v>31.46</v>
      </c>
      <c r="G256" s="74">
        <v>32.700000000000003</v>
      </c>
      <c r="H256" s="74">
        <v>33.94</v>
      </c>
      <c r="I256" s="61"/>
    </row>
    <row r="257" spans="1:9" x14ac:dyDescent="0.2">
      <c r="A257" s="73">
        <v>43617</v>
      </c>
      <c r="B257" s="74">
        <v>34.64</v>
      </c>
      <c r="C257" s="74">
        <v>41.75</v>
      </c>
      <c r="D257" s="74">
        <v>48.86</v>
      </c>
      <c r="E257" s="83"/>
      <c r="F257" s="74">
        <v>29.145</v>
      </c>
      <c r="G257" s="74">
        <v>32.700000000000003</v>
      </c>
      <c r="H257" s="74">
        <v>36.255000000000003</v>
      </c>
      <c r="I257" s="61"/>
    </row>
    <row r="258" spans="1:9" x14ac:dyDescent="0.2">
      <c r="A258" s="73">
        <v>43647</v>
      </c>
      <c r="B258" s="74">
        <v>49.25</v>
      </c>
      <c r="C258" s="74">
        <v>54.25</v>
      </c>
      <c r="D258" s="74">
        <v>59.25</v>
      </c>
      <c r="E258" s="83"/>
      <c r="F258" s="74">
        <v>30.2</v>
      </c>
      <c r="G258" s="74">
        <v>32.700000000000003</v>
      </c>
      <c r="H258" s="74">
        <v>35.200000000000003</v>
      </c>
      <c r="I258" s="61"/>
    </row>
    <row r="259" spans="1:9" x14ac:dyDescent="0.2">
      <c r="A259" s="73">
        <v>43678</v>
      </c>
      <c r="B259" s="74">
        <v>63.25</v>
      </c>
      <c r="C259" s="74">
        <v>68.25</v>
      </c>
      <c r="D259" s="74">
        <v>73.25</v>
      </c>
      <c r="E259" s="83"/>
      <c r="F259" s="74">
        <v>30.2</v>
      </c>
      <c r="G259" s="74">
        <v>32.700000000000003</v>
      </c>
      <c r="H259" s="74">
        <v>35.200000000000003</v>
      </c>
      <c r="I259" s="6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Directions</vt:lpstr>
      <vt:lpstr>Model</vt:lpstr>
      <vt:lpstr>Prior day</vt:lpstr>
      <vt:lpstr>Curve shift</vt:lpstr>
      <vt:lpstr>Theta</vt:lpstr>
      <vt:lpstr>Volatility</vt:lpstr>
      <vt:lpstr>Other</vt:lpstr>
      <vt:lpstr>New curve</vt:lpstr>
      <vt:lpstr>Old curve</vt:lpstr>
      <vt:lpstr>Gas Price</vt:lpstr>
      <vt:lpstr>Sithe_INDEPEND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tbusby</dc:creator>
  <dc:description>- Oracle 8i ODBC QueryFix Applied</dc:description>
  <cp:lastModifiedBy>Jan Havlíček</cp:lastModifiedBy>
  <cp:lastPrinted>2001-02-05T16:26:11Z</cp:lastPrinted>
  <dcterms:created xsi:type="dcterms:W3CDTF">2000-12-05T22:42:55Z</dcterms:created>
  <dcterms:modified xsi:type="dcterms:W3CDTF">2023-09-15T14:46:18Z</dcterms:modified>
</cp:coreProperties>
</file>